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2\"/>
    </mc:Choice>
  </mc:AlternateContent>
  <xr:revisionPtr revIDLastSave="0" documentId="8_{B2F78BA6-B80A-4E63-BC16-1D7115F28E44}" xr6:coauthVersionLast="45" xr6:coauthVersionMax="45" xr10:uidLastSave="{00000000-0000-0000-0000-000000000000}"/>
  <bookViews>
    <workbookView xWindow="-120" yWindow="-120" windowWidth="20730" windowHeight="11160" firstSheet="6" activeTab="12" xr2:uid="{EFE53BEB-BA9C-426B-B691-9C6C4EFCDE0D}"/>
  </bookViews>
  <sheets>
    <sheet name="Punto 1a con Euler" sheetId="1" r:id="rId1"/>
    <sheet name="Punto 1a  con Euler mejorado " sheetId="2" r:id="rId2"/>
    <sheet name="Punto 1a con Runge Kutta" sheetId="3" r:id="rId3"/>
    <sheet name="Punto 1b con Euler " sheetId="4" r:id="rId4"/>
    <sheet name="Punto 1b con Euler Mejorado" sheetId="5" r:id="rId5"/>
    <sheet name="Punto 1b con Runge kutta" sheetId="6" r:id="rId6"/>
    <sheet name="Punto 2c" sheetId="7" r:id="rId7"/>
    <sheet name="Punto 3" sheetId="14" r:id="rId8"/>
    <sheet name="Punto 5" sheetId="13" r:id="rId9"/>
    <sheet name="Punto 6" sheetId="8" r:id="rId10"/>
    <sheet name="Punto 7" sheetId="9" r:id="rId11"/>
    <sheet name="Punto 8" sheetId="10" r:id="rId12"/>
    <sheet name="Punto 9" sheetId="11" r:id="rId13"/>
    <sheet name="Punto 10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3" l="1"/>
  <c r="K7" i="13"/>
  <c r="K6" i="13"/>
  <c r="K5" i="13"/>
  <c r="K4" i="13"/>
  <c r="J8" i="13"/>
  <c r="J7" i="13"/>
  <c r="J5" i="13"/>
  <c r="J4" i="13"/>
  <c r="D6" i="13"/>
  <c r="E6" i="13"/>
  <c r="D7" i="13" s="1"/>
  <c r="G6" i="13"/>
  <c r="E7" i="13"/>
  <c r="G7" i="13"/>
  <c r="E8" i="13"/>
  <c r="G8" i="13"/>
  <c r="E9" i="13"/>
  <c r="G9" i="13"/>
  <c r="E10" i="13"/>
  <c r="G10" i="13"/>
  <c r="E11" i="13"/>
  <c r="G11" i="13"/>
  <c r="E12" i="13"/>
  <c r="G12" i="13"/>
  <c r="E5" i="13"/>
  <c r="F5" i="13"/>
  <c r="G5" i="13"/>
  <c r="D5" i="13"/>
  <c r="G4" i="13"/>
  <c r="F4" i="13"/>
  <c r="E4" i="13"/>
  <c r="D4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M2" i="13" l="1"/>
  <c r="D8" i="13"/>
  <c r="F7" i="13"/>
  <c r="F6" i="13"/>
  <c r="D9" i="13" l="1"/>
  <c r="F8" i="13"/>
  <c r="D10" i="13" l="1"/>
  <c r="F9" i="13"/>
  <c r="D11" i="13" l="1"/>
  <c r="F10" i="13"/>
  <c r="D12" i="13" l="1"/>
  <c r="F12" i="13" s="1"/>
  <c r="F11" i="13"/>
  <c r="H3" i="12" l="1"/>
  <c r="F6" i="12"/>
  <c r="F7" i="12"/>
  <c r="F8" i="12"/>
  <c r="F9" i="12"/>
  <c r="F10" i="12"/>
  <c r="F11" i="12"/>
  <c r="F12" i="12"/>
  <c r="F13" i="12"/>
  <c r="F14" i="12"/>
  <c r="F15" i="12"/>
  <c r="F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4" i="12"/>
  <c r="I3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4" i="11"/>
  <c r="C26" i="10"/>
  <c r="B26" i="10"/>
  <c r="A26" i="10"/>
  <c r="G22" i="10"/>
  <c r="F22" i="10"/>
  <c r="E22" i="10"/>
  <c r="D22" i="10"/>
  <c r="C22" i="10"/>
  <c r="B22" i="10"/>
  <c r="A17" i="10"/>
  <c r="B17" i="10" s="1"/>
  <c r="G17" i="10" s="1"/>
  <c r="C17" i="10"/>
  <c r="D17" i="10"/>
  <c r="E17" i="10"/>
  <c r="F17" i="10"/>
  <c r="H17" i="10"/>
  <c r="I17" i="10" s="1"/>
  <c r="L17" i="10"/>
  <c r="A18" i="10"/>
  <c r="D18" i="10" s="1"/>
  <c r="B18" i="10"/>
  <c r="G18" i="10" s="1"/>
  <c r="C18" i="10"/>
  <c r="E18" i="10"/>
  <c r="F18" i="10"/>
  <c r="A15" i="10"/>
  <c r="B15" i="10" s="1"/>
  <c r="G15" i="10" s="1"/>
  <c r="C15" i="10"/>
  <c r="D15" i="10"/>
  <c r="E15" i="10"/>
  <c r="F15" i="10"/>
  <c r="H15" i="10"/>
  <c r="I15" i="10" s="1"/>
  <c r="L15" i="10"/>
  <c r="A16" i="10"/>
  <c r="C16" i="10" s="1"/>
  <c r="B16" i="10"/>
  <c r="E16" i="10"/>
  <c r="F16" i="10"/>
  <c r="A14" i="10"/>
  <c r="B14" i="10"/>
  <c r="C14" i="10"/>
  <c r="G14" i="10" s="1"/>
  <c r="D14" i="10"/>
  <c r="E14" i="10"/>
  <c r="F14" i="10"/>
  <c r="H14" i="10"/>
  <c r="I14" i="10" s="1"/>
  <c r="L14" i="10"/>
  <c r="A13" i="10"/>
  <c r="C13" i="10" s="1"/>
  <c r="B13" i="10"/>
  <c r="E13" i="10"/>
  <c r="F13" i="10"/>
  <c r="H13" i="10"/>
  <c r="K13" i="10" s="1"/>
  <c r="N13" i="10" s="1"/>
  <c r="I13" i="10"/>
  <c r="J13" i="10"/>
  <c r="L13" i="10"/>
  <c r="M13" i="10"/>
  <c r="A12" i="10"/>
  <c r="B12" i="10" s="1"/>
  <c r="D12" i="10"/>
  <c r="E12" i="10"/>
  <c r="F12" i="10"/>
  <c r="H12" i="10"/>
  <c r="I12" i="10" s="1"/>
  <c r="L12" i="10"/>
  <c r="A11" i="10"/>
  <c r="B11" i="10" s="1"/>
  <c r="G11" i="10" s="1"/>
  <c r="C11" i="10"/>
  <c r="D11" i="10"/>
  <c r="E11" i="10"/>
  <c r="F11" i="10"/>
  <c r="H11" i="10"/>
  <c r="I11" i="10" s="1"/>
  <c r="A10" i="10"/>
  <c r="B10" i="10" s="1"/>
  <c r="D10" i="10"/>
  <c r="E10" i="10"/>
  <c r="H10" i="10"/>
  <c r="J10" i="10" s="1"/>
  <c r="I10" i="10"/>
  <c r="L10" i="10"/>
  <c r="M10" i="10"/>
  <c r="A9" i="10"/>
  <c r="B9" i="10" s="1"/>
  <c r="G9" i="10" s="1"/>
  <c r="C9" i="10"/>
  <c r="D9" i="10"/>
  <c r="E9" i="10"/>
  <c r="F9" i="10"/>
  <c r="H9" i="10"/>
  <c r="I9" i="10" s="1"/>
  <c r="L9" i="10"/>
  <c r="A8" i="10"/>
  <c r="B8" i="10"/>
  <c r="C8" i="10"/>
  <c r="G8" i="10" s="1"/>
  <c r="D8" i="10"/>
  <c r="E8" i="10"/>
  <c r="F8" i="10"/>
  <c r="H8" i="10"/>
  <c r="I8" i="10" s="1"/>
  <c r="L8" i="10"/>
  <c r="A7" i="10"/>
  <c r="B7" i="10"/>
  <c r="C7" i="10"/>
  <c r="G7" i="10" s="1"/>
  <c r="D7" i="10"/>
  <c r="E7" i="10"/>
  <c r="F7" i="10"/>
  <c r="H7" i="10"/>
  <c r="I7" i="10" s="1"/>
  <c r="K7" i="10"/>
  <c r="L7" i="10"/>
  <c r="V6" i="10"/>
  <c r="P6" i="10"/>
  <c r="Q6" i="10"/>
  <c r="R6" i="10"/>
  <c r="U6" i="10" s="1"/>
  <c r="S6" i="10"/>
  <c r="T6" i="10"/>
  <c r="O6" i="10"/>
  <c r="I6" i="10"/>
  <c r="N6" i="10" s="1"/>
  <c r="J6" i="10"/>
  <c r="K6" i="10"/>
  <c r="L6" i="10"/>
  <c r="M6" i="10"/>
  <c r="H6" i="10"/>
  <c r="B6" i="10"/>
  <c r="G6" i="10" s="1"/>
  <c r="C6" i="10"/>
  <c r="D6" i="10"/>
  <c r="E6" i="10"/>
  <c r="F6" i="10"/>
  <c r="A6" i="10"/>
  <c r="T5" i="10"/>
  <c r="Q5" i="10"/>
  <c r="P5" i="10"/>
  <c r="S5" i="10"/>
  <c r="R5" i="10"/>
  <c r="O5" i="10"/>
  <c r="K5" i="10"/>
  <c r="J5" i="10"/>
  <c r="I5" i="10"/>
  <c r="M5" i="10"/>
  <c r="L5" i="10"/>
  <c r="G5" i="10"/>
  <c r="F5" i="10"/>
  <c r="E5" i="10"/>
  <c r="D5" i="10"/>
  <c r="C5" i="10"/>
  <c r="B5" i="10"/>
  <c r="K17" i="10" l="1"/>
  <c r="J17" i="10"/>
  <c r="N17" i="10" s="1"/>
  <c r="O17" i="10" s="1"/>
  <c r="M17" i="10"/>
  <c r="D16" i="10"/>
  <c r="G16" i="10" s="1"/>
  <c r="J15" i="10"/>
  <c r="N15" i="10" s="1"/>
  <c r="O15" i="10" s="1"/>
  <c r="K15" i="10"/>
  <c r="M15" i="10"/>
  <c r="J14" i="10"/>
  <c r="N14" i="10" s="1"/>
  <c r="O14" i="10" s="1"/>
  <c r="K14" i="10"/>
  <c r="M14" i="10"/>
  <c r="D13" i="10"/>
  <c r="G13" i="10" s="1"/>
  <c r="O13" i="10" s="1"/>
  <c r="K12" i="10"/>
  <c r="C12" i="10"/>
  <c r="G12" i="10" s="1"/>
  <c r="O12" i="10" s="1"/>
  <c r="J12" i="10"/>
  <c r="N12" i="10" s="1"/>
  <c r="M12" i="10"/>
  <c r="K11" i="10"/>
  <c r="J11" i="10"/>
  <c r="N11" i="10" s="1"/>
  <c r="O11" i="10" s="1"/>
  <c r="L11" i="10"/>
  <c r="M11" i="10"/>
  <c r="K10" i="10"/>
  <c r="N10" i="10" s="1"/>
  <c r="C10" i="10"/>
  <c r="G10" i="10" s="1"/>
  <c r="O10" i="10" s="1"/>
  <c r="F10" i="10"/>
  <c r="K9" i="10"/>
  <c r="J9" i="10"/>
  <c r="N9" i="10" s="1"/>
  <c r="O9" i="10" s="1"/>
  <c r="M9" i="10"/>
  <c r="J8" i="10"/>
  <c r="N8" i="10" s="1"/>
  <c r="O8" i="10" s="1"/>
  <c r="K8" i="10"/>
  <c r="M8" i="10"/>
  <c r="J7" i="10"/>
  <c r="N7" i="10" s="1"/>
  <c r="O7" i="10" s="1"/>
  <c r="M7" i="10"/>
  <c r="U5" i="10"/>
  <c r="N5" i="10"/>
  <c r="F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3" i="9"/>
  <c r="Q17" i="10" l="1"/>
  <c r="R17" i="10"/>
  <c r="V17" i="10"/>
  <c r="H18" i="10"/>
  <c r="P17" i="10"/>
  <c r="U17" i="10" s="1"/>
  <c r="T17" i="10"/>
  <c r="S17" i="10"/>
  <c r="Q15" i="10"/>
  <c r="S15" i="10"/>
  <c r="P15" i="10"/>
  <c r="R15" i="10"/>
  <c r="V15" i="10"/>
  <c r="H16" i="10"/>
  <c r="T15" i="10"/>
  <c r="Q14" i="10"/>
  <c r="R14" i="10"/>
  <c r="V14" i="10"/>
  <c r="S14" i="10"/>
  <c r="P14" i="10"/>
  <c r="T14" i="10"/>
  <c r="S13" i="10"/>
  <c r="P13" i="10"/>
  <c r="T13" i="10"/>
  <c r="Q13" i="10"/>
  <c r="R13" i="10"/>
  <c r="V13" i="10"/>
  <c r="Q12" i="10"/>
  <c r="P12" i="10"/>
  <c r="R12" i="10"/>
  <c r="V12" i="10"/>
  <c r="T12" i="10"/>
  <c r="S12" i="10"/>
  <c r="Q11" i="10"/>
  <c r="T11" i="10"/>
  <c r="R11" i="10"/>
  <c r="V11" i="10"/>
  <c r="P11" i="10"/>
  <c r="S11" i="10"/>
  <c r="Q10" i="10"/>
  <c r="R10" i="10"/>
  <c r="V10" i="10"/>
  <c r="P10" i="10"/>
  <c r="U10" i="10" s="1"/>
  <c r="T10" i="10"/>
  <c r="S10" i="10"/>
  <c r="Q9" i="10"/>
  <c r="P9" i="10"/>
  <c r="T9" i="10"/>
  <c r="R9" i="10"/>
  <c r="V9" i="10"/>
  <c r="S9" i="10"/>
  <c r="Q8" i="10"/>
  <c r="S8" i="10"/>
  <c r="P8" i="10"/>
  <c r="R8" i="10"/>
  <c r="V8" i="10"/>
  <c r="T8" i="10"/>
  <c r="Q7" i="10"/>
  <c r="P7" i="10"/>
  <c r="U7" i="10" s="1"/>
  <c r="T7" i="10"/>
  <c r="R7" i="10"/>
  <c r="V7" i="10"/>
  <c r="S7" i="10"/>
  <c r="F2" i="8"/>
  <c r="C5" i="8"/>
  <c r="C6" i="8"/>
  <c r="C7" i="8"/>
  <c r="C8" i="8"/>
  <c r="C9" i="8"/>
  <c r="C10" i="8"/>
  <c r="C11" i="8"/>
  <c r="C12" i="8"/>
  <c r="C13" i="8"/>
  <c r="C14" i="8"/>
  <c r="C4" i="8"/>
  <c r="C3" i="8"/>
  <c r="B14" i="8"/>
  <c r="B13" i="8"/>
  <c r="B12" i="8"/>
  <c r="B11" i="8"/>
  <c r="B10" i="8"/>
  <c r="B9" i="8"/>
  <c r="B8" i="8"/>
  <c r="B7" i="8"/>
  <c r="B6" i="8"/>
  <c r="B5" i="8"/>
  <c r="B4" i="8"/>
  <c r="B3" i="8"/>
  <c r="R6" i="7"/>
  <c r="S6" i="7" s="1"/>
  <c r="R5" i="7"/>
  <c r="S5" i="7" s="1"/>
  <c r="T5" i="7" s="1"/>
  <c r="U5" i="7" s="1"/>
  <c r="V5" i="7" s="1"/>
  <c r="V4" i="7"/>
  <c r="U4" i="7"/>
  <c r="T4" i="7"/>
  <c r="S4" i="7"/>
  <c r="J6" i="7"/>
  <c r="K6" i="7" s="1"/>
  <c r="M6" i="7"/>
  <c r="K5" i="7"/>
  <c r="L5" i="7" s="1"/>
  <c r="M5" i="7"/>
  <c r="J5" i="7"/>
  <c r="M4" i="7"/>
  <c r="L4" i="7"/>
  <c r="K4" i="7"/>
  <c r="D6" i="7"/>
  <c r="E6" i="7"/>
  <c r="D7" i="7"/>
  <c r="E7" i="7"/>
  <c r="E5" i="7"/>
  <c r="D5" i="7"/>
  <c r="E4" i="7"/>
  <c r="V6" i="6"/>
  <c r="W6" i="6" s="1"/>
  <c r="W5" i="6"/>
  <c r="X5" i="6" s="1"/>
  <c r="Y5" i="6" s="1"/>
  <c r="Z5" i="6" s="1"/>
  <c r="V5" i="6"/>
  <c r="Z4" i="6"/>
  <c r="Y4" i="6"/>
  <c r="X4" i="6"/>
  <c r="W4" i="6"/>
  <c r="M6" i="6"/>
  <c r="N6" i="6" s="1"/>
  <c r="N5" i="6"/>
  <c r="O5" i="6" s="1"/>
  <c r="P5" i="6" s="1"/>
  <c r="Q5" i="6" s="1"/>
  <c r="M5" i="6"/>
  <c r="Q4" i="6"/>
  <c r="P4" i="6"/>
  <c r="O4" i="6"/>
  <c r="N4" i="6"/>
  <c r="D6" i="6"/>
  <c r="E6" i="6" s="1"/>
  <c r="F6" i="6" s="1"/>
  <c r="G6" i="6" s="1"/>
  <c r="H6" i="6" s="1"/>
  <c r="E5" i="6"/>
  <c r="F5" i="6" s="1"/>
  <c r="G5" i="6" s="1"/>
  <c r="H5" i="6" s="1"/>
  <c r="D5" i="6"/>
  <c r="H4" i="6"/>
  <c r="G4" i="6"/>
  <c r="F4" i="6"/>
  <c r="E4" i="6"/>
  <c r="T6" i="5"/>
  <c r="U6" i="5" s="1"/>
  <c r="W5" i="5"/>
  <c r="V5" i="5"/>
  <c r="T5" i="5"/>
  <c r="W4" i="5"/>
  <c r="V4" i="5"/>
  <c r="U4" i="5"/>
  <c r="L6" i="5"/>
  <c r="M6" i="5" s="1"/>
  <c r="M5" i="5"/>
  <c r="N5" i="5" s="1"/>
  <c r="O5" i="5" s="1"/>
  <c r="L5" i="5"/>
  <c r="O4" i="5"/>
  <c r="N4" i="5"/>
  <c r="M4" i="5"/>
  <c r="D6" i="5"/>
  <c r="E6" i="5" s="1"/>
  <c r="E5" i="5"/>
  <c r="F5" i="5" s="1"/>
  <c r="G5" i="5" s="1"/>
  <c r="D5" i="5"/>
  <c r="G4" i="5"/>
  <c r="F4" i="5"/>
  <c r="E4" i="5"/>
  <c r="P7" i="4"/>
  <c r="Q7" i="4" s="1"/>
  <c r="Q4" i="4"/>
  <c r="J5" i="4"/>
  <c r="K4" i="4"/>
  <c r="E4" i="4"/>
  <c r="D5" i="4" s="1"/>
  <c r="V9" i="3"/>
  <c r="W9" i="3" s="1"/>
  <c r="X9" i="3" s="1"/>
  <c r="Y9" i="3" s="1"/>
  <c r="Z9" i="3" s="1"/>
  <c r="V6" i="3"/>
  <c r="W6" i="3" s="1"/>
  <c r="V5" i="3"/>
  <c r="X5" i="3" s="1"/>
  <c r="W5" i="3"/>
  <c r="V4" i="3"/>
  <c r="W4" i="3" s="1"/>
  <c r="X4" i="3" s="1"/>
  <c r="Y4" i="3" s="1"/>
  <c r="Z4" i="3" s="1"/>
  <c r="Z3" i="3"/>
  <c r="Y3" i="3"/>
  <c r="X3" i="3"/>
  <c r="W3" i="3"/>
  <c r="V3" i="3"/>
  <c r="M5" i="3"/>
  <c r="N5" i="3" s="1"/>
  <c r="N4" i="3"/>
  <c r="O4" i="3" s="1"/>
  <c r="P4" i="3" s="1"/>
  <c r="Q4" i="3" s="1"/>
  <c r="M4" i="3"/>
  <c r="Q3" i="3"/>
  <c r="P3" i="3"/>
  <c r="O3" i="3"/>
  <c r="N3" i="3"/>
  <c r="M3" i="3"/>
  <c r="D30" i="3"/>
  <c r="E30" i="3" s="1"/>
  <c r="D27" i="3"/>
  <c r="E27" i="3" s="1"/>
  <c r="D19" i="3"/>
  <c r="E19" i="3" s="1"/>
  <c r="D8" i="3"/>
  <c r="E8" i="3" s="1"/>
  <c r="F8" i="3" s="1"/>
  <c r="G8" i="3" s="1"/>
  <c r="H8" i="3" s="1"/>
  <c r="D7" i="3"/>
  <c r="E7" i="3" s="1"/>
  <c r="D6" i="3"/>
  <c r="E6" i="3" s="1"/>
  <c r="D5" i="3"/>
  <c r="E5" i="3" s="1"/>
  <c r="H4" i="3"/>
  <c r="G4" i="3"/>
  <c r="F4" i="3"/>
  <c r="E4" i="3"/>
  <c r="D4" i="3"/>
  <c r="H3" i="3"/>
  <c r="G3" i="3"/>
  <c r="F3" i="3"/>
  <c r="E3" i="3"/>
  <c r="D3" i="3"/>
  <c r="J6" i="1"/>
  <c r="K6" i="1" s="1"/>
  <c r="K5" i="1"/>
  <c r="J5" i="1"/>
  <c r="K4" i="1"/>
  <c r="J4" i="1"/>
  <c r="D6" i="1"/>
  <c r="E6" i="1" s="1"/>
  <c r="D7" i="1" s="1"/>
  <c r="E5" i="1"/>
  <c r="D5" i="1"/>
  <c r="E4" i="1"/>
  <c r="D4" i="1"/>
  <c r="D3" i="1"/>
  <c r="E3" i="1"/>
  <c r="T302" i="2"/>
  <c r="U302" i="2" s="1"/>
  <c r="T293" i="2"/>
  <c r="U293" i="2" s="1"/>
  <c r="T241" i="2"/>
  <c r="U241" i="2" s="1"/>
  <c r="T7" i="2"/>
  <c r="U7" i="2" s="1"/>
  <c r="T6" i="2"/>
  <c r="U6" i="2" s="1"/>
  <c r="V6" i="2" s="1"/>
  <c r="W6" i="2" s="1"/>
  <c r="W5" i="2"/>
  <c r="V5" i="2"/>
  <c r="T5" i="2"/>
  <c r="V4" i="2"/>
  <c r="T4" i="2"/>
  <c r="L10" i="2"/>
  <c r="M10" i="2" s="1"/>
  <c r="L9" i="2"/>
  <c r="M9" i="2" s="1"/>
  <c r="L7" i="2"/>
  <c r="M7" i="2" s="1"/>
  <c r="L6" i="2"/>
  <c r="M6" i="2" s="1"/>
  <c r="O4" i="2"/>
  <c r="L5" i="2" s="1"/>
  <c r="N4" i="2"/>
  <c r="L4" i="2"/>
  <c r="D34" i="2"/>
  <c r="F34" i="2" s="1"/>
  <c r="G34" i="2" s="1"/>
  <c r="E34" i="2"/>
  <c r="D7" i="2"/>
  <c r="F7" i="2" s="1"/>
  <c r="G7" i="2" s="1"/>
  <c r="E7" i="2"/>
  <c r="D6" i="2"/>
  <c r="E6" i="2" s="1"/>
  <c r="E5" i="2"/>
  <c r="F5" i="2"/>
  <c r="G5" i="2"/>
  <c r="D5" i="2"/>
  <c r="G4" i="2"/>
  <c r="F4" i="2"/>
  <c r="E4" i="2"/>
  <c r="D4" i="2"/>
  <c r="D1" i="2"/>
  <c r="K18" i="10" l="1"/>
  <c r="L18" i="10"/>
  <c r="J18" i="10"/>
  <c r="I18" i="10"/>
  <c r="N18" i="10" s="1"/>
  <c r="O18" i="10" s="1"/>
  <c r="M18" i="10"/>
  <c r="U15" i="10"/>
  <c r="K16" i="10"/>
  <c r="I16" i="10"/>
  <c r="M16" i="10"/>
  <c r="J16" i="10"/>
  <c r="L16" i="10"/>
  <c r="U14" i="10"/>
  <c r="U13" i="10"/>
  <c r="U12" i="10"/>
  <c r="U11" i="10"/>
  <c r="U9" i="10"/>
  <c r="U8" i="10"/>
  <c r="T6" i="7"/>
  <c r="U6" i="7" s="1"/>
  <c r="V6" i="7" s="1"/>
  <c r="J7" i="7"/>
  <c r="L6" i="7"/>
  <c r="D8" i="7"/>
  <c r="X6" i="6"/>
  <c r="Y6" i="6" s="1"/>
  <c r="Z6" i="6" s="1"/>
  <c r="V7" i="6"/>
  <c r="O6" i="6"/>
  <c r="P6" i="6" s="1"/>
  <c r="Q6" i="6" s="1"/>
  <c r="D7" i="6"/>
  <c r="V6" i="5"/>
  <c r="W6" i="5" s="1"/>
  <c r="T7" i="5" s="1"/>
  <c r="U5" i="5"/>
  <c r="N6" i="5"/>
  <c r="O6" i="5" s="1"/>
  <c r="L7" i="5" s="1"/>
  <c r="F6" i="5"/>
  <c r="G6" i="5" s="1"/>
  <c r="D7" i="5" s="1"/>
  <c r="P8" i="4"/>
  <c r="E5" i="4"/>
  <c r="D6" i="4"/>
  <c r="Q5" i="4"/>
  <c r="P6" i="4" s="1"/>
  <c r="Q6" i="4" s="1"/>
  <c r="P5" i="4"/>
  <c r="K5" i="4"/>
  <c r="J6" i="4" s="1"/>
  <c r="K6" i="4" s="1"/>
  <c r="J7" i="4" s="1"/>
  <c r="K7" i="4" s="1"/>
  <c r="J8" i="4" s="1"/>
  <c r="V10" i="3"/>
  <c r="X6" i="3"/>
  <c r="Y6" i="3" s="1"/>
  <c r="Z6" i="3" s="1"/>
  <c r="Y5" i="3"/>
  <c r="Z5" i="3" s="1"/>
  <c r="O5" i="3"/>
  <c r="P5" i="3" s="1"/>
  <c r="Q5" i="3" s="1"/>
  <c r="F30" i="3"/>
  <c r="G30" i="3" s="1"/>
  <c r="H30" i="3" s="1"/>
  <c r="F27" i="3"/>
  <c r="G27" i="3" s="1"/>
  <c r="H27" i="3" s="1"/>
  <c r="F19" i="3"/>
  <c r="G19" i="3" s="1"/>
  <c r="H19" i="3" s="1"/>
  <c r="D9" i="3"/>
  <c r="F7" i="3"/>
  <c r="G7" i="3" s="1"/>
  <c r="H7" i="3" s="1"/>
  <c r="F6" i="3"/>
  <c r="G6" i="3" s="1"/>
  <c r="H6" i="3" s="1"/>
  <c r="F5" i="3"/>
  <c r="G5" i="3" s="1"/>
  <c r="H5" i="3" s="1"/>
  <c r="J7" i="1"/>
  <c r="E7" i="1"/>
  <c r="D8" i="1" s="1"/>
  <c r="V302" i="2"/>
  <c r="W302" i="2" s="1"/>
  <c r="T303" i="2" s="1"/>
  <c r="V293" i="2"/>
  <c r="W293" i="2" s="1"/>
  <c r="T294" i="2" s="1"/>
  <c r="V241" i="2"/>
  <c r="W241" i="2" s="1"/>
  <c r="T242" i="2" s="1"/>
  <c r="V7" i="2"/>
  <c r="W7" i="2" s="1"/>
  <c r="T8" i="2" s="1"/>
  <c r="U4" i="2"/>
  <c r="N10" i="2"/>
  <c r="O10" i="2" s="1"/>
  <c r="L11" i="2" s="1"/>
  <c r="N9" i="2"/>
  <c r="O9" i="2" s="1"/>
  <c r="N7" i="2"/>
  <c r="O7" i="2" s="1"/>
  <c r="L8" i="2" s="1"/>
  <c r="N6" i="2"/>
  <c r="O6" i="2" s="1"/>
  <c r="M4" i="2"/>
  <c r="D8" i="2"/>
  <c r="F6" i="2"/>
  <c r="G6" i="2" s="1"/>
  <c r="P6" i="1"/>
  <c r="Q6" i="1" s="1"/>
  <c r="P7" i="1" s="1"/>
  <c r="Q5" i="1"/>
  <c r="P5" i="1"/>
  <c r="Q4" i="1"/>
  <c r="P4" i="1"/>
  <c r="Q3" i="1"/>
  <c r="K3" i="1"/>
  <c r="P3" i="1"/>
  <c r="J3" i="1"/>
  <c r="S18" i="10" l="1"/>
  <c r="P18" i="10"/>
  <c r="T18" i="10"/>
  <c r="V18" i="10"/>
  <c r="Q18" i="10"/>
  <c r="R18" i="10"/>
  <c r="N16" i="10"/>
  <c r="O16" i="10" s="1"/>
  <c r="R7" i="7"/>
  <c r="K7" i="7"/>
  <c r="J8" i="7" s="1"/>
  <c r="L7" i="7"/>
  <c r="M7" i="7"/>
  <c r="E8" i="7"/>
  <c r="D9" i="7"/>
  <c r="W7" i="6"/>
  <c r="X7" i="6"/>
  <c r="M7" i="6"/>
  <c r="E7" i="6"/>
  <c r="F7" i="6"/>
  <c r="G7" i="6" s="1"/>
  <c r="H7" i="6" s="1"/>
  <c r="U7" i="5"/>
  <c r="M7" i="5"/>
  <c r="E7" i="5"/>
  <c r="Q8" i="4"/>
  <c r="P9" i="4" s="1"/>
  <c r="E6" i="4"/>
  <c r="D7" i="4"/>
  <c r="K8" i="4"/>
  <c r="J9" i="4"/>
  <c r="W10" i="3"/>
  <c r="X10" i="3" s="1"/>
  <c r="Y10" i="3" s="1"/>
  <c r="Z10" i="3" s="1"/>
  <c r="V7" i="3"/>
  <c r="M6" i="3"/>
  <c r="D31" i="3"/>
  <c r="D28" i="3"/>
  <c r="D20" i="3"/>
  <c r="E9" i="3"/>
  <c r="K7" i="1"/>
  <c r="J8" i="1" s="1"/>
  <c r="E8" i="1"/>
  <c r="D9" i="1"/>
  <c r="U303" i="2"/>
  <c r="U294" i="2"/>
  <c r="U242" i="2"/>
  <c r="T243" i="2" s="1"/>
  <c r="V242" i="2"/>
  <c r="W242" i="2" s="1"/>
  <c r="U8" i="2"/>
  <c r="W4" i="2"/>
  <c r="M11" i="2"/>
  <c r="M8" i="2"/>
  <c r="N8" i="2" s="1"/>
  <c r="O8" i="2" s="1"/>
  <c r="E8" i="2"/>
  <c r="F8" i="2" s="1"/>
  <c r="G8" i="2" s="1"/>
  <c r="Q7" i="1"/>
  <c r="P8" i="1" s="1"/>
  <c r="U18" i="10" l="1"/>
  <c r="S16" i="10"/>
  <c r="Q16" i="10"/>
  <c r="R16" i="10"/>
  <c r="P16" i="10"/>
  <c r="U16" i="10" s="1"/>
  <c r="T16" i="10"/>
  <c r="V16" i="10"/>
  <c r="S7" i="7"/>
  <c r="T7" i="7" s="1"/>
  <c r="K8" i="7"/>
  <c r="J9" i="7" s="1"/>
  <c r="L8" i="7"/>
  <c r="M8" i="7"/>
  <c r="E9" i="7"/>
  <c r="D10" i="7" s="1"/>
  <c r="Y7" i="6"/>
  <c r="Z7" i="6" s="1"/>
  <c r="N7" i="6"/>
  <c r="D8" i="6"/>
  <c r="V7" i="5"/>
  <c r="W7" i="5" s="1"/>
  <c r="T8" i="5" s="1"/>
  <c r="N7" i="5"/>
  <c r="O7" i="5" s="1"/>
  <c r="L8" i="5" s="1"/>
  <c r="F7" i="5"/>
  <c r="G7" i="5" s="1"/>
  <c r="D8" i="5" s="1"/>
  <c r="Q9" i="4"/>
  <c r="P10" i="4" s="1"/>
  <c r="E7" i="4"/>
  <c r="D8" i="4" s="1"/>
  <c r="E8" i="4" s="1"/>
  <c r="D9" i="4" s="1"/>
  <c r="K9" i="4"/>
  <c r="J10" i="4" s="1"/>
  <c r="V11" i="3"/>
  <c r="X7" i="3"/>
  <c r="Y7" i="3" s="1"/>
  <c r="Z7" i="3" s="1"/>
  <c r="W7" i="3"/>
  <c r="N6" i="3"/>
  <c r="E31" i="3"/>
  <c r="E28" i="3"/>
  <c r="E20" i="3"/>
  <c r="F9" i="3"/>
  <c r="G9" i="3" s="1"/>
  <c r="H9" i="3" s="1"/>
  <c r="K8" i="1"/>
  <c r="J9" i="1" s="1"/>
  <c r="E9" i="1"/>
  <c r="D10" i="1" s="1"/>
  <c r="V303" i="2"/>
  <c r="W303" i="2" s="1"/>
  <c r="T304" i="2" s="1"/>
  <c r="V294" i="2"/>
  <c r="W294" i="2" s="1"/>
  <c r="T295" i="2" s="1"/>
  <c r="U243" i="2"/>
  <c r="V8" i="2"/>
  <c r="W8" i="2" s="1"/>
  <c r="T9" i="2" s="1"/>
  <c r="U5" i="2"/>
  <c r="N11" i="2"/>
  <c r="O11" i="2" s="1"/>
  <c r="L12" i="2" s="1"/>
  <c r="M5" i="2"/>
  <c r="N5" i="2" s="1"/>
  <c r="O5" i="2" s="1"/>
  <c r="D9" i="2"/>
  <c r="Q8" i="1"/>
  <c r="P9" i="1" s="1"/>
  <c r="U7" i="7" l="1"/>
  <c r="V7" i="7" s="1"/>
  <c r="K9" i="7"/>
  <c r="L9" i="7"/>
  <c r="M9" i="7"/>
  <c r="J10" i="7" s="1"/>
  <c r="E10" i="7"/>
  <c r="D11" i="7"/>
  <c r="V8" i="6"/>
  <c r="O7" i="6"/>
  <c r="P7" i="6" s="1"/>
  <c r="Q7" i="6" s="1"/>
  <c r="E8" i="6"/>
  <c r="F8" i="6" s="1"/>
  <c r="G8" i="6" s="1"/>
  <c r="H8" i="6" s="1"/>
  <c r="V8" i="5"/>
  <c r="W8" i="5" s="1"/>
  <c r="T9" i="5"/>
  <c r="U8" i="5"/>
  <c r="M8" i="5"/>
  <c r="L9" i="5" s="1"/>
  <c r="N8" i="5"/>
  <c r="O8" i="5" s="1"/>
  <c r="E8" i="5"/>
  <c r="D9" i="5" s="1"/>
  <c r="F8" i="5"/>
  <c r="G8" i="5" s="1"/>
  <c r="Q10" i="4"/>
  <c r="P11" i="4"/>
  <c r="E9" i="4"/>
  <c r="D10" i="4"/>
  <c r="K10" i="4"/>
  <c r="J11" i="4"/>
  <c r="W11" i="3"/>
  <c r="X11" i="3" s="1"/>
  <c r="Y11" i="3" s="1"/>
  <c r="Z11" i="3" s="1"/>
  <c r="V8" i="3"/>
  <c r="O6" i="3"/>
  <c r="P6" i="3" s="1"/>
  <c r="Q6" i="3" s="1"/>
  <c r="F31" i="3"/>
  <c r="G31" i="3" s="1"/>
  <c r="H31" i="3" s="1"/>
  <c r="F28" i="3"/>
  <c r="G28" i="3" s="1"/>
  <c r="H28" i="3" s="1"/>
  <c r="F20" i="3"/>
  <c r="G20" i="3" s="1"/>
  <c r="H20" i="3" s="1"/>
  <c r="D10" i="3"/>
  <c r="K9" i="1"/>
  <c r="J10" i="1" s="1"/>
  <c r="E10" i="1"/>
  <c r="D11" i="1"/>
  <c r="U304" i="2"/>
  <c r="U295" i="2"/>
  <c r="V295" i="2" s="1"/>
  <c r="W295" i="2" s="1"/>
  <c r="V243" i="2"/>
  <c r="W243" i="2" s="1"/>
  <c r="T244" i="2" s="1"/>
  <c r="U9" i="2"/>
  <c r="T10" i="2" s="1"/>
  <c r="V9" i="2"/>
  <c r="W9" i="2" s="1"/>
  <c r="M12" i="2"/>
  <c r="E9" i="2"/>
  <c r="F9" i="2" s="1"/>
  <c r="G9" i="2" s="1"/>
  <c r="Q9" i="1"/>
  <c r="P10" i="1" s="1"/>
  <c r="R8" i="7" l="1"/>
  <c r="K10" i="7"/>
  <c r="J11" i="7" s="1"/>
  <c r="L10" i="7"/>
  <c r="M10" i="7"/>
  <c r="E11" i="7"/>
  <c r="D12" i="7" s="1"/>
  <c r="W8" i="6"/>
  <c r="X8" i="6" s="1"/>
  <c r="Y8" i="6" s="1"/>
  <c r="Z8" i="6" s="1"/>
  <c r="M8" i="6"/>
  <c r="D9" i="6"/>
  <c r="U9" i="5"/>
  <c r="V9" i="5" s="1"/>
  <c r="W9" i="5" s="1"/>
  <c r="M9" i="5"/>
  <c r="L10" i="5" s="1"/>
  <c r="N9" i="5"/>
  <c r="O9" i="5" s="1"/>
  <c r="E9" i="5"/>
  <c r="D10" i="5" s="1"/>
  <c r="F9" i="5"/>
  <c r="G9" i="5" s="1"/>
  <c r="Q11" i="4"/>
  <c r="P12" i="4"/>
  <c r="E10" i="4"/>
  <c r="D11" i="4"/>
  <c r="E11" i="4" s="1"/>
  <c r="D12" i="4" s="1"/>
  <c r="K11" i="4"/>
  <c r="J12" i="4" s="1"/>
  <c r="E12" i="4"/>
  <c r="D13" i="4" s="1"/>
  <c r="V12" i="3"/>
  <c r="X8" i="3"/>
  <c r="Y8" i="3" s="1"/>
  <c r="Z8" i="3" s="1"/>
  <c r="W8" i="3"/>
  <c r="M7" i="3"/>
  <c r="D32" i="3"/>
  <c r="D29" i="3"/>
  <c r="D21" i="3"/>
  <c r="E10" i="3"/>
  <c r="F10" i="3" s="1"/>
  <c r="K10" i="1"/>
  <c r="J11" i="1" s="1"/>
  <c r="E11" i="1"/>
  <c r="D12" i="1" s="1"/>
  <c r="V304" i="2"/>
  <c r="W304" i="2" s="1"/>
  <c r="T296" i="2"/>
  <c r="U244" i="2"/>
  <c r="U10" i="2"/>
  <c r="L13" i="2"/>
  <c r="N12" i="2"/>
  <c r="O12" i="2" s="1"/>
  <c r="D10" i="2"/>
  <c r="Q10" i="1"/>
  <c r="P11" i="1" s="1"/>
  <c r="S8" i="7" l="1"/>
  <c r="T8" i="7" s="1"/>
  <c r="K11" i="7"/>
  <c r="J12" i="7" s="1"/>
  <c r="L11" i="7"/>
  <c r="M11" i="7"/>
  <c r="E12" i="7"/>
  <c r="D13" i="7"/>
  <c r="V9" i="6"/>
  <c r="N8" i="6"/>
  <c r="O8" i="6" s="1"/>
  <c r="P8" i="6" s="1"/>
  <c r="Q8" i="6" s="1"/>
  <c r="E9" i="6"/>
  <c r="G9" i="6"/>
  <c r="H9" i="6" s="1"/>
  <c r="F9" i="6"/>
  <c r="T10" i="5"/>
  <c r="M10" i="5"/>
  <c r="L11" i="5" s="1"/>
  <c r="N10" i="5"/>
  <c r="O10" i="5" s="1"/>
  <c r="E10" i="5"/>
  <c r="D11" i="5" s="1"/>
  <c r="F10" i="5"/>
  <c r="G10" i="5" s="1"/>
  <c r="Q12" i="4"/>
  <c r="P13" i="4"/>
  <c r="K12" i="4"/>
  <c r="J13" i="4" s="1"/>
  <c r="E13" i="4"/>
  <c r="D14" i="4" s="1"/>
  <c r="E14" i="4" s="1"/>
  <c r="W12" i="3"/>
  <c r="X12" i="3" s="1"/>
  <c r="N7" i="3"/>
  <c r="O7" i="3" s="1"/>
  <c r="P7" i="3" s="1"/>
  <c r="Q7" i="3" s="1"/>
  <c r="E32" i="3"/>
  <c r="F32" i="3" s="1"/>
  <c r="G32" i="3" s="1"/>
  <c r="H32" i="3" s="1"/>
  <c r="E29" i="3"/>
  <c r="F29" i="3" s="1"/>
  <c r="G29" i="3" s="1"/>
  <c r="H29" i="3" s="1"/>
  <c r="E21" i="3"/>
  <c r="F21" i="3" s="1"/>
  <c r="G21" i="3" s="1"/>
  <c r="H21" i="3" s="1"/>
  <c r="G10" i="3"/>
  <c r="H10" i="3" s="1"/>
  <c r="K11" i="1"/>
  <c r="J12" i="1" s="1"/>
  <c r="E12" i="1"/>
  <c r="D13" i="1" s="1"/>
  <c r="U296" i="2"/>
  <c r="V296" i="2" s="1"/>
  <c r="W296" i="2" s="1"/>
  <c r="V244" i="2"/>
  <c r="W244" i="2" s="1"/>
  <c r="T245" i="2" s="1"/>
  <c r="V10" i="2"/>
  <c r="W10" i="2" s="1"/>
  <c r="T11" i="2" s="1"/>
  <c r="M13" i="2"/>
  <c r="E10" i="2"/>
  <c r="F10" i="2" s="1"/>
  <c r="G10" i="2" s="1"/>
  <c r="Q11" i="1"/>
  <c r="P12" i="1" s="1"/>
  <c r="U8" i="7" l="1"/>
  <c r="V8" i="7" s="1"/>
  <c r="K12" i="7"/>
  <c r="L12" i="7"/>
  <c r="M12" i="7"/>
  <c r="J13" i="7" s="1"/>
  <c r="E13" i="7"/>
  <c r="D14" i="7" s="1"/>
  <c r="W9" i="6"/>
  <c r="X9" i="6" s="1"/>
  <c r="M9" i="6"/>
  <c r="D10" i="6"/>
  <c r="U10" i="5"/>
  <c r="L12" i="5"/>
  <c r="M11" i="5"/>
  <c r="N11" i="5"/>
  <c r="O11" i="5" s="1"/>
  <c r="E11" i="5"/>
  <c r="D12" i="5" s="1"/>
  <c r="F11" i="5"/>
  <c r="G11" i="5" s="1"/>
  <c r="Q13" i="4"/>
  <c r="P14" i="4"/>
  <c r="K13" i="4"/>
  <c r="J14" i="4" s="1"/>
  <c r="Y12" i="3"/>
  <c r="Z12" i="3" s="1"/>
  <c r="M8" i="3"/>
  <c r="D33" i="3"/>
  <c r="D22" i="3"/>
  <c r="D11" i="3"/>
  <c r="K12" i="1"/>
  <c r="J13" i="1" s="1"/>
  <c r="E13" i="1"/>
  <c r="D14" i="1" s="1"/>
  <c r="T297" i="2"/>
  <c r="U245" i="2"/>
  <c r="U11" i="2"/>
  <c r="T12" i="2" s="1"/>
  <c r="V11" i="2"/>
  <c r="W11" i="2" s="1"/>
  <c r="N13" i="2"/>
  <c r="O13" i="2" s="1"/>
  <c r="L14" i="2" s="1"/>
  <c r="D11" i="2"/>
  <c r="Q12" i="1"/>
  <c r="P13" i="1"/>
  <c r="R9" i="7" l="1"/>
  <c r="K13" i="7"/>
  <c r="J14" i="7" s="1"/>
  <c r="M13" i="7"/>
  <c r="E14" i="7"/>
  <c r="D15" i="7"/>
  <c r="Y9" i="6"/>
  <c r="Z9" i="6" s="1"/>
  <c r="V10" i="6"/>
  <c r="N9" i="6"/>
  <c r="E10" i="6"/>
  <c r="V10" i="5"/>
  <c r="W10" i="5" s="1"/>
  <c r="T11" i="5" s="1"/>
  <c r="M12" i="5"/>
  <c r="L13" i="5" s="1"/>
  <c r="N12" i="5"/>
  <c r="O12" i="5" s="1"/>
  <c r="E12" i="5"/>
  <c r="D13" i="5" s="1"/>
  <c r="F12" i="5"/>
  <c r="G12" i="5" s="1"/>
  <c r="Q14" i="4"/>
  <c r="P15" i="4"/>
  <c r="K14" i="4"/>
  <c r="J15" i="4" s="1"/>
  <c r="V13" i="3"/>
  <c r="N8" i="3"/>
  <c r="E33" i="3"/>
  <c r="F33" i="3" s="1"/>
  <c r="G33" i="3" s="1"/>
  <c r="H33" i="3" s="1"/>
  <c r="E22" i="3"/>
  <c r="E11" i="3"/>
  <c r="F11" i="3"/>
  <c r="G11" i="3" s="1"/>
  <c r="H11" i="3" s="1"/>
  <c r="K13" i="1"/>
  <c r="J14" i="1" s="1"/>
  <c r="E14" i="1"/>
  <c r="D15" i="1" s="1"/>
  <c r="U297" i="2"/>
  <c r="V245" i="2"/>
  <c r="W245" i="2" s="1"/>
  <c r="T246" i="2" s="1"/>
  <c r="U12" i="2"/>
  <c r="T13" i="2" s="1"/>
  <c r="V12" i="2"/>
  <c r="W12" i="2" s="1"/>
  <c r="M14" i="2"/>
  <c r="E11" i="2"/>
  <c r="F11" i="2" s="1"/>
  <c r="G11" i="2" s="1"/>
  <c r="Q13" i="1"/>
  <c r="P14" i="1" s="1"/>
  <c r="S9" i="7" l="1"/>
  <c r="K14" i="7"/>
  <c r="L14" i="7"/>
  <c r="M14" i="7"/>
  <c r="J15" i="7" s="1"/>
  <c r="L13" i="7"/>
  <c r="E15" i="7"/>
  <c r="D16" i="7" s="1"/>
  <c r="W10" i="6"/>
  <c r="X10" i="6"/>
  <c r="Y10" i="6" s="1"/>
  <c r="Z10" i="6" s="1"/>
  <c r="O9" i="6"/>
  <c r="P9" i="6" s="1"/>
  <c r="Q9" i="6" s="1"/>
  <c r="F10" i="6"/>
  <c r="G10" i="6" s="1"/>
  <c r="H10" i="6" s="1"/>
  <c r="U11" i="5"/>
  <c r="M13" i="5"/>
  <c r="L14" i="5" s="1"/>
  <c r="N13" i="5"/>
  <c r="O13" i="5" s="1"/>
  <c r="E13" i="5"/>
  <c r="D14" i="5" s="1"/>
  <c r="F13" i="5"/>
  <c r="G13" i="5" s="1"/>
  <c r="Q15" i="4"/>
  <c r="P16" i="4"/>
  <c r="K15" i="4"/>
  <c r="J16" i="4" s="1"/>
  <c r="W13" i="3"/>
  <c r="X13" i="3" s="1"/>
  <c r="Y13" i="3" s="1"/>
  <c r="Z13" i="3" s="1"/>
  <c r="O8" i="3"/>
  <c r="P8" i="3" s="1"/>
  <c r="Q8" i="3" s="1"/>
  <c r="F22" i="3"/>
  <c r="G22" i="3" s="1"/>
  <c r="H22" i="3" s="1"/>
  <c r="D12" i="3"/>
  <c r="K14" i="1"/>
  <c r="J15" i="1" s="1"/>
  <c r="E15" i="1"/>
  <c r="D16" i="1" s="1"/>
  <c r="V297" i="2"/>
  <c r="W297" i="2" s="1"/>
  <c r="T298" i="2" s="1"/>
  <c r="U246" i="2"/>
  <c r="U13" i="2"/>
  <c r="T14" i="2" s="1"/>
  <c r="V13" i="2"/>
  <c r="W13" i="2" s="1"/>
  <c r="N14" i="2"/>
  <c r="O14" i="2" s="1"/>
  <c r="L15" i="2" s="1"/>
  <c r="D12" i="2"/>
  <c r="Q14" i="1"/>
  <c r="P15" i="1"/>
  <c r="T9" i="7" l="1"/>
  <c r="U9" i="7" s="1"/>
  <c r="V9" i="7" s="1"/>
  <c r="K15" i="7"/>
  <c r="J16" i="7" s="1"/>
  <c r="M15" i="7"/>
  <c r="E16" i="7"/>
  <c r="D17" i="7"/>
  <c r="V11" i="6"/>
  <c r="M10" i="6"/>
  <c r="D11" i="6"/>
  <c r="V11" i="5"/>
  <c r="W11" i="5" s="1"/>
  <c r="T12" i="5" s="1"/>
  <c r="M14" i="5"/>
  <c r="E14" i="5"/>
  <c r="F14" i="5"/>
  <c r="G14" i="5" s="1"/>
  <c r="Q16" i="4"/>
  <c r="P17" i="4"/>
  <c r="K16" i="4"/>
  <c r="J17" i="4"/>
  <c r="V14" i="3"/>
  <c r="M9" i="3"/>
  <c r="D23" i="3"/>
  <c r="E12" i="3"/>
  <c r="F12" i="3" s="1"/>
  <c r="G12" i="3" s="1"/>
  <c r="H12" i="3" s="1"/>
  <c r="K15" i="1"/>
  <c r="J16" i="1" s="1"/>
  <c r="E16" i="1"/>
  <c r="D17" i="1" s="1"/>
  <c r="U298" i="2"/>
  <c r="V246" i="2"/>
  <c r="W246" i="2" s="1"/>
  <c r="T247" i="2" s="1"/>
  <c r="U14" i="2"/>
  <c r="M15" i="2"/>
  <c r="N15" i="2" s="1"/>
  <c r="O15" i="2" s="1"/>
  <c r="E12" i="2"/>
  <c r="F12" i="2" s="1"/>
  <c r="G12" i="2" s="1"/>
  <c r="Q15" i="1"/>
  <c r="P16" i="1" s="1"/>
  <c r="R10" i="7" l="1"/>
  <c r="K16" i="7"/>
  <c r="J17" i="7" s="1"/>
  <c r="L16" i="7"/>
  <c r="M16" i="7"/>
  <c r="L15" i="7"/>
  <c r="E17" i="7"/>
  <c r="D18" i="7" s="1"/>
  <c r="W11" i="6"/>
  <c r="X11" i="6"/>
  <c r="Y11" i="6" s="1"/>
  <c r="Z11" i="6" s="1"/>
  <c r="N10" i="6"/>
  <c r="O10" i="6" s="1"/>
  <c r="P10" i="6" s="1"/>
  <c r="Q10" i="6" s="1"/>
  <c r="E11" i="6"/>
  <c r="F11" i="6"/>
  <c r="G11" i="6" s="1"/>
  <c r="H11" i="6" s="1"/>
  <c r="U12" i="5"/>
  <c r="V12" i="5" s="1"/>
  <c r="W12" i="5" s="1"/>
  <c r="N14" i="5"/>
  <c r="O14" i="5" s="1"/>
  <c r="L15" i="5" s="1"/>
  <c r="Q17" i="4"/>
  <c r="P18" i="4"/>
  <c r="K17" i="4"/>
  <c r="J18" i="4" s="1"/>
  <c r="W14" i="3"/>
  <c r="X14" i="3"/>
  <c r="Y14" i="3" s="1"/>
  <c r="Z14" i="3" s="1"/>
  <c r="N9" i="3"/>
  <c r="O9" i="3" s="1"/>
  <c r="P9" i="3" s="1"/>
  <c r="Q9" i="3" s="1"/>
  <c r="E23" i="3"/>
  <c r="F23" i="3" s="1"/>
  <c r="G23" i="3" s="1"/>
  <c r="H23" i="3" s="1"/>
  <c r="D13" i="3"/>
  <c r="K16" i="1"/>
  <c r="J17" i="1" s="1"/>
  <c r="E17" i="1"/>
  <c r="D18" i="1" s="1"/>
  <c r="V298" i="2"/>
  <c r="W298" i="2" s="1"/>
  <c r="T299" i="2" s="1"/>
  <c r="U247" i="2"/>
  <c r="V14" i="2"/>
  <c r="W14" i="2" s="1"/>
  <c r="T15" i="2" s="1"/>
  <c r="L16" i="2"/>
  <c r="D13" i="2"/>
  <c r="Q16" i="1"/>
  <c r="P17" i="1"/>
  <c r="S10" i="7" l="1"/>
  <c r="K17" i="7"/>
  <c r="J18" i="7" s="1"/>
  <c r="L17" i="7"/>
  <c r="M17" i="7"/>
  <c r="E18" i="7"/>
  <c r="D19" i="7"/>
  <c r="V12" i="6"/>
  <c r="M11" i="6"/>
  <c r="D12" i="6"/>
  <c r="T13" i="5"/>
  <c r="M15" i="5"/>
  <c r="L16" i="5" s="1"/>
  <c r="N15" i="5"/>
  <c r="O15" i="5" s="1"/>
  <c r="Q18" i="4"/>
  <c r="P19" i="4"/>
  <c r="K18" i="4"/>
  <c r="J19" i="4" s="1"/>
  <c r="V15" i="3"/>
  <c r="M10" i="3"/>
  <c r="D24" i="3"/>
  <c r="F13" i="3"/>
  <c r="G13" i="3" s="1"/>
  <c r="H13" i="3" s="1"/>
  <c r="E13" i="3"/>
  <c r="K17" i="1"/>
  <c r="J18" i="1" s="1"/>
  <c r="E18" i="1"/>
  <c r="D19" i="1" s="1"/>
  <c r="U299" i="2"/>
  <c r="V247" i="2"/>
  <c r="W247" i="2" s="1"/>
  <c r="T248" i="2" s="1"/>
  <c r="U15" i="2"/>
  <c r="T16" i="2" s="1"/>
  <c r="V15" i="2"/>
  <c r="W15" i="2" s="1"/>
  <c r="M16" i="2"/>
  <c r="E13" i="2"/>
  <c r="F13" i="2" s="1"/>
  <c r="G13" i="2" s="1"/>
  <c r="Q17" i="1"/>
  <c r="P18" i="1" s="1"/>
  <c r="T10" i="7" l="1"/>
  <c r="U10" i="7" s="1"/>
  <c r="V10" i="7" s="1"/>
  <c r="K18" i="7"/>
  <c r="J19" i="7" s="1"/>
  <c r="M18" i="7"/>
  <c r="E19" i="7"/>
  <c r="D20" i="7" s="1"/>
  <c r="X12" i="6"/>
  <c r="Y12" i="6"/>
  <c r="Z12" i="6" s="1"/>
  <c r="W12" i="6"/>
  <c r="N11" i="6"/>
  <c r="O11" i="6" s="1"/>
  <c r="P11" i="6" s="1"/>
  <c r="Q11" i="6" s="1"/>
  <c r="E12" i="6"/>
  <c r="F12" i="6" s="1"/>
  <c r="G12" i="6" s="1"/>
  <c r="H12" i="6" s="1"/>
  <c r="U13" i="5"/>
  <c r="V13" i="5" s="1"/>
  <c r="W13" i="5" s="1"/>
  <c r="M16" i="5"/>
  <c r="Q19" i="4"/>
  <c r="P20" i="4"/>
  <c r="K19" i="4"/>
  <c r="J20" i="4" s="1"/>
  <c r="W15" i="3"/>
  <c r="X15" i="3" s="1"/>
  <c r="Y15" i="3" s="1"/>
  <c r="Z15" i="3" s="1"/>
  <c r="N10" i="3"/>
  <c r="O10" i="3" s="1"/>
  <c r="P10" i="3" s="1"/>
  <c r="Q10" i="3" s="1"/>
  <c r="E24" i="3"/>
  <c r="F24" i="3" s="1"/>
  <c r="G24" i="3" s="1"/>
  <c r="H24" i="3" s="1"/>
  <c r="D14" i="3"/>
  <c r="K18" i="1"/>
  <c r="J19" i="1" s="1"/>
  <c r="E19" i="1"/>
  <c r="D20" i="1" s="1"/>
  <c r="V299" i="2"/>
  <c r="W299" i="2" s="1"/>
  <c r="T300" i="2" s="1"/>
  <c r="U248" i="2"/>
  <c r="U16" i="2"/>
  <c r="N16" i="2"/>
  <c r="O16" i="2" s="1"/>
  <c r="L17" i="2" s="1"/>
  <c r="D14" i="2"/>
  <c r="Q18" i="1"/>
  <c r="P19" i="1"/>
  <c r="R11" i="7" l="1"/>
  <c r="K19" i="7"/>
  <c r="J20" i="7" s="1"/>
  <c r="L19" i="7"/>
  <c r="M19" i="7"/>
  <c r="L18" i="7"/>
  <c r="E20" i="7"/>
  <c r="D21" i="7"/>
  <c r="V13" i="6"/>
  <c r="M12" i="6"/>
  <c r="D13" i="6"/>
  <c r="T14" i="5"/>
  <c r="L17" i="5"/>
  <c r="N16" i="5"/>
  <c r="O16" i="5" s="1"/>
  <c r="Q20" i="4"/>
  <c r="P21" i="4"/>
  <c r="K20" i="4"/>
  <c r="J21" i="4"/>
  <c r="V16" i="3"/>
  <c r="M11" i="3"/>
  <c r="D25" i="3"/>
  <c r="E14" i="3"/>
  <c r="F14" i="3" s="1"/>
  <c r="G14" i="3" s="1"/>
  <c r="H14" i="3" s="1"/>
  <c r="K19" i="1"/>
  <c r="J20" i="1" s="1"/>
  <c r="E20" i="1"/>
  <c r="D21" i="1" s="1"/>
  <c r="U300" i="2"/>
  <c r="T301" i="2" s="1"/>
  <c r="V300" i="2"/>
  <c r="W300" i="2" s="1"/>
  <c r="V248" i="2"/>
  <c r="W248" i="2" s="1"/>
  <c r="T249" i="2" s="1"/>
  <c r="V16" i="2"/>
  <c r="W16" i="2" s="1"/>
  <c r="T17" i="2" s="1"/>
  <c r="M17" i="2"/>
  <c r="E14" i="2"/>
  <c r="F14" i="2" s="1"/>
  <c r="G14" i="2" s="1"/>
  <c r="Q19" i="1"/>
  <c r="P20" i="1" s="1"/>
  <c r="S11" i="7" l="1"/>
  <c r="T11" i="7"/>
  <c r="U11" i="7" s="1"/>
  <c r="V11" i="7" s="1"/>
  <c r="K20" i="7"/>
  <c r="J21" i="7" s="1"/>
  <c r="M20" i="7"/>
  <c r="E21" i="7"/>
  <c r="D22" i="7" s="1"/>
  <c r="W13" i="6"/>
  <c r="X13" i="6"/>
  <c r="Y13" i="6" s="1"/>
  <c r="Z13" i="6" s="1"/>
  <c r="N12" i="6"/>
  <c r="O12" i="6" s="1"/>
  <c r="P12" i="6" s="1"/>
  <c r="Q12" i="6" s="1"/>
  <c r="E13" i="6"/>
  <c r="G13" i="6"/>
  <c r="H13" i="6" s="1"/>
  <c r="F13" i="6"/>
  <c r="U14" i="5"/>
  <c r="V14" i="5" s="1"/>
  <c r="W14" i="5" s="1"/>
  <c r="T15" i="5" s="1"/>
  <c r="M17" i="5"/>
  <c r="L18" i="5" s="1"/>
  <c r="N17" i="5"/>
  <c r="O17" i="5" s="1"/>
  <c r="Q21" i="4"/>
  <c r="P22" i="4"/>
  <c r="K21" i="4"/>
  <c r="J22" i="4" s="1"/>
  <c r="W16" i="3"/>
  <c r="N11" i="3"/>
  <c r="O11" i="3" s="1"/>
  <c r="P11" i="3" s="1"/>
  <c r="Q11" i="3" s="1"/>
  <c r="E25" i="3"/>
  <c r="F25" i="3" s="1"/>
  <c r="G25" i="3" s="1"/>
  <c r="H25" i="3" s="1"/>
  <c r="D15" i="3"/>
  <c r="K20" i="1"/>
  <c r="J21" i="1" s="1"/>
  <c r="E21" i="1"/>
  <c r="D22" i="1" s="1"/>
  <c r="U301" i="2"/>
  <c r="V301" i="2"/>
  <c r="W301" i="2" s="1"/>
  <c r="U249" i="2"/>
  <c r="U17" i="2"/>
  <c r="T18" i="2" s="1"/>
  <c r="V17" i="2"/>
  <c r="W17" i="2" s="1"/>
  <c r="N17" i="2"/>
  <c r="O17" i="2" s="1"/>
  <c r="L18" i="2" s="1"/>
  <c r="D15" i="2"/>
  <c r="Q20" i="1"/>
  <c r="P21" i="1"/>
  <c r="R12" i="7" l="1"/>
  <c r="K21" i="7"/>
  <c r="J22" i="7" s="1"/>
  <c r="L21" i="7"/>
  <c r="M21" i="7"/>
  <c r="L20" i="7"/>
  <c r="E22" i="7"/>
  <c r="D23" i="7"/>
  <c r="V14" i="6"/>
  <c r="M13" i="6"/>
  <c r="D14" i="6"/>
  <c r="U15" i="5"/>
  <c r="M18" i="5"/>
  <c r="L19" i="5" s="1"/>
  <c r="N18" i="5"/>
  <c r="O18" i="5" s="1"/>
  <c r="Q22" i="4"/>
  <c r="P23" i="4"/>
  <c r="K22" i="4"/>
  <c r="J23" i="4" s="1"/>
  <c r="X16" i="3"/>
  <c r="Y16" i="3" s="1"/>
  <c r="Z16" i="3" s="1"/>
  <c r="M12" i="3"/>
  <c r="D26" i="3"/>
  <c r="E15" i="3"/>
  <c r="F15" i="3"/>
  <c r="G15" i="3" s="1"/>
  <c r="H15" i="3" s="1"/>
  <c r="K21" i="1"/>
  <c r="J22" i="1" s="1"/>
  <c r="E22" i="1"/>
  <c r="D23" i="1" s="1"/>
  <c r="V249" i="2"/>
  <c r="W249" i="2" s="1"/>
  <c r="T250" i="2" s="1"/>
  <c r="U18" i="2"/>
  <c r="M18" i="2"/>
  <c r="E15" i="2"/>
  <c r="Q21" i="1"/>
  <c r="P22" i="1" s="1"/>
  <c r="S12" i="7" l="1"/>
  <c r="T12" i="7" s="1"/>
  <c r="U12" i="7" s="1"/>
  <c r="V12" i="7" s="1"/>
  <c r="K22" i="7"/>
  <c r="J23" i="7" s="1"/>
  <c r="L22" i="7"/>
  <c r="M22" i="7"/>
  <c r="E23" i="7"/>
  <c r="D24" i="7" s="1"/>
  <c r="W14" i="6"/>
  <c r="X14" i="6"/>
  <c r="Y14" i="6" s="1"/>
  <c r="Z14" i="6" s="1"/>
  <c r="N13" i="6"/>
  <c r="O13" i="6"/>
  <c r="P13" i="6" s="1"/>
  <c r="Q13" i="6" s="1"/>
  <c r="F14" i="6"/>
  <c r="G14" i="6" s="1"/>
  <c r="H14" i="6" s="1"/>
  <c r="E14" i="6"/>
  <c r="V15" i="5"/>
  <c r="W15" i="5" s="1"/>
  <c r="T16" i="5" s="1"/>
  <c r="M19" i="5"/>
  <c r="L20" i="5" s="1"/>
  <c r="N19" i="5"/>
  <c r="O19" i="5" s="1"/>
  <c r="Q23" i="4"/>
  <c r="P24" i="4" s="1"/>
  <c r="K23" i="4"/>
  <c r="J24" i="4" s="1"/>
  <c r="K24" i="4" s="1"/>
  <c r="V17" i="3"/>
  <c r="N12" i="3"/>
  <c r="E26" i="3"/>
  <c r="F26" i="3" s="1"/>
  <c r="G26" i="3" s="1"/>
  <c r="H26" i="3" s="1"/>
  <c r="D16" i="3"/>
  <c r="K22" i="1"/>
  <c r="J23" i="1" s="1"/>
  <c r="E23" i="1"/>
  <c r="D24" i="1" s="1"/>
  <c r="U250" i="2"/>
  <c r="V18" i="2"/>
  <c r="W18" i="2" s="1"/>
  <c r="T19" i="2" s="1"/>
  <c r="N18" i="2"/>
  <c r="O18" i="2" s="1"/>
  <c r="L19" i="2" s="1"/>
  <c r="F15" i="2"/>
  <c r="G15" i="2" s="1"/>
  <c r="D16" i="2" s="1"/>
  <c r="Q22" i="1"/>
  <c r="P23" i="1"/>
  <c r="R13" i="7" l="1"/>
  <c r="K23" i="7"/>
  <c r="L23" i="7"/>
  <c r="M23" i="7"/>
  <c r="J24" i="7" s="1"/>
  <c r="E24" i="7"/>
  <c r="D25" i="7"/>
  <c r="V15" i="6"/>
  <c r="M14" i="6"/>
  <c r="V16" i="5"/>
  <c r="W16" i="5" s="1"/>
  <c r="T17" i="5"/>
  <c r="U16" i="5"/>
  <c r="M20" i="5"/>
  <c r="N20" i="5" s="1"/>
  <c r="O20" i="5" s="1"/>
  <c r="L21" i="5" s="1"/>
  <c r="Q24" i="4"/>
  <c r="P25" i="4" s="1"/>
  <c r="W17" i="3"/>
  <c r="X17" i="3"/>
  <c r="Y17" i="3" s="1"/>
  <c r="Z17" i="3" s="1"/>
  <c r="O12" i="3"/>
  <c r="P12" i="3" s="1"/>
  <c r="Q12" i="3" s="1"/>
  <c r="E16" i="3"/>
  <c r="F16" i="3" s="1"/>
  <c r="G16" i="3" s="1"/>
  <c r="H16" i="3" s="1"/>
  <c r="K23" i="1"/>
  <c r="J24" i="1" s="1"/>
  <c r="E24" i="1"/>
  <c r="D25" i="1" s="1"/>
  <c r="V250" i="2"/>
  <c r="W250" i="2" s="1"/>
  <c r="T251" i="2" s="1"/>
  <c r="U19" i="2"/>
  <c r="M19" i="2"/>
  <c r="N19" i="2" s="1"/>
  <c r="O19" i="2" s="1"/>
  <c r="E16" i="2"/>
  <c r="F16" i="2" s="1"/>
  <c r="G16" i="2" s="1"/>
  <c r="Q23" i="1"/>
  <c r="P24" i="1" s="1"/>
  <c r="S13" i="7" l="1"/>
  <c r="T13" i="7"/>
  <c r="U13" i="7" s="1"/>
  <c r="V13" i="7" s="1"/>
  <c r="K24" i="7"/>
  <c r="J25" i="7" s="1"/>
  <c r="L24" i="7"/>
  <c r="M24" i="7"/>
  <c r="E25" i="7"/>
  <c r="D26" i="7" s="1"/>
  <c r="W15" i="6"/>
  <c r="X15" i="6" s="1"/>
  <c r="Y15" i="6" s="1"/>
  <c r="Z15" i="6" s="1"/>
  <c r="N14" i="6"/>
  <c r="O14" i="6" s="1"/>
  <c r="U17" i="5"/>
  <c r="V17" i="5" s="1"/>
  <c r="W17" i="5" s="1"/>
  <c r="M21" i="5"/>
  <c r="Q25" i="4"/>
  <c r="P26" i="4" s="1"/>
  <c r="V18" i="3"/>
  <c r="M13" i="3"/>
  <c r="D17" i="3"/>
  <c r="K24" i="1"/>
  <c r="J25" i="1" s="1"/>
  <c r="E25" i="1"/>
  <c r="D26" i="1" s="1"/>
  <c r="U251" i="2"/>
  <c r="V19" i="2"/>
  <c r="W19" i="2" s="1"/>
  <c r="T20" i="2" s="1"/>
  <c r="L20" i="2"/>
  <c r="D17" i="2"/>
  <c r="Q24" i="1"/>
  <c r="P25" i="1"/>
  <c r="R14" i="7" l="1"/>
  <c r="K25" i="7"/>
  <c r="J26" i="7" s="1"/>
  <c r="M25" i="7"/>
  <c r="E26" i="7"/>
  <c r="D27" i="7"/>
  <c r="V16" i="6"/>
  <c r="P14" i="6"/>
  <c r="Q14" i="6" s="1"/>
  <c r="T18" i="5"/>
  <c r="L22" i="5"/>
  <c r="N21" i="5"/>
  <c r="O21" i="5" s="1"/>
  <c r="Q26" i="4"/>
  <c r="P27" i="4" s="1"/>
  <c r="W18" i="3"/>
  <c r="N13" i="3"/>
  <c r="O13" i="3"/>
  <c r="P13" i="3" s="1"/>
  <c r="Q13" i="3" s="1"/>
  <c r="E17" i="3"/>
  <c r="F17" i="3" s="1"/>
  <c r="G17" i="3" s="1"/>
  <c r="H17" i="3" s="1"/>
  <c r="K25" i="1"/>
  <c r="J26" i="1" s="1"/>
  <c r="E26" i="1"/>
  <c r="D27" i="1" s="1"/>
  <c r="V251" i="2"/>
  <c r="W251" i="2" s="1"/>
  <c r="T252" i="2" s="1"/>
  <c r="U20" i="2"/>
  <c r="M20" i="2"/>
  <c r="N20" i="2" s="1"/>
  <c r="O20" i="2" s="1"/>
  <c r="E17" i="2"/>
  <c r="Q25" i="1"/>
  <c r="P26" i="1" s="1"/>
  <c r="S14" i="7" l="1"/>
  <c r="T14" i="7"/>
  <c r="U14" i="7" s="1"/>
  <c r="V14" i="7" s="1"/>
  <c r="K26" i="7"/>
  <c r="J27" i="7" s="1"/>
  <c r="M26" i="7"/>
  <c r="L25" i="7"/>
  <c r="E27" i="7"/>
  <c r="D28" i="7" s="1"/>
  <c r="W16" i="6"/>
  <c r="X16" i="6" s="1"/>
  <c r="Y16" i="6" s="1"/>
  <c r="Z16" i="6" s="1"/>
  <c r="M15" i="6"/>
  <c r="U18" i="5"/>
  <c r="M22" i="5"/>
  <c r="N22" i="5"/>
  <c r="O22" i="5" s="1"/>
  <c r="L23" i="5" s="1"/>
  <c r="Q27" i="4"/>
  <c r="P28" i="4" s="1"/>
  <c r="X18" i="3"/>
  <c r="Y18" i="3" s="1"/>
  <c r="Z18" i="3" s="1"/>
  <c r="M14" i="3"/>
  <c r="D18" i="3"/>
  <c r="K26" i="1"/>
  <c r="J27" i="1" s="1"/>
  <c r="E27" i="1"/>
  <c r="D28" i="1" s="1"/>
  <c r="U252" i="2"/>
  <c r="V20" i="2"/>
  <c r="W20" i="2" s="1"/>
  <c r="T21" i="2" s="1"/>
  <c r="L21" i="2"/>
  <c r="F17" i="2"/>
  <c r="G17" i="2" s="1"/>
  <c r="D18" i="2" s="1"/>
  <c r="Q26" i="1"/>
  <c r="P27" i="1"/>
  <c r="R15" i="7" l="1"/>
  <c r="K27" i="7"/>
  <c r="J28" i="7" s="1"/>
  <c r="L27" i="7"/>
  <c r="M27" i="7"/>
  <c r="L26" i="7"/>
  <c r="E28" i="7"/>
  <c r="D29" i="7"/>
  <c r="V17" i="6"/>
  <c r="N15" i="6"/>
  <c r="O15" i="6" s="1"/>
  <c r="P15" i="6" s="1"/>
  <c r="Q15" i="6" s="1"/>
  <c r="V18" i="5"/>
  <c r="W18" i="5" s="1"/>
  <c r="T19" i="5" s="1"/>
  <c r="M23" i="5"/>
  <c r="N23" i="5"/>
  <c r="O23" i="5" s="1"/>
  <c r="L24" i="5" s="1"/>
  <c r="P29" i="4"/>
  <c r="Q28" i="4"/>
  <c r="V19" i="3"/>
  <c r="N14" i="3"/>
  <c r="E18" i="3"/>
  <c r="F18" i="3" s="1"/>
  <c r="G18" i="3" s="1"/>
  <c r="H18" i="3" s="1"/>
  <c r="K27" i="1"/>
  <c r="J28" i="1" s="1"/>
  <c r="E28" i="1"/>
  <c r="D29" i="1" s="1"/>
  <c r="V252" i="2"/>
  <c r="W252" i="2" s="1"/>
  <c r="T253" i="2" s="1"/>
  <c r="U21" i="2"/>
  <c r="M21" i="2"/>
  <c r="N21" i="2" s="1"/>
  <c r="O21" i="2" s="1"/>
  <c r="E18" i="2"/>
  <c r="F18" i="2" s="1"/>
  <c r="G18" i="2" s="1"/>
  <c r="Q27" i="1"/>
  <c r="P28" i="1" s="1"/>
  <c r="S15" i="7" l="1"/>
  <c r="T15" i="7" s="1"/>
  <c r="U15" i="7" s="1"/>
  <c r="V15" i="7" s="1"/>
  <c r="J29" i="7"/>
  <c r="K28" i="7"/>
  <c r="L28" i="7"/>
  <c r="M28" i="7"/>
  <c r="E29" i="7"/>
  <c r="D30" i="7" s="1"/>
  <c r="W17" i="6"/>
  <c r="M16" i="6"/>
  <c r="U19" i="5"/>
  <c r="M24" i="5"/>
  <c r="N24" i="5" s="1"/>
  <c r="O24" i="5" s="1"/>
  <c r="Q29" i="4"/>
  <c r="P30" i="4" s="1"/>
  <c r="W19" i="3"/>
  <c r="X19" i="3" s="1"/>
  <c r="Y19" i="3" s="1"/>
  <c r="Z19" i="3" s="1"/>
  <c r="O14" i="3"/>
  <c r="P14" i="3" s="1"/>
  <c r="Q14" i="3" s="1"/>
  <c r="K28" i="1"/>
  <c r="J29" i="1" s="1"/>
  <c r="E29" i="1"/>
  <c r="D30" i="1" s="1"/>
  <c r="U253" i="2"/>
  <c r="V21" i="2"/>
  <c r="W21" i="2" s="1"/>
  <c r="T22" i="2" s="1"/>
  <c r="L22" i="2"/>
  <c r="D19" i="2"/>
  <c r="Q28" i="1"/>
  <c r="P29" i="1" s="1"/>
  <c r="R16" i="7" l="1"/>
  <c r="K29" i="7"/>
  <c r="J30" i="7" s="1"/>
  <c r="L29" i="7"/>
  <c r="M29" i="7"/>
  <c r="E30" i="7"/>
  <c r="D31" i="7"/>
  <c r="X17" i="6"/>
  <c r="Y17" i="6" s="1"/>
  <c r="Z17" i="6" s="1"/>
  <c r="N16" i="6"/>
  <c r="O16" i="6" s="1"/>
  <c r="V19" i="5"/>
  <c r="W19" i="5" s="1"/>
  <c r="T20" i="5" s="1"/>
  <c r="Q30" i="4"/>
  <c r="P31" i="4"/>
  <c r="V20" i="3"/>
  <c r="M15" i="3"/>
  <c r="K29" i="1"/>
  <c r="J30" i="1" s="1"/>
  <c r="E30" i="1"/>
  <c r="D31" i="1" s="1"/>
  <c r="V253" i="2"/>
  <c r="W253" i="2" s="1"/>
  <c r="T254" i="2" s="1"/>
  <c r="U22" i="2"/>
  <c r="V22" i="2" s="1"/>
  <c r="W22" i="2" s="1"/>
  <c r="T23" i="2" s="1"/>
  <c r="M22" i="2"/>
  <c r="N22" i="2" s="1"/>
  <c r="O22" i="2" s="1"/>
  <c r="E19" i="2"/>
  <c r="F19" i="2" s="1"/>
  <c r="G19" i="2" s="1"/>
  <c r="Q29" i="1"/>
  <c r="P30" i="1" s="1"/>
  <c r="S16" i="7" l="1"/>
  <c r="T16" i="7" s="1"/>
  <c r="U16" i="7" s="1"/>
  <c r="V16" i="7" s="1"/>
  <c r="K30" i="7"/>
  <c r="J31" i="7" s="1"/>
  <c r="M30" i="7"/>
  <c r="E31" i="7"/>
  <c r="D32" i="7" s="1"/>
  <c r="V18" i="6"/>
  <c r="P16" i="6"/>
  <c r="Q16" i="6" s="1"/>
  <c r="M17" i="6"/>
  <c r="V20" i="5"/>
  <c r="W20" i="5" s="1"/>
  <c r="T21" i="5"/>
  <c r="U20" i="5"/>
  <c r="Q31" i="4"/>
  <c r="P32" i="4" s="1"/>
  <c r="W20" i="3"/>
  <c r="N15" i="3"/>
  <c r="O15" i="3" s="1"/>
  <c r="P15" i="3" s="1"/>
  <c r="Q15" i="3" s="1"/>
  <c r="K30" i="1"/>
  <c r="J31" i="1" s="1"/>
  <c r="E31" i="1"/>
  <c r="D32" i="1" s="1"/>
  <c r="U254" i="2"/>
  <c r="U23" i="2"/>
  <c r="L23" i="2"/>
  <c r="D20" i="2"/>
  <c r="Q30" i="1"/>
  <c r="P31" i="1" s="1"/>
  <c r="R17" i="7" l="1"/>
  <c r="K31" i="7"/>
  <c r="J32" i="7" s="1"/>
  <c r="M31" i="7"/>
  <c r="L30" i="7"/>
  <c r="E32" i="7"/>
  <c r="D33" i="7"/>
  <c r="W18" i="6"/>
  <c r="N17" i="6"/>
  <c r="O17" i="6"/>
  <c r="P17" i="6" s="1"/>
  <c r="Q17" i="6" s="1"/>
  <c r="U21" i="5"/>
  <c r="V21" i="5" s="1"/>
  <c r="W21" i="5" s="1"/>
  <c r="Q32" i="4"/>
  <c r="P33" i="4" s="1"/>
  <c r="X20" i="3"/>
  <c r="Y20" i="3" s="1"/>
  <c r="Z20" i="3" s="1"/>
  <c r="M16" i="3"/>
  <c r="K31" i="1"/>
  <c r="J32" i="1" s="1"/>
  <c r="E32" i="1"/>
  <c r="D33" i="1"/>
  <c r="E33" i="1" s="1"/>
  <c r="V254" i="2"/>
  <c r="W254" i="2" s="1"/>
  <c r="T255" i="2" s="1"/>
  <c r="V23" i="2"/>
  <c r="W23" i="2" s="1"/>
  <c r="T24" i="2" s="1"/>
  <c r="M23" i="2"/>
  <c r="E20" i="2"/>
  <c r="F20" i="2" s="1"/>
  <c r="G20" i="2" s="1"/>
  <c r="Q31" i="1"/>
  <c r="P32" i="1" s="1"/>
  <c r="S17" i="7" l="1"/>
  <c r="K32" i="7"/>
  <c r="L32" i="7" s="1"/>
  <c r="M32" i="7"/>
  <c r="J33" i="7" s="1"/>
  <c r="L31" i="7"/>
  <c r="E33" i="7"/>
  <c r="D34" i="7" s="1"/>
  <c r="X18" i="6"/>
  <c r="Y18" i="6" s="1"/>
  <c r="Z18" i="6" s="1"/>
  <c r="M18" i="6"/>
  <c r="T22" i="5"/>
  <c r="Q33" i="4"/>
  <c r="P34" i="4"/>
  <c r="V21" i="3"/>
  <c r="N16" i="3"/>
  <c r="K32" i="1"/>
  <c r="J33" i="1" s="1"/>
  <c r="U255" i="2"/>
  <c r="U24" i="2"/>
  <c r="N23" i="2"/>
  <c r="O23" i="2" s="1"/>
  <c r="L24" i="2" s="1"/>
  <c r="D21" i="2"/>
  <c r="Q32" i="1"/>
  <c r="P33" i="1" s="1"/>
  <c r="T17" i="7" l="1"/>
  <c r="U17" i="7" s="1"/>
  <c r="V17" i="7" s="1"/>
  <c r="J34" i="7"/>
  <c r="K33" i="7"/>
  <c r="L33" i="7" s="1"/>
  <c r="M33" i="7"/>
  <c r="E34" i="7"/>
  <c r="D35" i="7" s="1"/>
  <c r="V19" i="6"/>
  <c r="N18" i="6"/>
  <c r="O18" i="6"/>
  <c r="P18" i="6" s="1"/>
  <c r="Q18" i="6" s="1"/>
  <c r="U22" i="5"/>
  <c r="Q34" i="4"/>
  <c r="P35" i="4" s="1"/>
  <c r="W21" i="3"/>
  <c r="X21" i="3" s="1"/>
  <c r="Y21" i="3" s="1"/>
  <c r="Z21" i="3" s="1"/>
  <c r="O16" i="3"/>
  <c r="P16" i="3" s="1"/>
  <c r="Q16" i="3" s="1"/>
  <c r="K33" i="1"/>
  <c r="J34" i="1" s="1"/>
  <c r="V255" i="2"/>
  <c r="W255" i="2" s="1"/>
  <c r="T256" i="2" s="1"/>
  <c r="V24" i="2"/>
  <c r="W24" i="2" s="1"/>
  <c r="T25" i="2" s="1"/>
  <c r="M24" i="2"/>
  <c r="E21" i="2"/>
  <c r="F21" i="2" s="1"/>
  <c r="G21" i="2" s="1"/>
  <c r="Q33" i="1"/>
  <c r="P34" i="1" s="1"/>
  <c r="R18" i="7" l="1"/>
  <c r="K34" i="7"/>
  <c r="L34" i="7"/>
  <c r="M34" i="7"/>
  <c r="J35" i="7" s="1"/>
  <c r="E35" i="7"/>
  <c r="D36" i="7" s="1"/>
  <c r="W19" i="6"/>
  <c r="X19" i="6"/>
  <c r="Y19" i="6" s="1"/>
  <c r="Z19" i="6" s="1"/>
  <c r="M19" i="6"/>
  <c r="V22" i="5"/>
  <c r="W22" i="5" s="1"/>
  <c r="T23" i="5" s="1"/>
  <c r="Q35" i="4"/>
  <c r="P36" i="4"/>
  <c r="V22" i="3"/>
  <c r="M17" i="3"/>
  <c r="K34" i="1"/>
  <c r="J35" i="1" s="1"/>
  <c r="U256" i="2"/>
  <c r="U25" i="2"/>
  <c r="N24" i="2"/>
  <c r="O24" i="2" s="1"/>
  <c r="L25" i="2" s="1"/>
  <c r="D22" i="2"/>
  <c r="Q34" i="1"/>
  <c r="P35" i="1" s="1"/>
  <c r="S18" i="7" l="1"/>
  <c r="K35" i="7"/>
  <c r="J36" i="7" s="1"/>
  <c r="M35" i="7"/>
  <c r="E36" i="7"/>
  <c r="D37" i="7"/>
  <c r="V20" i="6"/>
  <c r="N19" i="6"/>
  <c r="U23" i="5"/>
  <c r="Q36" i="4"/>
  <c r="P37" i="4" s="1"/>
  <c r="W22" i="3"/>
  <c r="X22" i="3"/>
  <c r="Y22" i="3" s="1"/>
  <c r="Z22" i="3" s="1"/>
  <c r="N17" i="3"/>
  <c r="O17" i="3" s="1"/>
  <c r="P17" i="3" s="1"/>
  <c r="Q17" i="3" s="1"/>
  <c r="K35" i="1"/>
  <c r="J36" i="1" s="1"/>
  <c r="V256" i="2"/>
  <c r="W256" i="2" s="1"/>
  <c r="T257" i="2" s="1"/>
  <c r="V25" i="2"/>
  <c r="W25" i="2" s="1"/>
  <c r="T26" i="2" s="1"/>
  <c r="M25" i="2"/>
  <c r="N25" i="2" s="1"/>
  <c r="O25" i="2" s="1"/>
  <c r="E22" i="2"/>
  <c r="F22" i="2" s="1"/>
  <c r="G22" i="2" s="1"/>
  <c r="Q35" i="1"/>
  <c r="P36" i="1" s="1"/>
  <c r="T18" i="7" l="1"/>
  <c r="U18" i="7" s="1"/>
  <c r="V18" i="7" s="1"/>
  <c r="K36" i="7"/>
  <c r="L36" i="7"/>
  <c r="M36" i="7"/>
  <c r="J37" i="7" s="1"/>
  <c r="L35" i="7"/>
  <c r="E37" i="7"/>
  <c r="D38" i="7" s="1"/>
  <c r="X20" i="6"/>
  <c r="W20" i="6"/>
  <c r="O19" i="6"/>
  <c r="P19" i="6" s="1"/>
  <c r="Q19" i="6" s="1"/>
  <c r="V23" i="5"/>
  <c r="W23" i="5" s="1"/>
  <c r="T24" i="5" s="1"/>
  <c r="Q37" i="4"/>
  <c r="P38" i="4"/>
  <c r="V23" i="3"/>
  <c r="M18" i="3"/>
  <c r="K36" i="1"/>
  <c r="J37" i="1" s="1"/>
  <c r="T258" i="2"/>
  <c r="U257" i="2"/>
  <c r="V257" i="2"/>
  <c r="W257" i="2" s="1"/>
  <c r="U26" i="2"/>
  <c r="L26" i="2"/>
  <c r="D23" i="2"/>
  <c r="Q36" i="1"/>
  <c r="P37" i="1" s="1"/>
  <c r="R19" i="7" l="1"/>
  <c r="K37" i="7"/>
  <c r="L37" i="7"/>
  <c r="M37" i="7"/>
  <c r="J38" i="7" s="1"/>
  <c r="E38" i="7"/>
  <c r="D39" i="7"/>
  <c r="Y20" i="6"/>
  <c r="Z20" i="6" s="1"/>
  <c r="M20" i="6"/>
  <c r="V24" i="5"/>
  <c r="W24" i="5" s="1"/>
  <c r="T25" i="5"/>
  <c r="U24" i="5"/>
  <c r="Q38" i="4"/>
  <c r="P39" i="4"/>
  <c r="W23" i="3"/>
  <c r="X23" i="3" s="1"/>
  <c r="Y23" i="3" s="1"/>
  <c r="Z23" i="3" s="1"/>
  <c r="N18" i="3"/>
  <c r="K37" i="1"/>
  <c r="J38" i="1" s="1"/>
  <c r="U258" i="2"/>
  <c r="V26" i="2"/>
  <c r="W26" i="2" s="1"/>
  <c r="T27" i="2" s="1"/>
  <c r="M26" i="2"/>
  <c r="N26" i="2" s="1"/>
  <c r="O26" i="2" s="1"/>
  <c r="E23" i="2"/>
  <c r="F23" i="2" s="1"/>
  <c r="G23" i="2" s="1"/>
  <c r="Q37" i="1"/>
  <c r="P38" i="1" s="1"/>
  <c r="S19" i="7" l="1"/>
  <c r="T19" i="7" s="1"/>
  <c r="U19" i="7" s="1"/>
  <c r="V19" i="7" s="1"/>
  <c r="K38" i="7"/>
  <c r="J39" i="7" s="1"/>
  <c r="M38" i="7"/>
  <c r="E39" i="7"/>
  <c r="D40" i="7" s="1"/>
  <c r="V21" i="6"/>
  <c r="N20" i="6"/>
  <c r="O20" i="6" s="1"/>
  <c r="V25" i="5"/>
  <c r="W25" i="5" s="1"/>
  <c r="T26" i="5" s="1"/>
  <c r="U25" i="5"/>
  <c r="Q39" i="4"/>
  <c r="P40" i="4" s="1"/>
  <c r="V24" i="3"/>
  <c r="O18" i="3"/>
  <c r="P18" i="3" s="1"/>
  <c r="Q18" i="3" s="1"/>
  <c r="K38" i="1"/>
  <c r="J39" i="1" s="1"/>
  <c r="V258" i="2"/>
  <c r="W258" i="2" s="1"/>
  <c r="T259" i="2" s="1"/>
  <c r="U27" i="2"/>
  <c r="L27" i="2"/>
  <c r="D24" i="2"/>
  <c r="Q38" i="1"/>
  <c r="P39" i="1"/>
  <c r="R20" i="7" l="1"/>
  <c r="K39" i="7"/>
  <c r="J40" i="7" s="1"/>
  <c r="M39" i="7"/>
  <c r="L39" i="7"/>
  <c r="L38" i="7"/>
  <c r="E40" i="7"/>
  <c r="D41" i="7"/>
  <c r="W21" i="6"/>
  <c r="X21" i="6"/>
  <c r="Y21" i="6" s="1"/>
  <c r="Z21" i="6" s="1"/>
  <c r="P20" i="6"/>
  <c r="Q20" i="6" s="1"/>
  <c r="M21" i="6"/>
  <c r="U26" i="5"/>
  <c r="Q40" i="4"/>
  <c r="P41" i="4"/>
  <c r="W24" i="3"/>
  <c r="X24" i="3"/>
  <c r="Y24" i="3" s="1"/>
  <c r="Z24" i="3" s="1"/>
  <c r="M19" i="3"/>
  <c r="K39" i="1"/>
  <c r="J40" i="1" s="1"/>
  <c r="U259" i="2"/>
  <c r="V27" i="2"/>
  <c r="W27" i="2" s="1"/>
  <c r="T28" i="2" s="1"/>
  <c r="M27" i="2"/>
  <c r="E24" i="2"/>
  <c r="F24" i="2" s="1"/>
  <c r="G24" i="2" s="1"/>
  <c r="Q39" i="1"/>
  <c r="P40" i="1" s="1"/>
  <c r="S20" i="7" l="1"/>
  <c r="T20" i="7" s="1"/>
  <c r="U20" i="7" s="1"/>
  <c r="V20" i="7" s="1"/>
  <c r="K40" i="7"/>
  <c r="J41" i="7" s="1"/>
  <c r="L40" i="7"/>
  <c r="M40" i="7"/>
  <c r="E41" i="7"/>
  <c r="D42" i="7" s="1"/>
  <c r="V22" i="6"/>
  <c r="N21" i="6"/>
  <c r="O21" i="6"/>
  <c r="P21" i="6" s="1"/>
  <c r="Q21" i="6" s="1"/>
  <c r="V26" i="5"/>
  <c r="W26" i="5" s="1"/>
  <c r="T27" i="5" s="1"/>
  <c r="Q41" i="4"/>
  <c r="P42" i="4" s="1"/>
  <c r="V25" i="3"/>
  <c r="N19" i="3"/>
  <c r="O19" i="3" s="1"/>
  <c r="P19" i="3" s="1"/>
  <c r="Q19" i="3" s="1"/>
  <c r="K40" i="1"/>
  <c r="J41" i="1" s="1"/>
  <c r="V259" i="2"/>
  <c r="W259" i="2" s="1"/>
  <c r="T260" i="2" s="1"/>
  <c r="U28" i="2"/>
  <c r="N27" i="2"/>
  <c r="O27" i="2" s="1"/>
  <c r="L28" i="2" s="1"/>
  <c r="D25" i="2"/>
  <c r="Q40" i="1"/>
  <c r="P41" i="1" s="1"/>
  <c r="R21" i="7" l="1"/>
  <c r="K41" i="7"/>
  <c r="J42" i="7" s="1"/>
  <c r="M41" i="7"/>
  <c r="L41" i="7"/>
  <c r="E42" i="7"/>
  <c r="D43" i="7"/>
  <c r="W22" i="6"/>
  <c r="X22" i="6"/>
  <c r="Y22" i="6" s="1"/>
  <c r="Z22" i="6" s="1"/>
  <c r="M22" i="6"/>
  <c r="U27" i="5"/>
  <c r="Q42" i="4"/>
  <c r="P43" i="4" s="1"/>
  <c r="W25" i="3"/>
  <c r="X25" i="3"/>
  <c r="Y25" i="3" s="1"/>
  <c r="Z25" i="3" s="1"/>
  <c r="M20" i="3"/>
  <c r="K41" i="1"/>
  <c r="J42" i="1" s="1"/>
  <c r="U260" i="2"/>
  <c r="V28" i="2"/>
  <c r="W28" i="2" s="1"/>
  <c r="T29" i="2" s="1"/>
  <c r="M28" i="2"/>
  <c r="N28" i="2" s="1"/>
  <c r="O28" i="2" s="1"/>
  <c r="E25" i="2"/>
  <c r="F25" i="2" s="1"/>
  <c r="G25" i="2" s="1"/>
  <c r="Q41" i="1"/>
  <c r="P42" i="1" s="1"/>
  <c r="S21" i="7" l="1"/>
  <c r="T21" i="7"/>
  <c r="U21" i="7" s="1"/>
  <c r="V21" i="7" s="1"/>
  <c r="K42" i="7"/>
  <c r="J43" i="7" s="1"/>
  <c r="M42" i="7"/>
  <c r="E43" i="7"/>
  <c r="D44" i="7" s="1"/>
  <c r="V23" i="6"/>
  <c r="N22" i="6"/>
  <c r="O22" i="6"/>
  <c r="P22" i="6" s="1"/>
  <c r="Q22" i="6" s="1"/>
  <c r="V27" i="5"/>
  <c r="W27" i="5" s="1"/>
  <c r="T28" i="5" s="1"/>
  <c r="Q43" i="4"/>
  <c r="P44" i="4" s="1"/>
  <c r="V26" i="3"/>
  <c r="N20" i="3"/>
  <c r="K42" i="1"/>
  <c r="J43" i="1" s="1"/>
  <c r="V260" i="2"/>
  <c r="W260" i="2" s="1"/>
  <c r="T261" i="2" s="1"/>
  <c r="U29" i="2"/>
  <c r="L29" i="2"/>
  <c r="D26" i="2"/>
  <c r="Q42" i="1"/>
  <c r="P43" i="1" s="1"/>
  <c r="R22" i="7" l="1"/>
  <c r="K43" i="7"/>
  <c r="J44" i="7" s="1"/>
  <c r="M43" i="7"/>
  <c r="L43" i="7"/>
  <c r="L42" i="7"/>
  <c r="E44" i="7"/>
  <c r="D45" i="7"/>
  <c r="W23" i="6"/>
  <c r="M23" i="6"/>
  <c r="U28" i="5"/>
  <c r="V28" i="5" s="1"/>
  <c r="W28" i="5" s="1"/>
  <c r="Q44" i="4"/>
  <c r="P45" i="4" s="1"/>
  <c r="W26" i="3"/>
  <c r="O20" i="3"/>
  <c r="P20" i="3" s="1"/>
  <c r="Q20" i="3" s="1"/>
  <c r="J44" i="1"/>
  <c r="K43" i="1"/>
  <c r="U261" i="2"/>
  <c r="V29" i="2"/>
  <c r="W29" i="2" s="1"/>
  <c r="T30" i="2" s="1"/>
  <c r="M29" i="2"/>
  <c r="F26" i="2"/>
  <c r="G26" i="2" s="1"/>
  <c r="E26" i="2"/>
  <c r="D27" i="2" s="1"/>
  <c r="Q43" i="1"/>
  <c r="P44" i="1" s="1"/>
  <c r="S22" i="7" l="1"/>
  <c r="T22" i="7"/>
  <c r="U22" i="7" s="1"/>
  <c r="V22" i="7" s="1"/>
  <c r="K44" i="7"/>
  <c r="J45" i="7" s="1"/>
  <c r="M44" i="7"/>
  <c r="E45" i="7"/>
  <c r="D46" i="7" s="1"/>
  <c r="X23" i="6"/>
  <c r="Y23" i="6" s="1"/>
  <c r="Z23" i="6" s="1"/>
  <c r="N23" i="6"/>
  <c r="T29" i="5"/>
  <c r="Q45" i="4"/>
  <c r="P46" i="4"/>
  <c r="X26" i="3"/>
  <c r="Y26" i="3" s="1"/>
  <c r="Z26" i="3" s="1"/>
  <c r="M21" i="3"/>
  <c r="K44" i="1"/>
  <c r="J45" i="1" s="1"/>
  <c r="V261" i="2"/>
  <c r="W261" i="2" s="1"/>
  <c r="T262" i="2" s="1"/>
  <c r="U30" i="2"/>
  <c r="N29" i="2"/>
  <c r="O29" i="2" s="1"/>
  <c r="L30" i="2" s="1"/>
  <c r="E27" i="2"/>
  <c r="F27" i="2" s="1"/>
  <c r="G27" i="2" s="1"/>
  <c r="Q44" i="1"/>
  <c r="P45" i="1" s="1"/>
  <c r="R23" i="7" l="1"/>
  <c r="J46" i="7"/>
  <c r="K45" i="7"/>
  <c r="M45" i="7"/>
  <c r="L45" i="7"/>
  <c r="L44" i="7"/>
  <c r="E46" i="7"/>
  <c r="D47" i="7"/>
  <c r="V24" i="6"/>
  <c r="O23" i="6"/>
  <c r="P23" i="6" s="1"/>
  <c r="Q23" i="6" s="1"/>
  <c r="V29" i="5"/>
  <c r="W29" i="5" s="1"/>
  <c r="T30" i="5"/>
  <c r="U29" i="5"/>
  <c r="Q46" i="4"/>
  <c r="P47" i="4" s="1"/>
  <c r="V27" i="3"/>
  <c r="N21" i="3"/>
  <c r="O21" i="3" s="1"/>
  <c r="P21" i="3" s="1"/>
  <c r="Q21" i="3" s="1"/>
  <c r="K45" i="1"/>
  <c r="J46" i="1" s="1"/>
  <c r="U262" i="2"/>
  <c r="V30" i="2"/>
  <c r="W30" i="2" s="1"/>
  <c r="T31" i="2" s="1"/>
  <c r="M30" i="2"/>
  <c r="N30" i="2" s="1"/>
  <c r="O30" i="2" s="1"/>
  <c r="D28" i="2"/>
  <c r="Q45" i="1"/>
  <c r="P46" i="1" s="1"/>
  <c r="S23" i="7" l="1"/>
  <c r="T23" i="7" s="1"/>
  <c r="U23" i="7" s="1"/>
  <c r="V23" i="7" s="1"/>
  <c r="K46" i="7"/>
  <c r="J47" i="7" s="1"/>
  <c r="M46" i="7"/>
  <c r="E47" i="7"/>
  <c r="D48" i="7" s="1"/>
  <c r="W24" i="6"/>
  <c r="M24" i="6"/>
  <c r="U30" i="5"/>
  <c r="V30" i="5" s="1"/>
  <c r="W30" i="5" s="1"/>
  <c r="Q47" i="4"/>
  <c r="P48" i="4"/>
  <c r="W27" i="3"/>
  <c r="X27" i="3" s="1"/>
  <c r="Y27" i="3" s="1"/>
  <c r="Z27" i="3" s="1"/>
  <c r="M22" i="3"/>
  <c r="K46" i="1"/>
  <c r="J47" i="1" s="1"/>
  <c r="V262" i="2"/>
  <c r="W262" i="2" s="1"/>
  <c r="T263" i="2" s="1"/>
  <c r="U31" i="2"/>
  <c r="L31" i="2"/>
  <c r="E28" i="2"/>
  <c r="F28" i="2" s="1"/>
  <c r="G28" i="2" s="1"/>
  <c r="Q46" i="1"/>
  <c r="P47" i="1" s="1"/>
  <c r="R24" i="7" l="1"/>
  <c r="K47" i="7"/>
  <c r="J48" i="7" s="1"/>
  <c r="M47" i="7"/>
  <c r="L47" i="7"/>
  <c r="L46" i="7"/>
  <c r="E48" i="7"/>
  <c r="D49" i="7"/>
  <c r="X24" i="6"/>
  <c r="Y24" i="6" s="1"/>
  <c r="Z24" i="6" s="1"/>
  <c r="N24" i="6"/>
  <c r="O24" i="6" s="1"/>
  <c r="P24" i="6" s="1"/>
  <c r="Q24" i="6" s="1"/>
  <c r="T31" i="5"/>
  <c r="Q48" i="4"/>
  <c r="P49" i="4" s="1"/>
  <c r="V28" i="3"/>
  <c r="N22" i="3"/>
  <c r="O22" i="3" s="1"/>
  <c r="P22" i="3" s="1"/>
  <c r="Q22" i="3" s="1"/>
  <c r="K47" i="1"/>
  <c r="J48" i="1" s="1"/>
  <c r="U263" i="2"/>
  <c r="V31" i="2"/>
  <c r="W31" i="2" s="1"/>
  <c r="T32" i="2" s="1"/>
  <c r="M31" i="2"/>
  <c r="N31" i="2" s="1"/>
  <c r="O31" i="2" s="1"/>
  <c r="D29" i="2"/>
  <c r="Q47" i="1"/>
  <c r="P48" i="1" s="1"/>
  <c r="S24" i="7" l="1"/>
  <c r="T24" i="7" s="1"/>
  <c r="U24" i="7" s="1"/>
  <c r="V24" i="7" s="1"/>
  <c r="J49" i="7"/>
  <c r="K48" i="7"/>
  <c r="L48" i="7"/>
  <c r="M48" i="7"/>
  <c r="E49" i="7"/>
  <c r="D50" i="7" s="1"/>
  <c r="V25" i="6"/>
  <c r="U31" i="5"/>
  <c r="Q49" i="4"/>
  <c r="P50" i="4"/>
  <c r="W28" i="3"/>
  <c r="M23" i="3"/>
  <c r="K48" i="1"/>
  <c r="J49" i="1" s="1"/>
  <c r="V263" i="2"/>
  <c r="W263" i="2" s="1"/>
  <c r="T264" i="2" s="1"/>
  <c r="U32" i="2"/>
  <c r="L32" i="2"/>
  <c r="E29" i="2"/>
  <c r="F29" i="2" s="1"/>
  <c r="G29" i="2" s="1"/>
  <c r="Q48" i="1"/>
  <c r="P49" i="1" s="1"/>
  <c r="R25" i="7" l="1"/>
  <c r="K49" i="7"/>
  <c r="J50" i="7" s="1"/>
  <c r="M49" i="7"/>
  <c r="L49" i="7"/>
  <c r="E50" i="7"/>
  <c r="D51" i="7"/>
  <c r="W25" i="6"/>
  <c r="X25" i="6"/>
  <c r="V31" i="5"/>
  <c r="W31" i="5" s="1"/>
  <c r="T32" i="5" s="1"/>
  <c r="Q50" i="4"/>
  <c r="P51" i="4" s="1"/>
  <c r="X28" i="3"/>
  <c r="Y28" i="3" s="1"/>
  <c r="Z28" i="3" s="1"/>
  <c r="N23" i="3"/>
  <c r="O23" i="3" s="1"/>
  <c r="P23" i="3" s="1"/>
  <c r="Q23" i="3" s="1"/>
  <c r="K49" i="1"/>
  <c r="J50" i="1" s="1"/>
  <c r="U264" i="2"/>
  <c r="V32" i="2"/>
  <c r="W32" i="2" s="1"/>
  <c r="T33" i="2" s="1"/>
  <c r="M32" i="2"/>
  <c r="N32" i="2" s="1"/>
  <c r="O32" i="2" s="1"/>
  <c r="D30" i="2"/>
  <c r="Q49" i="1"/>
  <c r="P50" i="1" s="1"/>
  <c r="S25" i="7" l="1"/>
  <c r="K50" i="7"/>
  <c r="J51" i="7" s="1"/>
  <c r="L50" i="7"/>
  <c r="M50" i="7"/>
  <c r="E51" i="7"/>
  <c r="D52" i="7" s="1"/>
  <c r="Y25" i="6"/>
  <c r="Z25" i="6" s="1"/>
  <c r="V32" i="5"/>
  <c r="W32" i="5" s="1"/>
  <c r="T33" i="5" s="1"/>
  <c r="U32" i="5"/>
  <c r="Q51" i="4"/>
  <c r="P52" i="4" s="1"/>
  <c r="V29" i="3"/>
  <c r="M24" i="3"/>
  <c r="K50" i="1"/>
  <c r="J51" i="1" s="1"/>
  <c r="V264" i="2"/>
  <c r="W264" i="2" s="1"/>
  <c r="T265" i="2" s="1"/>
  <c r="U33" i="2"/>
  <c r="L33" i="2"/>
  <c r="E30" i="2"/>
  <c r="F30" i="2" s="1"/>
  <c r="G30" i="2" s="1"/>
  <c r="Q50" i="1"/>
  <c r="P51" i="1" s="1"/>
  <c r="T25" i="7" l="1"/>
  <c r="U25" i="7" s="1"/>
  <c r="V25" i="7" s="1"/>
  <c r="K51" i="7"/>
  <c r="J52" i="7" s="1"/>
  <c r="M51" i="7"/>
  <c r="L51" i="7"/>
  <c r="E52" i="7"/>
  <c r="D53" i="7"/>
  <c r="V26" i="6"/>
  <c r="V33" i="5"/>
  <c r="W33" i="5" s="1"/>
  <c r="T34" i="5"/>
  <c r="U33" i="5"/>
  <c r="Q52" i="4"/>
  <c r="P53" i="4"/>
  <c r="W29" i="3"/>
  <c r="X29" i="3" s="1"/>
  <c r="N24" i="3"/>
  <c r="K51" i="1"/>
  <c r="J52" i="1" s="1"/>
  <c r="U265" i="2"/>
  <c r="V33" i="2"/>
  <c r="W33" i="2" s="1"/>
  <c r="T34" i="2" s="1"/>
  <c r="M33" i="2"/>
  <c r="N33" i="2" s="1"/>
  <c r="O33" i="2" s="1"/>
  <c r="D31" i="2"/>
  <c r="Q51" i="1"/>
  <c r="P52" i="1" s="1"/>
  <c r="R26" i="7" l="1"/>
  <c r="K52" i="7"/>
  <c r="J53" i="7" s="1"/>
  <c r="M52" i="7"/>
  <c r="E53" i="7"/>
  <c r="D54" i="7" s="1"/>
  <c r="W26" i="6"/>
  <c r="X26" i="6"/>
  <c r="Y26" i="6" s="1"/>
  <c r="Z26" i="6" s="1"/>
  <c r="U34" i="5"/>
  <c r="V34" i="5" s="1"/>
  <c r="W34" i="5" s="1"/>
  <c r="Q53" i="4"/>
  <c r="P54" i="4" s="1"/>
  <c r="Y29" i="3"/>
  <c r="Z29" i="3" s="1"/>
  <c r="O24" i="3"/>
  <c r="P24" i="3" s="1"/>
  <c r="Q24" i="3" s="1"/>
  <c r="K52" i="1"/>
  <c r="J53" i="1" s="1"/>
  <c r="V265" i="2"/>
  <c r="W265" i="2" s="1"/>
  <c r="T266" i="2" s="1"/>
  <c r="U34" i="2"/>
  <c r="L34" i="2"/>
  <c r="E31" i="2"/>
  <c r="F31" i="2" s="1"/>
  <c r="G31" i="2" s="1"/>
  <c r="Q52" i="1"/>
  <c r="P53" i="1" s="1"/>
  <c r="S26" i="7" l="1"/>
  <c r="T26" i="7"/>
  <c r="U26" i="7" s="1"/>
  <c r="V26" i="7" s="1"/>
  <c r="K53" i="7"/>
  <c r="J54" i="7" s="1"/>
  <c r="M53" i="7"/>
  <c r="L52" i="7"/>
  <c r="E54" i="7"/>
  <c r="D55" i="7"/>
  <c r="V27" i="6"/>
  <c r="T35" i="5"/>
  <c r="Q54" i="4"/>
  <c r="P55" i="4" s="1"/>
  <c r="V30" i="3"/>
  <c r="M25" i="3"/>
  <c r="K53" i="1"/>
  <c r="J54" i="1" s="1"/>
  <c r="U266" i="2"/>
  <c r="V34" i="2"/>
  <c r="W34" i="2" s="1"/>
  <c r="T35" i="2" s="1"/>
  <c r="M34" i="2"/>
  <c r="N34" i="2" s="1"/>
  <c r="O34" i="2" s="1"/>
  <c r="L35" i="2" s="1"/>
  <c r="D32" i="2"/>
  <c r="Q53" i="1"/>
  <c r="P54" i="1" s="1"/>
  <c r="R27" i="7" l="1"/>
  <c r="K54" i="7"/>
  <c r="J55" i="7" s="1"/>
  <c r="L54" i="7"/>
  <c r="M54" i="7"/>
  <c r="L53" i="7"/>
  <c r="E55" i="7"/>
  <c r="D56" i="7" s="1"/>
  <c r="W27" i="6"/>
  <c r="U35" i="5"/>
  <c r="Q55" i="4"/>
  <c r="P56" i="4" s="1"/>
  <c r="W30" i="3"/>
  <c r="N25" i="3"/>
  <c r="O25" i="3"/>
  <c r="P25" i="3" s="1"/>
  <c r="Q25" i="3" s="1"/>
  <c r="K54" i="1"/>
  <c r="J55" i="1" s="1"/>
  <c r="V266" i="2"/>
  <c r="W266" i="2" s="1"/>
  <c r="T267" i="2" s="1"/>
  <c r="U35" i="2"/>
  <c r="T36" i="2" s="1"/>
  <c r="V35" i="2"/>
  <c r="W35" i="2" s="1"/>
  <c r="M35" i="2"/>
  <c r="N35" i="2" s="1"/>
  <c r="O35" i="2" s="1"/>
  <c r="E32" i="2"/>
  <c r="F32" i="2" s="1"/>
  <c r="G32" i="2" s="1"/>
  <c r="Q54" i="1"/>
  <c r="P55" i="1" s="1"/>
  <c r="S27" i="7" l="1"/>
  <c r="T27" i="7" s="1"/>
  <c r="J56" i="7"/>
  <c r="K55" i="7"/>
  <c r="M55" i="7"/>
  <c r="L55" i="7"/>
  <c r="E56" i="7"/>
  <c r="D57" i="7"/>
  <c r="X27" i="6"/>
  <c r="Y27" i="6" s="1"/>
  <c r="Z27" i="6" s="1"/>
  <c r="V35" i="5"/>
  <c r="W35" i="5" s="1"/>
  <c r="T36" i="5" s="1"/>
  <c r="Q56" i="4"/>
  <c r="P57" i="4"/>
  <c r="X30" i="3"/>
  <c r="Y30" i="3" s="1"/>
  <c r="Z30" i="3" s="1"/>
  <c r="M26" i="3"/>
  <c r="K55" i="1"/>
  <c r="J56" i="1" s="1"/>
  <c r="U267" i="2"/>
  <c r="U36" i="2"/>
  <c r="L36" i="2"/>
  <c r="D33" i="2"/>
  <c r="Q55" i="1"/>
  <c r="P56" i="1" s="1"/>
  <c r="U27" i="7" l="1"/>
  <c r="V27" i="7" s="1"/>
  <c r="R28" i="7" s="1"/>
  <c r="K56" i="7"/>
  <c r="L56" i="7"/>
  <c r="M56" i="7"/>
  <c r="J57" i="7" s="1"/>
  <c r="E57" i="7"/>
  <c r="D58" i="7" s="1"/>
  <c r="V28" i="6"/>
  <c r="U36" i="5"/>
  <c r="V36" i="5" s="1"/>
  <c r="W36" i="5" s="1"/>
  <c r="Q57" i="4"/>
  <c r="P58" i="4" s="1"/>
  <c r="V31" i="3"/>
  <c r="N26" i="3"/>
  <c r="K56" i="1"/>
  <c r="J57" i="1"/>
  <c r="V267" i="2"/>
  <c r="W267" i="2" s="1"/>
  <c r="T268" i="2" s="1"/>
  <c r="V36" i="2"/>
  <c r="W36" i="2" s="1"/>
  <c r="T37" i="2" s="1"/>
  <c r="M36" i="2"/>
  <c r="N36" i="2" s="1"/>
  <c r="O36" i="2" s="1"/>
  <c r="E33" i="2"/>
  <c r="F33" i="2" s="1"/>
  <c r="G33" i="2" s="1"/>
  <c r="Q56" i="1"/>
  <c r="P57" i="1" s="1"/>
  <c r="S28" i="7" l="1"/>
  <c r="T28" i="7" s="1"/>
  <c r="U28" i="7" s="1"/>
  <c r="V28" i="7" s="1"/>
  <c r="K57" i="7"/>
  <c r="J58" i="7" s="1"/>
  <c r="M57" i="7"/>
  <c r="L57" i="7"/>
  <c r="E58" i="7"/>
  <c r="D59" i="7"/>
  <c r="W28" i="6"/>
  <c r="X28" i="6" s="1"/>
  <c r="Y28" i="6" s="1"/>
  <c r="Z28" i="6" s="1"/>
  <c r="T37" i="5"/>
  <c r="Q58" i="4"/>
  <c r="P59" i="4" s="1"/>
  <c r="W31" i="3"/>
  <c r="X31" i="3" s="1"/>
  <c r="Y31" i="3" s="1"/>
  <c r="Z31" i="3" s="1"/>
  <c r="O26" i="3"/>
  <c r="P26" i="3" s="1"/>
  <c r="Q26" i="3" s="1"/>
  <c r="K57" i="1"/>
  <c r="J58" i="1" s="1"/>
  <c r="U268" i="2"/>
  <c r="U37" i="2"/>
  <c r="T38" i="2" s="1"/>
  <c r="V37" i="2"/>
  <c r="W37" i="2" s="1"/>
  <c r="L37" i="2"/>
  <c r="Q57" i="1"/>
  <c r="P58" i="1" s="1"/>
  <c r="R29" i="7" l="1"/>
  <c r="K58" i="7"/>
  <c r="L58" i="7"/>
  <c r="M58" i="7"/>
  <c r="J59" i="7" s="1"/>
  <c r="E59" i="7"/>
  <c r="D60" i="7" s="1"/>
  <c r="V29" i="6"/>
  <c r="V37" i="5"/>
  <c r="W37" i="5" s="1"/>
  <c r="T38" i="5"/>
  <c r="U37" i="5"/>
  <c r="Q59" i="4"/>
  <c r="P60" i="4" s="1"/>
  <c r="V32" i="3"/>
  <c r="M27" i="3"/>
  <c r="K58" i="1"/>
  <c r="J59" i="1" s="1"/>
  <c r="V268" i="2"/>
  <c r="W268" i="2" s="1"/>
  <c r="T269" i="2" s="1"/>
  <c r="U38" i="2"/>
  <c r="M37" i="2"/>
  <c r="Q58" i="1"/>
  <c r="P59" i="1" s="1"/>
  <c r="S29" i="7" l="1"/>
  <c r="K59" i="7"/>
  <c r="J60" i="7" s="1"/>
  <c r="M59" i="7"/>
  <c r="E60" i="7"/>
  <c r="D61" i="7"/>
  <c r="W29" i="6"/>
  <c r="X29" i="6"/>
  <c r="U38" i="5"/>
  <c r="Q60" i="4"/>
  <c r="P61" i="4" s="1"/>
  <c r="W32" i="3"/>
  <c r="X32" i="3"/>
  <c r="Y32" i="3" s="1"/>
  <c r="Z32" i="3" s="1"/>
  <c r="N27" i="3"/>
  <c r="O27" i="3" s="1"/>
  <c r="P27" i="3" s="1"/>
  <c r="Q27" i="3" s="1"/>
  <c r="K59" i="1"/>
  <c r="J60" i="1" s="1"/>
  <c r="U269" i="2"/>
  <c r="V269" i="2" s="1"/>
  <c r="W269" i="2" s="1"/>
  <c r="V38" i="2"/>
  <c r="W38" i="2" s="1"/>
  <c r="T39" i="2" s="1"/>
  <c r="N37" i="2"/>
  <c r="O37" i="2" s="1"/>
  <c r="L38" i="2" s="1"/>
  <c r="Q59" i="1"/>
  <c r="P60" i="1" s="1"/>
  <c r="T29" i="7" l="1"/>
  <c r="U29" i="7" s="1"/>
  <c r="V29" i="7" s="1"/>
  <c r="K60" i="7"/>
  <c r="J61" i="7" s="1"/>
  <c r="L60" i="7"/>
  <c r="M60" i="7"/>
  <c r="L59" i="7"/>
  <c r="D62" i="7"/>
  <c r="E61" i="7"/>
  <c r="Y29" i="6"/>
  <c r="Z29" i="6" s="1"/>
  <c r="V38" i="5"/>
  <c r="W38" i="5" s="1"/>
  <c r="T39" i="5" s="1"/>
  <c r="Q61" i="4"/>
  <c r="P62" i="4" s="1"/>
  <c r="V33" i="3"/>
  <c r="M28" i="3"/>
  <c r="K60" i="1"/>
  <c r="J61" i="1" s="1"/>
  <c r="T270" i="2"/>
  <c r="U39" i="2"/>
  <c r="M38" i="2"/>
  <c r="N38" i="2" s="1"/>
  <c r="O38" i="2" s="1"/>
  <c r="Q60" i="1"/>
  <c r="P61" i="1"/>
  <c r="R30" i="7" l="1"/>
  <c r="K61" i="7"/>
  <c r="J62" i="7" s="1"/>
  <c r="M61" i="7"/>
  <c r="L61" i="7"/>
  <c r="E62" i="7"/>
  <c r="D63" i="7" s="1"/>
  <c r="V30" i="6"/>
  <c r="U39" i="5"/>
  <c r="V39" i="5" s="1"/>
  <c r="W39" i="5" s="1"/>
  <c r="T40" i="5" s="1"/>
  <c r="Q62" i="4"/>
  <c r="P63" i="4" s="1"/>
  <c r="W33" i="3"/>
  <c r="X33" i="3"/>
  <c r="Y33" i="3" s="1"/>
  <c r="Z33" i="3" s="1"/>
  <c r="N28" i="3"/>
  <c r="K61" i="1"/>
  <c r="J62" i="1" s="1"/>
  <c r="U270" i="2"/>
  <c r="V39" i="2"/>
  <c r="W39" i="2" s="1"/>
  <c r="T40" i="2" s="1"/>
  <c r="L39" i="2"/>
  <c r="Q61" i="1"/>
  <c r="P62" i="1" s="1"/>
  <c r="S30" i="7" l="1"/>
  <c r="T30" i="7"/>
  <c r="U30" i="7" s="1"/>
  <c r="V30" i="7" s="1"/>
  <c r="K62" i="7"/>
  <c r="J63" i="7" s="1"/>
  <c r="L62" i="7"/>
  <c r="M62" i="7"/>
  <c r="E63" i="7"/>
  <c r="D64" i="7" s="1"/>
  <c r="W30" i="6"/>
  <c r="X30" i="6"/>
  <c r="Y30" i="6" s="1"/>
  <c r="Z30" i="6" s="1"/>
  <c r="U40" i="5"/>
  <c r="V40" i="5" s="1"/>
  <c r="W40" i="5" s="1"/>
  <c r="Q63" i="4"/>
  <c r="P64" i="4"/>
  <c r="V34" i="3"/>
  <c r="O28" i="3"/>
  <c r="P28" i="3" s="1"/>
  <c r="Q28" i="3" s="1"/>
  <c r="K62" i="1"/>
  <c r="J63" i="1" s="1"/>
  <c r="K63" i="1" s="1"/>
  <c r="V270" i="2"/>
  <c r="W270" i="2" s="1"/>
  <c r="T271" i="2" s="1"/>
  <c r="U40" i="2"/>
  <c r="M39" i="2"/>
  <c r="Q62" i="1"/>
  <c r="P63" i="1" s="1"/>
  <c r="R31" i="7" l="1"/>
  <c r="K63" i="7"/>
  <c r="J64" i="7" s="1"/>
  <c r="M63" i="7"/>
  <c r="L63" i="7"/>
  <c r="E64" i="7"/>
  <c r="D65" i="7" s="1"/>
  <c r="V31" i="6"/>
  <c r="T41" i="5"/>
  <c r="Q64" i="4"/>
  <c r="P65" i="4" s="1"/>
  <c r="W34" i="3"/>
  <c r="X34" i="3" s="1"/>
  <c r="Y34" i="3" s="1"/>
  <c r="Z34" i="3" s="1"/>
  <c r="M29" i="3"/>
  <c r="U271" i="2"/>
  <c r="V40" i="2"/>
  <c r="W40" i="2" s="1"/>
  <c r="T41" i="2" s="1"/>
  <c r="N39" i="2"/>
  <c r="O39" i="2" s="1"/>
  <c r="L40" i="2" s="1"/>
  <c r="Q63" i="1"/>
  <c r="P64" i="1" s="1"/>
  <c r="S31" i="7" l="1"/>
  <c r="T31" i="7" s="1"/>
  <c r="U31" i="7" s="1"/>
  <c r="V31" i="7" s="1"/>
  <c r="K64" i="7"/>
  <c r="J65" i="7" s="1"/>
  <c r="L64" i="7"/>
  <c r="M64" i="7"/>
  <c r="E65" i="7"/>
  <c r="D66" i="7" s="1"/>
  <c r="W31" i="6"/>
  <c r="X31" i="6" s="1"/>
  <c r="Y31" i="6" s="1"/>
  <c r="Z31" i="6" s="1"/>
  <c r="U41" i="5"/>
  <c r="V41" i="5" s="1"/>
  <c r="W41" i="5" s="1"/>
  <c r="Q65" i="4"/>
  <c r="P66" i="4"/>
  <c r="V35" i="3"/>
  <c r="N29" i="3"/>
  <c r="O29" i="3" s="1"/>
  <c r="P29" i="3" s="1"/>
  <c r="Q29" i="3" s="1"/>
  <c r="V271" i="2"/>
  <c r="W271" i="2" s="1"/>
  <c r="T272" i="2" s="1"/>
  <c r="U41" i="2"/>
  <c r="M40" i="2"/>
  <c r="Q64" i="1"/>
  <c r="P65" i="1" s="1"/>
  <c r="R32" i="7" l="1"/>
  <c r="K65" i="7"/>
  <c r="J66" i="7" s="1"/>
  <c r="M65" i="7"/>
  <c r="L65" i="7"/>
  <c r="E66" i="7"/>
  <c r="D67" i="7" s="1"/>
  <c r="V32" i="6"/>
  <c r="T42" i="5"/>
  <c r="Q66" i="4"/>
  <c r="P67" i="4" s="1"/>
  <c r="W35" i="3"/>
  <c r="X35" i="3" s="1"/>
  <c r="Y35" i="3" s="1"/>
  <c r="Z35" i="3" s="1"/>
  <c r="M30" i="3"/>
  <c r="U272" i="2"/>
  <c r="T273" i="2" s="1"/>
  <c r="V272" i="2"/>
  <c r="W272" i="2" s="1"/>
  <c r="V41" i="2"/>
  <c r="W41" i="2" s="1"/>
  <c r="T42" i="2" s="1"/>
  <c r="N40" i="2"/>
  <c r="O40" i="2" s="1"/>
  <c r="L41" i="2" s="1"/>
  <c r="Q65" i="1"/>
  <c r="P66" i="1" s="1"/>
  <c r="S32" i="7" l="1"/>
  <c r="T32" i="7" s="1"/>
  <c r="U32" i="7" s="1"/>
  <c r="V32" i="7" s="1"/>
  <c r="K66" i="7"/>
  <c r="J67" i="7" s="1"/>
  <c r="L66" i="7"/>
  <c r="M66" i="7"/>
  <c r="E67" i="7"/>
  <c r="D68" i="7" s="1"/>
  <c r="W32" i="6"/>
  <c r="X32" i="6" s="1"/>
  <c r="Y32" i="6" s="1"/>
  <c r="Z32" i="6" s="1"/>
  <c r="U42" i="5"/>
  <c r="Q67" i="4"/>
  <c r="P68" i="4"/>
  <c r="V36" i="3"/>
  <c r="N30" i="3"/>
  <c r="U273" i="2"/>
  <c r="U42" i="2"/>
  <c r="M41" i="2"/>
  <c r="Q66" i="1"/>
  <c r="P67" i="1" s="1"/>
  <c r="R33" i="7" l="1"/>
  <c r="K67" i="7"/>
  <c r="J68" i="7" s="1"/>
  <c r="M67" i="7"/>
  <c r="L67" i="7"/>
  <c r="E68" i="7"/>
  <c r="D69" i="7"/>
  <c r="V33" i="6"/>
  <c r="V42" i="5"/>
  <c r="W42" i="5" s="1"/>
  <c r="T43" i="5" s="1"/>
  <c r="Q68" i="4"/>
  <c r="P69" i="4" s="1"/>
  <c r="W36" i="3"/>
  <c r="X36" i="3"/>
  <c r="Y36" i="3" s="1"/>
  <c r="Z36" i="3" s="1"/>
  <c r="O30" i="3"/>
  <c r="P30" i="3" s="1"/>
  <c r="Q30" i="3" s="1"/>
  <c r="V273" i="2"/>
  <c r="W273" i="2" s="1"/>
  <c r="T274" i="2" s="1"/>
  <c r="V42" i="2"/>
  <c r="W42" i="2" s="1"/>
  <c r="T43" i="2" s="1"/>
  <c r="N41" i="2"/>
  <c r="O41" i="2" s="1"/>
  <c r="L42" i="2" s="1"/>
  <c r="Q67" i="1"/>
  <c r="P68" i="1" s="1"/>
  <c r="S33" i="7" l="1"/>
  <c r="T33" i="7"/>
  <c r="U33" i="7"/>
  <c r="V33" i="7" s="1"/>
  <c r="K68" i="7"/>
  <c r="L68" i="7"/>
  <c r="M68" i="7"/>
  <c r="J69" i="7" s="1"/>
  <c r="E69" i="7"/>
  <c r="D70" i="7"/>
  <c r="W33" i="6"/>
  <c r="X33" i="6"/>
  <c r="U43" i="5"/>
  <c r="V43" i="5" s="1"/>
  <c r="W43" i="5" s="1"/>
  <c r="Q69" i="4"/>
  <c r="P70" i="4" s="1"/>
  <c r="V37" i="3"/>
  <c r="M31" i="3"/>
  <c r="U274" i="2"/>
  <c r="U43" i="2"/>
  <c r="M42" i="2"/>
  <c r="Q68" i="1"/>
  <c r="P69" i="1" s="1"/>
  <c r="R34" i="7" l="1"/>
  <c r="K69" i="7"/>
  <c r="J70" i="7" s="1"/>
  <c r="M69" i="7"/>
  <c r="L69" i="7"/>
  <c r="E70" i="7"/>
  <c r="D71" i="7" s="1"/>
  <c r="Y33" i="6"/>
  <c r="Z33" i="6" s="1"/>
  <c r="T44" i="5"/>
  <c r="Q70" i="4"/>
  <c r="P71" i="4" s="1"/>
  <c r="W37" i="3"/>
  <c r="X37" i="3" s="1"/>
  <c r="Y37" i="3" s="1"/>
  <c r="Z37" i="3" s="1"/>
  <c r="N31" i="3"/>
  <c r="O31" i="3" s="1"/>
  <c r="P31" i="3" s="1"/>
  <c r="Q31" i="3" s="1"/>
  <c r="V274" i="2"/>
  <c r="W274" i="2" s="1"/>
  <c r="T275" i="2" s="1"/>
  <c r="V43" i="2"/>
  <c r="W43" i="2" s="1"/>
  <c r="T44" i="2" s="1"/>
  <c r="N42" i="2"/>
  <c r="O42" i="2" s="1"/>
  <c r="L43" i="2" s="1"/>
  <c r="Q69" i="1"/>
  <c r="P70" i="1" s="1"/>
  <c r="S34" i="7" l="1"/>
  <c r="K70" i="7"/>
  <c r="J71" i="7" s="1"/>
  <c r="L70" i="7"/>
  <c r="M70" i="7"/>
  <c r="E71" i="7"/>
  <c r="D72" i="7"/>
  <c r="V34" i="6"/>
  <c r="V44" i="5"/>
  <c r="W44" i="5" s="1"/>
  <c r="T45" i="5" s="1"/>
  <c r="U44" i="5"/>
  <c r="Q71" i="4"/>
  <c r="P72" i="4" s="1"/>
  <c r="V38" i="3"/>
  <c r="M32" i="3"/>
  <c r="U275" i="2"/>
  <c r="U44" i="2"/>
  <c r="M43" i="2"/>
  <c r="Q70" i="1"/>
  <c r="P71" i="1" s="1"/>
  <c r="T34" i="7" l="1"/>
  <c r="U34" i="7" s="1"/>
  <c r="V34" i="7" s="1"/>
  <c r="K71" i="7"/>
  <c r="J72" i="7" s="1"/>
  <c r="M71" i="7"/>
  <c r="L71" i="7"/>
  <c r="E72" i="7"/>
  <c r="D73" i="7"/>
  <c r="W34" i="6"/>
  <c r="V45" i="5"/>
  <c r="W45" i="5" s="1"/>
  <c r="T46" i="5"/>
  <c r="U45" i="5"/>
  <c r="Q72" i="4"/>
  <c r="P73" i="4"/>
  <c r="W38" i="3"/>
  <c r="N32" i="3"/>
  <c r="V275" i="2"/>
  <c r="W275" i="2" s="1"/>
  <c r="T276" i="2" s="1"/>
  <c r="V44" i="2"/>
  <c r="W44" i="2" s="1"/>
  <c r="T45" i="2" s="1"/>
  <c r="N43" i="2"/>
  <c r="O43" i="2" s="1"/>
  <c r="L44" i="2" s="1"/>
  <c r="Q71" i="1"/>
  <c r="P72" i="1" s="1"/>
  <c r="R35" i="7" l="1"/>
  <c r="K72" i="7"/>
  <c r="L72" i="7"/>
  <c r="M72" i="7"/>
  <c r="J73" i="7" s="1"/>
  <c r="E73" i="7"/>
  <c r="D74" i="7" s="1"/>
  <c r="X34" i="6"/>
  <c r="Y34" i="6" s="1"/>
  <c r="Z34" i="6" s="1"/>
  <c r="U46" i="5"/>
  <c r="V46" i="5" s="1"/>
  <c r="W46" i="5" s="1"/>
  <c r="Q73" i="4"/>
  <c r="P74" i="4"/>
  <c r="X38" i="3"/>
  <c r="Y38" i="3" s="1"/>
  <c r="Z38" i="3" s="1"/>
  <c r="O32" i="3"/>
  <c r="P32" i="3" s="1"/>
  <c r="Q32" i="3" s="1"/>
  <c r="U276" i="2"/>
  <c r="U45" i="2"/>
  <c r="M44" i="2"/>
  <c r="Q72" i="1"/>
  <c r="P73" i="1" s="1"/>
  <c r="S35" i="7" l="1"/>
  <c r="T35" i="7" s="1"/>
  <c r="U35" i="7" s="1"/>
  <c r="V35" i="7" s="1"/>
  <c r="K73" i="7"/>
  <c r="J74" i="7" s="1"/>
  <c r="M73" i="7"/>
  <c r="L73" i="7"/>
  <c r="E74" i="7"/>
  <c r="D75" i="7"/>
  <c r="V35" i="6"/>
  <c r="T47" i="5"/>
  <c r="Q74" i="4"/>
  <c r="P75" i="4" s="1"/>
  <c r="V39" i="3"/>
  <c r="M33" i="3"/>
  <c r="V276" i="2"/>
  <c r="W276" i="2" s="1"/>
  <c r="T277" i="2" s="1"/>
  <c r="V45" i="2"/>
  <c r="W45" i="2" s="1"/>
  <c r="T46" i="2" s="1"/>
  <c r="N44" i="2"/>
  <c r="O44" i="2" s="1"/>
  <c r="L45" i="2" s="1"/>
  <c r="Q73" i="1"/>
  <c r="P74" i="1" s="1"/>
  <c r="R36" i="7" l="1"/>
  <c r="K74" i="7"/>
  <c r="J75" i="7" s="1"/>
  <c r="M74" i="7"/>
  <c r="E75" i="7"/>
  <c r="D76" i="7"/>
  <c r="W35" i="6"/>
  <c r="X35" i="6" s="1"/>
  <c r="Y35" i="6" s="1"/>
  <c r="Z35" i="6" s="1"/>
  <c r="U47" i="5"/>
  <c r="Q75" i="4"/>
  <c r="P76" i="4"/>
  <c r="W39" i="3"/>
  <c r="X39" i="3" s="1"/>
  <c r="N33" i="3"/>
  <c r="U277" i="2"/>
  <c r="U46" i="2"/>
  <c r="M45" i="2"/>
  <c r="Q74" i="1"/>
  <c r="P75" i="1" s="1"/>
  <c r="S36" i="7" l="1"/>
  <c r="T36" i="7" s="1"/>
  <c r="U36" i="7" s="1"/>
  <c r="V36" i="7" s="1"/>
  <c r="K75" i="7"/>
  <c r="J76" i="7" s="1"/>
  <c r="M75" i="7"/>
  <c r="L75" i="7"/>
  <c r="L74" i="7"/>
  <c r="E76" i="7"/>
  <c r="D77" i="7"/>
  <c r="V36" i="6"/>
  <c r="V47" i="5"/>
  <c r="W47" i="5" s="1"/>
  <c r="T48" i="5" s="1"/>
  <c r="Q76" i="4"/>
  <c r="P77" i="4"/>
  <c r="Y39" i="3"/>
  <c r="Z39" i="3" s="1"/>
  <c r="O33" i="3"/>
  <c r="P33" i="3" s="1"/>
  <c r="Q33" i="3" s="1"/>
  <c r="V277" i="2"/>
  <c r="W277" i="2" s="1"/>
  <c r="T278" i="2" s="1"/>
  <c r="V46" i="2"/>
  <c r="W46" i="2" s="1"/>
  <c r="T47" i="2" s="1"/>
  <c r="N45" i="2"/>
  <c r="O45" i="2" s="1"/>
  <c r="L46" i="2" s="1"/>
  <c r="Q75" i="1"/>
  <c r="P76" i="1" s="1"/>
  <c r="R37" i="7" l="1"/>
  <c r="K76" i="7"/>
  <c r="J77" i="7" s="1"/>
  <c r="M76" i="7"/>
  <c r="E77" i="7"/>
  <c r="D78" i="7"/>
  <c r="W36" i="6"/>
  <c r="X36" i="6" s="1"/>
  <c r="Y36" i="6" s="1"/>
  <c r="Z36" i="6" s="1"/>
  <c r="V48" i="5"/>
  <c r="W48" i="5" s="1"/>
  <c r="T49" i="5"/>
  <c r="U48" i="5"/>
  <c r="Q77" i="4"/>
  <c r="P78" i="4" s="1"/>
  <c r="V40" i="3"/>
  <c r="M34" i="3"/>
  <c r="U278" i="2"/>
  <c r="V278" i="2" s="1"/>
  <c r="W278" i="2" s="1"/>
  <c r="U47" i="2"/>
  <c r="M46" i="2"/>
  <c r="Q76" i="1"/>
  <c r="P77" i="1" s="1"/>
  <c r="S37" i="7" l="1"/>
  <c r="T37" i="7"/>
  <c r="U37" i="7"/>
  <c r="V37" i="7" s="1"/>
  <c r="K77" i="7"/>
  <c r="J78" i="7" s="1"/>
  <c r="M77" i="7"/>
  <c r="L77" i="7"/>
  <c r="L76" i="7"/>
  <c r="E78" i="7"/>
  <c r="D79" i="7" s="1"/>
  <c r="V37" i="6"/>
  <c r="V49" i="5"/>
  <c r="W49" i="5" s="1"/>
  <c r="T50" i="5"/>
  <c r="U49" i="5"/>
  <c r="Q78" i="4"/>
  <c r="P79" i="4"/>
  <c r="W40" i="3"/>
  <c r="X40" i="3"/>
  <c r="Y40" i="3" s="1"/>
  <c r="Z40" i="3" s="1"/>
  <c r="N34" i="3"/>
  <c r="O34" i="3" s="1"/>
  <c r="P34" i="3" s="1"/>
  <c r="Q34" i="3" s="1"/>
  <c r="T279" i="2"/>
  <c r="V47" i="2"/>
  <c r="W47" i="2" s="1"/>
  <c r="T48" i="2" s="1"/>
  <c r="N46" i="2"/>
  <c r="O46" i="2" s="1"/>
  <c r="L47" i="2" s="1"/>
  <c r="Q77" i="1"/>
  <c r="P78" i="1" s="1"/>
  <c r="R38" i="7" l="1"/>
  <c r="J79" i="7"/>
  <c r="K78" i="7"/>
  <c r="L78" i="7" s="1"/>
  <c r="M78" i="7"/>
  <c r="E79" i="7"/>
  <c r="D80" i="7"/>
  <c r="W37" i="6"/>
  <c r="X37" i="6"/>
  <c r="U50" i="5"/>
  <c r="V50" i="5" s="1"/>
  <c r="W50" i="5" s="1"/>
  <c r="Q79" i="4"/>
  <c r="P80" i="4"/>
  <c r="V41" i="3"/>
  <c r="M35" i="3"/>
  <c r="U279" i="2"/>
  <c r="U48" i="2"/>
  <c r="M47" i="2"/>
  <c r="Q78" i="1"/>
  <c r="P79" i="1"/>
  <c r="S38" i="7" l="1"/>
  <c r="T38" i="7"/>
  <c r="U38" i="7" s="1"/>
  <c r="V38" i="7" s="1"/>
  <c r="K79" i="7"/>
  <c r="J80" i="7" s="1"/>
  <c r="M79" i="7"/>
  <c r="L79" i="7"/>
  <c r="E80" i="7"/>
  <c r="D81" i="7" s="1"/>
  <c r="Y37" i="6"/>
  <c r="Z37" i="6" s="1"/>
  <c r="T51" i="5"/>
  <c r="Q80" i="4"/>
  <c r="P81" i="4" s="1"/>
  <c r="W41" i="3"/>
  <c r="N35" i="3"/>
  <c r="O35" i="3" s="1"/>
  <c r="P35" i="3" s="1"/>
  <c r="Q35" i="3" s="1"/>
  <c r="V279" i="2"/>
  <c r="W279" i="2" s="1"/>
  <c r="T280" i="2" s="1"/>
  <c r="V48" i="2"/>
  <c r="W48" i="2" s="1"/>
  <c r="T49" i="2" s="1"/>
  <c r="N47" i="2"/>
  <c r="O47" i="2" s="1"/>
  <c r="L48" i="2" s="1"/>
  <c r="Q79" i="1"/>
  <c r="P80" i="1" s="1"/>
  <c r="R39" i="7" l="1"/>
  <c r="K80" i="7"/>
  <c r="J81" i="7" s="1"/>
  <c r="L80" i="7"/>
  <c r="M80" i="7"/>
  <c r="E81" i="7"/>
  <c r="D82" i="7" s="1"/>
  <c r="V38" i="6"/>
  <c r="U51" i="5"/>
  <c r="V51" i="5" s="1"/>
  <c r="W51" i="5" s="1"/>
  <c r="T52" i="5" s="1"/>
  <c r="Q81" i="4"/>
  <c r="P82" i="4" s="1"/>
  <c r="X41" i="3"/>
  <c r="Y41" i="3" s="1"/>
  <c r="Z41" i="3" s="1"/>
  <c r="M36" i="3"/>
  <c r="U280" i="2"/>
  <c r="V280" i="2" s="1"/>
  <c r="W280" i="2" s="1"/>
  <c r="U49" i="2"/>
  <c r="M48" i="2"/>
  <c r="L49" i="2" s="1"/>
  <c r="N48" i="2"/>
  <c r="O48" i="2" s="1"/>
  <c r="Q80" i="1"/>
  <c r="P81" i="1" s="1"/>
  <c r="S39" i="7" l="1"/>
  <c r="T39" i="7" s="1"/>
  <c r="U39" i="7" s="1"/>
  <c r="V39" i="7" s="1"/>
  <c r="K81" i="7"/>
  <c r="J82" i="7" s="1"/>
  <c r="M81" i="7"/>
  <c r="L81" i="7"/>
  <c r="E82" i="7"/>
  <c r="D83" i="7"/>
  <c r="W38" i="6"/>
  <c r="V52" i="5"/>
  <c r="W52" i="5" s="1"/>
  <c r="T53" i="5"/>
  <c r="U52" i="5"/>
  <c r="Q82" i="4"/>
  <c r="P83" i="4"/>
  <c r="V42" i="3"/>
  <c r="N36" i="3"/>
  <c r="T281" i="2"/>
  <c r="V49" i="2"/>
  <c r="W49" i="2" s="1"/>
  <c r="T50" i="2" s="1"/>
  <c r="M49" i="2"/>
  <c r="Q81" i="1"/>
  <c r="P82" i="1" s="1"/>
  <c r="R40" i="7" l="1"/>
  <c r="K82" i="7"/>
  <c r="J83" i="7" s="1"/>
  <c r="M82" i="7"/>
  <c r="E83" i="7"/>
  <c r="D84" i="7" s="1"/>
  <c r="X38" i="6"/>
  <c r="Y38" i="6" s="1"/>
  <c r="Z38" i="6" s="1"/>
  <c r="U53" i="5"/>
  <c r="V53" i="5" s="1"/>
  <c r="W53" i="5" s="1"/>
  <c r="Q83" i="4"/>
  <c r="P84" i="4"/>
  <c r="W42" i="3"/>
  <c r="X42" i="3" s="1"/>
  <c r="Y42" i="3" s="1"/>
  <c r="Z42" i="3" s="1"/>
  <c r="O36" i="3"/>
  <c r="P36" i="3" s="1"/>
  <c r="Q36" i="3" s="1"/>
  <c r="U281" i="2"/>
  <c r="U50" i="2"/>
  <c r="N49" i="2"/>
  <c r="O49" i="2" s="1"/>
  <c r="L50" i="2" s="1"/>
  <c r="Q82" i="1"/>
  <c r="P83" i="1" s="1"/>
  <c r="S40" i="7" l="1"/>
  <c r="T40" i="7" s="1"/>
  <c r="U40" i="7" s="1"/>
  <c r="V40" i="7" s="1"/>
  <c r="K83" i="7"/>
  <c r="J84" i="7" s="1"/>
  <c r="M83" i="7"/>
  <c r="L83" i="7"/>
  <c r="L82" i="7"/>
  <c r="E84" i="7"/>
  <c r="D85" i="7" s="1"/>
  <c r="V39" i="6"/>
  <c r="T54" i="5"/>
  <c r="Q84" i="4"/>
  <c r="P85" i="4"/>
  <c r="V43" i="3"/>
  <c r="M37" i="3"/>
  <c r="V281" i="2"/>
  <c r="W281" i="2" s="1"/>
  <c r="T282" i="2" s="1"/>
  <c r="V50" i="2"/>
  <c r="W50" i="2" s="1"/>
  <c r="T51" i="2" s="1"/>
  <c r="M50" i="2"/>
  <c r="N50" i="2" s="1"/>
  <c r="O50" i="2" s="1"/>
  <c r="Q83" i="1"/>
  <c r="P84" i="1" s="1"/>
  <c r="R41" i="7" l="1"/>
  <c r="K84" i="7"/>
  <c r="J85" i="7" s="1"/>
  <c r="L84" i="7"/>
  <c r="M84" i="7"/>
  <c r="E85" i="7"/>
  <c r="D86" i="7"/>
  <c r="W39" i="6"/>
  <c r="X39" i="6" s="1"/>
  <c r="Y39" i="6" s="1"/>
  <c r="Z39" i="6" s="1"/>
  <c r="U54" i="5"/>
  <c r="V54" i="5" s="1"/>
  <c r="W54" i="5" s="1"/>
  <c r="Q85" i="4"/>
  <c r="P86" i="4"/>
  <c r="W43" i="3"/>
  <c r="X43" i="3" s="1"/>
  <c r="Y43" i="3" s="1"/>
  <c r="Z43" i="3" s="1"/>
  <c r="N37" i="3"/>
  <c r="U282" i="2"/>
  <c r="V282" i="2" s="1"/>
  <c r="W282" i="2" s="1"/>
  <c r="U51" i="2"/>
  <c r="L51" i="2"/>
  <c r="Q84" i="1"/>
  <c r="P85" i="1" s="1"/>
  <c r="S41" i="7" l="1"/>
  <c r="K85" i="7"/>
  <c r="J86" i="7" s="1"/>
  <c r="M85" i="7"/>
  <c r="L85" i="7"/>
  <c r="E86" i="7"/>
  <c r="D87" i="7" s="1"/>
  <c r="V40" i="6"/>
  <c r="T55" i="5"/>
  <c r="Q86" i="4"/>
  <c r="P87" i="4" s="1"/>
  <c r="V44" i="3"/>
  <c r="O37" i="3"/>
  <c r="P37" i="3" s="1"/>
  <c r="Q37" i="3" s="1"/>
  <c r="T283" i="2"/>
  <c r="V51" i="2"/>
  <c r="W51" i="2" s="1"/>
  <c r="T52" i="2" s="1"/>
  <c r="M51" i="2"/>
  <c r="Q85" i="1"/>
  <c r="P86" i="1" s="1"/>
  <c r="T41" i="7" l="1"/>
  <c r="U41" i="7" s="1"/>
  <c r="V41" i="7" s="1"/>
  <c r="K86" i="7"/>
  <c r="J87" i="7" s="1"/>
  <c r="L86" i="7"/>
  <c r="M86" i="7"/>
  <c r="E87" i="7"/>
  <c r="D88" i="7" s="1"/>
  <c r="W40" i="6"/>
  <c r="X40" i="6" s="1"/>
  <c r="U55" i="5"/>
  <c r="V55" i="5" s="1"/>
  <c r="W55" i="5" s="1"/>
  <c r="Q87" i="4"/>
  <c r="P88" i="4"/>
  <c r="W44" i="3"/>
  <c r="M38" i="3"/>
  <c r="U283" i="2"/>
  <c r="U52" i="2"/>
  <c r="N51" i="2"/>
  <c r="O51" i="2" s="1"/>
  <c r="L52" i="2" s="1"/>
  <c r="Q86" i="1"/>
  <c r="P87" i="1" s="1"/>
  <c r="R42" i="7" l="1"/>
  <c r="K87" i="7"/>
  <c r="J88" i="7" s="1"/>
  <c r="M87" i="7"/>
  <c r="L87" i="7"/>
  <c r="E88" i="7"/>
  <c r="D89" i="7" s="1"/>
  <c r="Y40" i="6"/>
  <c r="Z40" i="6" s="1"/>
  <c r="V41" i="6"/>
  <c r="T56" i="5"/>
  <c r="Q88" i="4"/>
  <c r="P89" i="4"/>
  <c r="X44" i="3"/>
  <c r="Y44" i="3" s="1"/>
  <c r="Z44" i="3" s="1"/>
  <c r="N38" i="3"/>
  <c r="O38" i="3" s="1"/>
  <c r="P38" i="3" s="1"/>
  <c r="Q38" i="3" s="1"/>
  <c r="V283" i="2"/>
  <c r="W283" i="2" s="1"/>
  <c r="T284" i="2" s="1"/>
  <c r="V52" i="2"/>
  <c r="W52" i="2" s="1"/>
  <c r="T53" i="2" s="1"/>
  <c r="M52" i="2"/>
  <c r="Q87" i="1"/>
  <c r="P88" i="1" s="1"/>
  <c r="S42" i="7" l="1"/>
  <c r="K88" i="7"/>
  <c r="J89" i="7" s="1"/>
  <c r="L88" i="7"/>
  <c r="M88" i="7"/>
  <c r="E89" i="7"/>
  <c r="D90" i="7" s="1"/>
  <c r="W41" i="6"/>
  <c r="X41" i="6"/>
  <c r="V56" i="5"/>
  <c r="W56" i="5" s="1"/>
  <c r="T57" i="5"/>
  <c r="U56" i="5"/>
  <c r="Q89" i="4"/>
  <c r="P90" i="4"/>
  <c r="V45" i="3"/>
  <c r="M39" i="3"/>
  <c r="U284" i="2"/>
  <c r="U53" i="2"/>
  <c r="N52" i="2"/>
  <c r="O52" i="2" s="1"/>
  <c r="L53" i="2" s="1"/>
  <c r="Q88" i="1"/>
  <c r="P89" i="1" s="1"/>
  <c r="T42" i="7" l="1"/>
  <c r="U42" i="7" s="1"/>
  <c r="V42" i="7" s="1"/>
  <c r="K89" i="7"/>
  <c r="J90" i="7" s="1"/>
  <c r="M89" i="7"/>
  <c r="L89" i="7"/>
  <c r="E90" i="7"/>
  <c r="D91" i="7" s="1"/>
  <c r="Y41" i="6"/>
  <c r="Z41" i="6" s="1"/>
  <c r="U57" i="5"/>
  <c r="V57" i="5" s="1"/>
  <c r="W57" i="5" s="1"/>
  <c r="Q90" i="4"/>
  <c r="P91" i="4" s="1"/>
  <c r="W45" i="3"/>
  <c r="N39" i="3"/>
  <c r="O39" i="3" s="1"/>
  <c r="P39" i="3" s="1"/>
  <c r="Q39" i="3" s="1"/>
  <c r="V284" i="2"/>
  <c r="W284" i="2" s="1"/>
  <c r="T285" i="2" s="1"/>
  <c r="V53" i="2"/>
  <c r="W53" i="2" s="1"/>
  <c r="T54" i="2" s="1"/>
  <c r="M53" i="2"/>
  <c r="Q89" i="1"/>
  <c r="P90" i="1" s="1"/>
  <c r="R43" i="7" l="1"/>
  <c r="K90" i="7"/>
  <c r="J91" i="7" s="1"/>
  <c r="L90" i="7"/>
  <c r="M90" i="7"/>
  <c r="E91" i="7"/>
  <c r="D92" i="7"/>
  <c r="V42" i="6"/>
  <c r="T58" i="5"/>
  <c r="Q91" i="4"/>
  <c r="P92" i="4" s="1"/>
  <c r="X45" i="3"/>
  <c r="Y45" i="3" s="1"/>
  <c r="Z45" i="3" s="1"/>
  <c r="M40" i="3"/>
  <c r="U285" i="2"/>
  <c r="U54" i="2"/>
  <c r="N53" i="2"/>
  <c r="O53" i="2" s="1"/>
  <c r="L54" i="2" s="1"/>
  <c r="Q90" i="1"/>
  <c r="P91" i="1" s="1"/>
  <c r="S43" i="7" l="1"/>
  <c r="T43" i="7"/>
  <c r="U43" i="7" s="1"/>
  <c r="V43" i="7" s="1"/>
  <c r="L91" i="7"/>
  <c r="M91" i="7"/>
  <c r="K91" i="7"/>
  <c r="J92" i="7" s="1"/>
  <c r="E92" i="7"/>
  <c r="D93" i="7"/>
  <c r="W42" i="6"/>
  <c r="U58" i="5"/>
  <c r="Q92" i="4"/>
  <c r="P93" i="4"/>
  <c r="V46" i="3"/>
  <c r="N40" i="3"/>
  <c r="V285" i="2"/>
  <c r="W285" i="2" s="1"/>
  <c r="T286" i="2" s="1"/>
  <c r="V54" i="2"/>
  <c r="W54" i="2" s="1"/>
  <c r="T55" i="2" s="1"/>
  <c r="M54" i="2"/>
  <c r="Q91" i="1"/>
  <c r="P92" i="1" s="1"/>
  <c r="R44" i="7" l="1"/>
  <c r="M92" i="7"/>
  <c r="K92" i="7"/>
  <c r="L92" i="7" s="1"/>
  <c r="E93" i="7"/>
  <c r="D94" i="7" s="1"/>
  <c r="X42" i="6"/>
  <c r="Y42" i="6" s="1"/>
  <c r="Z42" i="6" s="1"/>
  <c r="V58" i="5"/>
  <c r="W58" i="5" s="1"/>
  <c r="T59" i="5" s="1"/>
  <c r="Q93" i="4"/>
  <c r="P94" i="4" s="1"/>
  <c r="W46" i="3"/>
  <c r="O40" i="3"/>
  <c r="P40" i="3" s="1"/>
  <c r="Q40" i="3" s="1"/>
  <c r="U286" i="2"/>
  <c r="V286" i="2" s="1"/>
  <c r="W286" i="2" s="1"/>
  <c r="T287" i="2" s="1"/>
  <c r="U55" i="2"/>
  <c r="N54" i="2"/>
  <c r="O54" i="2" s="1"/>
  <c r="L55" i="2" s="1"/>
  <c r="Q92" i="1"/>
  <c r="P93" i="1" s="1"/>
  <c r="S44" i="7" l="1"/>
  <c r="T44" i="7" s="1"/>
  <c r="U44" i="7" s="1"/>
  <c r="V44" i="7" s="1"/>
  <c r="J93" i="7"/>
  <c r="E94" i="7"/>
  <c r="D95" i="7"/>
  <c r="V43" i="6"/>
  <c r="U59" i="5"/>
  <c r="Q94" i="4"/>
  <c r="P95" i="4"/>
  <c r="X46" i="3"/>
  <c r="Y46" i="3" s="1"/>
  <c r="Z46" i="3" s="1"/>
  <c r="M41" i="3"/>
  <c r="U287" i="2"/>
  <c r="V55" i="2"/>
  <c r="W55" i="2" s="1"/>
  <c r="T56" i="2" s="1"/>
  <c r="M55" i="2"/>
  <c r="Q93" i="1"/>
  <c r="P94" i="1" s="1"/>
  <c r="R45" i="7" l="1"/>
  <c r="M93" i="7"/>
  <c r="K93" i="7"/>
  <c r="L93" i="7" s="1"/>
  <c r="E95" i="7"/>
  <c r="D96" i="7"/>
  <c r="W43" i="6"/>
  <c r="X43" i="6" s="1"/>
  <c r="Y43" i="6" s="1"/>
  <c r="Z43" i="6" s="1"/>
  <c r="V59" i="5"/>
  <c r="W59" i="5" s="1"/>
  <c r="T60" i="5" s="1"/>
  <c r="Q95" i="4"/>
  <c r="P96" i="4"/>
  <c r="V47" i="3"/>
  <c r="N41" i="3"/>
  <c r="O41" i="3"/>
  <c r="P41" i="3" s="1"/>
  <c r="Q41" i="3" s="1"/>
  <c r="V287" i="2"/>
  <c r="W287" i="2" s="1"/>
  <c r="T288" i="2" s="1"/>
  <c r="U56" i="2"/>
  <c r="N55" i="2"/>
  <c r="O55" i="2" s="1"/>
  <c r="L56" i="2" s="1"/>
  <c r="Q94" i="1"/>
  <c r="P95" i="1" s="1"/>
  <c r="S45" i="7" l="1"/>
  <c r="J94" i="7"/>
  <c r="E96" i="7"/>
  <c r="D97" i="7" s="1"/>
  <c r="V44" i="6"/>
  <c r="U60" i="5"/>
  <c r="V60" i="5" s="1"/>
  <c r="W60" i="5" s="1"/>
  <c r="Q96" i="4"/>
  <c r="P97" i="4"/>
  <c r="W47" i="3"/>
  <c r="X47" i="3" s="1"/>
  <c r="M42" i="3"/>
  <c r="U288" i="2"/>
  <c r="V56" i="2"/>
  <c r="W56" i="2" s="1"/>
  <c r="T57" i="2" s="1"/>
  <c r="M56" i="2"/>
  <c r="Q95" i="1"/>
  <c r="P96" i="1" s="1"/>
  <c r="T45" i="7" l="1"/>
  <c r="U45" i="7" s="1"/>
  <c r="V45" i="7" s="1"/>
  <c r="M94" i="7"/>
  <c r="K94" i="7"/>
  <c r="L94" i="7" s="1"/>
  <c r="E97" i="7"/>
  <c r="D98" i="7" s="1"/>
  <c r="W44" i="6"/>
  <c r="X44" i="6" s="1"/>
  <c r="Y44" i="6" s="1"/>
  <c r="Z44" i="6" s="1"/>
  <c r="T61" i="5"/>
  <c r="Q97" i="4"/>
  <c r="P98" i="4"/>
  <c r="Y47" i="3"/>
  <c r="Z47" i="3" s="1"/>
  <c r="N42" i="3"/>
  <c r="O42" i="3" s="1"/>
  <c r="P42" i="3" s="1"/>
  <c r="Q42" i="3" s="1"/>
  <c r="V288" i="2"/>
  <c r="W288" i="2" s="1"/>
  <c r="T289" i="2" s="1"/>
  <c r="U57" i="2"/>
  <c r="N56" i="2"/>
  <c r="O56" i="2" s="1"/>
  <c r="L57" i="2" s="1"/>
  <c r="Q96" i="1"/>
  <c r="P97" i="1" s="1"/>
  <c r="R46" i="7" l="1"/>
  <c r="J95" i="7"/>
  <c r="E98" i="7"/>
  <c r="D99" i="7"/>
  <c r="V45" i="6"/>
  <c r="V61" i="5"/>
  <c r="W61" i="5" s="1"/>
  <c r="T62" i="5"/>
  <c r="U61" i="5"/>
  <c r="Q98" i="4"/>
  <c r="P99" i="4"/>
  <c r="V48" i="3"/>
  <c r="M43" i="3"/>
  <c r="U289" i="2"/>
  <c r="V57" i="2"/>
  <c r="W57" i="2" s="1"/>
  <c r="T58" i="2" s="1"/>
  <c r="M57" i="2"/>
  <c r="Q97" i="1"/>
  <c r="P98" i="1" s="1"/>
  <c r="S46" i="7" l="1"/>
  <c r="M95" i="7"/>
  <c r="K95" i="7"/>
  <c r="L95" i="7" s="1"/>
  <c r="E99" i="7"/>
  <c r="D100" i="7"/>
  <c r="W45" i="6"/>
  <c r="X45" i="6"/>
  <c r="U62" i="5"/>
  <c r="V62" i="5" s="1"/>
  <c r="W62" i="5" s="1"/>
  <c r="T63" i="5" s="1"/>
  <c r="Q99" i="4"/>
  <c r="P100" i="4" s="1"/>
  <c r="W48" i="3"/>
  <c r="X48" i="3"/>
  <c r="N43" i="3"/>
  <c r="O43" i="3" s="1"/>
  <c r="P43" i="3" s="1"/>
  <c r="Q43" i="3" s="1"/>
  <c r="V289" i="2"/>
  <c r="W289" i="2" s="1"/>
  <c r="T290" i="2" s="1"/>
  <c r="U58" i="2"/>
  <c r="N57" i="2"/>
  <c r="O57" i="2" s="1"/>
  <c r="L58" i="2" s="1"/>
  <c r="Q98" i="1"/>
  <c r="P99" i="1" s="1"/>
  <c r="T46" i="7" l="1"/>
  <c r="U46" i="7" s="1"/>
  <c r="V46" i="7" s="1"/>
  <c r="J96" i="7"/>
  <c r="E100" i="7"/>
  <c r="D101" i="7"/>
  <c r="Y45" i="6"/>
  <c r="Z45" i="6" s="1"/>
  <c r="U63" i="5"/>
  <c r="Q100" i="4"/>
  <c r="P101" i="4"/>
  <c r="Y48" i="3"/>
  <c r="Z48" i="3" s="1"/>
  <c r="M44" i="3"/>
  <c r="U290" i="2"/>
  <c r="V58" i="2"/>
  <c r="W58" i="2" s="1"/>
  <c r="T59" i="2" s="1"/>
  <c r="M58" i="2"/>
  <c r="Q99" i="1"/>
  <c r="P100" i="1" s="1"/>
  <c r="R47" i="7" l="1"/>
  <c r="M96" i="7"/>
  <c r="K96" i="7"/>
  <c r="L96" i="7" s="1"/>
  <c r="E101" i="7"/>
  <c r="D102" i="7" s="1"/>
  <c r="V46" i="6"/>
  <c r="V63" i="5"/>
  <c r="W63" i="5" s="1"/>
  <c r="T64" i="5" s="1"/>
  <c r="Q101" i="4"/>
  <c r="P102" i="4"/>
  <c r="V49" i="3"/>
  <c r="N44" i="3"/>
  <c r="V290" i="2"/>
  <c r="W290" i="2" s="1"/>
  <c r="T291" i="2" s="1"/>
  <c r="U59" i="2"/>
  <c r="N58" i="2"/>
  <c r="O58" i="2" s="1"/>
  <c r="L59" i="2" s="1"/>
  <c r="Q100" i="1"/>
  <c r="P101" i="1" s="1"/>
  <c r="S47" i="7" l="1"/>
  <c r="T47" i="7" s="1"/>
  <c r="J97" i="7"/>
  <c r="E102" i="7"/>
  <c r="D103" i="7" s="1"/>
  <c r="W46" i="6"/>
  <c r="U64" i="5"/>
  <c r="V64" i="5" s="1"/>
  <c r="W64" i="5" s="1"/>
  <c r="Q102" i="4"/>
  <c r="P103" i="4" s="1"/>
  <c r="W49" i="3"/>
  <c r="O44" i="3"/>
  <c r="P44" i="3" s="1"/>
  <c r="Q44" i="3" s="1"/>
  <c r="V291" i="2"/>
  <c r="W291" i="2" s="1"/>
  <c r="T292" i="2" s="1"/>
  <c r="U291" i="2"/>
  <c r="V59" i="2"/>
  <c r="W59" i="2" s="1"/>
  <c r="T60" i="2" s="1"/>
  <c r="M59" i="2"/>
  <c r="Q101" i="1"/>
  <c r="P102" i="1" s="1"/>
  <c r="U47" i="7" l="1"/>
  <c r="V47" i="7" s="1"/>
  <c r="M97" i="7"/>
  <c r="K97" i="7"/>
  <c r="L97" i="7" s="1"/>
  <c r="E103" i="7"/>
  <c r="D104" i="7"/>
  <c r="X46" i="6"/>
  <c r="Y46" i="6" s="1"/>
  <c r="Z46" i="6" s="1"/>
  <c r="T65" i="5"/>
  <c r="Q103" i="4"/>
  <c r="P104" i="4" s="1"/>
  <c r="Q104" i="4" s="1"/>
  <c r="X49" i="3"/>
  <c r="Y49" i="3" s="1"/>
  <c r="Z49" i="3" s="1"/>
  <c r="M45" i="3"/>
  <c r="U292" i="2"/>
  <c r="V292" i="2"/>
  <c r="W292" i="2" s="1"/>
  <c r="U60" i="2"/>
  <c r="N59" i="2"/>
  <c r="O59" i="2" s="1"/>
  <c r="L60" i="2" s="1"/>
  <c r="Q102" i="1"/>
  <c r="P103" i="1" s="1"/>
  <c r="R48" i="7" l="1"/>
  <c r="J98" i="7"/>
  <c r="E104" i="7"/>
  <c r="D105" i="7" s="1"/>
  <c r="V47" i="6"/>
  <c r="U65" i="5"/>
  <c r="V65" i="5" s="1"/>
  <c r="W65" i="5" s="1"/>
  <c r="V50" i="3"/>
  <c r="N45" i="3"/>
  <c r="V60" i="2"/>
  <c r="W60" i="2" s="1"/>
  <c r="T61" i="2" s="1"/>
  <c r="M60" i="2"/>
  <c r="Q103" i="1"/>
  <c r="P104" i="1" s="1"/>
  <c r="S48" i="7" l="1"/>
  <c r="T48" i="7" s="1"/>
  <c r="U48" i="7" s="1"/>
  <c r="V48" i="7" s="1"/>
  <c r="M98" i="7"/>
  <c r="K98" i="7"/>
  <c r="L98" i="7" s="1"/>
  <c r="E105" i="7"/>
  <c r="D106" i="7" s="1"/>
  <c r="W47" i="6"/>
  <c r="X47" i="6" s="1"/>
  <c r="Y47" i="6" s="1"/>
  <c r="Z47" i="6" s="1"/>
  <c r="T66" i="5"/>
  <c r="X50" i="3"/>
  <c r="Y50" i="3" s="1"/>
  <c r="Z50" i="3" s="1"/>
  <c r="W50" i="3"/>
  <c r="O45" i="3"/>
  <c r="P45" i="3" s="1"/>
  <c r="Q45" i="3" s="1"/>
  <c r="U61" i="2"/>
  <c r="N60" i="2"/>
  <c r="O60" i="2" s="1"/>
  <c r="L61" i="2" s="1"/>
  <c r="Q104" i="1"/>
  <c r="P105" i="1" s="1"/>
  <c r="R49" i="7" l="1"/>
  <c r="J99" i="7"/>
  <c r="E106" i="7"/>
  <c r="D107" i="7"/>
  <c r="V48" i="6"/>
  <c r="U66" i="5"/>
  <c r="V66" i="5" s="1"/>
  <c r="W66" i="5" s="1"/>
  <c r="V51" i="3"/>
  <c r="M46" i="3"/>
  <c r="V61" i="2"/>
  <c r="W61" i="2" s="1"/>
  <c r="T62" i="2" s="1"/>
  <c r="M61" i="2"/>
  <c r="Q105" i="1"/>
  <c r="P106" i="1" s="1"/>
  <c r="S49" i="7" l="1"/>
  <c r="T49" i="7"/>
  <c r="U49" i="7"/>
  <c r="V49" i="7" s="1"/>
  <c r="M99" i="7"/>
  <c r="K99" i="7"/>
  <c r="L99" i="7" s="1"/>
  <c r="E107" i="7"/>
  <c r="D108" i="7"/>
  <c r="W48" i="6"/>
  <c r="X48" i="6" s="1"/>
  <c r="Y48" i="6" s="1"/>
  <c r="Z48" i="6" s="1"/>
  <c r="T67" i="5"/>
  <c r="W51" i="3"/>
  <c r="X51" i="3" s="1"/>
  <c r="Y51" i="3" s="1"/>
  <c r="Z51" i="3" s="1"/>
  <c r="N46" i="3"/>
  <c r="O46" i="3" s="1"/>
  <c r="P46" i="3" s="1"/>
  <c r="Q46" i="3" s="1"/>
  <c r="U62" i="2"/>
  <c r="N61" i="2"/>
  <c r="O61" i="2" s="1"/>
  <c r="L62" i="2" s="1"/>
  <c r="Q106" i="1"/>
  <c r="P107" i="1" s="1"/>
  <c r="R50" i="7" l="1"/>
  <c r="J100" i="7"/>
  <c r="E108" i="7"/>
  <c r="D109" i="7"/>
  <c r="V49" i="6"/>
  <c r="U67" i="5"/>
  <c r="V67" i="5" s="1"/>
  <c r="W67" i="5" s="1"/>
  <c r="T68" i="5" s="1"/>
  <c r="V52" i="3"/>
  <c r="M47" i="3"/>
  <c r="V62" i="2"/>
  <c r="W62" i="2" s="1"/>
  <c r="T63" i="2" s="1"/>
  <c r="M62" i="2"/>
  <c r="L63" i="2" s="1"/>
  <c r="N62" i="2"/>
  <c r="O62" i="2" s="1"/>
  <c r="Q107" i="1"/>
  <c r="P108" i="1" s="1"/>
  <c r="S50" i="7" l="1"/>
  <c r="T50" i="7"/>
  <c r="U50" i="7" s="1"/>
  <c r="V50" i="7" s="1"/>
  <c r="M100" i="7"/>
  <c r="K100" i="7"/>
  <c r="L100" i="7" s="1"/>
  <c r="E109" i="7"/>
  <c r="D110" i="7"/>
  <c r="W49" i="6"/>
  <c r="X49" i="6"/>
  <c r="U68" i="5"/>
  <c r="V68" i="5" s="1"/>
  <c r="W68" i="5" s="1"/>
  <c r="W52" i="3"/>
  <c r="X52" i="3"/>
  <c r="Y52" i="3" s="1"/>
  <c r="Z52" i="3" s="1"/>
  <c r="N47" i="3"/>
  <c r="O47" i="3" s="1"/>
  <c r="P47" i="3" s="1"/>
  <c r="Q47" i="3" s="1"/>
  <c r="U63" i="2"/>
  <c r="M63" i="2"/>
  <c r="Q108" i="1"/>
  <c r="P109" i="1" s="1"/>
  <c r="R51" i="7" l="1"/>
  <c r="J101" i="7"/>
  <c r="E110" i="7"/>
  <c r="D111" i="7"/>
  <c r="Y49" i="6"/>
  <c r="Z49" i="6" s="1"/>
  <c r="T69" i="5"/>
  <c r="V53" i="3"/>
  <c r="M48" i="3"/>
  <c r="V63" i="2"/>
  <c r="W63" i="2" s="1"/>
  <c r="T64" i="2" s="1"/>
  <c r="N63" i="2"/>
  <c r="O63" i="2" s="1"/>
  <c r="L64" i="2" s="1"/>
  <c r="Q109" i="1"/>
  <c r="P110" i="1" s="1"/>
  <c r="S51" i="7" l="1"/>
  <c r="T51" i="7" s="1"/>
  <c r="M101" i="7"/>
  <c r="K101" i="7"/>
  <c r="L101" i="7" s="1"/>
  <c r="E111" i="7"/>
  <c r="D112" i="7"/>
  <c r="V50" i="6"/>
  <c r="U69" i="5"/>
  <c r="V69" i="5" s="1"/>
  <c r="W69" i="5" s="1"/>
  <c r="W53" i="3"/>
  <c r="X53" i="3" s="1"/>
  <c r="Y53" i="3" s="1"/>
  <c r="Z53" i="3" s="1"/>
  <c r="N48" i="3"/>
  <c r="U64" i="2"/>
  <c r="M64" i="2"/>
  <c r="N64" i="2" s="1"/>
  <c r="O64" i="2" s="1"/>
  <c r="Q110" i="1"/>
  <c r="P111" i="1" s="1"/>
  <c r="U51" i="7" l="1"/>
  <c r="V51" i="7" s="1"/>
  <c r="J102" i="7"/>
  <c r="E112" i="7"/>
  <c r="D113" i="7"/>
  <c r="W50" i="6"/>
  <c r="T70" i="5"/>
  <c r="V54" i="3"/>
  <c r="O48" i="3"/>
  <c r="P48" i="3" s="1"/>
  <c r="Q48" i="3" s="1"/>
  <c r="V64" i="2"/>
  <c r="W64" i="2" s="1"/>
  <c r="T65" i="2" s="1"/>
  <c r="Q111" i="1"/>
  <c r="P112" i="1" s="1"/>
  <c r="R52" i="7" l="1"/>
  <c r="M102" i="7"/>
  <c r="K102" i="7"/>
  <c r="L102" i="7" s="1"/>
  <c r="E113" i="7"/>
  <c r="D114" i="7" s="1"/>
  <c r="X50" i="6"/>
  <c r="Y50" i="6" s="1"/>
  <c r="Z50" i="6" s="1"/>
  <c r="U70" i="5"/>
  <c r="V70" i="5" s="1"/>
  <c r="W70" i="5" s="1"/>
  <c r="W54" i="3"/>
  <c r="M49" i="3"/>
  <c r="U65" i="2"/>
  <c r="Q112" i="1"/>
  <c r="P113" i="1" s="1"/>
  <c r="S52" i="7" l="1"/>
  <c r="T52" i="7" s="1"/>
  <c r="U52" i="7" s="1"/>
  <c r="V52" i="7" s="1"/>
  <c r="J103" i="7"/>
  <c r="E114" i="7"/>
  <c r="D115" i="7"/>
  <c r="V51" i="6"/>
  <c r="T71" i="5"/>
  <c r="X54" i="3"/>
  <c r="Y54" i="3" s="1"/>
  <c r="Z54" i="3" s="1"/>
  <c r="N49" i="3"/>
  <c r="O49" i="3"/>
  <c r="P49" i="3" s="1"/>
  <c r="Q49" i="3" s="1"/>
  <c r="V65" i="2"/>
  <c r="W65" i="2" s="1"/>
  <c r="T66" i="2" s="1"/>
  <c r="Q113" i="1"/>
  <c r="P114" i="1" s="1"/>
  <c r="R53" i="7" l="1"/>
  <c r="M103" i="7"/>
  <c r="K103" i="7"/>
  <c r="L103" i="7" s="1"/>
  <c r="E115" i="7"/>
  <c r="D116" i="7"/>
  <c r="W51" i="6"/>
  <c r="X51" i="6" s="1"/>
  <c r="Y51" i="6" s="1"/>
  <c r="Z51" i="6" s="1"/>
  <c r="U71" i="5"/>
  <c r="V71" i="5" s="1"/>
  <c r="W71" i="5" s="1"/>
  <c r="T72" i="5" s="1"/>
  <c r="V55" i="3"/>
  <c r="M50" i="3"/>
  <c r="U66" i="2"/>
  <c r="Q114" i="1"/>
  <c r="P115" i="1" s="1"/>
  <c r="S53" i="7" l="1"/>
  <c r="T53" i="7"/>
  <c r="U53" i="7" s="1"/>
  <c r="V53" i="7" s="1"/>
  <c r="J104" i="7"/>
  <c r="E116" i="7"/>
  <c r="D117" i="7"/>
  <c r="V52" i="6"/>
  <c r="U72" i="5"/>
  <c r="V72" i="5" s="1"/>
  <c r="W72" i="5" s="1"/>
  <c r="W55" i="3"/>
  <c r="X55" i="3" s="1"/>
  <c r="Y55" i="3" s="1"/>
  <c r="Z55" i="3" s="1"/>
  <c r="N50" i="3"/>
  <c r="O50" i="3" s="1"/>
  <c r="P50" i="3" s="1"/>
  <c r="Q50" i="3" s="1"/>
  <c r="V66" i="2"/>
  <c r="W66" i="2" s="1"/>
  <c r="T67" i="2" s="1"/>
  <c r="Q115" i="1"/>
  <c r="P116" i="1" s="1"/>
  <c r="R54" i="7" l="1"/>
  <c r="M104" i="7"/>
  <c r="K104" i="7"/>
  <c r="L104" i="7" s="1"/>
  <c r="E117" i="7"/>
  <c r="D118" i="7"/>
  <c r="W52" i="6"/>
  <c r="X52" i="6" s="1"/>
  <c r="Y52" i="6" s="1"/>
  <c r="Z52" i="6" s="1"/>
  <c r="T73" i="5"/>
  <c r="V56" i="3"/>
  <c r="M51" i="3"/>
  <c r="U67" i="2"/>
  <c r="Q116" i="1"/>
  <c r="P117" i="1" s="1"/>
  <c r="S54" i="7" l="1"/>
  <c r="J105" i="7"/>
  <c r="E118" i="7"/>
  <c r="D119" i="7" s="1"/>
  <c r="V53" i="6"/>
  <c r="U73" i="5"/>
  <c r="V73" i="5" s="1"/>
  <c r="W73" i="5" s="1"/>
  <c r="W56" i="3"/>
  <c r="N51" i="3"/>
  <c r="O51" i="3" s="1"/>
  <c r="P51" i="3" s="1"/>
  <c r="Q51" i="3" s="1"/>
  <c r="V67" i="2"/>
  <c r="W67" i="2" s="1"/>
  <c r="T68" i="2" s="1"/>
  <c r="Q117" i="1"/>
  <c r="P118" i="1" s="1"/>
  <c r="T54" i="7" l="1"/>
  <c r="U54" i="7" s="1"/>
  <c r="V54" i="7" s="1"/>
  <c r="M105" i="7"/>
  <c r="K105" i="7"/>
  <c r="L105" i="7" s="1"/>
  <c r="E119" i="7"/>
  <c r="D120" i="7"/>
  <c r="W53" i="6"/>
  <c r="X53" i="6"/>
  <c r="T74" i="5"/>
  <c r="X56" i="3"/>
  <c r="Y56" i="3" s="1"/>
  <c r="Z56" i="3" s="1"/>
  <c r="M52" i="3"/>
  <c r="U68" i="2"/>
  <c r="Q118" i="1"/>
  <c r="P119" i="1" s="1"/>
  <c r="R55" i="7" l="1"/>
  <c r="J106" i="7"/>
  <c r="E120" i="7"/>
  <c r="D121" i="7"/>
  <c r="Y53" i="6"/>
  <c r="Z53" i="6" s="1"/>
  <c r="U74" i="5"/>
  <c r="V74" i="5" s="1"/>
  <c r="W74" i="5" s="1"/>
  <c r="V57" i="3"/>
  <c r="N52" i="3"/>
  <c r="V68" i="2"/>
  <c r="W68" i="2" s="1"/>
  <c r="T69" i="2" s="1"/>
  <c r="Q119" i="1"/>
  <c r="P120" i="1" s="1"/>
  <c r="S55" i="7" l="1"/>
  <c r="T55" i="7" s="1"/>
  <c r="U55" i="7" s="1"/>
  <c r="V55" i="7" s="1"/>
  <c r="M106" i="7"/>
  <c r="K106" i="7"/>
  <c r="L106" i="7" s="1"/>
  <c r="E121" i="7"/>
  <c r="D122" i="7" s="1"/>
  <c r="V54" i="6"/>
  <c r="T75" i="5"/>
  <c r="W57" i="3"/>
  <c r="X57" i="3" s="1"/>
  <c r="Y57" i="3" s="1"/>
  <c r="Z57" i="3" s="1"/>
  <c r="O52" i="3"/>
  <c r="P52" i="3" s="1"/>
  <c r="Q52" i="3" s="1"/>
  <c r="U69" i="2"/>
  <c r="Q120" i="1"/>
  <c r="P121" i="1" s="1"/>
  <c r="R56" i="7" l="1"/>
  <c r="J107" i="7"/>
  <c r="E122" i="7"/>
  <c r="D123" i="7" s="1"/>
  <c r="W54" i="6"/>
  <c r="U75" i="5"/>
  <c r="V75" i="5" s="1"/>
  <c r="W75" i="5" s="1"/>
  <c r="T76" i="5" s="1"/>
  <c r="V58" i="3"/>
  <c r="M53" i="3"/>
  <c r="V69" i="2"/>
  <c r="W69" i="2" s="1"/>
  <c r="T70" i="2" s="1"/>
  <c r="Q121" i="1"/>
  <c r="P122" i="1" s="1"/>
  <c r="S56" i="7" l="1"/>
  <c r="T56" i="7" s="1"/>
  <c r="U56" i="7" s="1"/>
  <c r="V56" i="7" s="1"/>
  <c r="M107" i="7"/>
  <c r="K107" i="7"/>
  <c r="L107" i="7" s="1"/>
  <c r="E123" i="7"/>
  <c r="D124" i="7" s="1"/>
  <c r="X54" i="6"/>
  <c r="Y54" i="6" s="1"/>
  <c r="Z54" i="6" s="1"/>
  <c r="U76" i="5"/>
  <c r="V76" i="5" s="1"/>
  <c r="W76" i="5" s="1"/>
  <c r="W58" i="3"/>
  <c r="N53" i="3"/>
  <c r="O53" i="3"/>
  <c r="P53" i="3" s="1"/>
  <c r="Q53" i="3" s="1"/>
  <c r="U70" i="2"/>
  <c r="Q122" i="1"/>
  <c r="P123" i="1" s="1"/>
  <c r="R57" i="7" l="1"/>
  <c r="J108" i="7"/>
  <c r="E124" i="7"/>
  <c r="D125" i="7"/>
  <c r="V55" i="6"/>
  <c r="T77" i="5"/>
  <c r="X58" i="3"/>
  <c r="Y58" i="3" s="1"/>
  <c r="Z58" i="3" s="1"/>
  <c r="M54" i="3"/>
  <c r="V70" i="2"/>
  <c r="W70" i="2" s="1"/>
  <c r="T71" i="2" s="1"/>
  <c r="Q123" i="1"/>
  <c r="P124" i="1" s="1"/>
  <c r="S57" i="7" l="1"/>
  <c r="M108" i="7"/>
  <c r="K108" i="7"/>
  <c r="L108" i="7" s="1"/>
  <c r="E125" i="7"/>
  <c r="D126" i="7"/>
  <c r="W55" i="6"/>
  <c r="X55" i="6" s="1"/>
  <c r="Y55" i="6" s="1"/>
  <c r="Z55" i="6" s="1"/>
  <c r="U77" i="5"/>
  <c r="V77" i="5" s="1"/>
  <c r="W77" i="5" s="1"/>
  <c r="V59" i="3"/>
  <c r="N54" i="3"/>
  <c r="U71" i="2"/>
  <c r="Q124" i="1"/>
  <c r="P125" i="1" s="1"/>
  <c r="T57" i="7" l="1"/>
  <c r="U57" i="7" s="1"/>
  <c r="V57" i="7" s="1"/>
  <c r="J109" i="7"/>
  <c r="E126" i="7"/>
  <c r="D127" i="7"/>
  <c r="V56" i="6"/>
  <c r="T78" i="5"/>
  <c r="W59" i="3"/>
  <c r="X59" i="3" s="1"/>
  <c r="Y59" i="3" s="1"/>
  <c r="Z59" i="3" s="1"/>
  <c r="O54" i="3"/>
  <c r="P54" i="3" s="1"/>
  <c r="Q54" i="3" s="1"/>
  <c r="V71" i="2"/>
  <c r="W71" i="2" s="1"/>
  <c r="T72" i="2" s="1"/>
  <c r="Q125" i="1"/>
  <c r="P126" i="1" s="1"/>
  <c r="R58" i="7" l="1"/>
  <c r="M109" i="7"/>
  <c r="K109" i="7"/>
  <c r="L109" i="7" s="1"/>
  <c r="E127" i="7"/>
  <c r="D128" i="7"/>
  <c r="W56" i="6"/>
  <c r="X56" i="6" s="1"/>
  <c r="U78" i="5"/>
  <c r="V78" i="5" s="1"/>
  <c r="W78" i="5" s="1"/>
  <c r="V60" i="3"/>
  <c r="M55" i="3"/>
  <c r="U72" i="2"/>
  <c r="Q126" i="1"/>
  <c r="P127" i="1" s="1"/>
  <c r="S58" i="7" l="1"/>
  <c r="J110" i="7"/>
  <c r="E128" i="7"/>
  <c r="D129" i="7"/>
  <c r="Y56" i="6"/>
  <c r="Z56" i="6" s="1"/>
  <c r="T79" i="5"/>
  <c r="W60" i="3"/>
  <c r="N55" i="3"/>
  <c r="O55" i="3" s="1"/>
  <c r="P55" i="3" s="1"/>
  <c r="Q55" i="3" s="1"/>
  <c r="V72" i="2"/>
  <c r="W72" i="2" s="1"/>
  <c r="T73" i="2" s="1"/>
  <c r="Q127" i="1"/>
  <c r="P128" i="1" s="1"/>
  <c r="T58" i="7" l="1"/>
  <c r="U58" i="7" s="1"/>
  <c r="V58" i="7" s="1"/>
  <c r="M110" i="7"/>
  <c r="K110" i="7"/>
  <c r="L110" i="7" s="1"/>
  <c r="E129" i="7"/>
  <c r="D130" i="7" s="1"/>
  <c r="V57" i="6"/>
  <c r="U79" i="5"/>
  <c r="V79" i="5" s="1"/>
  <c r="W79" i="5" s="1"/>
  <c r="T80" i="5" s="1"/>
  <c r="X60" i="3"/>
  <c r="Y60" i="3" s="1"/>
  <c r="Z60" i="3" s="1"/>
  <c r="M56" i="3"/>
  <c r="U73" i="2"/>
  <c r="Q128" i="1"/>
  <c r="P129" i="1" s="1"/>
  <c r="R59" i="7" l="1"/>
  <c r="J111" i="7"/>
  <c r="E130" i="7"/>
  <c r="D131" i="7" s="1"/>
  <c r="W57" i="6"/>
  <c r="X57" i="6"/>
  <c r="U80" i="5"/>
  <c r="V80" i="5" s="1"/>
  <c r="W80" i="5" s="1"/>
  <c r="T81" i="5" s="1"/>
  <c r="V61" i="3"/>
  <c r="N56" i="3"/>
  <c r="V73" i="2"/>
  <c r="W73" i="2" s="1"/>
  <c r="T74" i="2" s="1"/>
  <c r="Q129" i="1"/>
  <c r="P130" i="1" s="1"/>
  <c r="S59" i="7" l="1"/>
  <c r="T59" i="7" s="1"/>
  <c r="M111" i="7"/>
  <c r="K111" i="7"/>
  <c r="L111" i="7" s="1"/>
  <c r="E131" i="7"/>
  <c r="D132" i="7" s="1"/>
  <c r="Y57" i="6"/>
  <c r="Z57" i="6" s="1"/>
  <c r="U81" i="5"/>
  <c r="V81" i="5" s="1"/>
  <c r="W81" i="5" s="1"/>
  <c r="W61" i="3"/>
  <c r="O56" i="3"/>
  <c r="P56" i="3" s="1"/>
  <c r="Q56" i="3" s="1"/>
  <c r="U74" i="2"/>
  <c r="Q130" i="1"/>
  <c r="P131" i="1" s="1"/>
  <c r="U59" i="7" l="1"/>
  <c r="V59" i="7" s="1"/>
  <c r="J112" i="7"/>
  <c r="E132" i="7"/>
  <c r="D133" i="7"/>
  <c r="V58" i="6"/>
  <c r="T82" i="5"/>
  <c r="X61" i="3"/>
  <c r="Y61" i="3" s="1"/>
  <c r="Z61" i="3" s="1"/>
  <c r="M57" i="3"/>
  <c r="V74" i="2"/>
  <c r="W74" i="2" s="1"/>
  <c r="T75" i="2" s="1"/>
  <c r="Q131" i="1"/>
  <c r="P132" i="1" s="1"/>
  <c r="R60" i="7" l="1"/>
  <c r="M112" i="7"/>
  <c r="K112" i="7"/>
  <c r="L112" i="7" s="1"/>
  <c r="E133" i="7"/>
  <c r="D134" i="7"/>
  <c r="W58" i="6"/>
  <c r="U82" i="5"/>
  <c r="V82" i="5" s="1"/>
  <c r="W82" i="5" s="1"/>
  <c r="T83" i="5" s="1"/>
  <c r="V62" i="3"/>
  <c r="N57" i="3"/>
  <c r="O57" i="3"/>
  <c r="P57" i="3" s="1"/>
  <c r="Q57" i="3" s="1"/>
  <c r="U75" i="2"/>
  <c r="Q132" i="1"/>
  <c r="P133" i="1" s="1"/>
  <c r="S60" i="7" l="1"/>
  <c r="T60" i="7" s="1"/>
  <c r="U60" i="7" s="1"/>
  <c r="V60" i="7" s="1"/>
  <c r="J113" i="7"/>
  <c r="E134" i="7"/>
  <c r="D135" i="7" s="1"/>
  <c r="X58" i="6"/>
  <c r="Y58" i="6" s="1"/>
  <c r="Z58" i="6" s="1"/>
  <c r="U83" i="5"/>
  <c r="V83" i="5" s="1"/>
  <c r="W83" i="5" s="1"/>
  <c r="W62" i="3"/>
  <c r="M58" i="3"/>
  <c r="V75" i="2"/>
  <c r="W75" i="2" s="1"/>
  <c r="T76" i="2" s="1"/>
  <c r="Q133" i="1"/>
  <c r="P134" i="1" s="1"/>
  <c r="R61" i="7" l="1"/>
  <c r="M113" i="7"/>
  <c r="K113" i="7"/>
  <c r="L113" i="7" s="1"/>
  <c r="E135" i="7"/>
  <c r="D136" i="7" s="1"/>
  <c r="V59" i="6"/>
  <c r="T84" i="5"/>
  <c r="X62" i="3"/>
  <c r="Y62" i="3" s="1"/>
  <c r="Z62" i="3" s="1"/>
  <c r="N58" i="3"/>
  <c r="O58" i="3"/>
  <c r="P58" i="3" s="1"/>
  <c r="Q58" i="3" s="1"/>
  <c r="V76" i="2"/>
  <c r="W76" i="2" s="1"/>
  <c r="T77" i="2" s="1"/>
  <c r="U76" i="2"/>
  <c r="Q134" i="1"/>
  <c r="P135" i="1" s="1"/>
  <c r="S61" i="7" l="1"/>
  <c r="J114" i="7"/>
  <c r="E136" i="7"/>
  <c r="D137" i="7"/>
  <c r="W59" i="6"/>
  <c r="X59" i="6" s="1"/>
  <c r="Y59" i="6" s="1"/>
  <c r="Z59" i="6" s="1"/>
  <c r="U84" i="5"/>
  <c r="V84" i="5" s="1"/>
  <c r="W84" i="5" s="1"/>
  <c r="T85" i="5" s="1"/>
  <c r="V63" i="3"/>
  <c r="M59" i="3"/>
  <c r="U77" i="2"/>
  <c r="Q135" i="1"/>
  <c r="P136" i="1" s="1"/>
  <c r="R62" i="7" l="1"/>
  <c r="T61" i="7"/>
  <c r="U61" i="7" s="1"/>
  <c r="V61" i="7" s="1"/>
  <c r="M114" i="7"/>
  <c r="K114" i="7"/>
  <c r="L114" i="7" s="1"/>
  <c r="D138" i="7"/>
  <c r="E137" i="7"/>
  <c r="V60" i="6"/>
  <c r="U85" i="5"/>
  <c r="V85" i="5" s="1"/>
  <c r="W85" i="5" s="1"/>
  <c r="W63" i="3"/>
  <c r="X63" i="3" s="1"/>
  <c r="Y63" i="3" s="1"/>
  <c r="Z63" i="3" s="1"/>
  <c r="N59" i="3"/>
  <c r="O59" i="3" s="1"/>
  <c r="P59" i="3" s="1"/>
  <c r="Q59" i="3" s="1"/>
  <c r="V77" i="2"/>
  <c r="W77" i="2" s="1"/>
  <c r="T78" i="2" s="1"/>
  <c r="Q136" i="1"/>
  <c r="P137" i="1" s="1"/>
  <c r="S62" i="7" l="1"/>
  <c r="T62" i="7"/>
  <c r="U62" i="7" s="1"/>
  <c r="V62" i="7" s="1"/>
  <c r="J115" i="7"/>
  <c r="E138" i="7"/>
  <c r="D139" i="7"/>
  <c r="W60" i="6"/>
  <c r="X60" i="6" s="1"/>
  <c r="Y60" i="6" s="1"/>
  <c r="Z60" i="6" s="1"/>
  <c r="T86" i="5"/>
  <c r="V64" i="3"/>
  <c r="M60" i="3"/>
  <c r="U78" i="2"/>
  <c r="V78" i="2" s="1"/>
  <c r="W78" i="2" s="1"/>
  <c r="Q137" i="1"/>
  <c r="P138" i="1" s="1"/>
  <c r="R63" i="7" l="1"/>
  <c r="M115" i="7"/>
  <c r="K115" i="7"/>
  <c r="L115" i="7" s="1"/>
  <c r="E139" i="7"/>
  <c r="D140" i="7" s="1"/>
  <c r="V61" i="6"/>
  <c r="U86" i="5"/>
  <c r="V86" i="5" s="1"/>
  <c r="W86" i="5" s="1"/>
  <c r="W64" i="3"/>
  <c r="X64" i="3"/>
  <c r="Y64" i="3" s="1"/>
  <c r="Z64" i="3" s="1"/>
  <c r="N60" i="3"/>
  <c r="O60" i="3"/>
  <c r="P60" i="3" s="1"/>
  <c r="Q60" i="3" s="1"/>
  <c r="T79" i="2"/>
  <c r="Q138" i="1"/>
  <c r="P139" i="1" s="1"/>
  <c r="S63" i="7" l="1"/>
  <c r="T63" i="7" s="1"/>
  <c r="J116" i="7"/>
  <c r="E140" i="7"/>
  <c r="D141" i="7"/>
  <c r="W61" i="6"/>
  <c r="X61" i="6"/>
  <c r="T87" i="5"/>
  <c r="V65" i="3"/>
  <c r="M61" i="3"/>
  <c r="U79" i="2"/>
  <c r="V79" i="2" s="1"/>
  <c r="W79" i="2" s="1"/>
  <c r="Q139" i="1"/>
  <c r="P140" i="1" s="1"/>
  <c r="U63" i="7" l="1"/>
  <c r="V63" i="7" s="1"/>
  <c r="M116" i="7"/>
  <c r="K116" i="7"/>
  <c r="L116" i="7" s="1"/>
  <c r="E141" i="7"/>
  <c r="D142" i="7" s="1"/>
  <c r="Y61" i="6"/>
  <c r="Z61" i="6" s="1"/>
  <c r="U87" i="5"/>
  <c r="V87" i="5" s="1"/>
  <c r="W87" i="5" s="1"/>
  <c r="T88" i="5" s="1"/>
  <c r="W65" i="3"/>
  <c r="N61" i="3"/>
  <c r="T80" i="2"/>
  <c r="Q140" i="1"/>
  <c r="P141" i="1" s="1"/>
  <c r="R64" i="7" l="1"/>
  <c r="J117" i="7"/>
  <c r="E142" i="7"/>
  <c r="D143" i="7" s="1"/>
  <c r="V62" i="6"/>
  <c r="U88" i="5"/>
  <c r="V88" i="5" s="1"/>
  <c r="W88" i="5" s="1"/>
  <c r="X65" i="3"/>
  <c r="Y65" i="3" s="1"/>
  <c r="Z65" i="3" s="1"/>
  <c r="O61" i="3"/>
  <c r="P61" i="3" s="1"/>
  <c r="Q61" i="3" s="1"/>
  <c r="U80" i="2"/>
  <c r="V80" i="2" s="1"/>
  <c r="W80" i="2" s="1"/>
  <c r="Q141" i="1"/>
  <c r="P142" i="1" s="1"/>
  <c r="S64" i="7" l="1"/>
  <c r="T64" i="7" s="1"/>
  <c r="U64" i="7" s="1"/>
  <c r="V64" i="7" s="1"/>
  <c r="M117" i="7"/>
  <c r="K117" i="7"/>
  <c r="L117" i="7" s="1"/>
  <c r="E143" i="7"/>
  <c r="D144" i="7"/>
  <c r="W62" i="6"/>
  <c r="T89" i="5"/>
  <c r="V66" i="3"/>
  <c r="M62" i="3"/>
  <c r="T81" i="2"/>
  <c r="Q142" i="1"/>
  <c r="P143" i="1" s="1"/>
  <c r="R65" i="7" l="1"/>
  <c r="J118" i="7"/>
  <c r="E144" i="7"/>
  <c r="D145" i="7" s="1"/>
  <c r="X62" i="6"/>
  <c r="Y62" i="6" s="1"/>
  <c r="Z62" i="6" s="1"/>
  <c r="U89" i="5"/>
  <c r="W66" i="3"/>
  <c r="X66" i="3" s="1"/>
  <c r="Y66" i="3" s="1"/>
  <c r="Z66" i="3" s="1"/>
  <c r="N62" i="3"/>
  <c r="O62" i="3" s="1"/>
  <c r="P62" i="3" s="1"/>
  <c r="Q62" i="3" s="1"/>
  <c r="U81" i="2"/>
  <c r="Q143" i="1"/>
  <c r="P144" i="1" s="1"/>
  <c r="S65" i="7" l="1"/>
  <c r="T65" i="7"/>
  <c r="M118" i="7"/>
  <c r="K118" i="7"/>
  <c r="L118" i="7" s="1"/>
  <c r="E145" i="7"/>
  <c r="D146" i="7" s="1"/>
  <c r="V63" i="6"/>
  <c r="V89" i="5"/>
  <c r="W89" i="5" s="1"/>
  <c r="T90" i="5" s="1"/>
  <c r="V67" i="3"/>
  <c r="M63" i="3"/>
  <c r="V81" i="2"/>
  <c r="W81" i="2" s="1"/>
  <c r="T82" i="2" s="1"/>
  <c r="Q144" i="1"/>
  <c r="P145" i="1" s="1"/>
  <c r="U65" i="7" l="1"/>
  <c r="V65" i="7" s="1"/>
  <c r="J119" i="7"/>
  <c r="E146" i="7"/>
  <c r="D147" i="7" s="1"/>
  <c r="W63" i="6"/>
  <c r="X63" i="6" s="1"/>
  <c r="Y63" i="6" s="1"/>
  <c r="Z63" i="6" s="1"/>
  <c r="U90" i="5"/>
  <c r="V90" i="5" s="1"/>
  <c r="W90" i="5" s="1"/>
  <c r="T91" i="5" s="1"/>
  <c r="W67" i="3"/>
  <c r="X67" i="3" s="1"/>
  <c r="Y67" i="3" s="1"/>
  <c r="Z67" i="3" s="1"/>
  <c r="N63" i="3"/>
  <c r="O63" i="3" s="1"/>
  <c r="P63" i="3" s="1"/>
  <c r="Q63" i="3" s="1"/>
  <c r="V82" i="2"/>
  <c r="W82" i="2" s="1"/>
  <c r="T83" i="2" s="1"/>
  <c r="U82" i="2"/>
  <c r="Q145" i="1"/>
  <c r="P146" i="1" s="1"/>
  <c r="R66" i="7" l="1"/>
  <c r="M119" i="7"/>
  <c r="K119" i="7"/>
  <c r="L119" i="7" s="1"/>
  <c r="E147" i="7"/>
  <c r="D148" i="7" s="1"/>
  <c r="V64" i="6"/>
  <c r="U91" i="5"/>
  <c r="V91" i="5" s="1"/>
  <c r="W91" i="5" s="1"/>
  <c r="V68" i="3"/>
  <c r="U83" i="2"/>
  <c r="Q146" i="1"/>
  <c r="P147" i="1" s="1"/>
  <c r="S66" i="7" l="1"/>
  <c r="J120" i="7"/>
  <c r="E148" i="7"/>
  <c r="D149" i="7"/>
  <c r="W64" i="6"/>
  <c r="X64" i="6" s="1"/>
  <c r="Y64" i="6" s="1"/>
  <c r="Z64" i="6" s="1"/>
  <c r="T92" i="5"/>
  <c r="W68" i="3"/>
  <c r="X68" i="3" s="1"/>
  <c r="Y68" i="3" s="1"/>
  <c r="Z68" i="3" s="1"/>
  <c r="V83" i="2"/>
  <c r="W83" i="2" s="1"/>
  <c r="T84" i="2" s="1"/>
  <c r="Q147" i="1"/>
  <c r="P148" i="1" s="1"/>
  <c r="T66" i="7" l="1"/>
  <c r="U66" i="7" s="1"/>
  <c r="V66" i="7" s="1"/>
  <c r="M120" i="7"/>
  <c r="K120" i="7"/>
  <c r="L120" i="7" s="1"/>
  <c r="E149" i="7"/>
  <c r="D150" i="7" s="1"/>
  <c r="V65" i="6"/>
  <c r="U92" i="5"/>
  <c r="V92" i="5" s="1"/>
  <c r="W92" i="5" s="1"/>
  <c r="V69" i="3"/>
  <c r="U84" i="2"/>
  <c r="Q148" i="1"/>
  <c r="P149" i="1" s="1"/>
  <c r="R67" i="7" l="1"/>
  <c r="J121" i="7"/>
  <c r="E150" i="7"/>
  <c r="D151" i="7"/>
  <c r="W65" i="6"/>
  <c r="X65" i="6"/>
  <c r="Y65" i="6" s="1"/>
  <c r="Z65" i="6" s="1"/>
  <c r="T93" i="5"/>
  <c r="W69" i="3"/>
  <c r="X69" i="3"/>
  <c r="Y69" i="3" s="1"/>
  <c r="Z69" i="3" s="1"/>
  <c r="V84" i="2"/>
  <c r="W84" i="2" s="1"/>
  <c r="T85" i="2" s="1"/>
  <c r="Q149" i="1"/>
  <c r="P150" i="1" s="1"/>
  <c r="S67" i="7" l="1"/>
  <c r="T67" i="7"/>
  <c r="U67" i="7" s="1"/>
  <c r="V67" i="7" s="1"/>
  <c r="M121" i="7"/>
  <c r="K121" i="7"/>
  <c r="L121" i="7" s="1"/>
  <c r="E151" i="7"/>
  <c r="D152" i="7"/>
  <c r="V66" i="6"/>
  <c r="U93" i="5"/>
  <c r="T94" i="5" s="1"/>
  <c r="V93" i="5"/>
  <c r="W93" i="5" s="1"/>
  <c r="V70" i="3"/>
  <c r="U85" i="2"/>
  <c r="Q150" i="1"/>
  <c r="P151" i="1" s="1"/>
  <c r="R68" i="7" l="1"/>
  <c r="J122" i="7"/>
  <c r="E152" i="7"/>
  <c r="D153" i="7" s="1"/>
  <c r="W66" i="6"/>
  <c r="X66" i="6"/>
  <c r="Y66" i="6" s="1"/>
  <c r="Z66" i="6" s="1"/>
  <c r="U94" i="5"/>
  <c r="V94" i="5"/>
  <c r="W94" i="5" s="1"/>
  <c r="T95" i="5" s="1"/>
  <c r="W70" i="3"/>
  <c r="V85" i="2"/>
  <c r="W85" i="2" s="1"/>
  <c r="T86" i="2" s="1"/>
  <c r="Q151" i="1"/>
  <c r="P152" i="1" s="1"/>
  <c r="S68" i="7" l="1"/>
  <c r="T68" i="7" s="1"/>
  <c r="U68" i="7" s="1"/>
  <c r="V68" i="7" s="1"/>
  <c r="M122" i="7"/>
  <c r="K122" i="7"/>
  <c r="L122" i="7" s="1"/>
  <c r="E153" i="7"/>
  <c r="D154" i="7" s="1"/>
  <c r="V67" i="6"/>
  <c r="U95" i="5"/>
  <c r="V95" i="5"/>
  <c r="W95" i="5" s="1"/>
  <c r="T96" i="5" s="1"/>
  <c r="X70" i="3"/>
  <c r="Y70" i="3" s="1"/>
  <c r="Z70" i="3" s="1"/>
  <c r="V86" i="2"/>
  <c r="W86" i="2" s="1"/>
  <c r="T87" i="2" s="1"/>
  <c r="U86" i="2"/>
  <c r="Q152" i="1"/>
  <c r="P153" i="1" s="1"/>
  <c r="R69" i="7" l="1"/>
  <c r="J123" i="7"/>
  <c r="E154" i="7"/>
  <c r="D155" i="7" s="1"/>
  <c r="W67" i="6"/>
  <c r="X67" i="6" s="1"/>
  <c r="Y67" i="6" s="1"/>
  <c r="Z67" i="6" s="1"/>
  <c r="U96" i="5"/>
  <c r="V96" i="5"/>
  <c r="W96" i="5" s="1"/>
  <c r="T97" i="5" s="1"/>
  <c r="V71" i="3"/>
  <c r="U87" i="2"/>
  <c r="Q153" i="1"/>
  <c r="P154" i="1" s="1"/>
  <c r="S69" i="7" l="1"/>
  <c r="M123" i="7"/>
  <c r="K123" i="7"/>
  <c r="L123" i="7" s="1"/>
  <c r="E155" i="7"/>
  <c r="D156" i="7"/>
  <c r="V68" i="6"/>
  <c r="U97" i="5"/>
  <c r="V97" i="5"/>
  <c r="W97" i="5" s="1"/>
  <c r="T98" i="5" s="1"/>
  <c r="W71" i="3"/>
  <c r="V87" i="2"/>
  <c r="W87" i="2" s="1"/>
  <c r="T88" i="2" s="1"/>
  <c r="Q154" i="1"/>
  <c r="P155" i="1" s="1"/>
  <c r="T69" i="7" l="1"/>
  <c r="U69" i="7" s="1"/>
  <c r="V69" i="7" s="1"/>
  <c r="J124" i="7"/>
  <c r="E156" i="7"/>
  <c r="D157" i="7" s="1"/>
  <c r="W68" i="6"/>
  <c r="X68" i="6" s="1"/>
  <c r="Y68" i="6" s="1"/>
  <c r="Z68" i="6" s="1"/>
  <c r="U98" i="5"/>
  <c r="V98" i="5" s="1"/>
  <c r="W98" i="5" s="1"/>
  <c r="X71" i="3"/>
  <c r="Y71" i="3" s="1"/>
  <c r="Z71" i="3" s="1"/>
  <c r="U88" i="2"/>
  <c r="Q155" i="1"/>
  <c r="P156" i="1" s="1"/>
  <c r="R70" i="7" l="1"/>
  <c r="M124" i="7"/>
  <c r="K124" i="7"/>
  <c r="L124" i="7" s="1"/>
  <c r="E157" i="7"/>
  <c r="D158" i="7" s="1"/>
  <c r="V69" i="6"/>
  <c r="T99" i="5"/>
  <c r="V72" i="3"/>
  <c r="V88" i="2"/>
  <c r="W88" i="2" s="1"/>
  <c r="T89" i="2" s="1"/>
  <c r="Q156" i="1"/>
  <c r="P157" i="1" s="1"/>
  <c r="S70" i="7" l="1"/>
  <c r="T70" i="7"/>
  <c r="U70" i="7" s="1"/>
  <c r="V70" i="7" s="1"/>
  <c r="J125" i="7"/>
  <c r="E158" i="7"/>
  <c r="D159" i="7" s="1"/>
  <c r="W69" i="6"/>
  <c r="X69" i="6"/>
  <c r="U99" i="5"/>
  <c r="V99" i="5"/>
  <c r="W99" i="5" s="1"/>
  <c r="T100" i="5" s="1"/>
  <c r="W72" i="3"/>
  <c r="X72" i="3" s="1"/>
  <c r="Y72" i="3" s="1"/>
  <c r="Z72" i="3" s="1"/>
  <c r="U89" i="2"/>
  <c r="V89" i="2" s="1"/>
  <c r="W89" i="2" s="1"/>
  <c r="T90" i="2" s="1"/>
  <c r="Q157" i="1"/>
  <c r="P158" i="1" s="1"/>
  <c r="R71" i="7" l="1"/>
  <c r="M125" i="7"/>
  <c r="K125" i="7"/>
  <c r="L125" i="7" s="1"/>
  <c r="E159" i="7"/>
  <c r="D160" i="7" s="1"/>
  <c r="Y69" i="6"/>
  <c r="Z69" i="6" s="1"/>
  <c r="U100" i="5"/>
  <c r="V73" i="3"/>
  <c r="U90" i="2"/>
  <c r="Q158" i="1"/>
  <c r="P159" i="1" s="1"/>
  <c r="S71" i="7" l="1"/>
  <c r="T71" i="7"/>
  <c r="U71" i="7" s="1"/>
  <c r="V71" i="7" s="1"/>
  <c r="J126" i="7"/>
  <c r="E160" i="7"/>
  <c r="D161" i="7"/>
  <c r="V70" i="6"/>
  <c r="V100" i="5"/>
  <c r="W100" i="5" s="1"/>
  <c r="T101" i="5" s="1"/>
  <c r="W73" i="3"/>
  <c r="X73" i="3"/>
  <c r="Y73" i="3" s="1"/>
  <c r="Z73" i="3" s="1"/>
  <c r="V90" i="2"/>
  <c r="W90" i="2" s="1"/>
  <c r="T91" i="2" s="1"/>
  <c r="Q159" i="1"/>
  <c r="P160" i="1" s="1"/>
  <c r="R72" i="7" l="1"/>
  <c r="M126" i="7"/>
  <c r="K126" i="7"/>
  <c r="L126" i="7" s="1"/>
  <c r="E161" i="7"/>
  <c r="D162" i="7" s="1"/>
  <c r="W70" i="6"/>
  <c r="U101" i="5"/>
  <c r="V101" i="5" s="1"/>
  <c r="W101" i="5" s="1"/>
  <c r="T102" i="5" s="1"/>
  <c r="V74" i="3"/>
  <c r="U91" i="2"/>
  <c r="Q160" i="1"/>
  <c r="P161" i="1" s="1"/>
  <c r="S72" i="7" l="1"/>
  <c r="T72" i="7" s="1"/>
  <c r="U72" i="7" s="1"/>
  <c r="V72" i="7" s="1"/>
  <c r="J127" i="7"/>
  <c r="E162" i="7"/>
  <c r="D163" i="7" s="1"/>
  <c r="X70" i="6"/>
  <c r="Y70" i="6" s="1"/>
  <c r="Z70" i="6" s="1"/>
  <c r="U102" i="5"/>
  <c r="V102" i="5" s="1"/>
  <c r="W102" i="5" s="1"/>
  <c r="T103" i="5" s="1"/>
  <c r="W74" i="3"/>
  <c r="X74" i="3" s="1"/>
  <c r="Y74" i="3" s="1"/>
  <c r="Z74" i="3" s="1"/>
  <c r="V91" i="2"/>
  <c r="W91" i="2" s="1"/>
  <c r="T92" i="2" s="1"/>
  <c r="Q161" i="1"/>
  <c r="P162" i="1" s="1"/>
  <c r="R73" i="7" l="1"/>
  <c r="M127" i="7"/>
  <c r="K127" i="7"/>
  <c r="L127" i="7" s="1"/>
  <c r="E163" i="7"/>
  <c r="D164" i="7" s="1"/>
  <c r="V71" i="6"/>
  <c r="U103" i="5"/>
  <c r="V103" i="5" s="1"/>
  <c r="W103" i="5" s="1"/>
  <c r="T104" i="5" s="1"/>
  <c r="V75" i="3"/>
  <c r="U92" i="2"/>
  <c r="V92" i="2" s="1"/>
  <c r="W92" i="2" s="1"/>
  <c r="T93" i="2" s="1"/>
  <c r="Q162" i="1"/>
  <c r="P163" i="1" s="1"/>
  <c r="S73" i="7" l="1"/>
  <c r="T73" i="7" s="1"/>
  <c r="U73" i="7" s="1"/>
  <c r="V73" i="7" s="1"/>
  <c r="J128" i="7"/>
  <c r="E164" i="7"/>
  <c r="D165" i="7" s="1"/>
  <c r="W71" i="6"/>
  <c r="X71" i="6" s="1"/>
  <c r="Y71" i="6" s="1"/>
  <c r="Z71" i="6" s="1"/>
  <c r="U104" i="5"/>
  <c r="V104" i="5"/>
  <c r="W104" i="5" s="1"/>
  <c r="W75" i="3"/>
  <c r="X75" i="3" s="1"/>
  <c r="Y75" i="3" s="1"/>
  <c r="Z75" i="3" s="1"/>
  <c r="U93" i="2"/>
  <c r="Q163" i="1"/>
  <c r="P164" i="1" s="1"/>
  <c r="R74" i="7" l="1"/>
  <c r="M128" i="7"/>
  <c r="K128" i="7"/>
  <c r="L128" i="7" s="1"/>
  <c r="E165" i="7"/>
  <c r="D166" i="7"/>
  <c r="V72" i="6"/>
  <c r="V76" i="3"/>
  <c r="V93" i="2"/>
  <c r="W93" i="2" s="1"/>
  <c r="T94" i="2" s="1"/>
  <c r="Q164" i="1"/>
  <c r="P165" i="1" s="1"/>
  <c r="S74" i="7" l="1"/>
  <c r="J129" i="7"/>
  <c r="E166" i="7"/>
  <c r="D167" i="7" s="1"/>
  <c r="W72" i="6"/>
  <c r="X72" i="6" s="1"/>
  <c r="W76" i="3"/>
  <c r="X76" i="3" s="1"/>
  <c r="U94" i="2"/>
  <c r="Q165" i="1"/>
  <c r="P166" i="1" s="1"/>
  <c r="T74" i="7" l="1"/>
  <c r="U74" i="7" s="1"/>
  <c r="V74" i="7" s="1"/>
  <c r="M129" i="7"/>
  <c r="K129" i="7"/>
  <c r="L129" i="7" s="1"/>
  <c r="E167" i="7"/>
  <c r="D168" i="7" s="1"/>
  <c r="Y72" i="6"/>
  <c r="Z72" i="6" s="1"/>
  <c r="V73" i="6" s="1"/>
  <c r="Y76" i="3"/>
  <c r="Z76" i="3" s="1"/>
  <c r="V94" i="2"/>
  <c r="W94" i="2" s="1"/>
  <c r="T95" i="2" s="1"/>
  <c r="Q166" i="1"/>
  <c r="P167" i="1" s="1"/>
  <c r="R75" i="7" l="1"/>
  <c r="J130" i="7"/>
  <c r="E168" i="7"/>
  <c r="D169" i="7"/>
  <c r="W73" i="6"/>
  <c r="X73" i="6"/>
  <c r="Y73" i="6" s="1"/>
  <c r="Z73" i="6" s="1"/>
  <c r="V77" i="3"/>
  <c r="U95" i="2"/>
  <c r="T96" i="2" s="1"/>
  <c r="V95" i="2"/>
  <c r="W95" i="2" s="1"/>
  <c r="Q167" i="1"/>
  <c r="P168" i="1" s="1"/>
  <c r="S75" i="7" l="1"/>
  <c r="T75" i="7" s="1"/>
  <c r="U75" i="7" s="1"/>
  <c r="V75" i="7" s="1"/>
  <c r="M130" i="7"/>
  <c r="K130" i="7"/>
  <c r="L130" i="7" s="1"/>
  <c r="E169" i="7"/>
  <c r="D170" i="7" s="1"/>
  <c r="V74" i="6"/>
  <c r="W77" i="3"/>
  <c r="U96" i="2"/>
  <c r="Q168" i="1"/>
  <c r="P169" i="1" s="1"/>
  <c r="R76" i="7" l="1"/>
  <c r="J131" i="7"/>
  <c r="E170" i="7"/>
  <c r="D171" i="7"/>
  <c r="W74" i="6"/>
  <c r="X74" i="6"/>
  <c r="X77" i="3"/>
  <c r="Y77" i="3" s="1"/>
  <c r="Z77" i="3" s="1"/>
  <c r="V96" i="2"/>
  <c r="W96" i="2" s="1"/>
  <c r="T97" i="2" s="1"/>
  <c r="Q169" i="1"/>
  <c r="P170" i="1" s="1"/>
  <c r="S76" i="7" l="1"/>
  <c r="T76" i="7" s="1"/>
  <c r="U76" i="7" s="1"/>
  <c r="V76" i="7" s="1"/>
  <c r="M131" i="7"/>
  <c r="K131" i="7"/>
  <c r="L131" i="7" s="1"/>
  <c r="E171" i="7"/>
  <c r="D172" i="7" s="1"/>
  <c r="Y74" i="6"/>
  <c r="Z74" i="6" s="1"/>
  <c r="V78" i="3"/>
  <c r="U97" i="2"/>
  <c r="Q170" i="1"/>
  <c r="P171" i="1" s="1"/>
  <c r="R77" i="7" l="1"/>
  <c r="J132" i="7"/>
  <c r="E172" i="7"/>
  <c r="D173" i="7" s="1"/>
  <c r="V75" i="6"/>
  <c r="W78" i="3"/>
  <c r="V97" i="2"/>
  <c r="W97" i="2" s="1"/>
  <c r="T98" i="2" s="1"/>
  <c r="Q171" i="1"/>
  <c r="P172" i="1" s="1"/>
  <c r="S77" i="7" l="1"/>
  <c r="T77" i="7"/>
  <c r="U77" i="7" s="1"/>
  <c r="V77" i="7" s="1"/>
  <c r="M132" i="7"/>
  <c r="K132" i="7"/>
  <c r="L132" i="7" s="1"/>
  <c r="E173" i="7"/>
  <c r="D174" i="7"/>
  <c r="W75" i="6"/>
  <c r="X75" i="6" s="1"/>
  <c r="Y75" i="6" s="1"/>
  <c r="Z75" i="6" s="1"/>
  <c r="X78" i="3"/>
  <c r="Y78" i="3" s="1"/>
  <c r="Z78" i="3" s="1"/>
  <c r="U98" i="2"/>
  <c r="Q172" i="1"/>
  <c r="P173" i="1" s="1"/>
  <c r="R78" i="7" l="1"/>
  <c r="J133" i="7"/>
  <c r="E174" i="7"/>
  <c r="D175" i="7"/>
  <c r="V76" i="6"/>
  <c r="V79" i="3"/>
  <c r="V98" i="2"/>
  <c r="W98" i="2" s="1"/>
  <c r="T99" i="2" s="1"/>
  <c r="Q173" i="1"/>
  <c r="P174" i="1" s="1"/>
  <c r="S78" i="7" l="1"/>
  <c r="M133" i="7"/>
  <c r="K133" i="7"/>
  <c r="L133" i="7" s="1"/>
  <c r="E175" i="7"/>
  <c r="D176" i="7"/>
  <c r="W76" i="6"/>
  <c r="X76" i="6" s="1"/>
  <c r="Y76" i="6" s="1"/>
  <c r="Z76" i="6" s="1"/>
  <c r="W79" i="3"/>
  <c r="U99" i="2"/>
  <c r="Q174" i="1"/>
  <c r="P175" i="1" s="1"/>
  <c r="T78" i="7" l="1"/>
  <c r="U78" i="7" s="1"/>
  <c r="V78" i="7" s="1"/>
  <c r="J134" i="7"/>
  <c r="E176" i="7"/>
  <c r="D177" i="7"/>
  <c r="V77" i="6"/>
  <c r="X79" i="3"/>
  <c r="Y79" i="3" s="1"/>
  <c r="Z79" i="3" s="1"/>
  <c r="V99" i="2"/>
  <c r="W99" i="2" s="1"/>
  <c r="T100" i="2" s="1"/>
  <c r="Q175" i="1"/>
  <c r="P176" i="1" s="1"/>
  <c r="R79" i="7" l="1"/>
  <c r="M134" i="7"/>
  <c r="K134" i="7"/>
  <c r="L134" i="7" s="1"/>
  <c r="E177" i="7"/>
  <c r="D178" i="7" s="1"/>
  <c r="W77" i="6"/>
  <c r="X77" i="6"/>
  <c r="V80" i="3"/>
  <c r="U100" i="2"/>
  <c r="Q176" i="1"/>
  <c r="P177" i="1" s="1"/>
  <c r="S79" i="7" l="1"/>
  <c r="T79" i="7" s="1"/>
  <c r="J135" i="7"/>
  <c r="E178" i="7"/>
  <c r="D179" i="7" s="1"/>
  <c r="Y77" i="6"/>
  <c r="Z77" i="6" s="1"/>
  <c r="W80" i="3"/>
  <c r="X80" i="3" s="1"/>
  <c r="Y80" i="3" s="1"/>
  <c r="Z80" i="3" s="1"/>
  <c r="V100" i="2"/>
  <c r="W100" i="2" s="1"/>
  <c r="T101" i="2" s="1"/>
  <c r="Q177" i="1"/>
  <c r="P178" i="1" s="1"/>
  <c r="U79" i="7" l="1"/>
  <c r="V79" i="7" s="1"/>
  <c r="R80" i="7"/>
  <c r="M135" i="7"/>
  <c r="K135" i="7"/>
  <c r="L135" i="7" s="1"/>
  <c r="E179" i="7"/>
  <c r="D180" i="7" s="1"/>
  <c r="V78" i="6"/>
  <c r="V81" i="3"/>
  <c r="U101" i="2"/>
  <c r="Q178" i="1"/>
  <c r="P179" i="1" s="1"/>
  <c r="S80" i="7" l="1"/>
  <c r="T80" i="7" s="1"/>
  <c r="U80" i="7" s="1"/>
  <c r="V80" i="7" s="1"/>
  <c r="J136" i="7"/>
  <c r="E180" i="7"/>
  <c r="D181" i="7"/>
  <c r="W78" i="6"/>
  <c r="W81" i="3"/>
  <c r="V101" i="2"/>
  <c r="W101" i="2" s="1"/>
  <c r="T102" i="2" s="1"/>
  <c r="Q179" i="1"/>
  <c r="P180" i="1" s="1"/>
  <c r="R81" i="7" l="1"/>
  <c r="M136" i="7"/>
  <c r="K136" i="7"/>
  <c r="L136" i="7" s="1"/>
  <c r="E181" i="7"/>
  <c r="D182" i="7" s="1"/>
  <c r="X78" i="6"/>
  <c r="Y78" i="6" s="1"/>
  <c r="Z78" i="6" s="1"/>
  <c r="X81" i="3"/>
  <c r="Y81" i="3" s="1"/>
  <c r="Z81" i="3" s="1"/>
  <c r="U102" i="2"/>
  <c r="Q180" i="1"/>
  <c r="P181" i="1" s="1"/>
  <c r="S81" i="7" l="1"/>
  <c r="J137" i="7"/>
  <c r="E182" i="7"/>
  <c r="D183" i="7"/>
  <c r="V79" i="6"/>
  <c r="V82" i="3"/>
  <c r="V102" i="2"/>
  <c r="W102" i="2" s="1"/>
  <c r="T103" i="2" s="1"/>
  <c r="Q181" i="1"/>
  <c r="P182" i="1" s="1"/>
  <c r="T81" i="7" l="1"/>
  <c r="U81" i="7" s="1"/>
  <c r="V81" i="7" s="1"/>
  <c r="M137" i="7"/>
  <c r="K137" i="7"/>
  <c r="L137" i="7" s="1"/>
  <c r="D184" i="7"/>
  <c r="E183" i="7"/>
  <c r="W79" i="6"/>
  <c r="W82" i="3"/>
  <c r="X82" i="3" s="1"/>
  <c r="Y82" i="3" s="1"/>
  <c r="Z82" i="3" s="1"/>
  <c r="U103" i="2"/>
  <c r="Q182" i="1"/>
  <c r="P183" i="1" s="1"/>
  <c r="R82" i="7" l="1"/>
  <c r="J138" i="7"/>
  <c r="E184" i="7"/>
  <c r="D185" i="7"/>
  <c r="X79" i="6"/>
  <c r="Y79" i="6" s="1"/>
  <c r="Z79" i="6" s="1"/>
  <c r="V83" i="3"/>
  <c r="V103" i="2"/>
  <c r="W103" i="2" s="1"/>
  <c r="T104" i="2" s="1"/>
  <c r="Q183" i="1"/>
  <c r="P184" i="1" s="1"/>
  <c r="S82" i="7" l="1"/>
  <c r="T82" i="7"/>
  <c r="U82" i="7" s="1"/>
  <c r="V82" i="7" s="1"/>
  <c r="M138" i="7"/>
  <c r="K138" i="7"/>
  <c r="L138" i="7" s="1"/>
  <c r="E185" i="7"/>
  <c r="D186" i="7" s="1"/>
  <c r="V80" i="6"/>
  <c r="W83" i="3"/>
  <c r="U104" i="2"/>
  <c r="Q184" i="1"/>
  <c r="P185" i="1" s="1"/>
  <c r="R83" i="7" l="1"/>
  <c r="J139" i="7"/>
  <c r="E186" i="7"/>
  <c r="D187" i="7"/>
  <c r="W80" i="6"/>
  <c r="X80" i="6" s="1"/>
  <c r="Y80" i="6" s="1"/>
  <c r="Z80" i="6" s="1"/>
  <c r="X83" i="3"/>
  <c r="Y83" i="3" s="1"/>
  <c r="Z83" i="3" s="1"/>
  <c r="V104" i="2"/>
  <c r="W104" i="2" s="1"/>
  <c r="T105" i="2" s="1"/>
  <c r="Q185" i="1"/>
  <c r="P186" i="1" s="1"/>
  <c r="S83" i="7" l="1"/>
  <c r="T83" i="7" s="1"/>
  <c r="M139" i="7"/>
  <c r="K139" i="7"/>
  <c r="L139" i="7" s="1"/>
  <c r="E187" i="7"/>
  <c r="D188" i="7" s="1"/>
  <c r="V81" i="6"/>
  <c r="V84" i="3"/>
  <c r="U105" i="2"/>
  <c r="Q186" i="1"/>
  <c r="P187" i="1" s="1"/>
  <c r="U83" i="7" l="1"/>
  <c r="V83" i="7" s="1"/>
  <c r="R84" i="7"/>
  <c r="J140" i="7"/>
  <c r="E188" i="7"/>
  <c r="D189" i="7" s="1"/>
  <c r="W81" i="6"/>
  <c r="X81" i="6"/>
  <c r="Y81" i="6"/>
  <c r="Z81" i="6" s="1"/>
  <c r="W84" i="3"/>
  <c r="X84" i="3" s="1"/>
  <c r="Y84" i="3" s="1"/>
  <c r="Z84" i="3" s="1"/>
  <c r="V105" i="2"/>
  <c r="W105" i="2" s="1"/>
  <c r="T106" i="2" s="1"/>
  <c r="Q187" i="1"/>
  <c r="P188" i="1" s="1"/>
  <c r="S84" i="7" l="1"/>
  <c r="T84" i="7" s="1"/>
  <c r="M140" i="7"/>
  <c r="K140" i="7"/>
  <c r="L140" i="7" s="1"/>
  <c r="E189" i="7"/>
  <c r="D190" i="7" s="1"/>
  <c r="V82" i="6"/>
  <c r="V85" i="3"/>
  <c r="U106" i="2"/>
  <c r="Q188" i="1"/>
  <c r="P189" i="1" s="1"/>
  <c r="U84" i="7" l="1"/>
  <c r="V84" i="7" s="1"/>
  <c r="R85" i="7"/>
  <c r="J141" i="7"/>
  <c r="E190" i="7"/>
  <c r="D191" i="7" s="1"/>
  <c r="W82" i="6"/>
  <c r="W85" i="3"/>
  <c r="X85" i="3" s="1"/>
  <c r="V106" i="2"/>
  <c r="W106" i="2" s="1"/>
  <c r="T107" i="2" s="1"/>
  <c r="Q189" i="1"/>
  <c r="P190" i="1" s="1"/>
  <c r="S85" i="7" l="1"/>
  <c r="T85" i="7"/>
  <c r="M141" i="7"/>
  <c r="K141" i="7"/>
  <c r="L141" i="7" s="1"/>
  <c r="E191" i="7"/>
  <c r="D192" i="7" s="1"/>
  <c r="X82" i="6"/>
  <c r="Y82" i="6" s="1"/>
  <c r="Z82" i="6" s="1"/>
  <c r="Y85" i="3"/>
  <c r="Z85" i="3" s="1"/>
  <c r="U107" i="2"/>
  <c r="Q190" i="1"/>
  <c r="P191" i="1" s="1"/>
  <c r="U85" i="7" l="1"/>
  <c r="V85" i="7" s="1"/>
  <c r="J142" i="7"/>
  <c r="E192" i="7"/>
  <c r="D193" i="7"/>
  <c r="V83" i="6"/>
  <c r="V86" i="3"/>
  <c r="V107" i="2"/>
  <c r="W107" i="2" s="1"/>
  <c r="T108" i="2" s="1"/>
  <c r="Q191" i="1"/>
  <c r="P192" i="1" s="1"/>
  <c r="R86" i="7" l="1"/>
  <c r="K142" i="7"/>
  <c r="L142" i="7" s="1"/>
  <c r="M142" i="7"/>
  <c r="J143" i="7"/>
  <c r="E193" i="7"/>
  <c r="D194" i="7" s="1"/>
  <c r="W83" i="6"/>
  <c r="X83" i="6"/>
  <c r="Y83" i="6" s="1"/>
  <c r="Z83" i="6" s="1"/>
  <c r="W86" i="3"/>
  <c r="X86" i="3" s="1"/>
  <c r="Y86" i="3" s="1"/>
  <c r="Z86" i="3" s="1"/>
  <c r="U108" i="2"/>
  <c r="Q192" i="1"/>
  <c r="P193" i="1" s="1"/>
  <c r="S86" i="7" l="1"/>
  <c r="T86" i="7"/>
  <c r="U86" i="7" s="1"/>
  <c r="V86" i="7" s="1"/>
  <c r="K143" i="7"/>
  <c r="L143" i="7" s="1"/>
  <c r="M143" i="7"/>
  <c r="J144" i="7" s="1"/>
  <c r="E194" i="7"/>
  <c r="D195" i="7"/>
  <c r="V84" i="6"/>
  <c r="V87" i="3"/>
  <c r="V108" i="2"/>
  <c r="W108" i="2" s="1"/>
  <c r="T109" i="2" s="1"/>
  <c r="Q193" i="1"/>
  <c r="P194" i="1" s="1"/>
  <c r="R87" i="7" l="1"/>
  <c r="M144" i="7"/>
  <c r="K144" i="7"/>
  <c r="L144" i="7" s="1"/>
  <c r="E195" i="7"/>
  <c r="D196" i="7" s="1"/>
  <c r="W84" i="6"/>
  <c r="X84" i="6" s="1"/>
  <c r="Y84" i="6" s="1"/>
  <c r="Z84" i="6" s="1"/>
  <c r="W87" i="3"/>
  <c r="U109" i="2"/>
  <c r="Q194" i="1"/>
  <c r="P195" i="1" s="1"/>
  <c r="S87" i="7" l="1"/>
  <c r="T87" i="7" s="1"/>
  <c r="J145" i="7"/>
  <c r="E196" i="7"/>
  <c r="D197" i="7" s="1"/>
  <c r="V85" i="6"/>
  <c r="X87" i="3"/>
  <c r="Y87" i="3" s="1"/>
  <c r="Z87" i="3" s="1"/>
  <c r="V109" i="2"/>
  <c r="W109" i="2" s="1"/>
  <c r="T110" i="2" s="1"/>
  <c r="Q195" i="1"/>
  <c r="P196" i="1" s="1"/>
  <c r="U87" i="7" l="1"/>
  <c r="V87" i="7" s="1"/>
  <c r="R88" i="7"/>
  <c r="M145" i="7"/>
  <c r="K145" i="7"/>
  <c r="L145" i="7" s="1"/>
  <c r="E197" i="7"/>
  <c r="D198" i="7" s="1"/>
  <c r="W85" i="6"/>
  <c r="X85" i="6"/>
  <c r="Y85" i="6"/>
  <c r="Z85" i="6" s="1"/>
  <c r="V88" i="3"/>
  <c r="U110" i="2"/>
  <c r="Q196" i="1"/>
  <c r="P197" i="1" s="1"/>
  <c r="S88" i="7" l="1"/>
  <c r="T88" i="7" s="1"/>
  <c r="U88" i="7" s="1"/>
  <c r="V88" i="7" s="1"/>
  <c r="J146" i="7"/>
  <c r="E198" i="7"/>
  <c r="D199" i="7"/>
  <c r="V86" i="6"/>
  <c r="W88" i="3"/>
  <c r="V110" i="2"/>
  <c r="W110" i="2" s="1"/>
  <c r="T111" i="2" s="1"/>
  <c r="Q197" i="1"/>
  <c r="P198" i="1" s="1"/>
  <c r="R89" i="7" l="1"/>
  <c r="M146" i="7"/>
  <c r="K146" i="7"/>
  <c r="L146" i="7" s="1"/>
  <c r="E199" i="7"/>
  <c r="D200" i="7" s="1"/>
  <c r="W86" i="6"/>
  <c r="X88" i="3"/>
  <c r="Y88" i="3" s="1"/>
  <c r="Z88" i="3" s="1"/>
  <c r="U111" i="2"/>
  <c r="Q198" i="1"/>
  <c r="P199" i="1" s="1"/>
  <c r="S89" i="7" l="1"/>
  <c r="T89" i="7"/>
  <c r="J147" i="7"/>
  <c r="E200" i="7"/>
  <c r="D201" i="7"/>
  <c r="X86" i="6"/>
  <c r="Y86" i="6" s="1"/>
  <c r="Z86" i="6" s="1"/>
  <c r="V89" i="3"/>
  <c r="V111" i="2"/>
  <c r="W111" i="2" s="1"/>
  <c r="T112" i="2" s="1"/>
  <c r="Q199" i="1"/>
  <c r="P200" i="1" s="1"/>
  <c r="U89" i="7" l="1"/>
  <c r="V89" i="7" s="1"/>
  <c r="M147" i="7"/>
  <c r="K147" i="7"/>
  <c r="L147" i="7" s="1"/>
  <c r="E201" i="7"/>
  <c r="D202" i="7" s="1"/>
  <c r="V87" i="6"/>
  <c r="W89" i="3"/>
  <c r="U112" i="2"/>
  <c r="Q200" i="1"/>
  <c r="P201" i="1" s="1"/>
  <c r="R90" i="7" l="1"/>
  <c r="J148" i="7"/>
  <c r="E202" i="7"/>
  <c r="D203" i="7" s="1"/>
  <c r="W87" i="6"/>
  <c r="X87" i="6"/>
  <c r="Y87" i="6" s="1"/>
  <c r="Z87" i="6" s="1"/>
  <c r="X89" i="3"/>
  <c r="Y89" i="3" s="1"/>
  <c r="Z89" i="3" s="1"/>
  <c r="V112" i="2"/>
  <c r="W112" i="2" s="1"/>
  <c r="T113" i="2" s="1"/>
  <c r="Q201" i="1"/>
  <c r="P202" i="1" s="1"/>
  <c r="S90" i="7" l="1"/>
  <c r="T90" i="7"/>
  <c r="U90" i="7" s="1"/>
  <c r="V90" i="7" s="1"/>
  <c r="M148" i="7"/>
  <c r="K148" i="7"/>
  <c r="L148" i="7" s="1"/>
  <c r="E203" i="7"/>
  <c r="D204" i="7" s="1"/>
  <c r="V88" i="6"/>
  <c r="V90" i="3"/>
  <c r="U113" i="2"/>
  <c r="Q202" i="1"/>
  <c r="P203" i="1" s="1"/>
  <c r="R91" i="7" l="1"/>
  <c r="J149" i="7"/>
  <c r="E204" i="7"/>
  <c r="D205" i="7"/>
  <c r="W88" i="6"/>
  <c r="X88" i="6" s="1"/>
  <c r="Y88" i="6" s="1"/>
  <c r="Z88" i="6" s="1"/>
  <c r="W90" i="3"/>
  <c r="X90" i="3" s="1"/>
  <c r="Y90" i="3" s="1"/>
  <c r="Z90" i="3" s="1"/>
  <c r="V113" i="2"/>
  <c r="W113" i="2" s="1"/>
  <c r="T114" i="2" s="1"/>
  <c r="Q203" i="1"/>
  <c r="P204" i="1" s="1"/>
  <c r="S91" i="7" l="1"/>
  <c r="T91" i="7" s="1"/>
  <c r="M149" i="7"/>
  <c r="K149" i="7"/>
  <c r="L149" i="7" s="1"/>
  <c r="D206" i="7"/>
  <c r="E205" i="7"/>
  <c r="V89" i="6"/>
  <c r="V91" i="3"/>
  <c r="U114" i="2"/>
  <c r="Q204" i="1"/>
  <c r="P205" i="1" s="1"/>
  <c r="U91" i="7" l="1"/>
  <c r="V91" i="7" s="1"/>
  <c r="R92" i="7"/>
  <c r="J150" i="7"/>
  <c r="E206" i="7"/>
  <c r="D207" i="7" s="1"/>
  <c r="X89" i="6"/>
  <c r="Y89" i="6"/>
  <c r="Z89" i="6" s="1"/>
  <c r="W89" i="6"/>
  <c r="V90" i="6" s="1"/>
  <c r="W91" i="3"/>
  <c r="V114" i="2"/>
  <c r="W114" i="2" s="1"/>
  <c r="T115" i="2" s="1"/>
  <c r="Q205" i="1"/>
  <c r="P206" i="1" s="1"/>
  <c r="S92" i="7" l="1"/>
  <c r="T92" i="7" s="1"/>
  <c r="U92" i="7" s="1"/>
  <c r="V92" i="7" s="1"/>
  <c r="M150" i="7"/>
  <c r="K150" i="7"/>
  <c r="L150" i="7" s="1"/>
  <c r="E207" i="7"/>
  <c r="D208" i="7" s="1"/>
  <c r="W90" i="6"/>
  <c r="X90" i="6"/>
  <c r="X91" i="3"/>
  <c r="Y91" i="3" s="1"/>
  <c r="Z91" i="3" s="1"/>
  <c r="U115" i="2"/>
  <c r="Q206" i="1"/>
  <c r="P207" i="1"/>
  <c r="R93" i="7" l="1"/>
  <c r="J151" i="7"/>
  <c r="E208" i="7"/>
  <c r="D209" i="7"/>
  <c r="Y90" i="6"/>
  <c r="Z90" i="6" s="1"/>
  <c r="V92" i="3"/>
  <c r="V115" i="2"/>
  <c r="W115" i="2" s="1"/>
  <c r="T116" i="2" s="1"/>
  <c r="Q207" i="1"/>
  <c r="P208" i="1" s="1"/>
  <c r="S93" i="7" l="1"/>
  <c r="T93" i="7"/>
  <c r="U93" i="7"/>
  <c r="V93" i="7" s="1"/>
  <c r="M151" i="7"/>
  <c r="K151" i="7"/>
  <c r="L151" i="7" s="1"/>
  <c r="E209" i="7"/>
  <c r="D210" i="7" s="1"/>
  <c r="V91" i="6"/>
  <c r="W92" i="3"/>
  <c r="X92" i="3" s="1"/>
  <c r="Y92" i="3" s="1"/>
  <c r="Z92" i="3" s="1"/>
  <c r="U116" i="2"/>
  <c r="Q208" i="1"/>
  <c r="P209" i="1" s="1"/>
  <c r="R94" i="7" l="1"/>
  <c r="J152" i="7"/>
  <c r="E210" i="7"/>
  <c r="D211" i="7" s="1"/>
  <c r="W91" i="6"/>
  <c r="X91" i="6" s="1"/>
  <c r="Y91" i="6" s="1"/>
  <c r="Z91" i="6" s="1"/>
  <c r="V93" i="3"/>
  <c r="V116" i="2"/>
  <c r="W116" i="2" s="1"/>
  <c r="T117" i="2" s="1"/>
  <c r="Q209" i="1"/>
  <c r="P210" i="1" s="1"/>
  <c r="S94" i="7" l="1"/>
  <c r="T94" i="7"/>
  <c r="U94" i="7" s="1"/>
  <c r="V94" i="7" s="1"/>
  <c r="M152" i="7"/>
  <c r="K152" i="7"/>
  <c r="L152" i="7" s="1"/>
  <c r="E211" i="7"/>
  <c r="D212" i="7" s="1"/>
  <c r="V92" i="6"/>
  <c r="W93" i="3"/>
  <c r="U117" i="2"/>
  <c r="Q210" i="1"/>
  <c r="P211" i="1" s="1"/>
  <c r="R95" i="7" l="1"/>
  <c r="J153" i="7"/>
  <c r="E212" i="7"/>
  <c r="D213" i="7"/>
  <c r="W92" i="6"/>
  <c r="X92" i="6" s="1"/>
  <c r="X93" i="3"/>
  <c r="Y93" i="3" s="1"/>
  <c r="Z93" i="3" s="1"/>
  <c r="V117" i="2"/>
  <c r="W117" i="2" s="1"/>
  <c r="T118" i="2" s="1"/>
  <c r="Q211" i="1"/>
  <c r="P212" i="1" s="1"/>
  <c r="S95" i="7" l="1"/>
  <c r="T95" i="7" s="1"/>
  <c r="U95" i="7" s="1"/>
  <c r="V95" i="7" s="1"/>
  <c r="M153" i="7"/>
  <c r="K153" i="7"/>
  <c r="L153" i="7" s="1"/>
  <c r="E213" i="7"/>
  <c r="D214" i="7" s="1"/>
  <c r="Y92" i="6"/>
  <c r="Z92" i="6" s="1"/>
  <c r="V93" i="6" s="1"/>
  <c r="V94" i="3"/>
  <c r="U118" i="2"/>
  <c r="Q212" i="1"/>
  <c r="P213" i="1" s="1"/>
  <c r="R96" i="7" l="1"/>
  <c r="J154" i="7"/>
  <c r="E214" i="7"/>
  <c r="D215" i="7" s="1"/>
  <c r="W93" i="6"/>
  <c r="X93" i="6"/>
  <c r="W94" i="3"/>
  <c r="X94" i="3" s="1"/>
  <c r="Y94" i="3" s="1"/>
  <c r="Z94" i="3" s="1"/>
  <c r="V118" i="2"/>
  <c r="W118" i="2" s="1"/>
  <c r="T119" i="2" s="1"/>
  <c r="Q213" i="1"/>
  <c r="P214" i="1" s="1"/>
  <c r="S96" i="7" l="1"/>
  <c r="T96" i="7" s="1"/>
  <c r="U96" i="7" s="1"/>
  <c r="V96" i="7" s="1"/>
  <c r="M154" i="7"/>
  <c r="K154" i="7"/>
  <c r="L154" i="7" s="1"/>
  <c r="D216" i="7"/>
  <c r="E215" i="7"/>
  <c r="Y93" i="6"/>
  <c r="Z93" i="6" s="1"/>
  <c r="V95" i="3"/>
  <c r="U119" i="2"/>
  <c r="Q214" i="1"/>
  <c r="P215" i="1" s="1"/>
  <c r="R97" i="7" l="1"/>
  <c r="J155" i="7"/>
  <c r="E216" i="7"/>
  <c r="D217" i="7"/>
  <c r="V94" i="6"/>
  <c r="W95" i="3"/>
  <c r="V119" i="2"/>
  <c r="W119" i="2" s="1"/>
  <c r="T120" i="2" s="1"/>
  <c r="Q215" i="1"/>
  <c r="P216" i="1" s="1"/>
  <c r="S97" i="7" l="1"/>
  <c r="T97" i="7"/>
  <c r="U97" i="7"/>
  <c r="V97" i="7" s="1"/>
  <c r="M155" i="7"/>
  <c r="K155" i="7"/>
  <c r="L155" i="7" s="1"/>
  <c r="D218" i="7"/>
  <c r="E217" i="7"/>
  <c r="W94" i="6"/>
  <c r="X95" i="3"/>
  <c r="Y95" i="3" s="1"/>
  <c r="Z95" i="3" s="1"/>
  <c r="U120" i="2"/>
  <c r="Q216" i="1"/>
  <c r="P217" i="1" s="1"/>
  <c r="R98" i="7" l="1"/>
  <c r="J156" i="7"/>
  <c r="E218" i="7"/>
  <c r="D219" i="7" s="1"/>
  <c r="X94" i="6"/>
  <c r="Y94" i="6" s="1"/>
  <c r="Z94" i="6" s="1"/>
  <c r="V96" i="3"/>
  <c r="V120" i="2"/>
  <c r="W120" i="2" s="1"/>
  <c r="T121" i="2" s="1"/>
  <c r="Q217" i="1"/>
  <c r="P218" i="1" s="1"/>
  <c r="S98" i="7" l="1"/>
  <c r="T98" i="7"/>
  <c r="U98" i="7" s="1"/>
  <c r="V98" i="7" s="1"/>
  <c r="M156" i="7"/>
  <c r="K156" i="7"/>
  <c r="L156" i="7" s="1"/>
  <c r="E219" i="7"/>
  <c r="D220" i="7" s="1"/>
  <c r="V95" i="6"/>
  <c r="W96" i="3"/>
  <c r="X96" i="3" s="1"/>
  <c r="Y96" i="3" s="1"/>
  <c r="Z96" i="3" s="1"/>
  <c r="U121" i="2"/>
  <c r="Q218" i="1"/>
  <c r="P219" i="1" s="1"/>
  <c r="R99" i="7" l="1"/>
  <c r="J157" i="7"/>
  <c r="E220" i="7"/>
  <c r="D221" i="7"/>
  <c r="W95" i="6"/>
  <c r="V97" i="3"/>
  <c r="V121" i="2"/>
  <c r="W121" i="2" s="1"/>
  <c r="T122" i="2" s="1"/>
  <c r="Q219" i="1"/>
  <c r="P220" i="1" s="1"/>
  <c r="S99" i="7" l="1"/>
  <c r="T99" i="7" s="1"/>
  <c r="M157" i="7"/>
  <c r="K157" i="7"/>
  <c r="L157" i="7" s="1"/>
  <c r="D222" i="7"/>
  <c r="E221" i="7"/>
  <c r="X95" i="6"/>
  <c r="Y95" i="6" s="1"/>
  <c r="Z95" i="6" s="1"/>
  <c r="W97" i="3"/>
  <c r="U122" i="2"/>
  <c r="Q220" i="1"/>
  <c r="P221" i="1" s="1"/>
  <c r="U99" i="7" l="1"/>
  <c r="V99" i="7" s="1"/>
  <c r="R100" i="7"/>
  <c r="J158" i="7"/>
  <c r="E222" i="7"/>
  <c r="D223" i="7" s="1"/>
  <c r="V96" i="6"/>
  <c r="X97" i="3"/>
  <c r="Y97" i="3" s="1"/>
  <c r="Z97" i="3" s="1"/>
  <c r="V122" i="2"/>
  <c r="W122" i="2" s="1"/>
  <c r="T123" i="2" s="1"/>
  <c r="Q221" i="1"/>
  <c r="P222" i="1" s="1"/>
  <c r="S100" i="7" l="1"/>
  <c r="T100" i="7" s="1"/>
  <c r="M158" i="7"/>
  <c r="K158" i="7"/>
  <c r="L158" i="7" s="1"/>
  <c r="E223" i="7"/>
  <c r="D224" i="7" s="1"/>
  <c r="W96" i="6"/>
  <c r="X96" i="6" s="1"/>
  <c r="Y96" i="6" s="1"/>
  <c r="Z96" i="6" s="1"/>
  <c r="V98" i="3"/>
  <c r="U123" i="2"/>
  <c r="Q222" i="1"/>
  <c r="P223" i="1" s="1"/>
  <c r="U100" i="7" l="1"/>
  <c r="V100" i="7" s="1"/>
  <c r="R101" i="7"/>
  <c r="J159" i="7"/>
  <c r="E224" i="7"/>
  <c r="D225" i="7" s="1"/>
  <c r="V97" i="6"/>
  <c r="W98" i="3"/>
  <c r="V123" i="2"/>
  <c r="W123" i="2" s="1"/>
  <c r="T124" i="2" s="1"/>
  <c r="Q223" i="1"/>
  <c r="P224" i="1" s="1"/>
  <c r="S101" i="7" l="1"/>
  <c r="T101" i="7"/>
  <c r="U101" i="7"/>
  <c r="V101" i="7" s="1"/>
  <c r="M159" i="7"/>
  <c r="K159" i="7"/>
  <c r="L159" i="7" s="1"/>
  <c r="E225" i="7"/>
  <c r="D226" i="7" s="1"/>
  <c r="W97" i="6"/>
  <c r="X98" i="3"/>
  <c r="Y98" i="3" s="1"/>
  <c r="Z98" i="3" s="1"/>
  <c r="U124" i="2"/>
  <c r="Q224" i="1"/>
  <c r="P225" i="1" s="1"/>
  <c r="R102" i="7" l="1"/>
  <c r="J160" i="7"/>
  <c r="E226" i="7"/>
  <c r="D227" i="7" s="1"/>
  <c r="X97" i="6"/>
  <c r="Y97" i="6" s="1"/>
  <c r="Z97" i="6" s="1"/>
  <c r="V99" i="3"/>
  <c r="V124" i="2"/>
  <c r="W124" i="2" s="1"/>
  <c r="T125" i="2" s="1"/>
  <c r="Q225" i="1"/>
  <c r="P226" i="1" s="1"/>
  <c r="S102" i="7" l="1"/>
  <c r="T102" i="7"/>
  <c r="U102" i="7" s="1"/>
  <c r="V102" i="7" s="1"/>
  <c r="L160" i="7"/>
  <c r="M160" i="7"/>
  <c r="K160" i="7"/>
  <c r="J161" i="7" s="1"/>
  <c r="E227" i="7"/>
  <c r="D228" i="7" s="1"/>
  <c r="V98" i="6"/>
  <c r="W99" i="3"/>
  <c r="X99" i="3" s="1"/>
  <c r="Y99" i="3" s="1"/>
  <c r="Z99" i="3" s="1"/>
  <c r="U125" i="2"/>
  <c r="Q226" i="1"/>
  <c r="P227" i="1" s="1"/>
  <c r="R103" i="7" l="1"/>
  <c r="M161" i="7"/>
  <c r="K161" i="7"/>
  <c r="L161" i="7" s="1"/>
  <c r="E228" i="7"/>
  <c r="D229" i="7" s="1"/>
  <c r="W98" i="6"/>
  <c r="X98" i="6"/>
  <c r="Y98" i="6" s="1"/>
  <c r="Z98" i="6" s="1"/>
  <c r="V100" i="3"/>
  <c r="V125" i="2"/>
  <c r="W125" i="2" s="1"/>
  <c r="T126" i="2" s="1"/>
  <c r="Q227" i="1"/>
  <c r="P228" i="1" s="1"/>
  <c r="S103" i="7" l="1"/>
  <c r="T103" i="7" s="1"/>
  <c r="J162" i="7"/>
  <c r="E229" i="7"/>
  <c r="D230" i="7" s="1"/>
  <c r="V99" i="6"/>
  <c r="W100" i="3"/>
  <c r="U126" i="2"/>
  <c r="Q228" i="1"/>
  <c r="P229" i="1" s="1"/>
  <c r="U103" i="7" l="1"/>
  <c r="V103" i="7" s="1"/>
  <c r="R104" i="7"/>
  <c r="M162" i="7"/>
  <c r="K162" i="7"/>
  <c r="L162" i="7" s="1"/>
  <c r="E230" i="7"/>
  <c r="D231" i="7" s="1"/>
  <c r="W99" i="6"/>
  <c r="X99" i="6" s="1"/>
  <c r="X100" i="3"/>
  <c r="Y100" i="3" s="1"/>
  <c r="Z100" i="3" s="1"/>
  <c r="V126" i="2"/>
  <c r="W126" i="2" s="1"/>
  <c r="T127" i="2" s="1"/>
  <c r="Q229" i="1"/>
  <c r="P230" i="1" s="1"/>
  <c r="S104" i="7" l="1"/>
  <c r="T104" i="7" s="1"/>
  <c r="U104" i="7" s="1"/>
  <c r="V104" i="7" s="1"/>
  <c r="J163" i="7"/>
  <c r="E231" i="7"/>
  <c r="D232" i="7" s="1"/>
  <c r="Y99" i="6"/>
  <c r="Z99" i="6" s="1"/>
  <c r="V101" i="3"/>
  <c r="U127" i="2"/>
  <c r="Q230" i="1"/>
  <c r="P231" i="1" s="1"/>
  <c r="R105" i="7" l="1"/>
  <c r="M163" i="7"/>
  <c r="K163" i="7"/>
  <c r="L163" i="7" s="1"/>
  <c r="E232" i="7"/>
  <c r="D233" i="7"/>
  <c r="V100" i="6"/>
  <c r="W101" i="3"/>
  <c r="V127" i="2"/>
  <c r="W127" i="2" s="1"/>
  <c r="T128" i="2" s="1"/>
  <c r="Q231" i="1"/>
  <c r="P232" i="1" s="1"/>
  <c r="S105" i="7" l="1"/>
  <c r="T105" i="7"/>
  <c r="U105" i="7"/>
  <c r="V105" i="7" s="1"/>
  <c r="J164" i="7"/>
  <c r="E233" i="7"/>
  <c r="D234" i="7" s="1"/>
  <c r="W100" i="6"/>
  <c r="X100" i="6"/>
  <c r="X101" i="3"/>
  <c r="Y101" i="3" s="1"/>
  <c r="Z101" i="3" s="1"/>
  <c r="U128" i="2"/>
  <c r="Q232" i="1"/>
  <c r="P233" i="1" s="1"/>
  <c r="R106" i="7" l="1"/>
  <c r="M164" i="7"/>
  <c r="K164" i="7"/>
  <c r="L164" i="7" s="1"/>
  <c r="E234" i="7"/>
  <c r="D235" i="7"/>
  <c r="Y100" i="6"/>
  <c r="Z100" i="6" s="1"/>
  <c r="V102" i="3"/>
  <c r="V128" i="2"/>
  <c r="W128" i="2" s="1"/>
  <c r="T129" i="2" s="1"/>
  <c r="Q233" i="1"/>
  <c r="P234" i="1" s="1"/>
  <c r="S106" i="7" l="1"/>
  <c r="T106" i="7"/>
  <c r="U106" i="7" s="1"/>
  <c r="V106" i="7" s="1"/>
  <c r="J165" i="7"/>
  <c r="E235" i="7"/>
  <c r="D236" i="7" s="1"/>
  <c r="V101" i="6"/>
  <c r="W102" i="3"/>
  <c r="X102" i="3"/>
  <c r="Y102" i="3" s="1"/>
  <c r="Z102" i="3" s="1"/>
  <c r="U129" i="2"/>
  <c r="Q234" i="1"/>
  <c r="P235" i="1" s="1"/>
  <c r="R107" i="7" l="1"/>
  <c r="M165" i="7"/>
  <c r="K165" i="7"/>
  <c r="L165" i="7" s="1"/>
  <c r="E236" i="7"/>
  <c r="D237" i="7"/>
  <c r="W101" i="6"/>
  <c r="X101" i="6"/>
  <c r="V103" i="3"/>
  <c r="V129" i="2"/>
  <c r="W129" i="2" s="1"/>
  <c r="T130" i="2" s="1"/>
  <c r="Q235" i="1"/>
  <c r="P236" i="1" s="1"/>
  <c r="S107" i="7" l="1"/>
  <c r="T107" i="7" s="1"/>
  <c r="J166" i="7"/>
  <c r="E237" i="7"/>
  <c r="D238" i="7" s="1"/>
  <c r="Y101" i="6"/>
  <c r="Z101" i="6" s="1"/>
  <c r="W103" i="3"/>
  <c r="X103" i="3" s="1"/>
  <c r="Y103" i="3" s="1"/>
  <c r="Z103" i="3" s="1"/>
  <c r="U130" i="2"/>
  <c r="Q236" i="1"/>
  <c r="P237" i="1" s="1"/>
  <c r="U107" i="7" l="1"/>
  <c r="V107" i="7" s="1"/>
  <c r="R108" i="7"/>
  <c r="M166" i="7"/>
  <c r="K166" i="7"/>
  <c r="L166" i="7" s="1"/>
  <c r="E238" i="7"/>
  <c r="D239" i="7"/>
  <c r="V102" i="6"/>
  <c r="V104" i="3"/>
  <c r="V130" i="2"/>
  <c r="W130" i="2" s="1"/>
  <c r="T131" i="2" s="1"/>
  <c r="Q237" i="1"/>
  <c r="P238" i="1" s="1"/>
  <c r="S108" i="7" l="1"/>
  <c r="T108" i="7" s="1"/>
  <c r="U108" i="7" s="1"/>
  <c r="V108" i="7" s="1"/>
  <c r="J167" i="7"/>
  <c r="E239" i="7"/>
  <c r="D240" i="7" s="1"/>
  <c r="W102" i="6"/>
  <c r="X102" i="6" s="1"/>
  <c r="W104" i="3"/>
  <c r="X104" i="3" s="1"/>
  <c r="Y104" i="3" s="1"/>
  <c r="Z104" i="3" s="1"/>
  <c r="U131" i="2"/>
  <c r="Q238" i="1"/>
  <c r="P239" i="1" s="1"/>
  <c r="R109" i="7" l="1"/>
  <c r="M167" i="7"/>
  <c r="K167" i="7"/>
  <c r="L167" i="7" s="1"/>
  <c r="E240" i="7"/>
  <c r="D241" i="7" s="1"/>
  <c r="Y102" i="6"/>
  <c r="Z102" i="6" s="1"/>
  <c r="V105" i="3"/>
  <c r="V131" i="2"/>
  <c r="W131" i="2" s="1"/>
  <c r="T132" i="2" s="1"/>
  <c r="Q239" i="1"/>
  <c r="P240" i="1" s="1"/>
  <c r="S109" i="7" l="1"/>
  <c r="T109" i="7"/>
  <c r="U109" i="7"/>
  <c r="V109" i="7" s="1"/>
  <c r="J168" i="7"/>
  <c r="E241" i="7"/>
  <c r="D242" i="7" s="1"/>
  <c r="V103" i="6"/>
  <c r="W105" i="3"/>
  <c r="X105" i="3"/>
  <c r="Y105" i="3" s="1"/>
  <c r="Z105" i="3" s="1"/>
  <c r="U132" i="2"/>
  <c r="Q240" i="1"/>
  <c r="P241" i="1" s="1"/>
  <c r="R110" i="7" l="1"/>
  <c r="M168" i="7"/>
  <c r="K168" i="7"/>
  <c r="L168" i="7" s="1"/>
  <c r="E242" i="7"/>
  <c r="D243" i="7" s="1"/>
  <c r="W103" i="6"/>
  <c r="X103" i="6" s="1"/>
  <c r="Y103" i="6" s="1"/>
  <c r="Z103" i="6" s="1"/>
  <c r="V106" i="3"/>
  <c r="V132" i="2"/>
  <c r="W132" i="2" s="1"/>
  <c r="T133" i="2" s="1"/>
  <c r="Q241" i="1"/>
  <c r="P242" i="1" s="1"/>
  <c r="S110" i="7" l="1"/>
  <c r="T110" i="7"/>
  <c r="U110" i="7" s="1"/>
  <c r="V110" i="7" s="1"/>
  <c r="J169" i="7"/>
  <c r="E243" i="7"/>
  <c r="D244" i="7" s="1"/>
  <c r="V104" i="6"/>
  <c r="W106" i="3"/>
  <c r="U133" i="2"/>
  <c r="Q242" i="1"/>
  <c r="P243" i="1" s="1"/>
  <c r="R111" i="7" l="1"/>
  <c r="M169" i="7"/>
  <c r="K169" i="7"/>
  <c r="L169" i="7" s="1"/>
  <c r="E244" i="7"/>
  <c r="D245" i="7" s="1"/>
  <c r="W104" i="6"/>
  <c r="X104" i="6" s="1"/>
  <c r="Y104" i="6" s="1"/>
  <c r="Z104" i="6" s="1"/>
  <c r="X106" i="3"/>
  <c r="Y106" i="3" s="1"/>
  <c r="Z106" i="3" s="1"/>
  <c r="V133" i="2"/>
  <c r="W133" i="2" s="1"/>
  <c r="T134" i="2" s="1"/>
  <c r="Q243" i="1"/>
  <c r="P244" i="1" s="1"/>
  <c r="S111" i="7" l="1"/>
  <c r="T111" i="7" s="1"/>
  <c r="U111" i="7" s="1"/>
  <c r="V111" i="7" s="1"/>
  <c r="J170" i="7"/>
  <c r="E245" i="7"/>
  <c r="D246" i="7" s="1"/>
  <c r="V107" i="3"/>
  <c r="U134" i="2"/>
  <c r="Q244" i="1"/>
  <c r="P245" i="1" s="1"/>
  <c r="R112" i="7" l="1"/>
  <c r="M170" i="7"/>
  <c r="K170" i="7"/>
  <c r="L170" i="7" s="1"/>
  <c r="E246" i="7"/>
  <c r="D247" i="7" s="1"/>
  <c r="W107" i="3"/>
  <c r="X107" i="3" s="1"/>
  <c r="Y107" i="3" s="1"/>
  <c r="Z107" i="3" s="1"/>
  <c r="V134" i="2"/>
  <c r="W134" i="2" s="1"/>
  <c r="T135" i="2" s="1"/>
  <c r="Q245" i="1"/>
  <c r="P246" i="1" s="1"/>
  <c r="S112" i="7" l="1"/>
  <c r="T112" i="7" s="1"/>
  <c r="U112" i="7" s="1"/>
  <c r="V112" i="7" s="1"/>
  <c r="J171" i="7"/>
  <c r="E247" i="7"/>
  <c r="D248" i="7" s="1"/>
  <c r="V108" i="3"/>
  <c r="U135" i="2"/>
  <c r="Q246" i="1"/>
  <c r="P247" i="1"/>
  <c r="R113" i="7" l="1"/>
  <c r="M171" i="7"/>
  <c r="K171" i="7"/>
  <c r="L171" i="7" s="1"/>
  <c r="E248" i="7"/>
  <c r="D249" i="7"/>
  <c r="W108" i="3"/>
  <c r="X108" i="3" s="1"/>
  <c r="Y108" i="3" s="1"/>
  <c r="Z108" i="3" s="1"/>
  <c r="V135" i="2"/>
  <c r="W135" i="2" s="1"/>
  <c r="T136" i="2" s="1"/>
  <c r="Q247" i="1"/>
  <c r="P248" i="1" s="1"/>
  <c r="S113" i="7" l="1"/>
  <c r="T113" i="7"/>
  <c r="J172" i="7"/>
  <c r="E249" i="7"/>
  <c r="D250" i="7" s="1"/>
  <c r="V109" i="3"/>
  <c r="U136" i="2"/>
  <c r="Q248" i="1"/>
  <c r="P249" i="1" s="1"/>
  <c r="U113" i="7" l="1"/>
  <c r="V113" i="7" s="1"/>
  <c r="M172" i="7"/>
  <c r="K172" i="7"/>
  <c r="L172" i="7" s="1"/>
  <c r="E250" i="7"/>
  <c r="D251" i="7"/>
  <c r="W109" i="3"/>
  <c r="X109" i="3" s="1"/>
  <c r="Y109" i="3" s="1"/>
  <c r="Z109" i="3" s="1"/>
  <c r="V136" i="2"/>
  <c r="W136" i="2" s="1"/>
  <c r="T137" i="2" s="1"/>
  <c r="Q249" i="1"/>
  <c r="P250" i="1" s="1"/>
  <c r="R114" i="7" l="1"/>
  <c r="J173" i="7"/>
  <c r="E251" i="7"/>
  <c r="D252" i="7" s="1"/>
  <c r="V110" i="3"/>
  <c r="U137" i="2"/>
  <c r="Q250" i="1"/>
  <c r="P251" i="1" s="1"/>
  <c r="S114" i="7" l="1"/>
  <c r="T114" i="7"/>
  <c r="U114" i="7" s="1"/>
  <c r="V114" i="7" s="1"/>
  <c r="M173" i="7"/>
  <c r="K173" i="7"/>
  <c r="L173" i="7" s="1"/>
  <c r="E252" i="7"/>
  <c r="D253" i="7"/>
  <c r="W110" i="3"/>
  <c r="X110" i="3"/>
  <c r="Y110" i="3" s="1"/>
  <c r="Z110" i="3" s="1"/>
  <c r="V137" i="2"/>
  <c r="W137" i="2" s="1"/>
  <c r="T138" i="2" s="1"/>
  <c r="Q251" i="1"/>
  <c r="P252" i="1" s="1"/>
  <c r="R115" i="7" l="1"/>
  <c r="J174" i="7"/>
  <c r="E253" i="7"/>
  <c r="D254" i="7" s="1"/>
  <c r="V111" i="3"/>
  <c r="U138" i="2"/>
  <c r="Q252" i="1"/>
  <c r="P253" i="1"/>
  <c r="S115" i="7" l="1"/>
  <c r="T115" i="7" s="1"/>
  <c r="M174" i="7"/>
  <c r="K174" i="7"/>
  <c r="L174" i="7" s="1"/>
  <c r="E254" i="7"/>
  <c r="D255" i="7" s="1"/>
  <c r="W111" i="3"/>
  <c r="X111" i="3"/>
  <c r="V138" i="2"/>
  <c r="W138" i="2" s="1"/>
  <c r="T139" i="2" s="1"/>
  <c r="Q253" i="1"/>
  <c r="P254" i="1" s="1"/>
  <c r="U115" i="7" l="1"/>
  <c r="V115" i="7" s="1"/>
  <c r="R116" i="7" s="1"/>
  <c r="J175" i="7"/>
  <c r="D256" i="7"/>
  <c r="E255" i="7"/>
  <c r="Y111" i="3"/>
  <c r="Z111" i="3" s="1"/>
  <c r="U139" i="2"/>
  <c r="Q254" i="1"/>
  <c r="P255" i="1"/>
  <c r="S116" i="7" l="1"/>
  <c r="T116" i="7" s="1"/>
  <c r="M175" i="7"/>
  <c r="K175" i="7"/>
  <c r="L175" i="7" s="1"/>
  <c r="E256" i="7"/>
  <c r="D257" i="7" s="1"/>
  <c r="V112" i="3"/>
  <c r="V139" i="2"/>
  <c r="W139" i="2" s="1"/>
  <c r="T140" i="2" s="1"/>
  <c r="Q255" i="1"/>
  <c r="P256" i="1" s="1"/>
  <c r="U116" i="7" l="1"/>
  <c r="V116" i="7" s="1"/>
  <c r="J176" i="7"/>
  <c r="E257" i="7"/>
  <c r="D258" i="7" s="1"/>
  <c r="W112" i="3"/>
  <c r="U140" i="2"/>
  <c r="Q256" i="1"/>
  <c r="P257" i="1" s="1"/>
  <c r="R117" i="7" l="1"/>
  <c r="L176" i="7"/>
  <c r="M176" i="7"/>
  <c r="K176" i="7"/>
  <c r="J177" i="7" s="1"/>
  <c r="E258" i="7"/>
  <c r="D259" i="7" s="1"/>
  <c r="X112" i="3"/>
  <c r="Y112" i="3" s="1"/>
  <c r="Z112" i="3" s="1"/>
  <c r="V140" i="2"/>
  <c r="W140" i="2" s="1"/>
  <c r="T141" i="2" s="1"/>
  <c r="Q257" i="1"/>
  <c r="P258" i="1" s="1"/>
  <c r="S117" i="7" l="1"/>
  <c r="T117" i="7"/>
  <c r="M177" i="7"/>
  <c r="K177" i="7"/>
  <c r="L177" i="7" s="1"/>
  <c r="D260" i="7"/>
  <c r="E259" i="7"/>
  <c r="V113" i="3"/>
  <c r="U141" i="2"/>
  <c r="P259" i="1"/>
  <c r="Q258" i="1"/>
  <c r="U117" i="7" l="1"/>
  <c r="V117" i="7" s="1"/>
  <c r="J178" i="7"/>
  <c r="E260" i="7"/>
  <c r="D261" i="7" s="1"/>
  <c r="W113" i="3"/>
  <c r="X113" i="3" s="1"/>
  <c r="Y113" i="3" s="1"/>
  <c r="Z113" i="3" s="1"/>
  <c r="V141" i="2"/>
  <c r="W141" i="2" s="1"/>
  <c r="T142" i="2" s="1"/>
  <c r="Q259" i="1"/>
  <c r="P260" i="1" s="1"/>
  <c r="R118" i="7" l="1"/>
  <c r="M178" i="7"/>
  <c r="K178" i="7"/>
  <c r="L178" i="7" s="1"/>
  <c r="D262" i="7"/>
  <c r="E261" i="7"/>
  <c r="V114" i="3"/>
  <c r="U142" i="2"/>
  <c r="Q260" i="1"/>
  <c r="P261" i="1" s="1"/>
  <c r="S118" i="7" l="1"/>
  <c r="J179" i="7"/>
  <c r="E262" i="7"/>
  <c r="D263" i="7" s="1"/>
  <c r="W114" i="3"/>
  <c r="V142" i="2"/>
  <c r="W142" i="2" s="1"/>
  <c r="T143" i="2" s="1"/>
  <c r="Q261" i="1"/>
  <c r="P262" i="1" s="1"/>
  <c r="T118" i="7" l="1"/>
  <c r="U118" i="7" s="1"/>
  <c r="V118" i="7" s="1"/>
  <c r="R119" i="7" s="1"/>
  <c r="M179" i="7"/>
  <c r="K179" i="7"/>
  <c r="L179" i="7" s="1"/>
  <c r="D264" i="7"/>
  <c r="E263" i="7"/>
  <c r="X114" i="3"/>
  <c r="Y114" i="3" s="1"/>
  <c r="Z114" i="3" s="1"/>
  <c r="U143" i="2"/>
  <c r="Q262" i="1"/>
  <c r="P263" i="1" s="1"/>
  <c r="S119" i="7" l="1"/>
  <c r="T119" i="7" s="1"/>
  <c r="U119" i="7" s="1"/>
  <c r="V119" i="7" s="1"/>
  <c r="J180" i="7"/>
  <c r="E264" i="7"/>
  <c r="D265" i="7" s="1"/>
  <c r="V115" i="3"/>
  <c r="V143" i="2"/>
  <c r="W143" i="2" s="1"/>
  <c r="T144" i="2" s="1"/>
  <c r="P264" i="1"/>
  <c r="Q263" i="1"/>
  <c r="R120" i="7" l="1"/>
  <c r="M180" i="7"/>
  <c r="K180" i="7"/>
  <c r="L180" i="7" s="1"/>
  <c r="E265" i="7"/>
  <c r="D266" i="7" s="1"/>
  <c r="W115" i="3"/>
  <c r="U144" i="2"/>
  <c r="Q264" i="1"/>
  <c r="P265" i="1" s="1"/>
  <c r="S120" i="7" l="1"/>
  <c r="T120" i="7"/>
  <c r="U120" i="7" s="1"/>
  <c r="V120" i="7" s="1"/>
  <c r="J181" i="7"/>
  <c r="E266" i="7"/>
  <c r="D267" i="7"/>
  <c r="X115" i="3"/>
  <c r="Y115" i="3" s="1"/>
  <c r="Z115" i="3" s="1"/>
  <c r="V144" i="2"/>
  <c r="W144" i="2" s="1"/>
  <c r="T145" i="2" s="1"/>
  <c r="Q265" i="1"/>
  <c r="P266" i="1" s="1"/>
  <c r="R121" i="7" l="1"/>
  <c r="M181" i="7"/>
  <c r="K181" i="7"/>
  <c r="L181" i="7" s="1"/>
  <c r="E267" i="7"/>
  <c r="D268" i="7" s="1"/>
  <c r="V116" i="3"/>
  <c r="U145" i="2"/>
  <c r="Q266" i="1"/>
  <c r="P267" i="1" s="1"/>
  <c r="S121" i="7" l="1"/>
  <c r="T121" i="7" s="1"/>
  <c r="U121" i="7" s="1"/>
  <c r="V121" i="7" s="1"/>
  <c r="J182" i="7"/>
  <c r="E268" i="7"/>
  <c r="D269" i="7"/>
  <c r="W116" i="3"/>
  <c r="X116" i="3" s="1"/>
  <c r="Y116" i="3" s="1"/>
  <c r="Z116" i="3" s="1"/>
  <c r="V145" i="2"/>
  <c r="W145" i="2" s="1"/>
  <c r="T146" i="2" s="1"/>
  <c r="Q267" i="1"/>
  <c r="P268" i="1" s="1"/>
  <c r="R122" i="7" l="1"/>
  <c r="M182" i="7"/>
  <c r="K182" i="7"/>
  <c r="L182" i="7" s="1"/>
  <c r="E269" i="7"/>
  <c r="D270" i="7" s="1"/>
  <c r="V117" i="3"/>
  <c r="U146" i="2"/>
  <c r="T147" i="2" s="1"/>
  <c r="V146" i="2"/>
  <c r="W146" i="2" s="1"/>
  <c r="Q268" i="1"/>
  <c r="P269" i="1" s="1"/>
  <c r="S122" i="7" l="1"/>
  <c r="T122" i="7"/>
  <c r="U122" i="7" s="1"/>
  <c r="V122" i="7" s="1"/>
  <c r="J183" i="7"/>
  <c r="E270" i="7"/>
  <c r="D271" i="7" s="1"/>
  <c r="W117" i="3"/>
  <c r="X117" i="3" s="1"/>
  <c r="Y117" i="3" s="1"/>
  <c r="Z117" i="3" s="1"/>
  <c r="U147" i="2"/>
  <c r="Q269" i="1"/>
  <c r="P270" i="1" s="1"/>
  <c r="R123" i="7" l="1"/>
  <c r="M183" i="7"/>
  <c r="K183" i="7"/>
  <c r="L183" i="7" s="1"/>
  <c r="E271" i="7"/>
  <c r="D272" i="7" s="1"/>
  <c r="V118" i="3"/>
  <c r="V147" i="2"/>
  <c r="W147" i="2" s="1"/>
  <c r="T148" i="2" s="1"/>
  <c r="Q270" i="1"/>
  <c r="P271" i="1"/>
  <c r="S123" i="7" l="1"/>
  <c r="T123" i="7"/>
  <c r="U123" i="7" s="1"/>
  <c r="V123" i="7" s="1"/>
  <c r="J184" i="7"/>
  <c r="E272" i="7"/>
  <c r="D273" i="7"/>
  <c r="W118" i="3"/>
  <c r="U148" i="2"/>
  <c r="Q271" i="1"/>
  <c r="P272" i="1" s="1"/>
  <c r="R124" i="7" l="1"/>
  <c r="M184" i="7"/>
  <c r="K184" i="7"/>
  <c r="L184" i="7" s="1"/>
  <c r="E273" i="7"/>
  <c r="D274" i="7" s="1"/>
  <c r="X118" i="3"/>
  <c r="Y118" i="3" s="1"/>
  <c r="Z118" i="3" s="1"/>
  <c r="V148" i="2"/>
  <c r="W148" i="2" s="1"/>
  <c r="T149" i="2" s="1"/>
  <c r="Q272" i="1"/>
  <c r="P273" i="1" s="1"/>
  <c r="S124" i="7" l="1"/>
  <c r="T124" i="7" s="1"/>
  <c r="J185" i="7"/>
  <c r="E274" i="7"/>
  <c r="D275" i="7"/>
  <c r="V119" i="3"/>
  <c r="U149" i="2"/>
  <c r="Q273" i="1"/>
  <c r="P274" i="1" s="1"/>
  <c r="U124" i="7" l="1"/>
  <c r="V124" i="7" s="1"/>
  <c r="M185" i="7"/>
  <c r="K185" i="7"/>
  <c r="L185" i="7" s="1"/>
  <c r="E275" i="7"/>
  <c r="D276" i="7" s="1"/>
  <c r="W119" i="3"/>
  <c r="X119" i="3" s="1"/>
  <c r="Y119" i="3" s="1"/>
  <c r="Z119" i="3" s="1"/>
  <c r="V149" i="2"/>
  <c r="W149" i="2" s="1"/>
  <c r="T150" i="2" s="1"/>
  <c r="Q274" i="1"/>
  <c r="P275" i="1" s="1"/>
  <c r="R125" i="7" l="1"/>
  <c r="J186" i="7"/>
  <c r="E276" i="7"/>
  <c r="D277" i="7"/>
  <c r="V120" i="3"/>
  <c r="U150" i="2"/>
  <c r="Q275" i="1"/>
  <c r="P276" i="1" s="1"/>
  <c r="S125" i="7" l="1"/>
  <c r="T125" i="7"/>
  <c r="M186" i="7"/>
  <c r="K186" i="7"/>
  <c r="L186" i="7" s="1"/>
  <c r="E277" i="7"/>
  <c r="D278" i="7" s="1"/>
  <c r="W120" i="3"/>
  <c r="X120" i="3" s="1"/>
  <c r="Y120" i="3" s="1"/>
  <c r="Z120" i="3" s="1"/>
  <c r="V150" i="2"/>
  <c r="W150" i="2" s="1"/>
  <c r="T151" i="2" s="1"/>
  <c r="Q276" i="1"/>
  <c r="P277" i="1"/>
  <c r="U125" i="7" l="1"/>
  <c r="V125" i="7" s="1"/>
  <c r="J187" i="7"/>
  <c r="E278" i="7"/>
  <c r="D279" i="7"/>
  <c r="V121" i="3"/>
  <c r="U151" i="2"/>
  <c r="Q277" i="1"/>
  <c r="P278" i="1" s="1"/>
  <c r="R126" i="7" l="1"/>
  <c r="M187" i="7"/>
  <c r="K187" i="7"/>
  <c r="L187" i="7" s="1"/>
  <c r="E279" i="7"/>
  <c r="D280" i="7" s="1"/>
  <c r="W121" i="3"/>
  <c r="X121" i="3" s="1"/>
  <c r="Y121" i="3" s="1"/>
  <c r="Z121" i="3" s="1"/>
  <c r="V151" i="2"/>
  <c r="W151" i="2" s="1"/>
  <c r="T152" i="2" s="1"/>
  <c r="Q278" i="1"/>
  <c r="P279" i="1"/>
  <c r="S126" i="7" l="1"/>
  <c r="T126" i="7"/>
  <c r="U126" i="7" s="1"/>
  <c r="V126" i="7" s="1"/>
  <c r="J188" i="7"/>
  <c r="E280" i="7"/>
  <c r="D281" i="7"/>
  <c r="V122" i="3"/>
  <c r="U152" i="2"/>
  <c r="Q279" i="1"/>
  <c r="P280" i="1" s="1"/>
  <c r="R127" i="7" l="1"/>
  <c r="M188" i="7"/>
  <c r="K188" i="7"/>
  <c r="L188" i="7" s="1"/>
  <c r="E281" i="7"/>
  <c r="D282" i="7" s="1"/>
  <c r="W122" i="3"/>
  <c r="V152" i="2"/>
  <c r="W152" i="2" s="1"/>
  <c r="T153" i="2" s="1"/>
  <c r="Q280" i="1"/>
  <c r="P281" i="1" s="1"/>
  <c r="S127" i="7" l="1"/>
  <c r="T127" i="7" s="1"/>
  <c r="U127" i="7" s="1"/>
  <c r="V127" i="7" s="1"/>
  <c r="J189" i="7"/>
  <c r="E282" i="7"/>
  <c r="D283" i="7"/>
  <c r="X122" i="3"/>
  <c r="Y122" i="3" s="1"/>
  <c r="Z122" i="3" s="1"/>
  <c r="U153" i="2"/>
  <c r="Q281" i="1"/>
  <c r="P282" i="1" s="1"/>
  <c r="R128" i="7" l="1"/>
  <c r="M189" i="7"/>
  <c r="K189" i="7"/>
  <c r="L189" i="7" s="1"/>
  <c r="E283" i="7"/>
  <c r="D284" i="7" s="1"/>
  <c r="V123" i="3"/>
  <c r="V153" i="2"/>
  <c r="W153" i="2" s="1"/>
  <c r="T154" i="2" s="1"/>
  <c r="Q282" i="1"/>
  <c r="P283" i="1" s="1"/>
  <c r="S128" i="7" l="1"/>
  <c r="T128" i="7" s="1"/>
  <c r="U128" i="7" s="1"/>
  <c r="V128" i="7" s="1"/>
  <c r="J190" i="7"/>
  <c r="E284" i="7"/>
  <c r="D285" i="7"/>
  <c r="W123" i="3"/>
  <c r="U154" i="2"/>
  <c r="Q283" i="1"/>
  <c r="P284" i="1" s="1"/>
  <c r="R129" i="7" l="1"/>
  <c r="M190" i="7"/>
  <c r="K190" i="7"/>
  <c r="L190" i="7" s="1"/>
  <c r="E285" i="7"/>
  <c r="D286" i="7" s="1"/>
  <c r="X123" i="3"/>
  <c r="Y123" i="3" s="1"/>
  <c r="Z123" i="3" s="1"/>
  <c r="V154" i="2"/>
  <c r="W154" i="2" s="1"/>
  <c r="T155" i="2" s="1"/>
  <c r="Q284" i="1"/>
  <c r="P285" i="1" s="1"/>
  <c r="S129" i="7" l="1"/>
  <c r="T129" i="7"/>
  <c r="U129" i="7"/>
  <c r="V129" i="7" s="1"/>
  <c r="J191" i="7"/>
  <c r="E286" i="7"/>
  <c r="D287" i="7" s="1"/>
  <c r="V124" i="3"/>
  <c r="U155" i="2"/>
  <c r="Q285" i="1"/>
  <c r="P286" i="1" s="1"/>
  <c r="R130" i="7" l="1"/>
  <c r="M191" i="7"/>
  <c r="K191" i="7"/>
  <c r="L191" i="7" s="1"/>
  <c r="E287" i="7"/>
  <c r="D288" i="7" s="1"/>
  <c r="W124" i="3"/>
  <c r="X124" i="3" s="1"/>
  <c r="Y124" i="3" s="1"/>
  <c r="Z124" i="3" s="1"/>
  <c r="V155" i="2"/>
  <c r="W155" i="2" s="1"/>
  <c r="T156" i="2" s="1"/>
  <c r="Q286" i="1"/>
  <c r="P287" i="1"/>
  <c r="S130" i="7" l="1"/>
  <c r="T130" i="7"/>
  <c r="U130" i="7" s="1"/>
  <c r="V130" i="7" s="1"/>
  <c r="J192" i="7"/>
  <c r="E288" i="7"/>
  <c r="D289" i="7"/>
  <c r="V125" i="3"/>
  <c r="U156" i="2"/>
  <c r="Q287" i="1"/>
  <c r="P288" i="1" s="1"/>
  <c r="R131" i="7" l="1"/>
  <c r="M192" i="7"/>
  <c r="K192" i="7"/>
  <c r="L192" i="7" s="1"/>
  <c r="E289" i="7"/>
  <c r="D290" i="7" s="1"/>
  <c r="W125" i="3"/>
  <c r="V156" i="2"/>
  <c r="W156" i="2" s="1"/>
  <c r="T157" i="2" s="1"/>
  <c r="Q288" i="1"/>
  <c r="P289" i="1"/>
  <c r="S131" i="7" l="1"/>
  <c r="T131" i="7" s="1"/>
  <c r="J193" i="7"/>
  <c r="E290" i="7"/>
  <c r="D291" i="7"/>
  <c r="X125" i="3"/>
  <c r="Y125" i="3" s="1"/>
  <c r="Z125" i="3" s="1"/>
  <c r="U157" i="2"/>
  <c r="Q289" i="1"/>
  <c r="P290" i="1" s="1"/>
  <c r="U131" i="7" l="1"/>
  <c r="V131" i="7" s="1"/>
  <c r="R132" i="7" s="1"/>
  <c r="M193" i="7"/>
  <c r="K193" i="7"/>
  <c r="L193" i="7" s="1"/>
  <c r="E291" i="7"/>
  <c r="D292" i="7" s="1"/>
  <c r="V126" i="3"/>
  <c r="V157" i="2"/>
  <c r="W157" i="2" s="1"/>
  <c r="T158" i="2" s="1"/>
  <c r="Q290" i="1"/>
  <c r="P291" i="1" s="1"/>
  <c r="S132" i="7" l="1"/>
  <c r="T132" i="7" s="1"/>
  <c r="U132" i="7" s="1"/>
  <c r="V132" i="7" s="1"/>
  <c r="J194" i="7"/>
  <c r="E292" i="7"/>
  <c r="D293" i="7"/>
  <c r="W126" i="3"/>
  <c r="U158" i="2"/>
  <c r="Q291" i="1"/>
  <c r="P292" i="1" s="1"/>
  <c r="R133" i="7" l="1"/>
  <c r="M194" i="7"/>
  <c r="K194" i="7"/>
  <c r="L194" i="7" s="1"/>
  <c r="E293" i="7"/>
  <c r="D294" i="7" s="1"/>
  <c r="X126" i="3"/>
  <c r="Y126" i="3" s="1"/>
  <c r="Z126" i="3" s="1"/>
  <c r="V158" i="2"/>
  <c r="W158" i="2" s="1"/>
  <c r="T159" i="2" s="1"/>
  <c r="Q292" i="1"/>
  <c r="P293" i="1" s="1"/>
  <c r="S133" i="7" l="1"/>
  <c r="T133" i="7"/>
  <c r="U133" i="7" s="1"/>
  <c r="V133" i="7" s="1"/>
  <c r="J195" i="7"/>
  <c r="E294" i="7"/>
  <c r="D295" i="7"/>
  <c r="V127" i="3"/>
  <c r="U159" i="2"/>
  <c r="Q293" i="1"/>
  <c r="P294" i="1" s="1"/>
  <c r="R134" i="7" l="1"/>
  <c r="M195" i="7"/>
  <c r="K195" i="7"/>
  <c r="L195" i="7" s="1"/>
  <c r="E295" i="7"/>
  <c r="D296" i="7" s="1"/>
  <c r="W127" i="3"/>
  <c r="X127" i="3" s="1"/>
  <c r="Y127" i="3" s="1"/>
  <c r="Z127" i="3" s="1"/>
  <c r="V159" i="2"/>
  <c r="W159" i="2" s="1"/>
  <c r="T160" i="2" s="1"/>
  <c r="Q294" i="1"/>
  <c r="P295" i="1" s="1"/>
  <c r="S134" i="7" l="1"/>
  <c r="J196" i="7"/>
  <c r="E296" i="7"/>
  <c r="D297" i="7"/>
  <c r="V128" i="3"/>
  <c r="U160" i="2"/>
  <c r="Q295" i="1"/>
  <c r="P296" i="1" s="1"/>
  <c r="T134" i="7" l="1"/>
  <c r="U134" i="7" s="1"/>
  <c r="V134" i="7" s="1"/>
  <c r="M196" i="7"/>
  <c r="K196" i="7"/>
  <c r="L196" i="7" s="1"/>
  <c r="E297" i="7"/>
  <c r="D298" i="7" s="1"/>
  <c r="W128" i="3"/>
  <c r="X128" i="3" s="1"/>
  <c r="Y128" i="3" s="1"/>
  <c r="Z128" i="3" s="1"/>
  <c r="V160" i="2"/>
  <c r="W160" i="2" s="1"/>
  <c r="T161" i="2" s="1"/>
  <c r="Q296" i="1"/>
  <c r="P297" i="1" s="1"/>
  <c r="R135" i="7" l="1"/>
  <c r="J197" i="7"/>
  <c r="E298" i="7"/>
  <c r="D299" i="7"/>
  <c r="V129" i="3"/>
  <c r="U161" i="2"/>
  <c r="Q297" i="1"/>
  <c r="P298" i="1" s="1"/>
  <c r="S135" i="7" l="1"/>
  <c r="T135" i="7"/>
  <c r="U135" i="7" s="1"/>
  <c r="V135" i="7" s="1"/>
  <c r="M197" i="7"/>
  <c r="K197" i="7"/>
  <c r="J198" i="7" s="1"/>
  <c r="E299" i="7"/>
  <c r="D300" i="7" s="1"/>
  <c r="W129" i="3"/>
  <c r="X129" i="3" s="1"/>
  <c r="Y129" i="3" s="1"/>
  <c r="Z129" i="3" s="1"/>
  <c r="V161" i="2"/>
  <c r="W161" i="2" s="1"/>
  <c r="T162" i="2" s="1"/>
  <c r="Q298" i="1"/>
  <c r="P299" i="1" s="1"/>
  <c r="R136" i="7" l="1"/>
  <c r="M198" i="7"/>
  <c r="K198" i="7"/>
  <c r="L198" i="7" s="1"/>
  <c r="L197" i="7"/>
  <c r="E300" i="7"/>
  <c r="D301" i="7"/>
  <c r="V130" i="3"/>
  <c r="U162" i="2"/>
  <c r="Q299" i="1"/>
  <c r="P300" i="1" s="1"/>
  <c r="S136" i="7" l="1"/>
  <c r="T136" i="7" s="1"/>
  <c r="U136" i="7" s="1"/>
  <c r="V136" i="7" s="1"/>
  <c r="J199" i="7"/>
  <c r="D302" i="7"/>
  <c r="E301" i="7"/>
  <c r="W130" i="3"/>
  <c r="X130" i="3"/>
  <c r="Y130" i="3" s="1"/>
  <c r="Z130" i="3" s="1"/>
  <c r="V162" i="2"/>
  <c r="W162" i="2" s="1"/>
  <c r="T163" i="2" s="1"/>
  <c r="Q300" i="1"/>
  <c r="P301" i="1" s="1"/>
  <c r="R137" i="7" l="1"/>
  <c r="M199" i="7"/>
  <c r="K199" i="7"/>
  <c r="L199" i="7" s="1"/>
  <c r="E302" i="7"/>
  <c r="D303" i="7"/>
  <c r="V131" i="3"/>
  <c r="U163" i="2"/>
  <c r="Q301" i="1"/>
  <c r="P302" i="1" s="1"/>
  <c r="S137" i="7" l="1"/>
  <c r="T137" i="7"/>
  <c r="J200" i="7"/>
  <c r="E303" i="7"/>
  <c r="D304" i="7" s="1"/>
  <c r="W131" i="3"/>
  <c r="V163" i="2"/>
  <c r="W163" i="2" s="1"/>
  <c r="T164" i="2" s="1"/>
  <c r="Q302" i="1"/>
  <c r="P303" i="1" s="1"/>
  <c r="Q303" i="1" s="1"/>
  <c r="U137" i="7" l="1"/>
  <c r="V137" i="7" s="1"/>
  <c r="K200" i="7"/>
  <c r="L200" i="7" s="1"/>
  <c r="M200" i="7"/>
  <c r="E304" i="7"/>
  <c r="D305" i="7" s="1"/>
  <c r="X131" i="3"/>
  <c r="Y131" i="3" s="1"/>
  <c r="Z131" i="3" s="1"/>
  <c r="U164" i="2"/>
  <c r="R138" i="7" l="1"/>
  <c r="J201" i="7"/>
  <c r="E305" i="7"/>
  <c r="D306" i="7" s="1"/>
  <c r="V132" i="3"/>
  <c r="V164" i="2"/>
  <c r="W164" i="2" s="1"/>
  <c r="T165" i="2" s="1"/>
  <c r="S138" i="7" l="1"/>
  <c r="T138" i="7"/>
  <c r="U138" i="7" s="1"/>
  <c r="V138" i="7" s="1"/>
  <c r="M201" i="7"/>
  <c r="K201" i="7"/>
  <c r="L201" i="7" s="1"/>
  <c r="E306" i="7"/>
  <c r="D307" i="7"/>
  <c r="W132" i="3"/>
  <c r="X132" i="3" s="1"/>
  <c r="Y132" i="3" s="1"/>
  <c r="Z132" i="3" s="1"/>
  <c r="U165" i="2"/>
  <c r="R139" i="7" l="1"/>
  <c r="J202" i="7"/>
  <c r="E307" i="7"/>
  <c r="D308" i="7" s="1"/>
  <c r="V133" i="3"/>
  <c r="V165" i="2"/>
  <c r="W165" i="2" s="1"/>
  <c r="T166" i="2" s="1"/>
  <c r="S139" i="7" l="1"/>
  <c r="T139" i="7" s="1"/>
  <c r="K202" i="7"/>
  <c r="L202" i="7" s="1"/>
  <c r="M202" i="7"/>
  <c r="E308" i="7"/>
  <c r="D309" i="7"/>
  <c r="W133" i="3"/>
  <c r="X133" i="3" s="1"/>
  <c r="Y133" i="3" s="1"/>
  <c r="Z133" i="3" s="1"/>
  <c r="U166" i="2"/>
  <c r="U139" i="7" l="1"/>
  <c r="V139" i="7" s="1"/>
  <c r="R140" i="7"/>
  <c r="J203" i="7"/>
  <c r="E309" i="7"/>
  <c r="D310" i="7" s="1"/>
  <c r="V134" i="3"/>
  <c r="V166" i="2"/>
  <c r="W166" i="2" s="1"/>
  <c r="T167" i="2" s="1"/>
  <c r="S140" i="7" l="1"/>
  <c r="T140" i="7" s="1"/>
  <c r="M203" i="7"/>
  <c r="K203" i="7"/>
  <c r="L203" i="7" s="1"/>
  <c r="E310" i="7"/>
  <c r="D311" i="7"/>
  <c r="W134" i="3"/>
  <c r="X134" i="3"/>
  <c r="U167" i="2"/>
  <c r="U140" i="7" l="1"/>
  <c r="V140" i="7" s="1"/>
  <c r="R141" i="7"/>
  <c r="J204" i="7"/>
  <c r="E311" i="7"/>
  <c r="D312" i="7" s="1"/>
  <c r="Y134" i="3"/>
  <c r="Z134" i="3" s="1"/>
  <c r="V167" i="2"/>
  <c r="W167" i="2" s="1"/>
  <c r="T168" i="2" s="1"/>
  <c r="S141" i="7" l="1"/>
  <c r="T141" i="7"/>
  <c r="U141" i="7"/>
  <c r="V141" i="7" s="1"/>
  <c r="K204" i="7"/>
  <c r="L204" i="7" s="1"/>
  <c r="M204" i="7"/>
  <c r="E312" i="7"/>
  <c r="D313" i="7" s="1"/>
  <c r="V135" i="3"/>
  <c r="U168" i="2"/>
  <c r="R142" i="7" l="1"/>
  <c r="J205" i="7"/>
  <c r="E313" i="7"/>
  <c r="D314" i="7" s="1"/>
  <c r="W135" i="3"/>
  <c r="X135" i="3"/>
  <c r="Y135" i="3" s="1"/>
  <c r="Z135" i="3" s="1"/>
  <c r="V168" i="2"/>
  <c r="W168" i="2" s="1"/>
  <c r="T169" i="2" s="1"/>
  <c r="S142" i="7" l="1"/>
  <c r="T142" i="7"/>
  <c r="U142" i="7" s="1"/>
  <c r="V142" i="7" s="1"/>
  <c r="M205" i="7"/>
  <c r="K205" i="7"/>
  <c r="L205" i="7" s="1"/>
  <c r="E314" i="7"/>
  <c r="D315" i="7"/>
  <c r="V136" i="3"/>
  <c r="U169" i="2"/>
  <c r="V169" i="2" s="1"/>
  <c r="W169" i="2" s="1"/>
  <c r="T170" i="2" s="1"/>
  <c r="R143" i="7" l="1"/>
  <c r="J206" i="7"/>
  <c r="E315" i="7"/>
  <c r="D316" i="7" s="1"/>
  <c r="W136" i="3"/>
  <c r="U170" i="2"/>
  <c r="V170" i="2"/>
  <c r="W170" i="2" s="1"/>
  <c r="T171" i="2" s="1"/>
  <c r="S143" i="7" l="1"/>
  <c r="T143" i="7" s="1"/>
  <c r="K206" i="7"/>
  <c r="L206" i="7" s="1"/>
  <c r="M206" i="7"/>
  <c r="E316" i="7"/>
  <c r="D317" i="7"/>
  <c r="X136" i="3"/>
  <c r="Y136" i="3" s="1"/>
  <c r="Z136" i="3" s="1"/>
  <c r="U171" i="2"/>
  <c r="V171" i="2" s="1"/>
  <c r="W171" i="2" s="1"/>
  <c r="U143" i="7" l="1"/>
  <c r="V143" i="7" s="1"/>
  <c r="R144" i="7"/>
  <c r="J207" i="7"/>
  <c r="E317" i="7"/>
  <c r="D318" i="7" s="1"/>
  <c r="V137" i="3"/>
  <c r="T172" i="2"/>
  <c r="S144" i="7" l="1"/>
  <c r="T144" i="7" s="1"/>
  <c r="U144" i="7" s="1"/>
  <c r="V144" i="7" s="1"/>
  <c r="K207" i="7"/>
  <c r="L207" i="7" s="1"/>
  <c r="M207" i="7"/>
  <c r="J208" i="7"/>
  <c r="E318" i="7"/>
  <c r="D319" i="7"/>
  <c r="W137" i="3"/>
  <c r="X137" i="3" s="1"/>
  <c r="Y137" i="3" s="1"/>
  <c r="Z137" i="3" s="1"/>
  <c r="U172" i="2"/>
  <c r="R145" i="7" l="1"/>
  <c r="K208" i="7"/>
  <c r="L208" i="7" s="1"/>
  <c r="M208" i="7"/>
  <c r="J209" i="7"/>
  <c r="E319" i="7"/>
  <c r="D320" i="7" s="1"/>
  <c r="V138" i="3"/>
  <c r="V172" i="2"/>
  <c r="W172" i="2" s="1"/>
  <c r="T173" i="2" s="1"/>
  <c r="S145" i="7" l="1"/>
  <c r="T145" i="7"/>
  <c r="U145" i="7"/>
  <c r="V145" i="7" s="1"/>
  <c r="M209" i="7"/>
  <c r="K209" i="7"/>
  <c r="L209" i="7" s="1"/>
  <c r="E320" i="7"/>
  <c r="D321" i="7"/>
  <c r="W138" i="3"/>
  <c r="X138" i="3" s="1"/>
  <c r="Y138" i="3" s="1"/>
  <c r="Z138" i="3" s="1"/>
  <c r="U173" i="2"/>
  <c r="V173" i="2" s="1"/>
  <c r="W173" i="2" s="1"/>
  <c r="R146" i="7" l="1"/>
  <c r="J210" i="7"/>
  <c r="E321" i="7"/>
  <c r="D322" i="7" s="1"/>
  <c r="V139" i="3"/>
  <c r="T174" i="2"/>
  <c r="S146" i="7" l="1"/>
  <c r="T146" i="7"/>
  <c r="U146" i="7" s="1"/>
  <c r="V146" i="7" s="1"/>
  <c r="K210" i="7"/>
  <c r="L210" i="7" s="1"/>
  <c r="M210" i="7"/>
  <c r="E322" i="7"/>
  <c r="D323" i="7"/>
  <c r="W139" i="3"/>
  <c r="X139" i="3"/>
  <c r="Y139" i="3" s="1"/>
  <c r="Z139" i="3" s="1"/>
  <c r="U174" i="2"/>
  <c r="R147" i="7" l="1"/>
  <c r="J211" i="7"/>
  <c r="E323" i="7"/>
  <c r="D324" i="7" s="1"/>
  <c r="V140" i="3"/>
  <c r="V174" i="2"/>
  <c r="W174" i="2" s="1"/>
  <c r="T175" i="2" s="1"/>
  <c r="S147" i="7" l="1"/>
  <c r="T147" i="7" s="1"/>
  <c r="K211" i="7"/>
  <c r="L211" i="7" s="1"/>
  <c r="M211" i="7"/>
  <c r="J212" i="7"/>
  <c r="E324" i="7"/>
  <c r="D325" i="7"/>
  <c r="W140" i="3"/>
  <c r="X140" i="3" s="1"/>
  <c r="Y140" i="3" s="1"/>
  <c r="Z140" i="3" s="1"/>
  <c r="U175" i="2"/>
  <c r="V175" i="2" s="1"/>
  <c r="W175" i="2" s="1"/>
  <c r="T176" i="2" s="1"/>
  <c r="U147" i="7" l="1"/>
  <c r="V147" i="7" s="1"/>
  <c r="K212" i="7"/>
  <c r="L212" i="7" s="1"/>
  <c r="M212" i="7"/>
  <c r="J213" i="7"/>
  <c r="E325" i="7"/>
  <c r="D326" i="7" s="1"/>
  <c r="V141" i="3"/>
  <c r="U176" i="2"/>
  <c r="T177" i="2" s="1"/>
  <c r="V176" i="2"/>
  <c r="W176" i="2" s="1"/>
  <c r="R148" i="7" l="1"/>
  <c r="M213" i="7"/>
  <c r="K213" i="7"/>
  <c r="L213" i="7" s="1"/>
  <c r="E326" i="7"/>
  <c r="D327" i="7" s="1"/>
  <c r="W141" i="3"/>
  <c r="U177" i="2"/>
  <c r="V177" i="2" s="1"/>
  <c r="W177" i="2" s="1"/>
  <c r="T178" i="2" s="1"/>
  <c r="S148" i="7" l="1"/>
  <c r="T148" i="7" s="1"/>
  <c r="U148" i="7" s="1"/>
  <c r="V148" i="7" s="1"/>
  <c r="J214" i="7"/>
  <c r="E327" i="7"/>
  <c r="D328" i="7" s="1"/>
  <c r="X141" i="3"/>
  <c r="Y141" i="3" s="1"/>
  <c r="Z141" i="3" s="1"/>
  <c r="U178" i="2"/>
  <c r="V178" i="2" s="1"/>
  <c r="W178" i="2" s="1"/>
  <c r="R149" i="7" l="1"/>
  <c r="K214" i="7"/>
  <c r="L214" i="7" s="1"/>
  <c r="M214" i="7"/>
  <c r="E328" i="7"/>
  <c r="D329" i="7" s="1"/>
  <c r="V142" i="3"/>
  <c r="T179" i="2"/>
  <c r="S149" i="7" l="1"/>
  <c r="T149" i="7"/>
  <c r="U149" i="7"/>
  <c r="V149" i="7" s="1"/>
  <c r="J215" i="7"/>
  <c r="E329" i="7"/>
  <c r="D330" i="7" s="1"/>
  <c r="W142" i="3"/>
  <c r="X142" i="3" s="1"/>
  <c r="Y142" i="3" s="1"/>
  <c r="Z142" i="3" s="1"/>
  <c r="U179" i="2"/>
  <c r="R150" i="7" l="1"/>
  <c r="K215" i="7"/>
  <c r="L215" i="7" s="1"/>
  <c r="M215" i="7"/>
  <c r="J216" i="7"/>
  <c r="E330" i="7"/>
  <c r="D331" i="7"/>
  <c r="V143" i="3"/>
  <c r="V179" i="2"/>
  <c r="W179" i="2" s="1"/>
  <c r="T180" i="2" s="1"/>
  <c r="S150" i="7" l="1"/>
  <c r="T150" i="7"/>
  <c r="U150" i="7" s="1"/>
  <c r="V150" i="7" s="1"/>
  <c r="K216" i="7"/>
  <c r="L216" i="7" s="1"/>
  <c r="M216" i="7"/>
  <c r="J217" i="7" s="1"/>
  <c r="E331" i="7"/>
  <c r="D332" i="7" s="1"/>
  <c r="W143" i="3"/>
  <c r="X143" i="3"/>
  <c r="Y143" i="3" s="1"/>
  <c r="Z143" i="3" s="1"/>
  <c r="U180" i="2"/>
  <c r="V180" i="2" s="1"/>
  <c r="W180" i="2" s="1"/>
  <c r="R151" i="7" l="1"/>
  <c r="M217" i="7"/>
  <c r="K217" i="7"/>
  <c r="L217" i="7" s="1"/>
  <c r="E332" i="7"/>
  <c r="D333" i="7" s="1"/>
  <c r="V144" i="3"/>
  <c r="T181" i="2"/>
  <c r="S151" i="7" l="1"/>
  <c r="T151" i="7" s="1"/>
  <c r="J218" i="7"/>
  <c r="E333" i="7"/>
  <c r="D334" i="7" s="1"/>
  <c r="W144" i="3"/>
  <c r="U181" i="2"/>
  <c r="U151" i="7" l="1"/>
  <c r="V151" i="7" s="1"/>
  <c r="R152" i="7"/>
  <c r="K218" i="7"/>
  <c r="L218" i="7" s="1"/>
  <c r="M218" i="7"/>
  <c r="E334" i="7"/>
  <c r="D335" i="7"/>
  <c r="X144" i="3"/>
  <c r="Y144" i="3" s="1"/>
  <c r="Z144" i="3" s="1"/>
  <c r="V181" i="2"/>
  <c r="W181" i="2" s="1"/>
  <c r="T182" i="2" s="1"/>
  <c r="S152" i="7" l="1"/>
  <c r="T152" i="7" s="1"/>
  <c r="U152" i="7" s="1"/>
  <c r="V152" i="7" s="1"/>
  <c r="J219" i="7"/>
  <c r="E335" i="7"/>
  <c r="D336" i="7" s="1"/>
  <c r="V145" i="3"/>
  <c r="U182" i="2"/>
  <c r="R153" i="7" l="1"/>
  <c r="K219" i="7"/>
  <c r="L219" i="7" s="1"/>
  <c r="M219" i="7"/>
  <c r="J220" i="7"/>
  <c r="E336" i="7"/>
  <c r="D337" i="7"/>
  <c r="W145" i="3"/>
  <c r="X145" i="3" s="1"/>
  <c r="Y145" i="3" s="1"/>
  <c r="Z145" i="3" s="1"/>
  <c r="V182" i="2"/>
  <c r="W182" i="2" s="1"/>
  <c r="T183" i="2" s="1"/>
  <c r="S153" i="7" l="1"/>
  <c r="T153" i="7"/>
  <c r="U153" i="7" s="1"/>
  <c r="V153" i="7" s="1"/>
  <c r="K220" i="7"/>
  <c r="L220" i="7" s="1"/>
  <c r="M220" i="7"/>
  <c r="J221" i="7"/>
  <c r="E337" i="7"/>
  <c r="D338" i="7" s="1"/>
  <c r="V146" i="3"/>
  <c r="U183" i="2"/>
  <c r="R154" i="7" l="1"/>
  <c r="M221" i="7"/>
  <c r="K221" i="7"/>
  <c r="L221" i="7" s="1"/>
  <c r="E338" i="7"/>
  <c r="D339" i="7" s="1"/>
  <c r="W146" i="3"/>
  <c r="X146" i="3" s="1"/>
  <c r="Y146" i="3" s="1"/>
  <c r="Z146" i="3" s="1"/>
  <c r="V183" i="2"/>
  <c r="W183" i="2" s="1"/>
  <c r="T184" i="2" s="1"/>
  <c r="S154" i="7" l="1"/>
  <c r="T154" i="7"/>
  <c r="U154" i="7" s="1"/>
  <c r="V154" i="7" s="1"/>
  <c r="J222" i="7"/>
  <c r="D340" i="7"/>
  <c r="E339" i="7"/>
  <c r="V147" i="3"/>
  <c r="U184" i="2"/>
  <c r="R155" i="7" l="1"/>
  <c r="K222" i="7"/>
  <c r="L222" i="7" s="1"/>
  <c r="M222" i="7"/>
  <c r="E340" i="7"/>
  <c r="D341" i="7" s="1"/>
  <c r="W147" i="3"/>
  <c r="V184" i="2"/>
  <c r="W184" i="2" s="1"/>
  <c r="T185" i="2" s="1"/>
  <c r="S155" i="7" l="1"/>
  <c r="T155" i="7" s="1"/>
  <c r="J223" i="7"/>
  <c r="D342" i="7"/>
  <c r="E341" i="7"/>
  <c r="X147" i="3"/>
  <c r="Y147" i="3" s="1"/>
  <c r="Z147" i="3" s="1"/>
  <c r="U185" i="2"/>
  <c r="T186" i="2" s="1"/>
  <c r="V185" i="2"/>
  <c r="W185" i="2" s="1"/>
  <c r="U155" i="7" l="1"/>
  <c r="V155" i="7" s="1"/>
  <c r="R156" i="7"/>
  <c r="K223" i="7"/>
  <c r="L223" i="7" s="1"/>
  <c r="M223" i="7"/>
  <c r="J224" i="7"/>
  <c r="E342" i="7"/>
  <c r="D343" i="7"/>
  <c r="V148" i="3"/>
  <c r="U186" i="2"/>
  <c r="S156" i="7" l="1"/>
  <c r="T156" i="7" s="1"/>
  <c r="K224" i="7"/>
  <c r="L224" i="7" s="1"/>
  <c r="M224" i="7"/>
  <c r="J225" i="7" s="1"/>
  <c r="E343" i="7"/>
  <c r="D344" i="7" s="1"/>
  <c r="W148" i="3"/>
  <c r="X148" i="3" s="1"/>
  <c r="Y148" i="3" s="1"/>
  <c r="Z148" i="3" s="1"/>
  <c r="V186" i="2"/>
  <c r="W186" i="2" s="1"/>
  <c r="T187" i="2" s="1"/>
  <c r="U156" i="7" l="1"/>
  <c r="V156" i="7" s="1"/>
  <c r="M225" i="7"/>
  <c r="K225" i="7"/>
  <c r="L225" i="7" s="1"/>
  <c r="E344" i="7"/>
  <c r="D345" i="7"/>
  <c r="V149" i="3"/>
  <c r="U187" i="2"/>
  <c r="R157" i="7" l="1"/>
  <c r="J226" i="7"/>
  <c r="E345" i="7"/>
  <c r="D346" i="7" s="1"/>
  <c r="W149" i="3"/>
  <c r="V187" i="2"/>
  <c r="W187" i="2" s="1"/>
  <c r="T188" i="2" s="1"/>
  <c r="S157" i="7" l="1"/>
  <c r="T157" i="7"/>
  <c r="U157" i="7"/>
  <c r="V157" i="7" s="1"/>
  <c r="K226" i="7"/>
  <c r="L226" i="7" s="1"/>
  <c r="M226" i="7"/>
  <c r="J227" i="7" s="1"/>
  <c r="E346" i="7"/>
  <c r="D347" i="7"/>
  <c r="X149" i="3"/>
  <c r="Y149" i="3" s="1"/>
  <c r="Z149" i="3" s="1"/>
  <c r="U188" i="2"/>
  <c r="R158" i="7" l="1"/>
  <c r="K227" i="7"/>
  <c r="L227" i="7" s="1"/>
  <c r="M227" i="7"/>
  <c r="E347" i="7"/>
  <c r="D348" i="7" s="1"/>
  <c r="V150" i="3"/>
  <c r="V188" i="2"/>
  <c r="W188" i="2" s="1"/>
  <c r="T189" i="2" s="1"/>
  <c r="S158" i="7" l="1"/>
  <c r="T158" i="7"/>
  <c r="U158" i="7" s="1"/>
  <c r="V158" i="7" s="1"/>
  <c r="J228" i="7"/>
  <c r="E348" i="7"/>
  <c r="D349" i="7"/>
  <c r="W150" i="3"/>
  <c r="X150" i="3" s="1"/>
  <c r="Y150" i="3" s="1"/>
  <c r="Z150" i="3" s="1"/>
  <c r="U189" i="2"/>
  <c r="R159" i="7" l="1"/>
  <c r="K228" i="7"/>
  <c r="L228" i="7" s="1"/>
  <c r="M228" i="7"/>
  <c r="E349" i="7"/>
  <c r="D350" i="7" s="1"/>
  <c r="V151" i="3"/>
  <c r="V189" i="2"/>
  <c r="W189" i="2" s="1"/>
  <c r="T190" i="2" s="1"/>
  <c r="S159" i="7" l="1"/>
  <c r="T159" i="7" s="1"/>
  <c r="J229" i="7"/>
  <c r="E350" i="7"/>
  <c r="D351" i="7"/>
  <c r="W151" i="3"/>
  <c r="X151" i="3"/>
  <c r="Y151" i="3" s="1"/>
  <c r="Z151" i="3" s="1"/>
  <c r="U190" i="2"/>
  <c r="U159" i="7" l="1"/>
  <c r="V159" i="7" s="1"/>
  <c r="R160" i="7"/>
  <c r="M229" i="7"/>
  <c r="K229" i="7"/>
  <c r="L229" i="7" s="1"/>
  <c r="E351" i="7"/>
  <c r="D352" i="7" s="1"/>
  <c r="V152" i="3"/>
  <c r="V190" i="2"/>
  <c r="W190" i="2" s="1"/>
  <c r="T191" i="2" s="1"/>
  <c r="S160" i="7" l="1"/>
  <c r="T160" i="7" s="1"/>
  <c r="U160" i="7" s="1"/>
  <c r="V160" i="7" s="1"/>
  <c r="J230" i="7"/>
  <c r="E352" i="7"/>
  <c r="D353" i="7" s="1"/>
  <c r="W152" i="3"/>
  <c r="U191" i="2"/>
  <c r="V191" i="2" s="1"/>
  <c r="W191" i="2" s="1"/>
  <c r="R161" i="7" l="1"/>
  <c r="K230" i="7"/>
  <c r="L230" i="7" s="1"/>
  <c r="M230" i="7"/>
  <c r="E353" i="7"/>
  <c r="D354" i="7" s="1"/>
  <c r="X152" i="3"/>
  <c r="Y152" i="3" s="1"/>
  <c r="Z152" i="3" s="1"/>
  <c r="T192" i="2"/>
  <c r="S161" i="7" l="1"/>
  <c r="J231" i="7"/>
  <c r="E354" i="7"/>
  <c r="D355" i="7" s="1"/>
  <c r="V153" i="3"/>
  <c r="U192" i="2"/>
  <c r="V192" i="2" s="1"/>
  <c r="W192" i="2" s="1"/>
  <c r="T161" i="7" l="1"/>
  <c r="U161" i="7" s="1"/>
  <c r="V161" i="7" s="1"/>
  <c r="K231" i="7"/>
  <c r="J232" i="7" s="1"/>
  <c r="L231" i="7"/>
  <c r="M231" i="7"/>
  <c r="E355" i="7"/>
  <c r="D356" i="7" s="1"/>
  <c r="W153" i="3"/>
  <c r="X153" i="3" s="1"/>
  <c r="Y153" i="3" s="1"/>
  <c r="Z153" i="3" s="1"/>
  <c r="T193" i="2"/>
  <c r="R162" i="7" l="1"/>
  <c r="K232" i="7"/>
  <c r="J233" i="7" s="1"/>
  <c r="L232" i="7"/>
  <c r="M232" i="7"/>
  <c r="E356" i="7"/>
  <c r="D357" i="7" s="1"/>
  <c r="V154" i="3"/>
  <c r="U193" i="2"/>
  <c r="S162" i="7" l="1"/>
  <c r="K233" i="7"/>
  <c r="J234" i="7" s="1"/>
  <c r="M233" i="7"/>
  <c r="E357" i="7"/>
  <c r="D358" i="7" s="1"/>
  <c r="W154" i="3"/>
  <c r="X154" i="3" s="1"/>
  <c r="Y154" i="3" s="1"/>
  <c r="Z154" i="3" s="1"/>
  <c r="V193" i="2"/>
  <c r="W193" i="2" s="1"/>
  <c r="T194" i="2" s="1"/>
  <c r="T162" i="7" l="1"/>
  <c r="U162" i="7" s="1"/>
  <c r="V162" i="7" s="1"/>
  <c r="K234" i="7"/>
  <c r="J235" i="7" s="1"/>
  <c r="M234" i="7"/>
  <c r="L233" i="7"/>
  <c r="E358" i="7"/>
  <c r="D359" i="7"/>
  <c r="V155" i="3"/>
  <c r="U194" i="2"/>
  <c r="R163" i="7" l="1"/>
  <c r="K235" i="7"/>
  <c r="J236" i="7" s="1"/>
  <c r="M235" i="7"/>
  <c r="L234" i="7"/>
  <c r="E359" i="7"/>
  <c r="D360" i="7" s="1"/>
  <c r="W155" i="3"/>
  <c r="V194" i="2"/>
  <c r="W194" i="2" s="1"/>
  <c r="T195" i="2" s="1"/>
  <c r="S163" i="7" l="1"/>
  <c r="T163" i="7" s="1"/>
  <c r="K236" i="7"/>
  <c r="J237" i="7" s="1"/>
  <c r="L236" i="7"/>
  <c r="M236" i="7"/>
  <c r="L235" i="7"/>
  <c r="E360" i="7"/>
  <c r="D361" i="7"/>
  <c r="X155" i="3"/>
  <c r="Y155" i="3" s="1"/>
  <c r="Z155" i="3" s="1"/>
  <c r="U195" i="2"/>
  <c r="U163" i="7" l="1"/>
  <c r="V163" i="7" s="1"/>
  <c r="R164" i="7" s="1"/>
  <c r="K237" i="7"/>
  <c r="L237" i="7"/>
  <c r="M237" i="7"/>
  <c r="J238" i="7" s="1"/>
  <c r="E361" i="7"/>
  <c r="D362" i="7" s="1"/>
  <c r="V156" i="3"/>
  <c r="V195" i="2"/>
  <c r="W195" i="2" s="1"/>
  <c r="T196" i="2" s="1"/>
  <c r="S164" i="7" l="1"/>
  <c r="T164" i="7" s="1"/>
  <c r="U164" i="7" s="1"/>
  <c r="V164" i="7" s="1"/>
  <c r="K238" i="7"/>
  <c r="J239" i="7" s="1"/>
  <c r="L238" i="7"/>
  <c r="M238" i="7"/>
  <c r="E362" i="7"/>
  <c r="D363" i="7" s="1"/>
  <c r="W156" i="3"/>
  <c r="X156" i="3" s="1"/>
  <c r="Y156" i="3" s="1"/>
  <c r="Z156" i="3" s="1"/>
  <c r="U196" i="2"/>
  <c r="R165" i="7" l="1"/>
  <c r="K239" i="7"/>
  <c r="J240" i="7" s="1"/>
  <c r="L239" i="7"/>
  <c r="M239" i="7"/>
  <c r="E363" i="7"/>
  <c r="D364" i="7" s="1"/>
  <c r="V157" i="3"/>
  <c r="V196" i="2"/>
  <c r="W196" i="2" s="1"/>
  <c r="T197" i="2" s="1"/>
  <c r="S165" i="7" l="1"/>
  <c r="T165" i="7"/>
  <c r="K240" i="7"/>
  <c r="J241" i="7" s="1"/>
  <c r="L240" i="7"/>
  <c r="M240" i="7"/>
  <c r="E364" i="7"/>
  <c r="D365" i="7"/>
  <c r="W157" i="3"/>
  <c r="X157" i="3"/>
  <c r="Y157" i="3" s="1"/>
  <c r="Z157" i="3" s="1"/>
  <c r="U197" i="2"/>
  <c r="U165" i="7" l="1"/>
  <c r="V165" i="7" s="1"/>
  <c r="K241" i="7"/>
  <c r="J242" i="7" s="1"/>
  <c r="L241" i="7"/>
  <c r="M241" i="7"/>
  <c r="E365" i="7"/>
  <c r="D366" i="7" s="1"/>
  <c r="V158" i="3"/>
  <c r="V197" i="2"/>
  <c r="W197" i="2" s="1"/>
  <c r="T198" i="2" s="1"/>
  <c r="R166" i="7" l="1"/>
  <c r="K242" i="7"/>
  <c r="J243" i="7" s="1"/>
  <c r="M242" i="7"/>
  <c r="E366" i="7"/>
  <c r="D367" i="7"/>
  <c r="W158" i="3"/>
  <c r="X158" i="3" s="1"/>
  <c r="Y158" i="3" s="1"/>
  <c r="Z158" i="3" s="1"/>
  <c r="U198" i="2"/>
  <c r="S166" i="7" l="1"/>
  <c r="T166" i="7"/>
  <c r="U166" i="7" s="1"/>
  <c r="V166" i="7" s="1"/>
  <c r="K243" i="7"/>
  <c r="J244" i="7" s="1"/>
  <c r="M243" i="7"/>
  <c r="L242" i="7"/>
  <c r="E367" i="7"/>
  <c r="D368" i="7" s="1"/>
  <c r="V159" i="3"/>
  <c r="V198" i="2"/>
  <c r="W198" i="2" s="1"/>
  <c r="T199" i="2" s="1"/>
  <c r="R167" i="7" l="1"/>
  <c r="K244" i="7"/>
  <c r="J245" i="7" s="1"/>
  <c r="M244" i="7"/>
  <c r="L243" i="7"/>
  <c r="E368" i="7"/>
  <c r="D369" i="7" s="1"/>
  <c r="W159" i="3"/>
  <c r="U199" i="2"/>
  <c r="S167" i="7" l="1"/>
  <c r="T167" i="7" s="1"/>
  <c r="U167" i="7" s="1"/>
  <c r="V167" i="7" s="1"/>
  <c r="K245" i="7"/>
  <c r="J246" i="7" s="1"/>
  <c r="L245" i="7"/>
  <c r="M245" i="7"/>
  <c r="L244" i="7"/>
  <c r="E369" i="7"/>
  <c r="D370" i="7" s="1"/>
  <c r="X159" i="3"/>
  <c r="Y159" i="3" s="1"/>
  <c r="Z159" i="3" s="1"/>
  <c r="V199" i="2"/>
  <c r="W199" i="2" s="1"/>
  <c r="T200" i="2" s="1"/>
  <c r="R168" i="7" l="1"/>
  <c r="K246" i="7"/>
  <c r="J247" i="7" s="1"/>
  <c r="M246" i="7"/>
  <c r="E370" i="7"/>
  <c r="D371" i="7"/>
  <c r="V160" i="3"/>
  <c r="U200" i="2"/>
  <c r="V200" i="2" s="1"/>
  <c r="W200" i="2" s="1"/>
  <c r="S168" i="7" l="1"/>
  <c r="T168" i="7" s="1"/>
  <c r="U168" i="7" s="1"/>
  <c r="V168" i="7" s="1"/>
  <c r="K247" i="7"/>
  <c r="J248" i="7" s="1"/>
  <c r="M247" i="7"/>
  <c r="L246" i="7"/>
  <c r="E371" i="7"/>
  <c r="D372" i="7" s="1"/>
  <c r="W160" i="3"/>
  <c r="T201" i="2"/>
  <c r="R169" i="7" l="1"/>
  <c r="K248" i="7"/>
  <c r="J249" i="7" s="1"/>
  <c r="M248" i="7"/>
  <c r="L247" i="7"/>
  <c r="E372" i="7"/>
  <c r="D373" i="7"/>
  <c r="X160" i="3"/>
  <c r="Y160" i="3" s="1"/>
  <c r="Z160" i="3" s="1"/>
  <c r="U201" i="2"/>
  <c r="S169" i="7" l="1"/>
  <c r="K249" i="7"/>
  <c r="J250" i="7" s="1"/>
  <c r="M249" i="7"/>
  <c r="L248" i="7"/>
  <c r="E373" i="7"/>
  <c r="D374" i="7" s="1"/>
  <c r="V161" i="3"/>
  <c r="V201" i="2"/>
  <c r="W201" i="2" s="1"/>
  <c r="T202" i="2" s="1"/>
  <c r="T169" i="7" l="1"/>
  <c r="U169" i="7" s="1"/>
  <c r="V169" i="7" s="1"/>
  <c r="K250" i="7"/>
  <c r="J251" i="7" s="1"/>
  <c r="L250" i="7"/>
  <c r="M250" i="7"/>
  <c r="L249" i="7"/>
  <c r="E374" i="7"/>
  <c r="D375" i="7" s="1"/>
  <c r="W161" i="3"/>
  <c r="X161" i="3" s="1"/>
  <c r="U202" i="2"/>
  <c r="V202" i="2" s="1"/>
  <c r="W202" i="2" s="1"/>
  <c r="R170" i="7" l="1"/>
  <c r="K251" i="7"/>
  <c r="J252" i="7" s="1"/>
  <c r="M251" i="7"/>
  <c r="E375" i="7"/>
  <c r="D376" i="7" s="1"/>
  <c r="Y161" i="3"/>
  <c r="Z161" i="3" s="1"/>
  <c r="T203" i="2"/>
  <c r="S170" i="7" l="1"/>
  <c r="T170" i="7"/>
  <c r="U170" i="7" s="1"/>
  <c r="V170" i="7" s="1"/>
  <c r="K252" i="7"/>
  <c r="J253" i="7" s="1"/>
  <c r="M252" i="7"/>
  <c r="L251" i="7"/>
  <c r="E376" i="7"/>
  <c r="D377" i="7"/>
  <c r="V162" i="3"/>
  <c r="U203" i="2"/>
  <c r="V203" i="2" s="1"/>
  <c r="W203" i="2" s="1"/>
  <c r="R171" i="7" l="1"/>
  <c r="K253" i="7"/>
  <c r="J254" i="7" s="1"/>
  <c r="M253" i="7"/>
  <c r="L252" i="7"/>
  <c r="E377" i="7"/>
  <c r="D378" i="7" s="1"/>
  <c r="W162" i="3"/>
  <c r="X162" i="3" s="1"/>
  <c r="Y162" i="3" s="1"/>
  <c r="Z162" i="3" s="1"/>
  <c r="T204" i="2"/>
  <c r="S171" i="7" l="1"/>
  <c r="T171" i="7" s="1"/>
  <c r="K254" i="7"/>
  <c r="J255" i="7" s="1"/>
  <c r="L254" i="7"/>
  <c r="M254" i="7"/>
  <c r="L253" i="7"/>
  <c r="E378" i="7"/>
  <c r="D379" i="7" s="1"/>
  <c r="V163" i="3"/>
  <c r="U204" i="2"/>
  <c r="U171" i="7" l="1"/>
  <c r="V171" i="7" s="1"/>
  <c r="R172" i="7"/>
  <c r="K255" i="7"/>
  <c r="J256" i="7" s="1"/>
  <c r="L255" i="7"/>
  <c r="M255" i="7"/>
  <c r="E379" i="7"/>
  <c r="D380" i="7" s="1"/>
  <c r="W163" i="3"/>
  <c r="V204" i="2"/>
  <c r="W204" i="2" s="1"/>
  <c r="T205" i="2" s="1"/>
  <c r="S172" i="7" l="1"/>
  <c r="T172" i="7" s="1"/>
  <c r="K256" i="7"/>
  <c r="J257" i="7" s="1"/>
  <c r="L256" i="7"/>
  <c r="M256" i="7"/>
  <c r="E380" i="7"/>
  <c r="D381" i="7"/>
  <c r="X163" i="3"/>
  <c r="Y163" i="3" s="1"/>
  <c r="Z163" i="3" s="1"/>
  <c r="U205" i="2"/>
  <c r="U172" i="7" l="1"/>
  <c r="V172" i="7" s="1"/>
  <c r="K257" i="7"/>
  <c r="J258" i="7" s="1"/>
  <c r="L257" i="7"/>
  <c r="M257" i="7"/>
  <c r="E381" i="7"/>
  <c r="D382" i="7" s="1"/>
  <c r="V164" i="3"/>
  <c r="V205" i="2"/>
  <c r="W205" i="2" s="1"/>
  <c r="T206" i="2" s="1"/>
  <c r="R173" i="7" l="1"/>
  <c r="K258" i="7"/>
  <c r="J259" i="7" s="1"/>
  <c r="L258" i="7"/>
  <c r="M258" i="7"/>
  <c r="E382" i="7"/>
  <c r="D383" i="7" s="1"/>
  <c r="W164" i="3"/>
  <c r="X164" i="3" s="1"/>
  <c r="Y164" i="3" s="1"/>
  <c r="Z164" i="3" s="1"/>
  <c r="U206" i="2"/>
  <c r="S173" i="7" l="1"/>
  <c r="K259" i="7"/>
  <c r="J260" i="7" s="1"/>
  <c r="M259" i="7"/>
  <c r="E383" i="7"/>
  <c r="D384" i="7" s="1"/>
  <c r="V165" i="3"/>
  <c r="V206" i="2"/>
  <c r="W206" i="2" s="1"/>
  <c r="T207" i="2" s="1"/>
  <c r="T173" i="7" l="1"/>
  <c r="U173" i="7" s="1"/>
  <c r="V173" i="7" s="1"/>
  <c r="K260" i="7"/>
  <c r="J261" i="7" s="1"/>
  <c r="M260" i="7"/>
  <c r="L259" i="7"/>
  <c r="E384" i="7"/>
  <c r="D385" i="7"/>
  <c r="W165" i="3"/>
  <c r="U207" i="2"/>
  <c r="R174" i="7" l="1"/>
  <c r="K261" i="7"/>
  <c r="J262" i="7" s="1"/>
  <c r="M261" i="7"/>
  <c r="L260" i="7"/>
  <c r="E385" i="7"/>
  <c r="D386" i="7" s="1"/>
  <c r="X165" i="3"/>
  <c r="Y165" i="3" s="1"/>
  <c r="Z165" i="3" s="1"/>
  <c r="V207" i="2"/>
  <c r="W207" i="2" s="1"/>
  <c r="T208" i="2" s="1"/>
  <c r="S174" i="7" l="1"/>
  <c r="U174" i="7"/>
  <c r="V174" i="7" s="1"/>
  <c r="T174" i="7"/>
  <c r="K262" i="7"/>
  <c r="J263" i="7" s="1"/>
  <c r="M262" i="7"/>
  <c r="L261" i="7"/>
  <c r="E386" i="7"/>
  <c r="D387" i="7"/>
  <c r="V166" i="3"/>
  <c r="U208" i="2"/>
  <c r="R175" i="7" l="1"/>
  <c r="K263" i="7"/>
  <c r="J264" i="7" s="1"/>
  <c r="M263" i="7"/>
  <c r="L262" i="7"/>
  <c r="E387" i="7"/>
  <c r="D388" i="7" s="1"/>
  <c r="W166" i="3"/>
  <c r="X166" i="3" s="1"/>
  <c r="Y166" i="3" s="1"/>
  <c r="Z166" i="3" s="1"/>
  <c r="V208" i="2"/>
  <c r="W208" i="2" s="1"/>
  <c r="T209" i="2" s="1"/>
  <c r="S175" i="7" l="1"/>
  <c r="T175" i="7" s="1"/>
  <c r="K264" i="7"/>
  <c r="J265" i="7" s="1"/>
  <c r="M264" i="7"/>
  <c r="L263" i="7"/>
  <c r="E388" i="7"/>
  <c r="D389" i="7"/>
  <c r="V167" i="3"/>
  <c r="U209" i="2"/>
  <c r="U175" i="7" l="1"/>
  <c r="V175" i="7" s="1"/>
  <c r="R176" i="7"/>
  <c r="K265" i="7"/>
  <c r="J266" i="7" s="1"/>
  <c r="M265" i="7"/>
  <c r="L264" i="7"/>
  <c r="E389" i="7"/>
  <c r="D390" i="7" s="1"/>
  <c r="W167" i="3"/>
  <c r="X167" i="3"/>
  <c r="Y167" i="3" s="1"/>
  <c r="Z167" i="3" s="1"/>
  <c r="V209" i="2"/>
  <c r="W209" i="2" s="1"/>
  <c r="T210" i="2" s="1"/>
  <c r="S176" i="7" l="1"/>
  <c r="T176" i="7" s="1"/>
  <c r="U176" i="7" s="1"/>
  <c r="V176" i="7" s="1"/>
  <c r="K266" i="7"/>
  <c r="L266" i="7" s="1"/>
  <c r="M266" i="7"/>
  <c r="L265" i="7"/>
  <c r="E390" i="7"/>
  <c r="D391" i="7"/>
  <c r="V168" i="3"/>
  <c r="U210" i="2"/>
  <c r="V210" i="2" s="1"/>
  <c r="W210" i="2" s="1"/>
  <c r="R177" i="7" l="1"/>
  <c r="J267" i="7"/>
  <c r="E391" i="7"/>
  <c r="D392" i="7" s="1"/>
  <c r="W168" i="3"/>
  <c r="T211" i="2"/>
  <c r="S177" i="7" l="1"/>
  <c r="T177" i="7"/>
  <c r="U177" i="7" s="1"/>
  <c r="V177" i="7" s="1"/>
  <c r="K267" i="7"/>
  <c r="J268" i="7" s="1"/>
  <c r="L267" i="7"/>
  <c r="M267" i="7"/>
  <c r="E392" i="7"/>
  <c r="D393" i="7" s="1"/>
  <c r="X168" i="3"/>
  <c r="Y168" i="3" s="1"/>
  <c r="Z168" i="3" s="1"/>
  <c r="U211" i="2"/>
  <c r="V211" i="2" s="1"/>
  <c r="W211" i="2" s="1"/>
  <c r="R178" i="7" l="1"/>
  <c r="K268" i="7"/>
  <c r="J269" i="7" s="1"/>
  <c r="L268" i="7"/>
  <c r="M268" i="7"/>
  <c r="E393" i="7"/>
  <c r="D394" i="7" s="1"/>
  <c r="V169" i="3"/>
  <c r="T212" i="2"/>
  <c r="S178" i="7" l="1"/>
  <c r="T178" i="7"/>
  <c r="U178" i="7" s="1"/>
  <c r="V178" i="7" s="1"/>
  <c r="K269" i="7"/>
  <c r="J270" i="7" s="1"/>
  <c r="M269" i="7"/>
  <c r="E394" i="7"/>
  <c r="D395" i="7" s="1"/>
  <c r="W169" i="3"/>
  <c r="X169" i="3" s="1"/>
  <c r="U212" i="2"/>
  <c r="V212" i="2" s="1"/>
  <c r="W212" i="2" s="1"/>
  <c r="R179" i="7" l="1"/>
  <c r="K270" i="7"/>
  <c r="J271" i="7" s="1"/>
  <c r="M270" i="7"/>
  <c r="L269" i="7"/>
  <c r="E395" i="7"/>
  <c r="D396" i="7" s="1"/>
  <c r="Y169" i="3"/>
  <c r="Z169" i="3" s="1"/>
  <c r="V170" i="3" s="1"/>
  <c r="T213" i="2"/>
  <c r="S179" i="7" l="1"/>
  <c r="T179" i="7" s="1"/>
  <c r="K271" i="7"/>
  <c r="J272" i="7" s="1"/>
  <c r="M271" i="7"/>
  <c r="L270" i="7"/>
  <c r="E396" i="7"/>
  <c r="D397" i="7"/>
  <c r="W170" i="3"/>
  <c r="X170" i="3" s="1"/>
  <c r="U213" i="2"/>
  <c r="V213" i="2" s="1"/>
  <c r="W213" i="2" s="1"/>
  <c r="U179" i="7" l="1"/>
  <c r="V179" i="7" s="1"/>
  <c r="K272" i="7"/>
  <c r="J273" i="7" s="1"/>
  <c r="L272" i="7"/>
  <c r="M272" i="7"/>
  <c r="L271" i="7"/>
  <c r="E397" i="7"/>
  <c r="D398" i="7" s="1"/>
  <c r="Y170" i="3"/>
  <c r="Z170" i="3" s="1"/>
  <c r="T214" i="2"/>
  <c r="R180" i="7" l="1"/>
  <c r="K273" i="7"/>
  <c r="J274" i="7" s="1"/>
  <c r="L273" i="7"/>
  <c r="M273" i="7"/>
  <c r="E398" i="7"/>
  <c r="D399" i="7"/>
  <c r="V171" i="3"/>
  <c r="U214" i="2"/>
  <c r="S180" i="7" l="1"/>
  <c r="T180" i="7" s="1"/>
  <c r="U180" i="7" s="1"/>
  <c r="V180" i="7" s="1"/>
  <c r="K274" i="7"/>
  <c r="L274" i="7"/>
  <c r="M274" i="7"/>
  <c r="J275" i="7" s="1"/>
  <c r="E399" i="7"/>
  <c r="D400" i="7" s="1"/>
  <c r="W171" i="3"/>
  <c r="X171" i="3" s="1"/>
  <c r="Y171" i="3" s="1"/>
  <c r="Z171" i="3" s="1"/>
  <c r="V214" i="2"/>
  <c r="W214" i="2" s="1"/>
  <c r="T215" i="2" s="1"/>
  <c r="R181" i="7" l="1"/>
  <c r="K275" i="7"/>
  <c r="J276" i="7" s="1"/>
  <c r="L275" i="7"/>
  <c r="M275" i="7"/>
  <c r="E400" i="7"/>
  <c r="D401" i="7"/>
  <c r="V172" i="3"/>
  <c r="U215" i="2"/>
  <c r="S181" i="7" l="1"/>
  <c r="T181" i="7"/>
  <c r="K276" i="7"/>
  <c r="J277" i="7" s="1"/>
  <c r="L276" i="7"/>
  <c r="M276" i="7"/>
  <c r="E401" i="7"/>
  <c r="D402" i="7" s="1"/>
  <c r="W172" i="3"/>
  <c r="X172" i="3" s="1"/>
  <c r="Y172" i="3" s="1"/>
  <c r="Z172" i="3" s="1"/>
  <c r="V215" i="2"/>
  <c r="W215" i="2" s="1"/>
  <c r="T216" i="2" s="1"/>
  <c r="U181" i="7" l="1"/>
  <c r="V181" i="7" s="1"/>
  <c r="K277" i="7"/>
  <c r="J278" i="7" s="1"/>
  <c r="M277" i="7"/>
  <c r="E402" i="7"/>
  <c r="D403" i="7"/>
  <c r="V173" i="3"/>
  <c r="U216" i="2"/>
  <c r="V216" i="2" s="1"/>
  <c r="W216" i="2" s="1"/>
  <c r="R182" i="7" l="1"/>
  <c r="K278" i="7"/>
  <c r="J279" i="7" s="1"/>
  <c r="M278" i="7"/>
  <c r="L277" i="7"/>
  <c r="E403" i="7"/>
  <c r="D404" i="7" s="1"/>
  <c r="W173" i="3"/>
  <c r="T217" i="2"/>
  <c r="S182" i="7" l="1"/>
  <c r="T182" i="7"/>
  <c r="U182" i="7" s="1"/>
  <c r="V182" i="7" s="1"/>
  <c r="K279" i="7"/>
  <c r="J280" i="7" s="1"/>
  <c r="M279" i="7"/>
  <c r="L278" i="7"/>
  <c r="E404" i="7"/>
  <c r="D405" i="7"/>
  <c r="X173" i="3"/>
  <c r="Y173" i="3" s="1"/>
  <c r="Z173" i="3" s="1"/>
  <c r="U217" i="2"/>
  <c r="R183" i="7" l="1"/>
  <c r="K280" i="7"/>
  <c r="L280" i="7"/>
  <c r="M280" i="7"/>
  <c r="J281" i="7" s="1"/>
  <c r="L279" i="7"/>
  <c r="E405" i="7"/>
  <c r="D406" i="7" s="1"/>
  <c r="V174" i="3"/>
  <c r="V217" i="2"/>
  <c r="W217" i="2" s="1"/>
  <c r="T218" i="2" s="1"/>
  <c r="S183" i="7" l="1"/>
  <c r="T183" i="7" s="1"/>
  <c r="K281" i="7"/>
  <c r="J282" i="7" s="1"/>
  <c r="L281" i="7"/>
  <c r="M281" i="7"/>
  <c r="E406" i="7"/>
  <c r="D407" i="7"/>
  <c r="W174" i="3"/>
  <c r="X174" i="3" s="1"/>
  <c r="Y174" i="3" s="1"/>
  <c r="Z174" i="3" s="1"/>
  <c r="U218" i="2"/>
  <c r="U183" i="7" l="1"/>
  <c r="V183" i="7" s="1"/>
  <c r="K282" i="7"/>
  <c r="J283" i="7" s="1"/>
  <c r="M282" i="7"/>
  <c r="E407" i="7"/>
  <c r="D408" i="7" s="1"/>
  <c r="V175" i="3"/>
  <c r="V218" i="2"/>
  <c r="W218" i="2" s="1"/>
  <c r="T219" i="2" s="1"/>
  <c r="R184" i="7" l="1"/>
  <c r="K283" i="7"/>
  <c r="J284" i="7" s="1"/>
  <c r="M283" i="7"/>
  <c r="L282" i="7"/>
  <c r="E408" i="7"/>
  <c r="D409" i="7"/>
  <c r="W175" i="3"/>
  <c r="U219" i="2"/>
  <c r="S184" i="7" l="1"/>
  <c r="T184" i="7" s="1"/>
  <c r="U184" i="7" s="1"/>
  <c r="V184" i="7" s="1"/>
  <c r="K284" i="7"/>
  <c r="J285" i="7" s="1"/>
  <c r="L284" i="7"/>
  <c r="M284" i="7"/>
  <c r="L283" i="7"/>
  <c r="E409" i="7"/>
  <c r="D410" i="7" s="1"/>
  <c r="X175" i="3"/>
  <c r="Y175" i="3" s="1"/>
  <c r="Z175" i="3" s="1"/>
  <c r="V219" i="2"/>
  <c r="W219" i="2" s="1"/>
  <c r="T220" i="2" s="1"/>
  <c r="R185" i="7" l="1"/>
  <c r="K285" i="7"/>
  <c r="J286" i="7" s="1"/>
  <c r="L285" i="7"/>
  <c r="M285" i="7"/>
  <c r="E410" i="7"/>
  <c r="D411" i="7"/>
  <c r="V176" i="3"/>
  <c r="U220" i="2"/>
  <c r="S185" i="7" l="1"/>
  <c r="K286" i="7"/>
  <c r="J287" i="7" s="1"/>
  <c r="L286" i="7"/>
  <c r="M286" i="7"/>
  <c r="E411" i="7"/>
  <c r="D412" i="7" s="1"/>
  <c r="W176" i="3"/>
  <c r="V220" i="2"/>
  <c r="W220" i="2" s="1"/>
  <c r="T221" i="2" s="1"/>
  <c r="T185" i="7" l="1"/>
  <c r="U185" i="7" s="1"/>
  <c r="V185" i="7" s="1"/>
  <c r="K287" i="7"/>
  <c r="J288" i="7" s="1"/>
  <c r="M287" i="7"/>
  <c r="E412" i="7"/>
  <c r="D413" i="7"/>
  <c r="X176" i="3"/>
  <c r="Y176" i="3" s="1"/>
  <c r="Z176" i="3" s="1"/>
  <c r="U221" i="2"/>
  <c r="R186" i="7" l="1"/>
  <c r="K288" i="7"/>
  <c r="J289" i="7" s="1"/>
  <c r="M288" i="7"/>
  <c r="L287" i="7"/>
  <c r="E413" i="7"/>
  <c r="D414" i="7" s="1"/>
  <c r="V177" i="3"/>
  <c r="V221" i="2"/>
  <c r="W221" i="2" s="1"/>
  <c r="T222" i="2" s="1"/>
  <c r="S186" i="7" l="1"/>
  <c r="T186" i="7"/>
  <c r="U186" i="7" s="1"/>
  <c r="V186" i="7" s="1"/>
  <c r="K289" i="7"/>
  <c r="J290" i="7" s="1"/>
  <c r="L289" i="7"/>
  <c r="M289" i="7"/>
  <c r="L288" i="7"/>
  <c r="E414" i="7"/>
  <c r="D415" i="7"/>
  <c r="W177" i="3"/>
  <c r="X177" i="3" s="1"/>
  <c r="Y177" i="3" s="1"/>
  <c r="Z177" i="3" s="1"/>
  <c r="U222" i="2"/>
  <c r="R187" i="7" l="1"/>
  <c r="K290" i="7"/>
  <c r="J291" i="7" s="1"/>
  <c r="L290" i="7"/>
  <c r="M290" i="7"/>
  <c r="E415" i="7"/>
  <c r="D416" i="7" s="1"/>
  <c r="V178" i="3"/>
  <c r="V222" i="2"/>
  <c r="W222" i="2" s="1"/>
  <c r="T223" i="2" s="1"/>
  <c r="S187" i="7" l="1"/>
  <c r="T187" i="7" s="1"/>
  <c r="K291" i="7"/>
  <c r="J292" i="7" s="1"/>
  <c r="L291" i="7"/>
  <c r="M291" i="7"/>
  <c r="E416" i="7"/>
  <c r="D417" i="7"/>
  <c r="W178" i="3"/>
  <c r="X178" i="3" s="1"/>
  <c r="Y178" i="3" s="1"/>
  <c r="Z178" i="3" s="1"/>
  <c r="U223" i="2"/>
  <c r="U187" i="7" l="1"/>
  <c r="V187" i="7" s="1"/>
  <c r="K292" i="7"/>
  <c r="J293" i="7" s="1"/>
  <c r="M292" i="7"/>
  <c r="E417" i="7"/>
  <c r="D418" i="7" s="1"/>
  <c r="V179" i="3"/>
  <c r="V223" i="2"/>
  <c r="W223" i="2" s="1"/>
  <c r="T224" i="2" s="1"/>
  <c r="R188" i="7" l="1"/>
  <c r="K293" i="7"/>
  <c r="J294" i="7" s="1"/>
  <c r="M293" i="7"/>
  <c r="L292" i="7"/>
  <c r="E418" i="7"/>
  <c r="D419" i="7"/>
  <c r="W179" i="3"/>
  <c r="U224" i="2"/>
  <c r="S188" i="7" l="1"/>
  <c r="T188" i="7" s="1"/>
  <c r="K294" i="7"/>
  <c r="J295" i="7" s="1"/>
  <c r="M294" i="7"/>
  <c r="L293" i="7"/>
  <c r="E419" i="7"/>
  <c r="D420" i="7" s="1"/>
  <c r="X179" i="3"/>
  <c r="Y179" i="3" s="1"/>
  <c r="Z179" i="3" s="1"/>
  <c r="V224" i="2"/>
  <c r="W224" i="2" s="1"/>
  <c r="T225" i="2" s="1"/>
  <c r="U188" i="7" l="1"/>
  <c r="V188" i="7" s="1"/>
  <c r="R189" i="7" s="1"/>
  <c r="K295" i="7"/>
  <c r="J296" i="7" s="1"/>
  <c r="M295" i="7"/>
  <c r="L294" i="7"/>
  <c r="E420" i="7"/>
  <c r="D421" i="7"/>
  <c r="V180" i="3"/>
  <c r="U225" i="2"/>
  <c r="S189" i="7" l="1"/>
  <c r="T189" i="7"/>
  <c r="U189" i="7" s="1"/>
  <c r="V189" i="7" s="1"/>
  <c r="K296" i="7"/>
  <c r="J297" i="7" s="1"/>
  <c r="L296" i="7"/>
  <c r="M296" i="7"/>
  <c r="L295" i="7"/>
  <c r="E421" i="7"/>
  <c r="D422" i="7" s="1"/>
  <c r="W180" i="3"/>
  <c r="X180" i="3"/>
  <c r="V225" i="2"/>
  <c r="W225" i="2" s="1"/>
  <c r="T226" i="2" s="1"/>
  <c r="R190" i="7" l="1"/>
  <c r="K297" i="7"/>
  <c r="J298" i="7" s="1"/>
  <c r="L297" i="7"/>
  <c r="M297" i="7"/>
  <c r="E422" i="7"/>
  <c r="D423" i="7" s="1"/>
  <c r="Y180" i="3"/>
  <c r="Z180" i="3" s="1"/>
  <c r="U226" i="2"/>
  <c r="T227" i="2" s="1"/>
  <c r="V226" i="2"/>
  <c r="W226" i="2" s="1"/>
  <c r="S190" i="7" l="1"/>
  <c r="T190" i="7"/>
  <c r="U190" i="7"/>
  <c r="V190" i="7" s="1"/>
  <c r="K298" i="7"/>
  <c r="L298" i="7"/>
  <c r="M298" i="7"/>
  <c r="J299" i="7" s="1"/>
  <c r="E423" i="7"/>
  <c r="D424" i="7" s="1"/>
  <c r="V181" i="3"/>
  <c r="U227" i="2"/>
  <c r="R191" i="7" l="1"/>
  <c r="K299" i="7"/>
  <c r="J300" i="7" s="1"/>
  <c r="M299" i="7"/>
  <c r="E424" i="7"/>
  <c r="D425" i="7"/>
  <c r="W181" i="3"/>
  <c r="V227" i="2"/>
  <c r="W227" i="2" s="1"/>
  <c r="T228" i="2" s="1"/>
  <c r="S191" i="7" l="1"/>
  <c r="T191" i="7" s="1"/>
  <c r="K300" i="7"/>
  <c r="J301" i="7" s="1"/>
  <c r="L300" i="7"/>
  <c r="M300" i="7"/>
  <c r="L299" i="7"/>
  <c r="E425" i="7"/>
  <c r="D426" i="7" s="1"/>
  <c r="X181" i="3"/>
  <c r="Y181" i="3" s="1"/>
  <c r="Z181" i="3" s="1"/>
  <c r="U228" i="2"/>
  <c r="U191" i="7" l="1"/>
  <c r="V191" i="7" s="1"/>
  <c r="K301" i="7"/>
  <c r="J302" i="7" s="1"/>
  <c r="L301" i="7"/>
  <c r="M301" i="7"/>
  <c r="E426" i="7"/>
  <c r="D427" i="7"/>
  <c r="V182" i="3"/>
  <c r="V228" i="2"/>
  <c r="W228" i="2" s="1"/>
  <c r="T229" i="2" s="1"/>
  <c r="R192" i="7" l="1"/>
  <c r="K302" i="7"/>
  <c r="J303" i="7" s="1"/>
  <c r="L302" i="7"/>
  <c r="M302" i="7"/>
  <c r="E427" i="7"/>
  <c r="D428" i="7" s="1"/>
  <c r="W182" i="3"/>
  <c r="X182" i="3" s="1"/>
  <c r="Y182" i="3" s="1"/>
  <c r="Z182" i="3" s="1"/>
  <c r="U229" i="2"/>
  <c r="S192" i="7" l="1"/>
  <c r="T192" i="7" s="1"/>
  <c r="U192" i="7" s="1"/>
  <c r="V192" i="7" s="1"/>
  <c r="K303" i="7"/>
  <c r="J304" i="7" s="1"/>
  <c r="L303" i="7"/>
  <c r="M303" i="7"/>
  <c r="E428" i="7"/>
  <c r="D429" i="7"/>
  <c r="V183" i="3"/>
  <c r="V229" i="2"/>
  <c r="W229" i="2" s="1"/>
  <c r="T230" i="2" s="1"/>
  <c r="R193" i="7" l="1"/>
  <c r="K304" i="7"/>
  <c r="J305" i="7" s="1"/>
  <c r="M304" i="7"/>
  <c r="E429" i="7"/>
  <c r="D430" i="7" s="1"/>
  <c r="W183" i="3"/>
  <c r="U230" i="2"/>
  <c r="S193" i="7" l="1"/>
  <c r="T193" i="7"/>
  <c r="U193" i="7" s="1"/>
  <c r="V193" i="7" s="1"/>
  <c r="K305" i="7"/>
  <c r="J306" i="7" s="1"/>
  <c r="M305" i="7"/>
  <c r="L304" i="7"/>
  <c r="E430" i="7"/>
  <c r="D431" i="7"/>
  <c r="X183" i="3"/>
  <c r="Y183" i="3" s="1"/>
  <c r="Z183" i="3" s="1"/>
  <c r="V230" i="2"/>
  <c r="W230" i="2" s="1"/>
  <c r="T231" i="2" s="1"/>
  <c r="R194" i="7" l="1"/>
  <c r="K306" i="7"/>
  <c r="J307" i="7" s="1"/>
  <c r="L306" i="7"/>
  <c r="M306" i="7"/>
  <c r="L305" i="7"/>
  <c r="E431" i="7"/>
  <c r="D432" i="7" s="1"/>
  <c r="V184" i="3"/>
  <c r="U231" i="2"/>
  <c r="S194" i="7" l="1"/>
  <c r="T194" i="7"/>
  <c r="U194" i="7" s="1"/>
  <c r="V194" i="7" s="1"/>
  <c r="K307" i="7"/>
  <c r="J308" i="7" s="1"/>
  <c r="M307" i="7"/>
  <c r="E432" i="7"/>
  <c r="D433" i="7"/>
  <c r="W184" i="3"/>
  <c r="V231" i="2"/>
  <c r="W231" i="2" s="1"/>
  <c r="T232" i="2" s="1"/>
  <c r="R195" i="7" l="1"/>
  <c r="K308" i="7"/>
  <c r="J309" i="7" s="1"/>
  <c r="M308" i="7"/>
  <c r="L307" i="7"/>
  <c r="E433" i="7"/>
  <c r="D434" i="7" s="1"/>
  <c r="X184" i="3"/>
  <c r="Y184" i="3" s="1"/>
  <c r="Z184" i="3" s="1"/>
  <c r="U232" i="2"/>
  <c r="S195" i="7" l="1"/>
  <c r="T195" i="7" s="1"/>
  <c r="K309" i="7"/>
  <c r="J310" i="7" s="1"/>
  <c r="M309" i="7"/>
  <c r="L308" i="7"/>
  <c r="E434" i="7"/>
  <c r="D435" i="7"/>
  <c r="V185" i="3"/>
  <c r="V232" i="2"/>
  <c r="W232" i="2" s="1"/>
  <c r="T233" i="2" s="1"/>
  <c r="U195" i="7" l="1"/>
  <c r="V195" i="7" s="1"/>
  <c r="R196" i="7" s="1"/>
  <c r="K310" i="7"/>
  <c r="J311" i="7" s="1"/>
  <c r="M310" i="7"/>
  <c r="L309" i="7"/>
  <c r="E435" i="7"/>
  <c r="D436" i="7" s="1"/>
  <c r="W185" i="3"/>
  <c r="X185" i="3" s="1"/>
  <c r="Y185" i="3" s="1"/>
  <c r="Z185" i="3" s="1"/>
  <c r="U233" i="2"/>
  <c r="S196" i="7" l="1"/>
  <c r="T196" i="7" s="1"/>
  <c r="U196" i="7" s="1"/>
  <c r="V196" i="7" s="1"/>
  <c r="K311" i="7"/>
  <c r="J312" i="7" s="1"/>
  <c r="M311" i="7"/>
  <c r="L310" i="7"/>
  <c r="E436" i="7"/>
  <c r="D437" i="7"/>
  <c r="V186" i="3"/>
  <c r="V233" i="2"/>
  <c r="W233" i="2" s="1"/>
  <c r="T234" i="2" s="1"/>
  <c r="R197" i="7" l="1"/>
  <c r="K312" i="7"/>
  <c r="J313" i="7" s="1"/>
  <c r="M312" i="7"/>
  <c r="L311" i="7"/>
  <c r="E437" i="7"/>
  <c r="D438" i="7" s="1"/>
  <c r="W186" i="3"/>
  <c r="X186" i="3" s="1"/>
  <c r="Y186" i="3" s="1"/>
  <c r="Z186" i="3" s="1"/>
  <c r="U234" i="2"/>
  <c r="S197" i="7" l="1"/>
  <c r="T197" i="7"/>
  <c r="K313" i="7"/>
  <c r="J314" i="7" s="1"/>
  <c r="L313" i="7"/>
  <c r="M313" i="7"/>
  <c r="L312" i="7"/>
  <c r="E438" i="7"/>
  <c r="D439" i="7"/>
  <c r="V187" i="3"/>
  <c r="V234" i="2"/>
  <c r="W234" i="2" s="1"/>
  <c r="T235" i="2" s="1"/>
  <c r="U197" i="7" l="1"/>
  <c r="V197" i="7" s="1"/>
  <c r="K314" i="7"/>
  <c r="J315" i="7" s="1"/>
  <c r="L314" i="7"/>
  <c r="M314" i="7"/>
  <c r="E439" i="7"/>
  <c r="D440" i="7" s="1"/>
  <c r="W187" i="3"/>
  <c r="U235" i="2"/>
  <c r="T236" i="2" s="1"/>
  <c r="V235" i="2"/>
  <c r="W235" i="2" s="1"/>
  <c r="R198" i="7" l="1"/>
  <c r="K315" i="7"/>
  <c r="J316" i="7" s="1"/>
  <c r="L315" i="7"/>
  <c r="M315" i="7"/>
  <c r="E440" i="7"/>
  <c r="D441" i="7"/>
  <c r="X187" i="3"/>
  <c r="Y187" i="3" s="1"/>
  <c r="Z187" i="3" s="1"/>
  <c r="U236" i="2"/>
  <c r="S198" i="7" l="1"/>
  <c r="K316" i="7"/>
  <c r="J317" i="7" s="1"/>
  <c r="M316" i="7"/>
  <c r="E441" i="7"/>
  <c r="D442" i="7" s="1"/>
  <c r="V188" i="3"/>
  <c r="V236" i="2"/>
  <c r="W236" i="2" s="1"/>
  <c r="T237" i="2" s="1"/>
  <c r="T198" i="7" l="1"/>
  <c r="U198" i="7" s="1"/>
  <c r="V198" i="7" s="1"/>
  <c r="K317" i="7"/>
  <c r="J318" i="7" s="1"/>
  <c r="L317" i="7"/>
  <c r="M317" i="7"/>
  <c r="L316" i="7"/>
  <c r="E442" i="7"/>
  <c r="D443" i="7"/>
  <c r="W188" i="3"/>
  <c r="X188" i="3" s="1"/>
  <c r="Y188" i="3" s="1"/>
  <c r="Z188" i="3" s="1"/>
  <c r="U237" i="2"/>
  <c r="V237" i="2" s="1"/>
  <c r="W237" i="2" s="1"/>
  <c r="T238" i="2" s="1"/>
  <c r="R199" i="7" l="1"/>
  <c r="K318" i="7"/>
  <c r="J319" i="7" s="1"/>
  <c r="M318" i="7"/>
  <c r="E443" i="7"/>
  <c r="D444" i="7" s="1"/>
  <c r="V189" i="3"/>
  <c r="U238" i="2"/>
  <c r="S199" i="7" l="1"/>
  <c r="T199" i="7" s="1"/>
  <c r="K319" i="7"/>
  <c r="J320" i="7" s="1"/>
  <c r="L319" i="7"/>
  <c r="M319" i="7"/>
  <c r="L318" i="7"/>
  <c r="E444" i="7"/>
  <c r="D445" i="7" s="1"/>
  <c r="W189" i="3"/>
  <c r="V238" i="2"/>
  <c r="W238" i="2" s="1"/>
  <c r="T239" i="2" s="1"/>
  <c r="U199" i="7" l="1"/>
  <c r="V199" i="7" s="1"/>
  <c r="R200" i="7"/>
  <c r="K320" i="7"/>
  <c r="J321" i="7" s="1"/>
  <c r="L320" i="7"/>
  <c r="M320" i="7"/>
  <c r="E445" i="7"/>
  <c r="D446" i="7" s="1"/>
  <c r="X189" i="3"/>
  <c r="Y189" i="3" s="1"/>
  <c r="Z189" i="3" s="1"/>
  <c r="U239" i="2"/>
  <c r="S200" i="7" l="1"/>
  <c r="T200" i="7" s="1"/>
  <c r="U200" i="7" s="1"/>
  <c r="V200" i="7" s="1"/>
  <c r="K321" i="7"/>
  <c r="J322" i="7" s="1"/>
  <c r="M321" i="7"/>
  <c r="E446" i="7"/>
  <c r="D447" i="7" s="1"/>
  <c r="V190" i="3"/>
  <c r="V239" i="2"/>
  <c r="W239" i="2" s="1"/>
  <c r="T240" i="2" s="1"/>
  <c r="R201" i="7" l="1"/>
  <c r="K322" i="7"/>
  <c r="J323" i="7" s="1"/>
  <c r="L322" i="7"/>
  <c r="M322" i="7"/>
  <c r="L321" i="7"/>
  <c r="E447" i="7"/>
  <c r="D448" i="7" s="1"/>
  <c r="W190" i="3"/>
  <c r="X190" i="3" s="1"/>
  <c r="Y190" i="3" s="1"/>
  <c r="Z190" i="3" s="1"/>
  <c r="U240" i="2"/>
  <c r="V240" i="2" s="1"/>
  <c r="W240" i="2" s="1"/>
  <c r="S201" i="7" l="1"/>
  <c r="T201" i="7"/>
  <c r="U201" i="7"/>
  <c r="V201" i="7" s="1"/>
  <c r="K323" i="7"/>
  <c r="J324" i="7" s="1"/>
  <c r="L323" i="7"/>
  <c r="M323" i="7"/>
  <c r="E448" i="7"/>
  <c r="D449" i="7"/>
  <c r="V191" i="3"/>
  <c r="R202" i="7" l="1"/>
  <c r="K324" i="7"/>
  <c r="J325" i="7" s="1"/>
  <c r="L324" i="7"/>
  <c r="M324" i="7"/>
  <c r="E449" i="7"/>
  <c r="D450" i="7" s="1"/>
  <c r="W191" i="3"/>
  <c r="X191" i="3"/>
  <c r="Y191" i="3" s="1"/>
  <c r="Z191" i="3" s="1"/>
  <c r="S202" i="7" l="1"/>
  <c r="T202" i="7"/>
  <c r="U202" i="7" s="1"/>
  <c r="V202" i="7" s="1"/>
  <c r="K325" i="7"/>
  <c r="J326" i="7" s="1"/>
  <c r="L325" i="7"/>
  <c r="M325" i="7"/>
  <c r="E450" i="7"/>
  <c r="D451" i="7"/>
  <c r="V192" i="3"/>
  <c r="R203" i="7" l="1"/>
  <c r="K326" i="7"/>
  <c r="J327" i="7" s="1"/>
  <c r="M326" i="7"/>
  <c r="E451" i="7"/>
  <c r="D452" i="7" s="1"/>
  <c r="W192" i="3"/>
  <c r="S203" i="7" l="1"/>
  <c r="T203" i="7" s="1"/>
  <c r="U203" i="7" s="1"/>
  <c r="V203" i="7" s="1"/>
  <c r="K327" i="7"/>
  <c r="J328" i="7" s="1"/>
  <c r="M327" i="7"/>
  <c r="L326" i="7"/>
  <c r="E452" i="7"/>
  <c r="D453" i="7"/>
  <c r="X192" i="3"/>
  <c r="Y192" i="3" s="1"/>
  <c r="Z192" i="3" s="1"/>
  <c r="R204" i="7" l="1"/>
  <c r="K328" i="7"/>
  <c r="J329" i="7" s="1"/>
  <c r="L328" i="7"/>
  <c r="M328" i="7"/>
  <c r="L327" i="7"/>
  <c r="E453" i="7"/>
  <c r="D454" i="7" s="1"/>
  <c r="V193" i="3"/>
  <c r="S204" i="7" l="1"/>
  <c r="T204" i="7" s="1"/>
  <c r="K329" i="7"/>
  <c r="J330" i="7" s="1"/>
  <c r="M329" i="7"/>
  <c r="E454" i="7"/>
  <c r="D455" i="7"/>
  <c r="W193" i="3"/>
  <c r="X193" i="3" s="1"/>
  <c r="Y193" i="3" s="1"/>
  <c r="Z193" i="3" s="1"/>
  <c r="U204" i="7" l="1"/>
  <c r="V204" i="7" s="1"/>
  <c r="K330" i="7"/>
  <c r="J331" i="7" s="1"/>
  <c r="M330" i="7"/>
  <c r="L329" i="7"/>
  <c r="E455" i="7"/>
  <c r="D456" i="7" s="1"/>
  <c r="V194" i="3"/>
  <c r="R205" i="7" l="1"/>
  <c r="K331" i="7"/>
  <c r="J332" i="7" s="1"/>
  <c r="M331" i="7"/>
  <c r="L330" i="7"/>
  <c r="E456" i="7"/>
  <c r="D457" i="7"/>
  <c r="W194" i="3"/>
  <c r="S205" i="7" l="1"/>
  <c r="T205" i="7"/>
  <c r="K332" i="7"/>
  <c r="J333" i="7" s="1"/>
  <c r="M332" i="7"/>
  <c r="L331" i="7"/>
  <c r="E457" i="7"/>
  <c r="D458" i="7" s="1"/>
  <c r="X194" i="3"/>
  <c r="Y194" i="3" s="1"/>
  <c r="Z194" i="3" s="1"/>
  <c r="U205" i="7" l="1"/>
  <c r="V205" i="7" s="1"/>
  <c r="K333" i="7"/>
  <c r="J334" i="7" s="1"/>
  <c r="M333" i="7"/>
  <c r="L332" i="7"/>
  <c r="E458" i="7"/>
  <c r="D459" i="7"/>
  <c r="V195" i="3"/>
  <c r="R206" i="7" l="1"/>
  <c r="K334" i="7"/>
  <c r="J335" i="7" s="1"/>
  <c r="L334" i="7"/>
  <c r="M334" i="7"/>
  <c r="L333" i="7"/>
  <c r="E459" i="7"/>
  <c r="D460" i="7" s="1"/>
  <c r="W195" i="3"/>
  <c r="X195" i="3" s="1"/>
  <c r="Y195" i="3" s="1"/>
  <c r="Z195" i="3" s="1"/>
  <c r="S206" i="7" l="1"/>
  <c r="K335" i="7"/>
  <c r="J336" i="7" s="1"/>
  <c r="M335" i="7"/>
  <c r="E460" i="7"/>
  <c r="D461" i="7"/>
  <c r="V196" i="3"/>
  <c r="T206" i="7" l="1"/>
  <c r="U206" i="7" s="1"/>
  <c r="V206" i="7" s="1"/>
  <c r="K336" i="7"/>
  <c r="J337" i="7" s="1"/>
  <c r="L336" i="7"/>
  <c r="M336" i="7"/>
  <c r="L335" i="7"/>
  <c r="E461" i="7"/>
  <c r="D462" i="7" s="1"/>
  <c r="W196" i="3"/>
  <c r="R207" i="7" l="1"/>
  <c r="K337" i="7"/>
  <c r="J338" i="7" s="1"/>
  <c r="L337" i="7"/>
  <c r="M337" i="7"/>
  <c r="E462" i="7"/>
  <c r="D463" i="7"/>
  <c r="X196" i="3"/>
  <c r="Y196" i="3" s="1"/>
  <c r="Z196" i="3" s="1"/>
  <c r="S207" i="7" l="1"/>
  <c r="T207" i="7" s="1"/>
  <c r="U207" i="7" s="1"/>
  <c r="V207" i="7" s="1"/>
  <c r="K338" i="7"/>
  <c r="L338" i="7" s="1"/>
  <c r="M338" i="7"/>
  <c r="J339" i="7" s="1"/>
  <c r="E463" i="7"/>
  <c r="D464" i="7" s="1"/>
  <c r="V197" i="3"/>
  <c r="R208" i="7" l="1"/>
  <c r="K339" i="7"/>
  <c r="J340" i="7" s="1"/>
  <c r="M339" i="7"/>
  <c r="E464" i="7"/>
  <c r="D465" i="7"/>
  <c r="W197" i="3"/>
  <c r="S208" i="7" l="1"/>
  <c r="T208" i="7" s="1"/>
  <c r="U208" i="7" s="1"/>
  <c r="V208" i="7" s="1"/>
  <c r="K340" i="7"/>
  <c r="J341" i="7" s="1"/>
  <c r="L340" i="7"/>
  <c r="M340" i="7"/>
  <c r="L339" i="7"/>
  <c r="E465" i="7"/>
  <c r="D466" i="7" s="1"/>
  <c r="X197" i="3"/>
  <c r="Y197" i="3" s="1"/>
  <c r="Z197" i="3" s="1"/>
  <c r="R209" i="7" l="1"/>
  <c r="K341" i="7"/>
  <c r="J342" i="7" s="1"/>
  <c r="L341" i="7"/>
  <c r="M341" i="7"/>
  <c r="E466" i="7"/>
  <c r="D467" i="7"/>
  <c r="V198" i="3"/>
  <c r="S209" i="7" l="1"/>
  <c r="K342" i="7"/>
  <c r="J343" i="7" s="1"/>
  <c r="M342" i="7"/>
  <c r="E467" i="7"/>
  <c r="D468" i="7" s="1"/>
  <c r="W198" i="3"/>
  <c r="X198" i="3" s="1"/>
  <c r="Y198" i="3" s="1"/>
  <c r="Z198" i="3" s="1"/>
  <c r="T209" i="7" l="1"/>
  <c r="U209" i="7" s="1"/>
  <c r="V209" i="7" s="1"/>
  <c r="K343" i="7"/>
  <c r="J344" i="7" s="1"/>
  <c r="M343" i="7"/>
  <c r="L342" i="7"/>
  <c r="E468" i="7"/>
  <c r="D469" i="7"/>
  <c r="V199" i="3"/>
  <c r="R210" i="7" l="1"/>
  <c r="K344" i="7"/>
  <c r="L344" i="7"/>
  <c r="M344" i="7"/>
  <c r="J345" i="7" s="1"/>
  <c r="L343" i="7"/>
  <c r="E469" i="7"/>
  <c r="D470" i="7" s="1"/>
  <c r="W199" i="3"/>
  <c r="X199" i="3" s="1"/>
  <c r="Y199" i="3" s="1"/>
  <c r="Z199" i="3" s="1"/>
  <c r="S210" i="7" l="1"/>
  <c r="T210" i="7" s="1"/>
  <c r="U210" i="7" s="1"/>
  <c r="V210" i="7" s="1"/>
  <c r="K345" i="7"/>
  <c r="J346" i="7" s="1"/>
  <c r="L345" i="7"/>
  <c r="M345" i="7"/>
  <c r="E470" i="7"/>
  <c r="D471" i="7"/>
  <c r="V200" i="3"/>
  <c r="R211" i="7" l="1"/>
  <c r="K346" i="7"/>
  <c r="J347" i="7" s="1"/>
  <c r="L346" i="7"/>
  <c r="M346" i="7"/>
  <c r="E471" i="7"/>
  <c r="D472" i="7" s="1"/>
  <c r="W200" i="3"/>
  <c r="X200" i="3" s="1"/>
  <c r="S211" i="7" l="1"/>
  <c r="T211" i="7" s="1"/>
  <c r="K347" i="7"/>
  <c r="J348" i="7" s="1"/>
  <c r="M347" i="7"/>
  <c r="E472" i="7"/>
  <c r="D473" i="7"/>
  <c r="Y200" i="3"/>
  <c r="Z200" i="3" s="1"/>
  <c r="U211" i="7" l="1"/>
  <c r="V211" i="7" s="1"/>
  <c r="R212" i="7"/>
  <c r="K348" i="7"/>
  <c r="J349" i="7" s="1"/>
  <c r="M348" i="7"/>
  <c r="L347" i="7"/>
  <c r="E473" i="7"/>
  <c r="D474" i="7" s="1"/>
  <c r="V201" i="3"/>
  <c r="S212" i="7" l="1"/>
  <c r="T212" i="7" s="1"/>
  <c r="U212" i="7" s="1"/>
  <c r="V212" i="7" s="1"/>
  <c r="K349" i="7"/>
  <c r="J350" i="7" s="1"/>
  <c r="M349" i="7"/>
  <c r="L348" i="7"/>
  <c r="E474" i="7"/>
  <c r="D475" i="7"/>
  <c r="W201" i="3"/>
  <c r="X201" i="3" s="1"/>
  <c r="Y201" i="3" s="1"/>
  <c r="Z201" i="3" s="1"/>
  <c r="R213" i="7" l="1"/>
  <c r="K350" i="7"/>
  <c r="L350" i="7"/>
  <c r="M350" i="7"/>
  <c r="J351" i="7" s="1"/>
  <c r="L349" i="7"/>
  <c r="E475" i="7"/>
  <c r="D476" i="7" s="1"/>
  <c r="V202" i="3"/>
  <c r="S213" i="7" l="1"/>
  <c r="T213" i="7"/>
  <c r="K351" i="7"/>
  <c r="J352" i="7" s="1"/>
  <c r="M351" i="7"/>
  <c r="E476" i="7"/>
  <c r="D477" i="7" s="1"/>
  <c r="W202" i="3"/>
  <c r="U213" i="7" l="1"/>
  <c r="V213" i="7" s="1"/>
  <c r="K352" i="7"/>
  <c r="J353" i="7" s="1"/>
  <c r="M352" i="7"/>
  <c r="L351" i="7"/>
  <c r="E477" i="7"/>
  <c r="D478" i="7" s="1"/>
  <c r="X202" i="3"/>
  <c r="Y202" i="3" s="1"/>
  <c r="Z202" i="3" s="1"/>
  <c r="R214" i="7" l="1"/>
  <c r="K353" i="7"/>
  <c r="J354" i="7" s="1"/>
  <c r="M353" i="7"/>
  <c r="L352" i="7"/>
  <c r="E478" i="7"/>
  <c r="D479" i="7"/>
  <c r="V203" i="3"/>
  <c r="S214" i="7" l="1"/>
  <c r="T214" i="7"/>
  <c r="U214" i="7" s="1"/>
  <c r="V214" i="7" s="1"/>
  <c r="K354" i="7"/>
  <c r="J355" i="7" s="1"/>
  <c r="L354" i="7"/>
  <c r="M354" i="7"/>
  <c r="L353" i="7"/>
  <c r="E479" i="7"/>
  <c r="D480" i="7" s="1"/>
  <c r="W203" i="3"/>
  <c r="X203" i="3"/>
  <c r="Y203" i="3" s="1"/>
  <c r="Z203" i="3" s="1"/>
  <c r="R215" i="7" l="1"/>
  <c r="K355" i="7"/>
  <c r="J356" i="7" s="1"/>
  <c r="M355" i="7"/>
  <c r="E480" i="7"/>
  <c r="D481" i="7"/>
  <c r="V204" i="3"/>
  <c r="S215" i="7" l="1"/>
  <c r="T215" i="7" s="1"/>
  <c r="K356" i="7"/>
  <c r="J357" i="7" s="1"/>
  <c r="L356" i="7"/>
  <c r="M356" i="7"/>
  <c r="L355" i="7"/>
  <c r="E481" i="7"/>
  <c r="D482" i="7" s="1"/>
  <c r="W204" i="3"/>
  <c r="X204" i="3" s="1"/>
  <c r="Y204" i="3" s="1"/>
  <c r="Z204" i="3" s="1"/>
  <c r="U215" i="7" l="1"/>
  <c r="V215" i="7" s="1"/>
  <c r="R216" i="7" s="1"/>
  <c r="K357" i="7"/>
  <c r="J358" i="7" s="1"/>
  <c r="M357" i="7"/>
  <c r="E482" i="7"/>
  <c r="D483" i="7"/>
  <c r="V205" i="3"/>
  <c r="S216" i="7" l="1"/>
  <c r="T216" i="7" s="1"/>
  <c r="U216" i="7" s="1"/>
  <c r="V216" i="7" s="1"/>
  <c r="K358" i="7"/>
  <c r="J359" i="7" s="1"/>
  <c r="M358" i="7"/>
  <c r="L357" i="7"/>
  <c r="E483" i="7"/>
  <c r="D484" i="7" s="1"/>
  <c r="W205" i="3"/>
  <c r="R217" i="7" l="1"/>
  <c r="K359" i="7"/>
  <c r="L359" i="7" s="1"/>
  <c r="M359" i="7"/>
  <c r="L358" i="7"/>
  <c r="E484" i="7"/>
  <c r="D485" i="7"/>
  <c r="X205" i="3"/>
  <c r="Y205" i="3" s="1"/>
  <c r="Z205" i="3" s="1"/>
  <c r="S217" i="7" l="1"/>
  <c r="T217" i="7"/>
  <c r="J360" i="7"/>
  <c r="E485" i="7"/>
  <c r="D486" i="7" s="1"/>
  <c r="V206" i="3"/>
  <c r="R218" i="7" l="1"/>
  <c r="U217" i="7"/>
  <c r="V217" i="7" s="1"/>
  <c r="M360" i="7"/>
  <c r="K360" i="7"/>
  <c r="L360" i="7" s="1"/>
  <c r="E486" i="7"/>
  <c r="D487" i="7"/>
  <c r="W206" i="3"/>
  <c r="X206" i="3" s="1"/>
  <c r="Y206" i="3" s="1"/>
  <c r="Z206" i="3" s="1"/>
  <c r="S218" i="7" l="1"/>
  <c r="J361" i="7"/>
  <c r="E487" i="7"/>
  <c r="D488" i="7" s="1"/>
  <c r="V207" i="3"/>
  <c r="T218" i="7" l="1"/>
  <c r="U218" i="7" s="1"/>
  <c r="V218" i="7" s="1"/>
  <c r="M361" i="7"/>
  <c r="J362" i="7"/>
  <c r="K361" i="7"/>
  <c r="L361" i="7" s="1"/>
  <c r="E488" i="7"/>
  <c r="D489" i="7" s="1"/>
  <c r="W207" i="3"/>
  <c r="R219" i="7" l="1"/>
  <c r="M362" i="7"/>
  <c r="K362" i="7"/>
  <c r="L362" i="7" s="1"/>
  <c r="E489" i="7"/>
  <c r="D490" i="7" s="1"/>
  <c r="X207" i="3"/>
  <c r="Y207" i="3" s="1"/>
  <c r="Z207" i="3" s="1"/>
  <c r="S219" i="7" l="1"/>
  <c r="T219" i="7" s="1"/>
  <c r="U219" i="7" s="1"/>
  <c r="V219" i="7" s="1"/>
  <c r="J363" i="7"/>
  <c r="E490" i="7"/>
  <c r="D491" i="7"/>
  <c r="V208" i="3"/>
  <c r="R220" i="7" l="1"/>
  <c r="M363" i="7"/>
  <c r="K363" i="7"/>
  <c r="L363" i="7" s="1"/>
  <c r="E491" i="7"/>
  <c r="D492" i="7" s="1"/>
  <c r="W208" i="3"/>
  <c r="S220" i="7" l="1"/>
  <c r="T220" i="7" s="1"/>
  <c r="J364" i="7"/>
  <c r="E492" i="7"/>
  <c r="D493" i="7"/>
  <c r="X208" i="3"/>
  <c r="Y208" i="3" s="1"/>
  <c r="Z208" i="3" s="1"/>
  <c r="U220" i="7" l="1"/>
  <c r="V220" i="7" s="1"/>
  <c r="M364" i="7"/>
  <c r="K364" i="7"/>
  <c r="L364" i="7" s="1"/>
  <c r="E493" i="7"/>
  <c r="D494" i="7" s="1"/>
  <c r="V209" i="3"/>
  <c r="R221" i="7" l="1"/>
  <c r="J365" i="7"/>
  <c r="E494" i="7"/>
  <c r="D495" i="7"/>
  <c r="W209" i="3"/>
  <c r="X209" i="3" s="1"/>
  <c r="Y209" i="3" s="1"/>
  <c r="Z209" i="3" s="1"/>
  <c r="S221" i="7" l="1"/>
  <c r="T221" i="7"/>
  <c r="M365" i="7"/>
  <c r="K365" i="7"/>
  <c r="J366" i="7" s="1"/>
  <c r="E495" i="7"/>
  <c r="D496" i="7" s="1"/>
  <c r="V210" i="3"/>
  <c r="U221" i="7" l="1"/>
  <c r="V221" i="7" s="1"/>
  <c r="M366" i="7"/>
  <c r="K366" i="7"/>
  <c r="L366" i="7" s="1"/>
  <c r="L365" i="7"/>
  <c r="E496" i="7"/>
  <c r="D497" i="7"/>
  <c r="W210" i="3"/>
  <c r="X210" i="3" s="1"/>
  <c r="Y210" i="3" s="1"/>
  <c r="Z210" i="3" s="1"/>
  <c r="R222" i="7" l="1"/>
  <c r="J367" i="7"/>
  <c r="E497" i="7"/>
  <c r="D498" i="7" s="1"/>
  <c r="V211" i="3"/>
  <c r="S222" i="7" l="1"/>
  <c r="T222" i="7"/>
  <c r="U222" i="7" s="1"/>
  <c r="V222" i="7" s="1"/>
  <c r="M367" i="7"/>
  <c r="K367" i="7"/>
  <c r="L367" i="7" s="1"/>
  <c r="E498" i="7"/>
  <c r="D499" i="7"/>
  <c r="W211" i="3"/>
  <c r="X211" i="3"/>
  <c r="Y211" i="3" s="1"/>
  <c r="Z211" i="3" s="1"/>
  <c r="R223" i="7" l="1"/>
  <c r="J368" i="7"/>
  <c r="E499" i="7"/>
  <c r="D500" i="7" s="1"/>
  <c r="V212" i="3"/>
  <c r="S223" i="7" l="1"/>
  <c r="T223" i="7" s="1"/>
  <c r="M368" i="7"/>
  <c r="K368" i="7"/>
  <c r="L368" i="7" s="1"/>
  <c r="E500" i="7"/>
  <c r="D501" i="7" s="1"/>
  <c r="W212" i="3"/>
  <c r="X212" i="3" s="1"/>
  <c r="Y212" i="3" s="1"/>
  <c r="Z212" i="3" s="1"/>
  <c r="U223" i="7" l="1"/>
  <c r="V223" i="7" s="1"/>
  <c r="J369" i="7"/>
  <c r="E501" i="7"/>
  <c r="D502" i="7" s="1"/>
  <c r="V213" i="3"/>
  <c r="R224" i="7" l="1"/>
  <c r="M369" i="7"/>
  <c r="K369" i="7"/>
  <c r="L369" i="7" s="1"/>
  <c r="E502" i="7"/>
  <c r="D503" i="7"/>
  <c r="W213" i="3"/>
  <c r="X213" i="3" s="1"/>
  <c r="Y213" i="3" s="1"/>
  <c r="Z213" i="3" s="1"/>
  <c r="S224" i="7" l="1"/>
  <c r="T224" i="7" s="1"/>
  <c r="U224" i="7" s="1"/>
  <c r="V224" i="7" s="1"/>
  <c r="J370" i="7"/>
  <c r="E503" i="7"/>
  <c r="D504" i="7" s="1"/>
  <c r="E504" i="7" s="1"/>
  <c r="V214" i="3"/>
  <c r="R225" i="7" l="1"/>
  <c r="M370" i="7"/>
  <c r="K370" i="7"/>
  <c r="L370" i="7" s="1"/>
  <c r="W214" i="3"/>
  <c r="X214" i="3" s="1"/>
  <c r="Y214" i="3" s="1"/>
  <c r="Z214" i="3" s="1"/>
  <c r="S225" i="7" l="1"/>
  <c r="T225" i="7"/>
  <c r="U225" i="7" s="1"/>
  <c r="V225" i="7" s="1"/>
  <c r="J371" i="7"/>
  <c r="V215" i="3"/>
  <c r="R226" i="7" l="1"/>
  <c r="M371" i="7"/>
  <c r="K371" i="7"/>
  <c r="L371" i="7" s="1"/>
  <c r="W215" i="3"/>
  <c r="X215" i="3"/>
  <c r="Y215" i="3" s="1"/>
  <c r="Z215" i="3" s="1"/>
  <c r="S226" i="7" l="1"/>
  <c r="T226" i="7" s="1"/>
  <c r="U226" i="7" s="1"/>
  <c r="V226" i="7" s="1"/>
  <c r="J372" i="7"/>
  <c r="V216" i="3"/>
  <c r="R227" i="7" l="1"/>
  <c r="M372" i="7"/>
  <c r="K372" i="7"/>
  <c r="L372" i="7" s="1"/>
  <c r="W216" i="3"/>
  <c r="S227" i="7" l="1"/>
  <c r="T227" i="7" s="1"/>
  <c r="U227" i="7" s="1"/>
  <c r="V227" i="7" s="1"/>
  <c r="J373" i="7"/>
  <c r="X216" i="3"/>
  <c r="Y216" i="3" s="1"/>
  <c r="Z216" i="3" s="1"/>
  <c r="R228" i="7" l="1"/>
  <c r="M373" i="7"/>
  <c r="K373" i="7"/>
  <c r="J374" i="7" s="1"/>
  <c r="V217" i="3"/>
  <c r="S228" i="7" l="1"/>
  <c r="T228" i="7" s="1"/>
  <c r="U228" i="7" s="1"/>
  <c r="V228" i="7" s="1"/>
  <c r="M374" i="7"/>
  <c r="K374" i="7"/>
  <c r="L374" i="7" s="1"/>
  <c r="L373" i="7"/>
  <c r="W217" i="3"/>
  <c r="X217" i="3" s="1"/>
  <c r="Y217" i="3" s="1"/>
  <c r="Z217" i="3" s="1"/>
  <c r="R229" i="7" l="1"/>
  <c r="J375" i="7"/>
  <c r="V218" i="3"/>
  <c r="S229" i="7" l="1"/>
  <c r="M375" i="7"/>
  <c r="K375" i="7"/>
  <c r="L375" i="7" s="1"/>
  <c r="W218" i="3"/>
  <c r="T229" i="7" l="1"/>
  <c r="U229" i="7" s="1"/>
  <c r="V229" i="7" s="1"/>
  <c r="J376" i="7"/>
  <c r="X218" i="3"/>
  <c r="Y218" i="3" s="1"/>
  <c r="Z218" i="3" s="1"/>
  <c r="R230" i="7" l="1"/>
  <c r="M376" i="7"/>
  <c r="K376" i="7"/>
  <c r="L376" i="7" s="1"/>
  <c r="V219" i="3"/>
  <c r="S230" i="7" l="1"/>
  <c r="J377" i="7"/>
  <c r="W219" i="3"/>
  <c r="T230" i="7" l="1"/>
  <c r="U230" i="7" s="1"/>
  <c r="V230" i="7" s="1"/>
  <c r="M377" i="7"/>
  <c r="K377" i="7"/>
  <c r="L377" i="7" s="1"/>
  <c r="X219" i="3"/>
  <c r="Y219" i="3" s="1"/>
  <c r="Z219" i="3" s="1"/>
  <c r="R231" i="7" l="1"/>
  <c r="J378" i="7"/>
  <c r="V220" i="3"/>
  <c r="S231" i="7" l="1"/>
  <c r="T231" i="7" s="1"/>
  <c r="M378" i="7"/>
  <c r="K378" i="7"/>
  <c r="L378" i="7" s="1"/>
  <c r="W220" i="3"/>
  <c r="X220" i="3" s="1"/>
  <c r="Y220" i="3" s="1"/>
  <c r="Z220" i="3" s="1"/>
  <c r="U231" i="7" l="1"/>
  <c r="V231" i="7" s="1"/>
  <c r="R232" i="7" s="1"/>
  <c r="J379" i="7"/>
  <c r="V221" i="3"/>
  <c r="S232" i="7" l="1"/>
  <c r="T232" i="7" s="1"/>
  <c r="U232" i="7" s="1"/>
  <c r="V232" i="7" s="1"/>
  <c r="M379" i="7"/>
  <c r="J380" i="7"/>
  <c r="K379" i="7"/>
  <c r="L379" i="7" s="1"/>
  <c r="W221" i="3"/>
  <c r="X221" i="3" s="1"/>
  <c r="Y221" i="3" s="1"/>
  <c r="Z221" i="3" s="1"/>
  <c r="R233" i="7" l="1"/>
  <c r="M380" i="7"/>
  <c r="K380" i="7"/>
  <c r="L380" i="7" s="1"/>
  <c r="V222" i="3"/>
  <c r="S233" i="7" l="1"/>
  <c r="T233" i="7"/>
  <c r="U233" i="7"/>
  <c r="V233" i="7" s="1"/>
  <c r="J381" i="7"/>
  <c r="W222" i="3"/>
  <c r="X222" i="3" s="1"/>
  <c r="Y222" i="3" s="1"/>
  <c r="Z222" i="3" s="1"/>
  <c r="R234" i="7" l="1"/>
  <c r="M381" i="7"/>
  <c r="K381" i="7"/>
  <c r="L381" i="7" s="1"/>
  <c r="V223" i="3"/>
  <c r="S234" i="7" l="1"/>
  <c r="J382" i="7"/>
  <c r="W223" i="3"/>
  <c r="T234" i="7" l="1"/>
  <c r="U234" i="7" s="1"/>
  <c r="V234" i="7" s="1"/>
  <c r="M382" i="7"/>
  <c r="J383" i="7"/>
  <c r="K382" i="7"/>
  <c r="L382" i="7" s="1"/>
  <c r="X223" i="3"/>
  <c r="Y223" i="3" s="1"/>
  <c r="Z223" i="3" s="1"/>
  <c r="R235" i="7" l="1"/>
  <c r="M383" i="7"/>
  <c r="K383" i="7"/>
  <c r="L383" i="7" s="1"/>
  <c r="V224" i="3"/>
  <c r="S235" i="7" l="1"/>
  <c r="T235" i="7" s="1"/>
  <c r="U235" i="7" s="1"/>
  <c r="V235" i="7" s="1"/>
  <c r="J384" i="7"/>
  <c r="W224" i="3"/>
  <c r="R236" i="7" l="1"/>
  <c r="M384" i="7"/>
  <c r="K384" i="7"/>
  <c r="L384" i="7" s="1"/>
  <c r="X224" i="3"/>
  <c r="Y224" i="3" s="1"/>
  <c r="Z224" i="3" s="1"/>
  <c r="S236" i="7" l="1"/>
  <c r="T236" i="7" s="1"/>
  <c r="J385" i="7"/>
  <c r="V225" i="3"/>
  <c r="U236" i="7" l="1"/>
  <c r="V236" i="7" s="1"/>
  <c r="M385" i="7"/>
  <c r="J386" i="7"/>
  <c r="K385" i="7"/>
  <c r="L385" i="7" s="1"/>
  <c r="W225" i="3"/>
  <c r="R237" i="7" l="1"/>
  <c r="M386" i="7"/>
  <c r="K386" i="7"/>
  <c r="L386" i="7" s="1"/>
  <c r="X225" i="3"/>
  <c r="Y225" i="3" s="1"/>
  <c r="Z225" i="3" s="1"/>
  <c r="S237" i="7" l="1"/>
  <c r="T237" i="7"/>
  <c r="J387" i="7"/>
  <c r="V226" i="3"/>
  <c r="U237" i="7" l="1"/>
  <c r="V237" i="7" s="1"/>
  <c r="M387" i="7"/>
  <c r="K387" i="7"/>
  <c r="L387" i="7" s="1"/>
  <c r="W226" i="3"/>
  <c r="R238" i="7" l="1"/>
  <c r="J388" i="7"/>
  <c r="X226" i="3"/>
  <c r="Y226" i="3" s="1"/>
  <c r="Z226" i="3" s="1"/>
  <c r="S238" i="7" l="1"/>
  <c r="T238" i="7"/>
  <c r="M388" i="7"/>
  <c r="K388" i="7"/>
  <c r="L388" i="7" s="1"/>
  <c r="V227" i="3"/>
  <c r="U238" i="7" l="1"/>
  <c r="V238" i="7" s="1"/>
  <c r="J389" i="7"/>
  <c r="W227" i="3"/>
  <c r="X227" i="3" s="1"/>
  <c r="Y227" i="3" s="1"/>
  <c r="Z227" i="3" s="1"/>
  <c r="R239" i="7" l="1"/>
  <c r="M389" i="7"/>
  <c r="K389" i="7"/>
  <c r="L389" i="7" s="1"/>
  <c r="V228" i="3"/>
  <c r="S239" i="7" l="1"/>
  <c r="T239" i="7" s="1"/>
  <c r="J390" i="7"/>
  <c r="W228" i="3"/>
  <c r="X228" i="3"/>
  <c r="Y228" i="3" s="1"/>
  <c r="Z228" i="3" s="1"/>
  <c r="U239" i="7" l="1"/>
  <c r="V239" i="7" s="1"/>
  <c r="M390" i="7"/>
  <c r="J391" i="7"/>
  <c r="K390" i="7"/>
  <c r="L390" i="7" s="1"/>
  <c r="V229" i="3"/>
  <c r="R240" i="7" l="1"/>
  <c r="M391" i="7"/>
  <c r="K391" i="7"/>
  <c r="L391" i="7" s="1"/>
  <c r="W229" i="3"/>
  <c r="X229" i="3" s="1"/>
  <c r="Y229" i="3" s="1"/>
  <c r="Z229" i="3" s="1"/>
  <c r="S240" i="7" l="1"/>
  <c r="T240" i="7" s="1"/>
  <c r="U240" i="7" s="1"/>
  <c r="V240" i="7" s="1"/>
  <c r="J392" i="7"/>
  <c r="V230" i="3"/>
  <c r="R241" i="7" l="1"/>
  <c r="M392" i="7"/>
  <c r="K392" i="7"/>
  <c r="L392" i="7" s="1"/>
  <c r="W230" i="3"/>
  <c r="X230" i="3" s="1"/>
  <c r="Y230" i="3" s="1"/>
  <c r="Z230" i="3" s="1"/>
  <c r="S241" i="7" l="1"/>
  <c r="J393" i="7"/>
  <c r="V231" i="3"/>
  <c r="T241" i="7" l="1"/>
  <c r="U241" i="7" s="1"/>
  <c r="V241" i="7" s="1"/>
  <c r="M393" i="7"/>
  <c r="K393" i="7"/>
  <c r="L393" i="7" s="1"/>
  <c r="W231" i="3"/>
  <c r="X231" i="3" s="1"/>
  <c r="Y231" i="3" s="1"/>
  <c r="Z231" i="3" s="1"/>
  <c r="R242" i="7" l="1"/>
  <c r="J394" i="7"/>
  <c r="V232" i="3"/>
  <c r="S242" i="7" l="1"/>
  <c r="T242" i="7"/>
  <c r="U242" i="7" s="1"/>
  <c r="V242" i="7" s="1"/>
  <c r="M394" i="7"/>
  <c r="K394" i="7"/>
  <c r="L394" i="7" s="1"/>
  <c r="W232" i="3"/>
  <c r="R243" i="7" l="1"/>
  <c r="J395" i="7"/>
  <c r="X232" i="3"/>
  <c r="Y232" i="3" s="1"/>
  <c r="Z232" i="3" s="1"/>
  <c r="S243" i="7" l="1"/>
  <c r="T243" i="7" s="1"/>
  <c r="M395" i="7"/>
  <c r="J396" i="7"/>
  <c r="K395" i="7"/>
  <c r="L395" i="7" s="1"/>
  <c r="V233" i="3"/>
  <c r="U243" i="7" l="1"/>
  <c r="V243" i="7" s="1"/>
  <c r="R244" i="7"/>
  <c r="M396" i="7"/>
  <c r="K396" i="7"/>
  <c r="L396" i="7" s="1"/>
  <c r="W233" i="3"/>
  <c r="X233" i="3" s="1"/>
  <c r="Y233" i="3" s="1"/>
  <c r="Z233" i="3" s="1"/>
  <c r="S244" i="7" l="1"/>
  <c r="T244" i="7" s="1"/>
  <c r="U244" i="7" s="1"/>
  <c r="V244" i="7" s="1"/>
  <c r="J397" i="7"/>
  <c r="V234" i="3"/>
  <c r="R245" i="7" l="1"/>
  <c r="M397" i="7"/>
  <c r="K397" i="7"/>
  <c r="L397" i="7" s="1"/>
  <c r="W234" i="3"/>
  <c r="S245" i="7" l="1"/>
  <c r="T245" i="7"/>
  <c r="U245" i="7" s="1"/>
  <c r="V245" i="7" s="1"/>
  <c r="J398" i="7"/>
  <c r="X234" i="3"/>
  <c r="Y234" i="3" s="1"/>
  <c r="Z234" i="3" s="1"/>
  <c r="R246" i="7" l="1"/>
  <c r="M398" i="7"/>
  <c r="K398" i="7"/>
  <c r="L398" i="7" s="1"/>
  <c r="V235" i="3"/>
  <c r="S246" i="7" l="1"/>
  <c r="J399" i="7"/>
  <c r="W235" i="3"/>
  <c r="X235" i="3" s="1"/>
  <c r="Y235" i="3" s="1"/>
  <c r="Z235" i="3" s="1"/>
  <c r="T246" i="7" l="1"/>
  <c r="U246" i="7" s="1"/>
  <c r="V246" i="7" s="1"/>
  <c r="M399" i="7"/>
  <c r="K399" i="7"/>
  <c r="L399" i="7" s="1"/>
  <c r="V236" i="3"/>
  <c r="R247" i="7" l="1"/>
  <c r="J400" i="7"/>
  <c r="W236" i="3"/>
  <c r="S247" i="7" l="1"/>
  <c r="T247" i="7" s="1"/>
  <c r="M400" i="7"/>
  <c r="K400" i="7"/>
  <c r="L400" i="7" s="1"/>
  <c r="X236" i="3"/>
  <c r="Y236" i="3" s="1"/>
  <c r="Z236" i="3" s="1"/>
  <c r="U247" i="7" l="1"/>
  <c r="V247" i="7" s="1"/>
  <c r="J401" i="7"/>
  <c r="V237" i="3"/>
  <c r="R248" i="7" l="1"/>
  <c r="M401" i="7"/>
  <c r="K401" i="7"/>
  <c r="L401" i="7" s="1"/>
  <c r="W237" i="3"/>
  <c r="X237" i="3" s="1"/>
  <c r="Y237" i="3" s="1"/>
  <c r="Z237" i="3" s="1"/>
  <c r="S248" i="7" l="1"/>
  <c r="T248" i="7" s="1"/>
  <c r="U248" i="7" s="1"/>
  <c r="V248" i="7" s="1"/>
  <c r="J402" i="7"/>
  <c r="V238" i="3"/>
  <c r="R249" i="7" l="1"/>
  <c r="M402" i="7"/>
  <c r="K402" i="7"/>
  <c r="L402" i="7" s="1"/>
  <c r="W238" i="3"/>
  <c r="X238" i="3" s="1"/>
  <c r="Y238" i="3" s="1"/>
  <c r="Z238" i="3" s="1"/>
  <c r="S249" i="7" l="1"/>
  <c r="T249" i="7"/>
  <c r="U249" i="7" s="1"/>
  <c r="V249" i="7" s="1"/>
  <c r="J403" i="7"/>
  <c r="V239" i="3"/>
  <c r="R250" i="7" l="1"/>
  <c r="M403" i="7"/>
  <c r="K403" i="7"/>
  <c r="L403" i="7" s="1"/>
  <c r="W239" i="3"/>
  <c r="S250" i="7" l="1"/>
  <c r="T250" i="7"/>
  <c r="U250" i="7" s="1"/>
  <c r="J404" i="7"/>
  <c r="X239" i="3"/>
  <c r="Y239" i="3" s="1"/>
  <c r="Z239" i="3" s="1"/>
  <c r="V250" i="7" l="1"/>
  <c r="R251" i="7" s="1"/>
  <c r="M404" i="7"/>
  <c r="K404" i="7"/>
  <c r="L404" i="7" s="1"/>
  <c r="V240" i="3"/>
  <c r="S251" i="7" l="1"/>
  <c r="T251" i="7" s="1"/>
  <c r="U251" i="7" s="1"/>
  <c r="V251" i="7" s="1"/>
  <c r="J405" i="7"/>
  <c r="W240" i="3"/>
  <c r="R252" i="7" l="1"/>
  <c r="M405" i="7"/>
  <c r="K405" i="7"/>
  <c r="L405" i="7" s="1"/>
  <c r="X240" i="3"/>
  <c r="Y240" i="3" s="1"/>
  <c r="Z240" i="3" s="1"/>
  <c r="S252" i="7" l="1"/>
  <c r="T252" i="7" s="1"/>
  <c r="J406" i="7"/>
  <c r="V241" i="3"/>
  <c r="U252" i="7" l="1"/>
  <c r="V252" i="7" s="1"/>
  <c r="R253" i="7"/>
  <c r="M406" i="7"/>
  <c r="K406" i="7"/>
  <c r="L406" i="7" s="1"/>
  <c r="W241" i="3"/>
  <c r="X241" i="3" s="1"/>
  <c r="Y241" i="3" s="1"/>
  <c r="Z241" i="3" s="1"/>
  <c r="S253" i="7" l="1"/>
  <c r="J407" i="7"/>
  <c r="V242" i="3"/>
  <c r="T253" i="7" l="1"/>
  <c r="U253" i="7" s="1"/>
  <c r="V253" i="7" s="1"/>
  <c r="M407" i="7"/>
  <c r="K407" i="7"/>
  <c r="L407" i="7" s="1"/>
  <c r="W242" i="3"/>
  <c r="X242" i="3" s="1"/>
  <c r="Y242" i="3" s="1"/>
  <c r="Z242" i="3" s="1"/>
  <c r="R254" i="7" l="1"/>
  <c r="J408" i="7"/>
  <c r="V243" i="3"/>
  <c r="S254" i="7" l="1"/>
  <c r="T254" i="7" s="1"/>
  <c r="M408" i="7"/>
  <c r="K408" i="7"/>
  <c r="L408" i="7" s="1"/>
  <c r="W243" i="3"/>
  <c r="U254" i="7" l="1"/>
  <c r="V254" i="7" s="1"/>
  <c r="J409" i="7"/>
  <c r="X243" i="3"/>
  <c r="Y243" i="3" s="1"/>
  <c r="Z243" i="3" s="1"/>
  <c r="R255" i="7" l="1"/>
  <c r="M409" i="7"/>
  <c r="K409" i="7"/>
  <c r="L409" i="7" s="1"/>
  <c r="V244" i="3"/>
  <c r="S255" i="7" l="1"/>
  <c r="T255" i="7" s="1"/>
  <c r="J410" i="7"/>
  <c r="W244" i="3"/>
  <c r="U255" i="7" l="1"/>
  <c r="V255" i="7" s="1"/>
  <c r="M410" i="7"/>
  <c r="K410" i="7"/>
  <c r="L410" i="7" s="1"/>
  <c r="X244" i="3"/>
  <c r="Y244" i="3" s="1"/>
  <c r="Z244" i="3" s="1"/>
  <c r="R256" i="7" l="1"/>
  <c r="J411" i="7"/>
  <c r="V245" i="3"/>
  <c r="S256" i="7" l="1"/>
  <c r="T256" i="7" s="1"/>
  <c r="U256" i="7" s="1"/>
  <c r="V256" i="7" s="1"/>
  <c r="M411" i="7"/>
  <c r="K411" i="7"/>
  <c r="L411" i="7" s="1"/>
  <c r="W245" i="3"/>
  <c r="X245" i="3" s="1"/>
  <c r="Y245" i="3" s="1"/>
  <c r="Z245" i="3" s="1"/>
  <c r="R257" i="7" l="1"/>
  <c r="J412" i="7"/>
  <c r="V246" i="3"/>
  <c r="S257" i="7" l="1"/>
  <c r="M412" i="7"/>
  <c r="K412" i="7"/>
  <c r="L412" i="7" s="1"/>
  <c r="W246" i="3"/>
  <c r="X246" i="3" s="1"/>
  <c r="Y246" i="3" s="1"/>
  <c r="Z246" i="3" s="1"/>
  <c r="T257" i="7" l="1"/>
  <c r="U257" i="7" s="1"/>
  <c r="V257" i="7" s="1"/>
  <c r="J413" i="7"/>
  <c r="V247" i="3"/>
  <c r="R258" i="7" l="1"/>
  <c r="M413" i="7"/>
  <c r="K413" i="7"/>
  <c r="L413" i="7" s="1"/>
  <c r="W247" i="3"/>
  <c r="X247" i="3"/>
  <c r="Y247" i="3" s="1"/>
  <c r="Z247" i="3" s="1"/>
  <c r="S258" i="7" l="1"/>
  <c r="J414" i="7"/>
  <c r="V248" i="3"/>
  <c r="T258" i="7" l="1"/>
  <c r="U258" i="7" s="1"/>
  <c r="V258" i="7" s="1"/>
  <c r="L414" i="7"/>
  <c r="M414" i="7"/>
  <c r="K414" i="7"/>
  <c r="J415" i="7" s="1"/>
  <c r="W248" i="3"/>
  <c r="R259" i="7" l="1"/>
  <c r="M415" i="7"/>
  <c r="K415" i="7"/>
  <c r="L415" i="7" s="1"/>
  <c r="X248" i="3"/>
  <c r="Y248" i="3" s="1"/>
  <c r="Z248" i="3" s="1"/>
  <c r="S259" i="7" l="1"/>
  <c r="T259" i="7" s="1"/>
  <c r="J416" i="7"/>
  <c r="V249" i="3"/>
  <c r="U259" i="7" l="1"/>
  <c r="V259" i="7" s="1"/>
  <c r="M416" i="7"/>
  <c r="K416" i="7"/>
  <c r="L416" i="7" s="1"/>
  <c r="W249" i="3"/>
  <c r="X249" i="3" s="1"/>
  <c r="Y249" i="3" s="1"/>
  <c r="Z249" i="3" s="1"/>
  <c r="R260" i="7" l="1"/>
  <c r="J417" i="7"/>
  <c r="V250" i="3"/>
  <c r="S260" i="7" l="1"/>
  <c r="T260" i="7" s="1"/>
  <c r="U260" i="7" s="1"/>
  <c r="V260" i="7" s="1"/>
  <c r="M417" i="7"/>
  <c r="K417" i="7"/>
  <c r="L417" i="7" s="1"/>
  <c r="W250" i="3"/>
  <c r="X250" i="3" s="1"/>
  <c r="Y250" i="3" s="1"/>
  <c r="Z250" i="3" s="1"/>
  <c r="R261" i="7" l="1"/>
  <c r="J418" i="7"/>
  <c r="V251" i="3"/>
  <c r="S261" i="7" l="1"/>
  <c r="T261" i="7"/>
  <c r="U261" i="7" s="1"/>
  <c r="V261" i="7" s="1"/>
  <c r="M418" i="7"/>
  <c r="K418" i="7"/>
  <c r="L418" i="7" s="1"/>
  <c r="W251" i="3"/>
  <c r="R262" i="7" l="1"/>
  <c r="J419" i="7"/>
  <c r="X251" i="3"/>
  <c r="Y251" i="3" s="1"/>
  <c r="Z251" i="3" s="1"/>
  <c r="S262" i="7" l="1"/>
  <c r="T262" i="7" s="1"/>
  <c r="U262" i="7" s="1"/>
  <c r="V262" i="7" s="1"/>
  <c r="M419" i="7"/>
  <c r="K419" i="7"/>
  <c r="L419" i="7" s="1"/>
  <c r="V252" i="3"/>
  <c r="R263" i="7" l="1"/>
  <c r="J420" i="7"/>
  <c r="W252" i="3"/>
  <c r="X252" i="3"/>
  <c r="Y252" i="3" s="1"/>
  <c r="Z252" i="3" s="1"/>
  <c r="S263" i="7" l="1"/>
  <c r="T263" i="7" s="1"/>
  <c r="U263" i="7" s="1"/>
  <c r="V263" i="7" s="1"/>
  <c r="M420" i="7"/>
  <c r="K420" i="7"/>
  <c r="L420" i="7" s="1"/>
  <c r="V253" i="3"/>
  <c r="R264" i="7" l="1"/>
  <c r="J421" i="7"/>
  <c r="W253" i="3"/>
  <c r="X253" i="3" s="1"/>
  <c r="Y253" i="3" s="1"/>
  <c r="Z253" i="3" s="1"/>
  <c r="S264" i="7" l="1"/>
  <c r="T264" i="7" s="1"/>
  <c r="U264" i="7" s="1"/>
  <c r="V264" i="7" s="1"/>
  <c r="M421" i="7"/>
  <c r="K421" i="7"/>
  <c r="L421" i="7" s="1"/>
  <c r="V254" i="3"/>
  <c r="R265" i="7" l="1"/>
  <c r="J422" i="7"/>
  <c r="W254" i="3"/>
  <c r="X254" i="3" s="1"/>
  <c r="Y254" i="3" s="1"/>
  <c r="Z254" i="3" s="1"/>
  <c r="S265" i="7" l="1"/>
  <c r="T265" i="7"/>
  <c r="M422" i="7"/>
  <c r="K422" i="7"/>
  <c r="L422" i="7" s="1"/>
  <c r="V255" i="3"/>
  <c r="U265" i="7" l="1"/>
  <c r="V265" i="7" s="1"/>
  <c r="J423" i="7"/>
  <c r="W255" i="3"/>
  <c r="X255" i="3"/>
  <c r="Y255" i="3" s="1"/>
  <c r="Z255" i="3" s="1"/>
  <c r="R266" i="7" l="1"/>
  <c r="M423" i="7"/>
  <c r="K423" i="7"/>
  <c r="L423" i="7" s="1"/>
  <c r="V256" i="3"/>
  <c r="S266" i="7" l="1"/>
  <c r="T266" i="7"/>
  <c r="U266" i="7" s="1"/>
  <c r="V266" i="7" s="1"/>
  <c r="J424" i="7"/>
  <c r="W256" i="3"/>
  <c r="R267" i="7" l="1"/>
  <c r="M424" i="7"/>
  <c r="K424" i="7"/>
  <c r="L424" i="7" s="1"/>
  <c r="X256" i="3"/>
  <c r="Y256" i="3" s="1"/>
  <c r="Z256" i="3" s="1"/>
  <c r="S267" i="7" l="1"/>
  <c r="T267" i="7" s="1"/>
  <c r="J425" i="7"/>
  <c r="V257" i="3"/>
  <c r="U267" i="7" l="1"/>
  <c r="V267" i="7" s="1"/>
  <c r="R268" i="7" s="1"/>
  <c r="M425" i="7"/>
  <c r="K425" i="7"/>
  <c r="L425" i="7" s="1"/>
  <c r="W257" i="3"/>
  <c r="X257" i="3" s="1"/>
  <c r="Y257" i="3" s="1"/>
  <c r="Z257" i="3" s="1"/>
  <c r="S268" i="7" l="1"/>
  <c r="T268" i="7" s="1"/>
  <c r="J426" i="7"/>
  <c r="V258" i="3"/>
  <c r="U268" i="7" l="1"/>
  <c r="V268" i="7" s="1"/>
  <c r="M426" i="7"/>
  <c r="K426" i="7"/>
  <c r="L426" i="7" s="1"/>
  <c r="W258" i="3"/>
  <c r="X258" i="3" s="1"/>
  <c r="Y258" i="3" s="1"/>
  <c r="Z258" i="3" s="1"/>
  <c r="R269" i="7" l="1"/>
  <c r="J427" i="7"/>
  <c r="V259" i="3"/>
  <c r="S269" i="7" l="1"/>
  <c r="T269" i="7"/>
  <c r="M427" i="7"/>
  <c r="K427" i="7"/>
  <c r="L427" i="7" s="1"/>
  <c r="W259" i="3"/>
  <c r="U269" i="7" l="1"/>
  <c r="V269" i="7" s="1"/>
  <c r="J428" i="7"/>
  <c r="X259" i="3"/>
  <c r="Y259" i="3" s="1"/>
  <c r="Z259" i="3" s="1"/>
  <c r="R270" i="7" l="1"/>
  <c r="M428" i="7"/>
  <c r="K428" i="7"/>
  <c r="L428" i="7" s="1"/>
  <c r="V260" i="3"/>
  <c r="S270" i="7" l="1"/>
  <c r="J429" i="7"/>
  <c r="W260" i="3"/>
  <c r="T270" i="7" l="1"/>
  <c r="U270" i="7" s="1"/>
  <c r="V270" i="7" s="1"/>
  <c r="M429" i="7"/>
  <c r="K429" i="7"/>
  <c r="L429" i="7" s="1"/>
  <c r="X260" i="3"/>
  <c r="Y260" i="3" s="1"/>
  <c r="Z260" i="3" s="1"/>
  <c r="R271" i="7" l="1"/>
  <c r="J430" i="7"/>
  <c r="V261" i="3"/>
  <c r="S271" i="7" l="1"/>
  <c r="T271" i="7" s="1"/>
  <c r="U271" i="7" s="1"/>
  <c r="V271" i="7" s="1"/>
  <c r="M430" i="7"/>
  <c r="K430" i="7"/>
  <c r="L430" i="7" s="1"/>
  <c r="W261" i="3"/>
  <c r="X261" i="3" s="1"/>
  <c r="Y261" i="3" s="1"/>
  <c r="Z261" i="3" s="1"/>
  <c r="R272" i="7" l="1"/>
  <c r="J431" i="7"/>
  <c r="V262" i="3"/>
  <c r="S272" i="7" l="1"/>
  <c r="T272" i="7" s="1"/>
  <c r="U272" i="7" s="1"/>
  <c r="V272" i="7" s="1"/>
  <c r="M431" i="7"/>
  <c r="K431" i="7"/>
  <c r="L431" i="7" s="1"/>
  <c r="W262" i="3"/>
  <c r="X262" i="3" s="1"/>
  <c r="Y262" i="3" s="1"/>
  <c r="Z262" i="3" s="1"/>
  <c r="R273" i="7" l="1"/>
  <c r="J432" i="7"/>
  <c r="V263" i="3"/>
  <c r="S273" i="7" l="1"/>
  <c r="M432" i="7"/>
  <c r="K432" i="7"/>
  <c r="L432" i="7" s="1"/>
  <c r="W263" i="3"/>
  <c r="X263" i="3"/>
  <c r="Y263" i="3" s="1"/>
  <c r="Z263" i="3" s="1"/>
  <c r="T273" i="7" l="1"/>
  <c r="U273" i="7" s="1"/>
  <c r="V273" i="7" s="1"/>
  <c r="J433" i="7"/>
  <c r="V264" i="3"/>
  <c r="R274" i="7" l="1"/>
  <c r="M433" i="7"/>
  <c r="K433" i="7"/>
  <c r="L433" i="7" s="1"/>
  <c r="W264" i="3"/>
  <c r="X264" i="3" s="1"/>
  <c r="Y264" i="3" s="1"/>
  <c r="Z264" i="3" s="1"/>
  <c r="S274" i="7" l="1"/>
  <c r="J434" i="7"/>
  <c r="V265" i="3"/>
  <c r="T274" i="7" l="1"/>
  <c r="U274" i="7" s="1"/>
  <c r="V274" i="7" s="1"/>
  <c r="M434" i="7"/>
  <c r="K434" i="7"/>
  <c r="L434" i="7" s="1"/>
  <c r="W265" i="3"/>
  <c r="X265" i="3" s="1"/>
  <c r="Y265" i="3" s="1"/>
  <c r="Z265" i="3" s="1"/>
  <c r="R275" i="7" l="1"/>
  <c r="J435" i="7"/>
  <c r="V266" i="3"/>
  <c r="S275" i="7" l="1"/>
  <c r="T275" i="7" s="1"/>
  <c r="U275" i="7" s="1"/>
  <c r="V275" i="7" s="1"/>
  <c r="M435" i="7"/>
  <c r="K435" i="7"/>
  <c r="L435" i="7" s="1"/>
  <c r="W266" i="3"/>
  <c r="X266" i="3" s="1"/>
  <c r="Y266" i="3" s="1"/>
  <c r="Z266" i="3" s="1"/>
  <c r="R276" i="7" l="1"/>
  <c r="J436" i="7"/>
  <c r="V267" i="3"/>
  <c r="S276" i="7" l="1"/>
  <c r="T276" i="7" s="1"/>
  <c r="U276" i="7" s="1"/>
  <c r="V276" i="7" s="1"/>
  <c r="M436" i="7"/>
  <c r="K436" i="7"/>
  <c r="L436" i="7" s="1"/>
  <c r="W267" i="3"/>
  <c r="X267" i="3"/>
  <c r="R277" i="7" l="1"/>
  <c r="J437" i="7"/>
  <c r="Y267" i="3"/>
  <c r="Z267" i="3" s="1"/>
  <c r="S277" i="7" l="1"/>
  <c r="M437" i="7"/>
  <c r="K437" i="7"/>
  <c r="L437" i="7" s="1"/>
  <c r="V268" i="3"/>
  <c r="T277" i="7" l="1"/>
  <c r="U277" i="7" s="1"/>
  <c r="V277" i="7" s="1"/>
  <c r="J438" i="7"/>
  <c r="W268" i="3"/>
  <c r="R278" i="7" l="1"/>
  <c r="M438" i="7"/>
  <c r="K438" i="7"/>
  <c r="L438" i="7" s="1"/>
  <c r="X268" i="3"/>
  <c r="Y268" i="3" s="1"/>
  <c r="Z268" i="3" s="1"/>
  <c r="S278" i="7" l="1"/>
  <c r="T278" i="7"/>
  <c r="J439" i="7"/>
  <c r="V269" i="3"/>
  <c r="U278" i="7" l="1"/>
  <c r="V278" i="7" s="1"/>
  <c r="M439" i="7"/>
  <c r="K439" i="7"/>
  <c r="L439" i="7" s="1"/>
  <c r="W269" i="3"/>
  <c r="X269" i="3" s="1"/>
  <c r="Y269" i="3" s="1"/>
  <c r="Z269" i="3" s="1"/>
  <c r="R279" i="7" l="1"/>
  <c r="J440" i="7"/>
  <c r="V270" i="3"/>
  <c r="S279" i="7" l="1"/>
  <c r="T279" i="7" s="1"/>
  <c r="M440" i="7"/>
  <c r="K440" i="7"/>
  <c r="L440" i="7" s="1"/>
  <c r="W270" i="3"/>
  <c r="X270" i="3" s="1"/>
  <c r="Y270" i="3" s="1"/>
  <c r="Z270" i="3" s="1"/>
  <c r="U279" i="7" l="1"/>
  <c r="V279" i="7" s="1"/>
  <c r="J441" i="7"/>
  <c r="V271" i="3"/>
  <c r="R280" i="7" l="1"/>
  <c r="M441" i="7"/>
  <c r="K441" i="7"/>
  <c r="L441" i="7" s="1"/>
  <c r="W271" i="3"/>
  <c r="S280" i="7" l="1"/>
  <c r="T280" i="7" s="1"/>
  <c r="U280" i="7" s="1"/>
  <c r="V280" i="7" s="1"/>
  <c r="J442" i="7"/>
  <c r="X271" i="3"/>
  <c r="Y271" i="3" s="1"/>
  <c r="Z271" i="3" s="1"/>
  <c r="R281" i="7" l="1"/>
  <c r="M442" i="7"/>
  <c r="K442" i="7"/>
  <c r="L442" i="7" s="1"/>
  <c r="V272" i="3"/>
  <c r="S281" i="7" l="1"/>
  <c r="J443" i="7"/>
  <c r="W272" i="3"/>
  <c r="T281" i="7" l="1"/>
  <c r="U281" i="7" s="1"/>
  <c r="V281" i="7" s="1"/>
  <c r="M443" i="7"/>
  <c r="J444" i="7"/>
  <c r="K443" i="7"/>
  <c r="L443" i="7" s="1"/>
  <c r="X272" i="3"/>
  <c r="Y272" i="3" s="1"/>
  <c r="Z272" i="3" s="1"/>
  <c r="R282" i="7" l="1"/>
  <c r="M444" i="7"/>
  <c r="K444" i="7"/>
  <c r="L444" i="7" s="1"/>
  <c r="V273" i="3"/>
  <c r="S282" i="7" l="1"/>
  <c r="J445" i="7"/>
  <c r="W273" i="3"/>
  <c r="T282" i="7" l="1"/>
  <c r="U282" i="7" s="1"/>
  <c r="V282" i="7" s="1"/>
  <c r="M445" i="7"/>
  <c r="K445" i="7"/>
  <c r="L445" i="7" s="1"/>
  <c r="X273" i="3"/>
  <c r="Y273" i="3" s="1"/>
  <c r="Z273" i="3" s="1"/>
  <c r="R283" i="7" l="1"/>
  <c r="J446" i="7"/>
  <c r="V274" i="3"/>
  <c r="S283" i="7" l="1"/>
  <c r="T283" i="7" s="1"/>
  <c r="M446" i="7"/>
  <c r="K446" i="7"/>
  <c r="L446" i="7" s="1"/>
  <c r="W274" i="3"/>
  <c r="X274" i="3" s="1"/>
  <c r="Y274" i="3" s="1"/>
  <c r="Z274" i="3" s="1"/>
  <c r="U283" i="7" l="1"/>
  <c r="V283" i="7" s="1"/>
  <c r="R284" i="7"/>
  <c r="J447" i="7"/>
  <c r="V275" i="3"/>
  <c r="S284" i="7" l="1"/>
  <c r="T284" i="7" s="1"/>
  <c r="M447" i="7"/>
  <c r="K447" i="7"/>
  <c r="L447" i="7" s="1"/>
  <c r="W275" i="3"/>
  <c r="X275" i="3"/>
  <c r="Y275" i="3" s="1"/>
  <c r="Z275" i="3" s="1"/>
  <c r="U284" i="7" l="1"/>
  <c r="V284" i="7" s="1"/>
  <c r="R285" i="7"/>
  <c r="J448" i="7"/>
  <c r="V276" i="3"/>
  <c r="S285" i="7" l="1"/>
  <c r="M448" i="7"/>
  <c r="K448" i="7"/>
  <c r="L448" i="7" s="1"/>
  <c r="W276" i="3"/>
  <c r="T285" i="7" l="1"/>
  <c r="U285" i="7" s="1"/>
  <c r="V285" i="7" s="1"/>
  <c r="J449" i="7"/>
  <c r="X276" i="3"/>
  <c r="Y276" i="3" s="1"/>
  <c r="Z276" i="3" s="1"/>
  <c r="R286" i="7" l="1"/>
  <c r="M449" i="7"/>
  <c r="K449" i="7"/>
  <c r="L449" i="7" s="1"/>
  <c r="V277" i="3"/>
  <c r="S286" i="7" l="1"/>
  <c r="J450" i="7"/>
  <c r="W277" i="3"/>
  <c r="X277" i="3" s="1"/>
  <c r="Y277" i="3" s="1"/>
  <c r="Z277" i="3" s="1"/>
  <c r="T286" i="7" l="1"/>
  <c r="U286" i="7" s="1"/>
  <c r="V286" i="7" s="1"/>
  <c r="M450" i="7"/>
  <c r="K450" i="7"/>
  <c r="L450" i="7" s="1"/>
  <c r="V278" i="3"/>
  <c r="R287" i="7" l="1"/>
  <c r="J451" i="7"/>
  <c r="W278" i="3"/>
  <c r="X278" i="3" s="1"/>
  <c r="Y278" i="3" s="1"/>
  <c r="Z278" i="3" s="1"/>
  <c r="S287" i="7" l="1"/>
  <c r="T287" i="7" s="1"/>
  <c r="U287" i="7" s="1"/>
  <c r="V287" i="7" s="1"/>
  <c r="M451" i="7"/>
  <c r="K451" i="7"/>
  <c r="L451" i="7" s="1"/>
  <c r="V279" i="3"/>
  <c r="R288" i="7" l="1"/>
  <c r="J452" i="7"/>
  <c r="W279" i="3"/>
  <c r="S288" i="7" l="1"/>
  <c r="T288" i="7" s="1"/>
  <c r="U288" i="7" s="1"/>
  <c r="V288" i="7" s="1"/>
  <c r="M452" i="7"/>
  <c r="J453" i="7"/>
  <c r="K452" i="7"/>
  <c r="L452" i="7" s="1"/>
  <c r="X279" i="3"/>
  <c r="Y279" i="3" s="1"/>
  <c r="Z279" i="3" s="1"/>
  <c r="R289" i="7" l="1"/>
  <c r="M453" i="7"/>
  <c r="K453" i="7"/>
  <c r="L453" i="7" s="1"/>
  <c r="V280" i="3"/>
  <c r="S289" i="7" l="1"/>
  <c r="T289" i="7" s="1"/>
  <c r="U289" i="7" s="1"/>
  <c r="V289" i="7" s="1"/>
  <c r="J454" i="7"/>
  <c r="W280" i="3"/>
  <c r="R290" i="7" l="1"/>
  <c r="M454" i="7"/>
  <c r="K454" i="7"/>
  <c r="L454" i="7" s="1"/>
  <c r="X280" i="3"/>
  <c r="Y280" i="3" s="1"/>
  <c r="Z280" i="3" s="1"/>
  <c r="S290" i="7" l="1"/>
  <c r="J455" i="7"/>
  <c r="V281" i="3"/>
  <c r="T290" i="7" l="1"/>
  <c r="U290" i="7" s="1"/>
  <c r="V290" i="7" s="1"/>
  <c r="M455" i="7"/>
  <c r="K455" i="7"/>
  <c r="J456" i="7" s="1"/>
  <c r="W281" i="3"/>
  <c r="X281" i="3" s="1"/>
  <c r="Y281" i="3" s="1"/>
  <c r="Z281" i="3" s="1"/>
  <c r="R291" i="7" l="1"/>
  <c r="M456" i="7"/>
  <c r="K456" i="7"/>
  <c r="L456" i="7" s="1"/>
  <c r="L455" i="7"/>
  <c r="V282" i="3"/>
  <c r="S291" i="7" l="1"/>
  <c r="T291" i="7" s="1"/>
  <c r="U291" i="7" s="1"/>
  <c r="V291" i="7" s="1"/>
  <c r="J457" i="7"/>
  <c r="W282" i="3"/>
  <c r="X282" i="3" s="1"/>
  <c r="Y282" i="3" s="1"/>
  <c r="Z282" i="3" s="1"/>
  <c r="R292" i="7" l="1"/>
  <c r="M457" i="7"/>
  <c r="K457" i="7"/>
  <c r="L457" i="7" s="1"/>
  <c r="V283" i="3"/>
  <c r="S292" i="7" l="1"/>
  <c r="J458" i="7"/>
  <c r="W283" i="3"/>
  <c r="X283" i="3"/>
  <c r="Y283" i="3" s="1"/>
  <c r="Z283" i="3" s="1"/>
  <c r="T292" i="7" l="1"/>
  <c r="U292" i="7" s="1"/>
  <c r="V292" i="7" s="1"/>
  <c r="M458" i="7"/>
  <c r="K458" i="7"/>
  <c r="L458" i="7" s="1"/>
  <c r="V284" i="3"/>
  <c r="R293" i="7" l="1"/>
  <c r="J459" i="7"/>
  <c r="W284" i="3"/>
  <c r="S293" i="7" l="1"/>
  <c r="T293" i="7"/>
  <c r="M459" i="7"/>
  <c r="K459" i="7"/>
  <c r="L459" i="7" s="1"/>
  <c r="X284" i="3"/>
  <c r="Y284" i="3" s="1"/>
  <c r="Z284" i="3" s="1"/>
  <c r="U293" i="7" l="1"/>
  <c r="V293" i="7" s="1"/>
  <c r="J460" i="7"/>
  <c r="V285" i="3"/>
  <c r="R294" i="7" l="1"/>
  <c r="M460" i="7"/>
  <c r="K460" i="7"/>
  <c r="L460" i="7" s="1"/>
  <c r="W285" i="3"/>
  <c r="S294" i="7" l="1"/>
  <c r="T294" i="7"/>
  <c r="U294" i="7" s="1"/>
  <c r="V294" i="7" s="1"/>
  <c r="J461" i="7"/>
  <c r="X285" i="3"/>
  <c r="Y285" i="3" s="1"/>
  <c r="Z285" i="3" s="1"/>
  <c r="R295" i="7" l="1"/>
  <c r="M461" i="7"/>
  <c r="K461" i="7"/>
  <c r="L461" i="7" s="1"/>
  <c r="V286" i="3"/>
  <c r="S295" i="7" l="1"/>
  <c r="T295" i="7" s="1"/>
  <c r="J462" i="7"/>
  <c r="W286" i="3"/>
  <c r="X286" i="3" s="1"/>
  <c r="Y286" i="3" s="1"/>
  <c r="Z286" i="3" s="1"/>
  <c r="U295" i="7" l="1"/>
  <c r="V295" i="7" s="1"/>
  <c r="R296" i="7" s="1"/>
  <c r="M462" i="7"/>
  <c r="K462" i="7"/>
  <c r="L462" i="7" s="1"/>
  <c r="V287" i="3"/>
  <c r="S296" i="7" l="1"/>
  <c r="T296" i="7" s="1"/>
  <c r="U296" i="7" s="1"/>
  <c r="V296" i="7" s="1"/>
  <c r="J463" i="7"/>
  <c r="W287" i="3"/>
  <c r="X287" i="3"/>
  <c r="Y287" i="3" s="1"/>
  <c r="Z287" i="3" s="1"/>
  <c r="R297" i="7" l="1"/>
  <c r="M463" i="7"/>
  <c r="K463" i="7"/>
  <c r="L463" i="7" s="1"/>
  <c r="V288" i="3"/>
  <c r="S297" i="7" l="1"/>
  <c r="T297" i="7"/>
  <c r="U297" i="7"/>
  <c r="V297" i="7" s="1"/>
  <c r="J464" i="7"/>
  <c r="W288" i="3"/>
  <c r="R298" i="7" l="1"/>
  <c r="M464" i="7"/>
  <c r="K464" i="7"/>
  <c r="L464" i="7" s="1"/>
  <c r="X288" i="3"/>
  <c r="Y288" i="3" s="1"/>
  <c r="Z288" i="3" s="1"/>
  <c r="S298" i="7" l="1"/>
  <c r="J465" i="7"/>
  <c r="V289" i="3"/>
  <c r="T298" i="7" l="1"/>
  <c r="U298" i="7" s="1"/>
  <c r="V298" i="7" s="1"/>
  <c r="M465" i="7"/>
  <c r="K465" i="7"/>
  <c r="L465" i="7" s="1"/>
  <c r="W289" i="3"/>
  <c r="X289" i="3" s="1"/>
  <c r="Y289" i="3" s="1"/>
  <c r="Z289" i="3" s="1"/>
  <c r="R299" i="7" l="1"/>
  <c r="J466" i="7"/>
  <c r="V290" i="3"/>
  <c r="S299" i="7" l="1"/>
  <c r="T299" i="7" s="1"/>
  <c r="M466" i="7"/>
  <c r="K466" i="7"/>
  <c r="L466" i="7" s="1"/>
  <c r="W290" i="3"/>
  <c r="X290" i="3" s="1"/>
  <c r="Y290" i="3" s="1"/>
  <c r="Z290" i="3" s="1"/>
  <c r="U299" i="7" l="1"/>
  <c r="V299" i="7" s="1"/>
  <c r="R300" i="7" s="1"/>
  <c r="J467" i="7"/>
  <c r="V291" i="3"/>
  <c r="S300" i="7" l="1"/>
  <c r="T300" i="7" s="1"/>
  <c r="U300" i="7" s="1"/>
  <c r="V300" i="7" s="1"/>
  <c r="M467" i="7"/>
  <c r="K467" i="7"/>
  <c r="L467" i="7" s="1"/>
  <c r="W291" i="3"/>
  <c r="R301" i="7" l="1"/>
  <c r="J468" i="7"/>
  <c r="X291" i="3"/>
  <c r="Y291" i="3" s="1"/>
  <c r="Z291" i="3" s="1"/>
  <c r="S301" i="7" l="1"/>
  <c r="T301" i="7"/>
  <c r="U301" i="7" s="1"/>
  <c r="V301" i="7" s="1"/>
  <c r="M468" i="7"/>
  <c r="K468" i="7"/>
  <c r="L468" i="7" s="1"/>
  <c r="V292" i="3"/>
  <c r="R302" i="7" l="1"/>
  <c r="J469" i="7"/>
  <c r="W292" i="3"/>
  <c r="S302" i="7" l="1"/>
  <c r="M469" i="7"/>
  <c r="K469" i="7"/>
  <c r="L469" i="7" s="1"/>
  <c r="X292" i="3"/>
  <c r="Y292" i="3" s="1"/>
  <c r="Z292" i="3" s="1"/>
  <c r="T302" i="7" l="1"/>
  <c r="U302" i="7" s="1"/>
  <c r="V302" i="7" s="1"/>
  <c r="J470" i="7"/>
  <c r="V293" i="3"/>
  <c r="R303" i="7" l="1"/>
  <c r="M470" i="7"/>
  <c r="K470" i="7"/>
  <c r="L470" i="7" s="1"/>
  <c r="W293" i="3"/>
  <c r="X293" i="3" s="1"/>
  <c r="Y293" i="3" s="1"/>
  <c r="Z293" i="3" s="1"/>
  <c r="S303" i="7" l="1"/>
  <c r="T303" i="7" s="1"/>
  <c r="J471" i="7"/>
  <c r="V294" i="3"/>
  <c r="U303" i="7" l="1"/>
  <c r="V303" i="7" s="1"/>
  <c r="R304" i="7"/>
  <c r="M471" i="7"/>
  <c r="K471" i="7"/>
  <c r="L471" i="7" s="1"/>
  <c r="W294" i="3"/>
  <c r="S304" i="7" l="1"/>
  <c r="T304" i="7" s="1"/>
  <c r="U304" i="7" s="1"/>
  <c r="V304" i="7" s="1"/>
  <c r="J472" i="7"/>
  <c r="X294" i="3"/>
  <c r="Y294" i="3" s="1"/>
  <c r="Z294" i="3" s="1"/>
  <c r="R305" i="7" l="1"/>
  <c r="M472" i="7"/>
  <c r="K472" i="7"/>
  <c r="L472" i="7" s="1"/>
  <c r="V295" i="3"/>
  <c r="S305" i="7" l="1"/>
  <c r="T305" i="7"/>
  <c r="U305" i="7"/>
  <c r="V305" i="7" s="1"/>
  <c r="J473" i="7"/>
  <c r="W295" i="3"/>
  <c r="X295" i="3"/>
  <c r="Y295" i="3" s="1"/>
  <c r="Z295" i="3" s="1"/>
  <c r="R306" i="7" l="1"/>
  <c r="M473" i="7"/>
  <c r="K473" i="7"/>
  <c r="L473" i="7" s="1"/>
  <c r="V296" i="3"/>
  <c r="S306" i="7" l="1"/>
  <c r="J474" i="7"/>
  <c r="W296" i="3"/>
  <c r="X296" i="3" s="1"/>
  <c r="Y296" i="3" s="1"/>
  <c r="Z296" i="3" s="1"/>
  <c r="T306" i="7" l="1"/>
  <c r="U306" i="7" s="1"/>
  <c r="V306" i="7" s="1"/>
  <c r="M474" i="7"/>
  <c r="K474" i="7"/>
  <c r="L474" i="7" s="1"/>
  <c r="V297" i="3"/>
  <c r="R307" i="7" l="1"/>
  <c r="J475" i="7"/>
  <c r="W297" i="3"/>
  <c r="S307" i="7" l="1"/>
  <c r="T307" i="7" s="1"/>
  <c r="M475" i="7"/>
  <c r="K475" i="7"/>
  <c r="L475" i="7" s="1"/>
  <c r="X297" i="3"/>
  <c r="Y297" i="3" s="1"/>
  <c r="Z297" i="3" s="1"/>
  <c r="U307" i="7" l="1"/>
  <c r="V307" i="7" s="1"/>
  <c r="J476" i="7"/>
  <c r="V298" i="3"/>
  <c r="R308" i="7" l="1"/>
  <c r="M476" i="7"/>
  <c r="K476" i="7"/>
  <c r="L476" i="7" s="1"/>
  <c r="W298" i="3"/>
  <c r="X298" i="3" s="1"/>
  <c r="Y298" i="3" s="1"/>
  <c r="Z298" i="3" s="1"/>
  <c r="S308" i="7" l="1"/>
  <c r="T308" i="7" s="1"/>
  <c r="J477" i="7"/>
  <c r="V299" i="3"/>
  <c r="U308" i="7" l="1"/>
  <c r="V308" i="7" s="1"/>
  <c r="R309" i="7"/>
  <c r="M477" i="7"/>
  <c r="K477" i="7"/>
  <c r="L477" i="7" s="1"/>
  <c r="W299" i="3"/>
  <c r="S309" i="7" l="1"/>
  <c r="T309" i="7"/>
  <c r="J478" i="7"/>
  <c r="X299" i="3"/>
  <c r="Y299" i="3" s="1"/>
  <c r="Z299" i="3" s="1"/>
  <c r="U309" i="7" l="1"/>
  <c r="V309" i="7" s="1"/>
  <c r="M478" i="7"/>
  <c r="K478" i="7"/>
  <c r="L478" i="7" s="1"/>
  <c r="V300" i="3"/>
  <c r="R310" i="7" l="1"/>
  <c r="J479" i="7"/>
  <c r="W300" i="3"/>
  <c r="X300" i="3" s="1"/>
  <c r="S310" i="7" l="1"/>
  <c r="T310" i="7"/>
  <c r="U310" i="7" s="1"/>
  <c r="V310" i="7" s="1"/>
  <c r="M479" i="7"/>
  <c r="K479" i="7"/>
  <c r="L479" i="7" s="1"/>
  <c r="Y300" i="3"/>
  <c r="Z300" i="3" s="1"/>
  <c r="R311" i="7" l="1"/>
  <c r="J480" i="7"/>
  <c r="V301" i="3"/>
  <c r="S311" i="7" l="1"/>
  <c r="T311" i="7" s="1"/>
  <c r="M480" i="7"/>
  <c r="K480" i="7"/>
  <c r="L480" i="7" s="1"/>
  <c r="W301" i="3"/>
  <c r="X301" i="3" s="1"/>
  <c r="Y301" i="3" s="1"/>
  <c r="Z301" i="3" s="1"/>
  <c r="U311" i="7" l="1"/>
  <c r="V311" i="7" s="1"/>
  <c r="R312" i="7"/>
  <c r="J481" i="7"/>
  <c r="V302" i="3"/>
  <c r="S312" i="7" l="1"/>
  <c r="T312" i="7" s="1"/>
  <c r="U312" i="7" s="1"/>
  <c r="V312" i="7" s="1"/>
  <c r="M481" i="7"/>
  <c r="K481" i="7"/>
  <c r="L481" i="7" s="1"/>
  <c r="W302" i="3"/>
  <c r="R313" i="7" l="1"/>
  <c r="J482" i="7"/>
  <c r="X302" i="3"/>
  <c r="Y302" i="3" s="1"/>
  <c r="Z302" i="3" s="1"/>
  <c r="S313" i="7" l="1"/>
  <c r="M482" i="7"/>
  <c r="K482" i="7"/>
  <c r="L482" i="7" s="1"/>
  <c r="V303" i="3"/>
  <c r="T313" i="7" l="1"/>
  <c r="U313" i="7" s="1"/>
  <c r="V313" i="7" s="1"/>
  <c r="J483" i="7"/>
  <c r="W303" i="3"/>
  <c r="X303" i="3" s="1"/>
  <c r="Y303" i="3" s="1"/>
  <c r="Z303" i="3" s="1"/>
  <c r="R314" i="7" l="1"/>
  <c r="M483" i="7"/>
  <c r="K483" i="7"/>
  <c r="L483" i="7" s="1"/>
  <c r="S314" i="7" l="1"/>
  <c r="T314" i="7"/>
  <c r="U314" i="7" s="1"/>
  <c r="V314" i="7" s="1"/>
  <c r="J484" i="7"/>
  <c r="R315" i="7" l="1"/>
  <c r="M484" i="7"/>
  <c r="K484" i="7"/>
  <c r="J485" i="7" s="1"/>
  <c r="S315" i="7" l="1"/>
  <c r="T315" i="7" s="1"/>
  <c r="U315" i="7" s="1"/>
  <c r="V315" i="7" s="1"/>
  <c r="M485" i="7"/>
  <c r="K485" i="7"/>
  <c r="J486" i="7" s="1"/>
  <c r="L484" i="7"/>
  <c r="R316" i="7" l="1"/>
  <c r="M486" i="7"/>
  <c r="K486" i="7"/>
  <c r="J487" i="7"/>
  <c r="L486" i="7"/>
  <c r="L485" i="7"/>
  <c r="S316" i="7" l="1"/>
  <c r="T316" i="7" s="1"/>
  <c r="U316" i="7" s="1"/>
  <c r="V316" i="7" s="1"/>
  <c r="K487" i="7"/>
  <c r="L487" i="7"/>
  <c r="M487" i="7"/>
  <c r="J488" i="7" s="1"/>
  <c r="R317" i="7" l="1"/>
  <c r="K488" i="7"/>
  <c r="L488" i="7" s="1"/>
  <c r="M488" i="7"/>
  <c r="S317" i="7" l="1"/>
  <c r="T317" i="7"/>
  <c r="U317" i="7"/>
  <c r="V317" i="7" s="1"/>
  <c r="J489" i="7"/>
  <c r="R318" i="7" l="1"/>
  <c r="K489" i="7"/>
  <c r="J490" i="7" s="1"/>
  <c r="M489" i="7"/>
  <c r="S318" i="7" l="1"/>
  <c r="T318" i="7"/>
  <c r="U318" i="7" s="1"/>
  <c r="V318" i="7" s="1"/>
  <c r="K490" i="7"/>
  <c r="L490" i="7"/>
  <c r="J491" i="7"/>
  <c r="M490" i="7"/>
  <c r="L489" i="7"/>
  <c r="R319" i="7" l="1"/>
  <c r="K491" i="7"/>
  <c r="J492" i="7" s="1"/>
  <c r="M491" i="7"/>
  <c r="S319" i="7" l="1"/>
  <c r="T319" i="7" s="1"/>
  <c r="U319" i="7" s="1"/>
  <c r="V319" i="7" s="1"/>
  <c r="K492" i="7"/>
  <c r="L492" i="7" s="1"/>
  <c r="M492" i="7"/>
  <c r="J493" i="7"/>
  <c r="L491" i="7"/>
  <c r="R320" i="7" l="1"/>
  <c r="K493" i="7"/>
  <c r="L493" i="7"/>
  <c r="M493" i="7"/>
  <c r="J494" i="7" s="1"/>
  <c r="S320" i="7" l="1"/>
  <c r="T320" i="7" s="1"/>
  <c r="U320" i="7" s="1"/>
  <c r="V320" i="7" s="1"/>
  <c r="K494" i="7"/>
  <c r="L494" i="7"/>
  <c r="M494" i="7"/>
  <c r="J495" i="7" s="1"/>
  <c r="R321" i="7" l="1"/>
  <c r="K495" i="7"/>
  <c r="L495" i="7"/>
  <c r="M495" i="7"/>
  <c r="J496" i="7"/>
  <c r="S321" i="7" l="1"/>
  <c r="K496" i="7"/>
  <c r="J497" i="7" s="1"/>
  <c r="M496" i="7"/>
  <c r="T321" i="7" l="1"/>
  <c r="U321" i="7" s="1"/>
  <c r="V321" i="7" s="1"/>
  <c r="K497" i="7"/>
  <c r="L497" i="7"/>
  <c r="M497" i="7"/>
  <c r="J498" i="7" s="1"/>
  <c r="L496" i="7"/>
  <c r="R322" i="7" l="1"/>
  <c r="K498" i="7"/>
  <c r="L498" i="7"/>
  <c r="M498" i="7"/>
  <c r="J499" i="7" s="1"/>
  <c r="S322" i="7" l="1"/>
  <c r="T322" i="7"/>
  <c r="U322" i="7" s="1"/>
  <c r="V322" i="7" s="1"/>
  <c r="K499" i="7"/>
  <c r="L499" i="7" s="1"/>
  <c r="M499" i="7"/>
  <c r="R323" i="7" l="1"/>
  <c r="J500" i="7"/>
  <c r="S323" i="7" l="1"/>
  <c r="T323" i="7" s="1"/>
  <c r="U323" i="7" s="1"/>
  <c r="V323" i="7" s="1"/>
  <c r="K500" i="7"/>
  <c r="L500" i="7" s="1"/>
  <c r="M500" i="7"/>
  <c r="J501" i="7" s="1"/>
  <c r="R324" i="7" l="1"/>
  <c r="K501" i="7"/>
  <c r="L501" i="7"/>
  <c r="M501" i="7"/>
  <c r="J502" i="7" s="1"/>
  <c r="S324" i="7" l="1"/>
  <c r="T324" i="7" s="1"/>
  <c r="K502" i="7"/>
  <c r="L502" i="7" s="1"/>
  <c r="M502" i="7"/>
  <c r="U324" i="7" l="1"/>
  <c r="V324" i="7" s="1"/>
  <c r="J503" i="7"/>
  <c r="R325" i="7" l="1"/>
  <c r="K503" i="7"/>
  <c r="L503" i="7" s="1"/>
  <c r="M503" i="7"/>
  <c r="S325" i="7" l="1"/>
  <c r="T325" i="7"/>
  <c r="U325" i="7" s="1"/>
  <c r="V325" i="7" s="1"/>
  <c r="J504" i="7"/>
  <c r="R326" i="7" l="1"/>
  <c r="K504" i="7"/>
  <c r="L504" i="7"/>
  <c r="M504" i="7"/>
  <c r="S326" i="7" l="1"/>
  <c r="T326" i="7"/>
  <c r="U326" i="7" l="1"/>
  <c r="V326" i="7" s="1"/>
  <c r="R327" i="7" s="1"/>
  <c r="S327" i="7" l="1"/>
  <c r="T327" i="7" s="1"/>
  <c r="U327" i="7" l="1"/>
  <c r="V327" i="7" s="1"/>
  <c r="R328" i="7"/>
  <c r="S328" i="7" l="1"/>
  <c r="T328" i="7" s="1"/>
  <c r="U328" i="7" l="1"/>
  <c r="V328" i="7" s="1"/>
  <c r="R329" i="7" l="1"/>
  <c r="S329" i="7" l="1"/>
  <c r="T329" i="7" l="1"/>
  <c r="U329" i="7" s="1"/>
  <c r="V329" i="7" s="1"/>
  <c r="R330" i="7" l="1"/>
  <c r="S330" i="7" l="1"/>
  <c r="T330" i="7"/>
  <c r="U330" i="7" s="1"/>
  <c r="V330" i="7" s="1"/>
  <c r="R331" i="7" l="1"/>
  <c r="S331" i="7" l="1"/>
  <c r="T331" i="7" s="1"/>
  <c r="U331" i="7" s="1"/>
  <c r="V331" i="7" s="1"/>
  <c r="R332" i="7" l="1"/>
  <c r="S332" i="7" l="1"/>
  <c r="T332" i="7" s="1"/>
  <c r="U332" i="7" s="1"/>
  <c r="V332" i="7" s="1"/>
  <c r="R333" i="7" l="1"/>
  <c r="S333" i="7" l="1"/>
  <c r="T333" i="7" l="1"/>
  <c r="U333" i="7" s="1"/>
  <c r="V333" i="7" s="1"/>
  <c r="R334" i="7" l="1"/>
  <c r="S334" i="7" l="1"/>
  <c r="T334" i="7" l="1"/>
  <c r="U334" i="7" s="1"/>
  <c r="V334" i="7" s="1"/>
  <c r="R335" i="7" l="1"/>
  <c r="S335" i="7" l="1"/>
  <c r="T335" i="7"/>
  <c r="U335" i="7" s="1"/>
  <c r="V335" i="7" s="1"/>
  <c r="R336" i="7" l="1"/>
  <c r="S336" i="7" l="1"/>
  <c r="T336" i="7" s="1"/>
  <c r="U336" i="7" s="1"/>
  <c r="V336" i="7" s="1"/>
  <c r="R337" i="7" l="1"/>
  <c r="S337" i="7" l="1"/>
  <c r="T337" i="7" l="1"/>
  <c r="U337" i="7" s="1"/>
  <c r="V337" i="7" s="1"/>
  <c r="R338" i="7" l="1"/>
  <c r="S338" i="7" l="1"/>
  <c r="T338" i="7" l="1"/>
  <c r="U338" i="7" s="1"/>
  <c r="V338" i="7" s="1"/>
  <c r="R339" i="7" l="1"/>
  <c r="S339" i="7" l="1"/>
  <c r="T339" i="7" s="1"/>
  <c r="U339" i="7" l="1"/>
  <c r="V339" i="7" s="1"/>
  <c r="R340" i="7" l="1"/>
  <c r="S340" i="7" l="1"/>
  <c r="T340" i="7" s="1"/>
  <c r="U340" i="7" s="1"/>
  <c r="V340" i="7" s="1"/>
  <c r="R341" i="7" l="1"/>
  <c r="S341" i="7" l="1"/>
  <c r="T341" i="7" s="1"/>
  <c r="U341" i="7" s="1"/>
  <c r="V341" i="7" s="1"/>
  <c r="R342" i="7" l="1"/>
  <c r="S342" i="7" l="1"/>
  <c r="T342" i="7" s="1"/>
  <c r="U342" i="7" s="1"/>
  <c r="V342" i="7" s="1"/>
  <c r="R343" i="7" l="1"/>
  <c r="S343" i="7" l="1"/>
  <c r="T343" i="7" s="1"/>
  <c r="U343" i="7" s="1"/>
  <c r="V343" i="7" s="1"/>
  <c r="R344" i="7" l="1"/>
  <c r="S344" i="7" l="1"/>
  <c r="T344" i="7" s="1"/>
  <c r="U344" i="7" s="1"/>
  <c r="V344" i="7" s="1"/>
  <c r="R345" i="7" l="1"/>
  <c r="S345" i="7" l="1"/>
  <c r="T345" i="7" l="1"/>
  <c r="U345" i="7" s="1"/>
  <c r="V345" i="7" s="1"/>
  <c r="R346" i="7" l="1"/>
  <c r="S346" i="7" l="1"/>
  <c r="T346" i="7"/>
  <c r="U346" i="7" s="1"/>
  <c r="V346" i="7" s="1"/>
  <c r="R347" i="7" l="1"/>
  <c r="S347" i="7" l="1"/>
  <c r="T347" i="7"/>
  <c r="U347" i="7" s="1"/>
  <c r="V347" i="7" s="1"/>
  <c r="R348" i="7" l="1"/>
  <c r="S348" i="7" l="1"/>
  <c r="T348" i="7" s="1"/>
  <c r="U348" i="7" s="1"/>
  <c r="V348" i="7" s="1"/>
  <c r="R349" i="7" l="1"/>
  <c r="S349" i="7" l="1"/>
  <c r="T349" i="7" l="1"/>
  <c r="U349" i="7" s="1"/>
  <c r="V349" i="7" s="1"/>
  <c r="R350" i="7" l="1"/>
  <c r="S350" i="7" l="1"/>
  <c r="T350" i="7"/>
  <c r="U350" i="7" l="1"/>
  <c r="V350" i="7" s="1"/>
  <c r="R351" i="7" l="1"/>
  <c r="S351" i="7" l="1"/>
  <c r="T351" i="7" s="1"/>
  <c r="U351" i="7" l="1"/>
  <c r="V351" i="7" s="1"/>
  <c r="R352" i="7"/>
  <c r="T352" i="7" l="1"/>
  <c r="U352" i="7" s="1"/>
  <c r="V352" i="7" s="1"/>
  <c r="S352" i="7"/>
  <c r="R353" i="7" l="1"/>
  <c r="S353" i="7" l="1"/>
  <c r="T353" i="7"/>
  <c r="U353" i="7" l="1"/>
  <c r="V353" i="7" s="1"/>
  <c r="R354" i="7" l="1"/>
  <c r="S354" i="7" l="1"/>
  <c r="T354" i="7" l="1"/>
  <c r="U354" i="7" s="1"/>
  <c r="V354" i="7" s="1"/>
  <c r="R355" i="7" l="1"/>
  <c r="S355" i="7" l="1"/>
  <c r="T355" i="7" s="1"/>
  <c r="U355" i="7" l="1"/>
  <c r="V355" i="7" s="1"/>
  <c r="R356" i="7"/>
  <c r="S356" i="7" l="1"/>
  <c r="T356" i="7" l="1"/>
  <c r="U356" i="7" s="1"/>
  <c r="V356" i="7" s="1"/>
  <c r="R357" i="7" l="1"/>
  <c r="S357" i="7" l="1"/>
  <c r="T357" i="7" l="1"/>
  <c r="U357" i="7" s="1"/>
  <c r="V357" i="7" s="1"/>
  <c r="R358" i="7" l="1"/>
  <c r="S358" i="7" l="1"/>
  <c r="T358" i="7"/>
  <c r="U358" i="7" s="1"/>
  <c r="V358" i="7" s="1"/>
  <c r="R359" i="7" l="1"/>
  <c r="S359" i="7" l="1"/>
  <c r="T359" i="7" s="1"/>
  <c r="U359" i="7" s="1"/>
  <c r="V359" i="7" s="1"/>
  <c r="R360" i="7" l="1"/>
  <c r="S360" i="7" l="1"/>
  <c r="T360" i="7" s="1"/>
  <c r="U360" i="7" s="1"/>
  <c r="V360" i="7" s="1"/>
  <c r="R361" i="7" l="1"/>
  <c r="S361" i="7" l="1"/>
  <c r="T361" i="7"/>
  <c r="U361" i="7" l="1"/>
  <c r="V361" i="7" s="1"/>
  <c r="R362" i="7" l="1"/>
  <c r="S362" i="7" l="1"/>
  <c r="T362" i="7"/>
  <c r="U362" i="7" l="1"/>
  <c r="V362" i="7" s="1"/>
  <c r="R363" i="7" l="1"/>
  <c r="S363" i="7" l="1"/>
  <c r="T363" i="7"/>
  <c r="U363" i="7" s="1"/>
  <c r="V363" i="7" s="1"/>
  <c r="R364" i="7" l="1"/>
  <c r="S364" i="7" l="1"/>
  <c r="T364" i="7" s="1"/>
  <c r="U364" i="7" s="1"/>
  <c r="V364" i="7" s="1"/>
  <c r="R365" i="7" l="1"/>
  <c r="S365" i="7" l="1"/>
  <c r="T365" i="7" l="1"/>
  <c r="U365" i="7" s="1"/>
  <c r="V365" i="7" s="1"/>
  <c r="R366" i="7" l="1"/>
  <c r="S366" i="7" l="1"/>
  <c r="T366" i="7" l="1"/>
  <c r="U366" i="7" s="1"/>
  <c r="V366" i="7" s="1"/>
  <c r="R367" i="7" l="1"/>
  <c r="S367" i="7" l="1"/>
  <c r="T367" i="7"/>
  <c r="U367" i="7" s="1"/>
  <c r="V367" i="7" s="1"/>
  <c r="R368" i="7" l="1"/>
  <c r="S368" i="7" l="1"/>
  <c r="T368" i="7" s="1"/>
  <c r="U368" i="7" s="1"/>
  <c r="V368" i="7" s="1"/>
  <c r="R369" i="7" l="1"/>
  <c r="S369" i="7" l="1"/>
  <c r="T369" i="7"/>
  <c r="U369" i="7" l="1"/>
  <c r="V369" i="7" s="1"/>
  <c r="R370" i="7" l="1"/>
  <c r="S370" i="7" l="1"/>
  <c r="T370" i="7"/>
  <c r="U370" i="7" s="1"/>
  <c r="V370" i="7" s="1"/>
  <c r="R371" i="7" l="1"/>
  <c r="S371" i="7" l="1"/>
  <c r="T371" i="7" s="1"/>
  <c r="U371" i="7" s="1"/>
  <c r="V371" i="7" s="1"/>
  <c r="R372" i="7" l="1"/>
  <c r="S372" i="7" l="1"/>
  <c r="T372" i="7" s="1"/>
  <c r="U372" i="7" l="1"/>
  <c r="V372" i="7" s="1"/>
  <c r="R373" i="7" l="1"/>
  <c r="S373" i="7" l="1"/>
  <c r="T373" i="7" l="1"/>
  <c r="U373" i="7" s="1"/>
  <c r="V373" i="7" s="1"/>
  <c r="R374" i="7" l="1"/>
  <c r="S374" i="7" l="1"/>
  <c r="T374" i="7" l="1"/>
  <c r="U374" i="7" s="1"/>
  <c r="V374" i="7" s="1"/>
  <c r="R375" i="7" l="1"/>
  <c r="S375" i="7" l="1"/>
  <c r="T375" i="7" s="1"/>
  <c r="U375" i="7" s="1"/>
  <c r="V375" i="7" s="1"/>
  <c r="R376" i="7" l="1"/>
  <c r="S376" i="7" l="1"/>
  <c r="T376" i="7" s="1"/>
  <c r="U376" i="7" s="1"/>
  <c r="V376" i="7" s="1"/>
  <c r="R377" i="7" l="1"/>
  <c r="S377" i="7" l="1"/>
  <c r="T377" i="7"/>
  <c r="U377" i="7" s="1"/>
  <c r="V377" i="7" s="1"/>
  <c r="R378" i="7" l="1"/>
  <c r="S378" i="7" l="1"/>
  <c r="T378" i="7" l="1"/>
  <c r="U378" i="7" s="1"/>
  <c r="V378" i="7" s="1"/>
  <c r="R379" i="7" l="1"/>
  <c r="S379" i="7" l="1"/>
  <c r="T379" i="7"/>
  <c r="U379" i="7" s="1"/>
  <c r="V379" i="7" s="1"/>
  <c r="R380" i="7" l="1"/>
  <c r="S380" i="7" l="1"/>
  <c r="T380" i="7" s="1"/>
  <c r="U380" i="7" s="1"/>
  <c r="V380" i="7" s="1"/>
  <c r="R381" i="7" l="1"/>
  <c r="S381" i="7" l="1"/>
  <c r="T381" i="7" s="1"/>
  <c r="U381" i="7" l="1"/>
  <c r="V381" i="7" s="1"/>
  <c r="R382" i="7" l="1"/>
  <c r="S382" i="7" l="1"/>
  <c r="T382" i="7" l="1"/>
  <c r="U382" i="7" s="1"/>
  <c r="V382" i="7" s="1"/>
  <c r="R383" i="7" l="1"/>
  <c r="S383" i="7" l="1"/>
  <c r="T383" i="7" s="1"/>
  <c r="U383" i="7" l="1"/>
  <c r="V383" i="7" s="1"/>
  <c r="R384" i="7" l="1"/>
  <c r="S384" i="7" l="1"/>
  <c r="T384" i="7" s="1"/>
  <c r="U384" i="7" s="1"/>
  <c r="V384" i="7" s="1"/>
  <c r="R385" i="7" l="1"/>
  <c r="S385" i="7" l="1"/>
  <c r="T385" i="7" l="1"/>
  <c r="U385" i="7" s="1"/>
  <c r="V385" i="7" s="1"/>
  <c r="R386" i="7" l="1"/>
  <c r="S386" i="7" l="1"/>
  <c r="T386" i="7" l="1"/>
  <c r="U386" i="7" s="1"/>
  <c r="V386" i="7" s="1"/>
  <c r="R387" i="7" l="1"/>
  <c r="S387" i="7" l="1"/>
  <c r="T387" i="7"/>
  <c r="U387" i="7" s="1"/>
  <c r="V387" i="7" s="1"/>
  <c r="R388" i="7" l="1"/>
  <c r="S388" i="7" l="1"/>
  <c r="T388" i="7" s="1"/>
  <c r="U388" i="7" s="1"/>
  <c r="V388" i="7" s="1"/>
  <c r="R389" i="7" l="1"/>
  <c r="S389" i="7" l="1"/>
  <c r="T389" i="7"/>
  <c r="U389" i="7" l="1"/>
  <c r="V389" i="7" s="1"/>
  <c r="R390" i="7" l="1"/>
  <c r="S390" i="7" l="1"/>
  <c r="T390" i="7" l="1"/>
  <c r="U390" i="7" s="1"/>
  <c r="V390" i="7" s="1"/>
  <c r="R391" i="7" l="1"/>
  <c r="S391" i="7" l="1"/>
  <c r="T391" i="7" s="1"/>
  <c r="U391" i="7" s="1"/>
  <c r="V391" i="7" s="1"/>
  <c r="R392" i="7" l="1"/>
  <c r="S392" i="7" l="1"/>
  <c r="T392" i="7" s="1"/>
  <c r="U392" i="7" s="1"/>
  <c r="V392" i="7" s="1"/>
  <c r="R393" i="7" l="1"/>
  <c r="S393" i="7" l="1"/>
  <c r="T393" i="7" l="1"/>
  <c r="U393" i="7" s="1"/>
  <c r="V393" i="7" s="1"/>
  <c r="R394" i="7" l="1"/>
  <c r="S394" i="7" l="1"/>
  <c r="U394" i="7"/>
  <c r="R395" i="7" s="1"/>
  <c r="V394" i="7"/>
  <c r="T394" i="7"/>
  <c r="S395" i="7" l="1"/>
  <c r="T395" i="7" s="1"/>
  <c r="U395" i="7" s="1"/>
  <c r="V395" i="7" s="1"/>
  <c r="R396" i="7" l="1"/>
  <c r="S396" i="7" l="1"/>
  <c r="T396" i="7"/>
  <c r="U396" i="7"/>
  <c r="V396" i="7" s="1"/>
  <c r="R397" i="7" l="1"/>
  <c r="S397" i="7" l="1"/>
  <c r="T397" i="7"/>
  <c r="U397" i="7" l="1"/>
  <c r="V397" i="7" s="1"/>
  <c r="R398" i="7" l="1"/>
  <c r="S398" i="7" l="1"/>
  <c r="T398" i="7"/>
  <c r="U398" i="7" s="1"/>
  <c r="V398" i="7" s="1"/>
  <c r="R399" i="7" l="1"/>
  <c r="S399" i="7" l="1"/>
  <c r="T399" i="7" s="1"/>
  <c r="U399" i="7" s="1"/>
  <c r="V399" i="7" s="1"/>
  <c r="R400" i="7" l="1"/>
  <c r="S400" i="7" l="1"/>
  <c r="T400" i="7" l="1"/>
  <c r="U400" i="7" s="1"/>
  <c r="V400" i="7" s="1"/>
  <c r="R401" i="7" l="1"/>
  <c r="S401" i="7" l="1"/>
  <c r="T401" i="7"/>
  <c r="U401" i="7" s="1"/>
  <c r="V401" i="7" s="1"/>
  <c r="R402" i="7" l="1"/>
  <c r="S402" i="7" l="1"/>
  <c r="T402" i="7" s="1"/>
  <c r="U402" i="7" s="1"/>
  <c r="V402" i="7" s="1"/>
  <c r="R403" i="7" l="1"/>
  <c r="S403" i="7" l="1"/>
  <c r="T403" i="7" s="1"/>
  <c r="U403" i="7" l="1"/>
  <c r="V403" i="7" s="1"/>
  <c r="R404" i="7" l="1"/>
  <c r="S404" i="7" l="1"/>
  <c r="T404" i="7" s="1"/>
  <c r="U404" i="7" s="1"/>
  <c r="V404" i="7" s="1"/>
  <c r="R405" i="7" l="1"/>
  <c r="S405" i="7" l="1"/>
  <c r="T405" i="7"/>
  <c r="U405" i="7" s="1"/>
  <c r="V405" i="7" s="1"/>
  <c r="R406" i="7" l="1"/>
  <c r="S406" i="7" l="1"/>
  <c r="T406" i="7"/>
  <c r="U406" i="7" s="1"/>
  <c r="V406" i="7" s="1"/>
  <c r="R407" i="7" l="1"/>
  <c r="S407" i="7" l="1"/>
  <c r="T407" i="7" s="1"/>
  <c r="U407" i="7" l="1"/>
  <c r="V407" i="7" s="1"/>
  <c r="R408" i="7" l="1"/>
  <c r="S408" i="7" l="1"/>
  <c r="T408" i="7"/>
  <c r="U408" i="7" l="1"/>
  <c r="V408" i="7" s="1"/>
  <c r="R409" i="7" l="1"/>
  <c r="S409" i="7" l="1"/>
  <c r="T409" i="7"/>
  <c r="U409" i="7" s="1"/>
  <c r="V409" i="7" s="1"/>
  <c r="R410" i="7" l="1"/>
  <c r="S410" i="7" l="1"/>
  <c r="T410" i="7"/>
  <c r="U410" i="7" s="1"/>
  <c r="V410" i="7" s="1"/>
  <c r="R411" i="7" l="1"/>
  <c r="S411" i="7" l="1"/>
  <c r="T411" i="7" s="1"/>
  <c r="U411" i="7" s="1"/>
  <c r="V411" i="7" s="1"/>
  <c r="R412" i="7" l="1"/>
  <c r="S412" i="7" l="1"/>
  <c r="T412" i="7" l="1"/>
  <c r="U412" i="7" s="1"/>
  <c r="V412" i="7" s="1"/>
  <c r="R413" i="7" l="1"/>
  <c r="S413" i="7" l="1"/>
  <c r="T413" i="7"/>
  <c r="U413" i="7" s="1"/>
  <c r="V413" i="7" s="1"/>
  <c r="R414" i="7" l="1"/>
  <c r="S414" i="7" l="1"/>
  <c r="T414" i="7" s="1"/>
  <c r="U414" i="7" l="1"/>
  <c r="V414" i="7" s="1"/>
  <c r="R415" i="7" l="1"/>
  <c r="S415" i="7" l="1"/>
  <c r="T415" i="7" l="1"/>
  <c r="U415" i="7" s="1"/>
  <c r="V415" i="7" s="1"/>
  <c r="R416" i="7" l="1"/>
  <c r="S416" i="7" l="1"/>
  <c r="T416" i="7"/>
  <c r="U416" i="7" l="1"/>
  <c r="V416" i="7" s="1"/>
  <c r="R417" i="7" l="1"/>
  <c r="S417" i="7" l="1"/>
  <c r="T417" i="7" l="1"/>
  <c r="U417" i="7" s="1"/>
  <c r="V417" i="7" s="1"/>
  <c r="R418" i="7" l="1"/>
  <c r="S418" i="7" l="1"/>
  <c r="T418" i="7" s="1"/>
  <c r="U418" i="7" s="1"/>
  <c r="V418" i="7" s="1"/>
  <c r="R419" i="7" l="1"/>
  <c r="S419" i="7" l="1"/>
  <c r="T419" i="7" s="1"/>
  <c r="U419" i="7" s="1"/>
  <c r="V419" i="7" s="1"/>
  <c r="R420" i="7" l="1"/>
  <c r="S420" i="7" l="1"/>
  <c r="T420" i="7"/>
  <c r="U420" i="7" s="1"/>
  <c r="V420" i="7" s="1"/>
  <c r="R421" i="7" l="1"/>
  <c r="S421" i="7" l="1"/>
  <c r="T421" i="7"/>
  <c r="U421" i="7" l="1"/>
  <c r="V421" i="7" s="1"/>
  <c r="R422" i="7" l="1"/>
  <c r="S422" i="7" l="1"/>
  <c r="T422" i="7" s="1"/>
  <c r="U422" i="7" s="1"/>
  <c r="V422" i="7" s="1"/>
  <c r="R423" i="7" l="1"/>
  <c r="S423" i="7" l="1"/>
  <c r="T423" i="7" s="1"/>
  <c r="U423" i="7" s="1"/>
  <c r="V423" i="7" s="1"/>
  <c r="R424" i="7" l="1"/>
  <c r="S424" i="7" l="1"/>
  <c r="T424" i="7" l="1"/>
  <c r="U424" i="7" s="1"/>
  <c r="V424" i="7" s="1"/>
  <c r="R425" i="7" l="1"/>
  <c r="S425" i="7" l="1"/>
  <c r="T425" i="7" l="1"/>
  <c r="U425" i="7" s="1"/>
  <c r="V425" i="7" s="1"/>
  <c r="R426" i="7" l="1"/>
  <c r="S426" i="7" l="1"/>
  <c r="T426" i="7"/>
  <c r="U426" i="7" s="1"/>
  <c r="V426" i="7" s="1"/>
  <c r="R427" i="7" l="1"/>
  <c r="S427" i="7" l="1"/>
  <c r="T427" i="7" s="1"/>
  <c r="U427" i="7" s="1"/>
  <c r="V427" i="7" s="1"/>
  <c r="R428" i="7" l="1"/>
  <c r="S428" i="7" l="1"/>
  <c r="T428" i="7" l="1"/>
  <c r="U428" i="7" s="1"/>
  <c r="V428" i="7" s="1"/>
  <c r="R429" i="7" l="1"/>
  <c r="S429" i="7" l="1"/>
  <c r="T429" i="7"/>
  <c r="U429" i="7" s="1"/>
  <c r="V429" i="7" s="1"/>
  <c r="R430" i="7" l="1"/>
  <c r="S430" i="7" l="1"/>
  <c r="T430" i="7" s="1"/>
  <c r="U430" i="7" s="1"/>
  <c r="V430" i="7" s="1"/>
  <c r="R431" i="7" l="1"/>
  <c r="S431" i="7" l="1"/>
  <c r="T431" i="7" s="1"/>
  <c r="U431" i="7" l="1"/>
  <c r="V431" i="7" s="1"/>
  <c r="R432" i="7" l="1"/>
  <c r="S432" i="7" l="1"/>
  <c r="T432" i="7"/>
  <c r="U432" i="7" s="1"/>
  <c r="V432" i="7" l="1"/>
  <c r="R433" i="7" s="1"/>
  <c r="S433" i="7" l="1"/>
  <c r="T433" i="7" l="1"/>
  <c r="U433" i="7" s="1"/>
  <c r="V433" i="7" s="1"/>
  <c r="R434" i="7" l="1"/>
  <c r="S434" i="7" l="1"/>
  <c r="T434" i="7" s="1"/>
  <c r="U434" i="7" s="1"/>
  <c r="V434" i="7" s="1"/>
  <c r="R435" i="7" l="1"/>
  <c r="S435" i="7" l="1"/>
  <c r="T435" i="7" s="1"/>
  <c r="U435" i="7" s="1"/>
  <c r="V435" i="7" s="1"/>
  <c r="R436" i="7" l="1"/>
  <c r="S436" i="7" l="1"/>
  <c r="T436" i="7" l="1"/>
  <c r="U436" i="7" s="1"/>
  <c r="V436" i="7" s="1"/>
  <c r="R437" i="7" l="1"/>
  <c r="S437" i="7" l="1"/>
  <c r="T437" i="7" l="1"/>
  <c r="U437" i="7" s="1"/>
  <c r="V437" i="7" s="1"/>
  <c r="R438" i="7" l="1"/>
  <c r="S438" i="7" l="1"/>
  <c r="T438" i="7" s="1"/>
  <c r="U438" i="7" l="1"/>
  <c r="V438" i="7" s="1"/>
  <c r="R439" i="7"/>
  <c r="S439" i="7" l="1"/>
  <c r="T439" i="7" s="1"/>
  <c r="U439" i="7" l="1"/>
  <c r="V439" i="7" s="1"/>
  <c r="R440" i="7" l="1"/>
  <c r="S440" i="7" l="1"/>
  <c r="T440" i="7"/>
  <c r="U440" i="7" s="1"/>
  <c r="V440" i="7" l="1"/>
  <c r="R441" i="7" s="1"/>
  <c r="S441" i="7" l="1"/>
  <c r="T441" i="7"/>
  <c r="U441" i="7" s="1"/>
  <c r="V441" i="7" s="1"/>
  <c r="R442" i="7" l="1"/>
  <c r="S442" i="7" l="1"/>
  <c r="T442" i="7" s="1"/>
  <c r="U442" i="7" s="1"/>
  <c r="V442" i="7" s="1"/>
  <c r="R443" i="7" l="1"/>
  <c r="S443" i="7" l="1"/>
  <c r="T443" i="7" s="1"/>
  <c r="U443" i="7" s="1"/>
  <c r="V443" i="7" s="1"/>
  <c r="R444" i="7" l="1"/>
  <c r="S444" i="7" l="1"/>
  <c r="T444" i="7" l="1"/>
  <c r="U444" i="7" s="1"/>
  <c r="V444" i="7" s="1"/>
  <c r="R445" i="7" l="1"/>
  <c r="S445" i="7" l="1"/>
  <c r="T445" i="7"/>
  <c r="U445" i="7" s="1"/>
  <c r="V445" i="7" s="1"/>
  <c r="R446" i="7" l="1"/>
  <c r="S446" i="7" l="1"/>
  <c r="T446" i="7" l="1"/>
  <c r="U446" i="7" s="1"/>
  <c r="V446" i="7" s="1"/>
  <c r="R447" i="7" l="1"/>
  <c r="S447" i="7" l="1"/>
  <c r="T447" i="7" s="1"/>
  <c r="U447" i="7" s="1"/>
  <c r="V447" i="7" s="1"/>
  <c r="R448" i="7" l="1"/>
  <c r="S448" i="7" l="1"/>
  <c r="T448" i="7"/>
  <c r="U448" i="7"/>
  <c r="V448" i="7" s="1"/>
  <c r="R449" i="7" l="1"/>
  <c r="S449" i="7" l="1"/>
  <c r="T449" i="7" l="1"/>
  <c r="U449" i="7" s="1"/>
  <c r="V449" i="7" s="1"/>
  <c r="R450" i="7" l="1"/>
  <c r="S450" i="7" l="1"/>
  <c r="T450" i="7" s="1"/>
  <c r="U450" i="7" s="1"/>
  <c r="V450" i="7" s="1"/>
  <c r="R451" i="7" l="1"/>
  <c r="S451" i="7" l="1"/>
  <c r="T451" i="7" s="1"/>
  <c r="U451" i="7" s="1"/>
  <c r="V451" i="7" s="1"/>
  <c r="R452" i="7" l="1"/>
  <c r="S452" i="7" l="1"/>
  <c r="T452" i="7" l="1"/>
  <c r="U452" i="7" s="1"/>
  <c r="V452" i="7" s="1"/>
  <c r="R453" i="7" l="1"/>
  <c r="S453" i="7" l="1"/>
  <c r="T453" i="7"/>
  <c r="U453" i="7" s="1"/>
  <c r="V453" i="7" s="1"/>
  <c r="R454" i="7" l="1"/>
  <c r="S454" i="7" l="1"/>
  <c r="T454" i="7" s="1"/>
  <c r="U454" i="7" s="1"/>
  <c r="V454" i="7" s="1"/>
  <c r="R455" i="7" l="1"/>
  <c r="S455" i="7" l="1"/>
  <c r="T455" i="7" s="1"/>
  <c r="U455" i="7" s="1"/>
  <c r="V455" i="7" s="1"/>
  <c r="R456" i="7" l="1"/>
  <c r="S456" i="7" l="1"/>
  <c r="T456" i="7"/>
  <c r="U456" i="7" s="1"/>
  <c r="V456" i="7" s="1"/>
  <c r="R457" i="7" l="1"/>
  <c r="S457" i="7" l="1"/>
  <c r="T457" i="7"/>
  <c r="U457" i="7" s="1"/>
  <c r="V457" i="7" s="1"/>
  <c r="R458" i="7" l="1"/>
  <c r="S458" i="7" l="1"/>
  <c r="T458" i="7" s="1"/>
  <c r="U458" i="7" s="1"/>
  <c r="V458" i="7" s="1"/>
  <c r="R459" i="7" l="1"/>
  <c r="S459" i="7" l="1"/>
  <c r="T459" i="7" s="1"/>
  <c r="U459" i="7" s="1"/>
  <c r="V459" i="7" s="1"/>
  <c r="R460" i="7" l="1"/>
  <c r="S460" i="7" l="1"/>
  <c r="T460" i="7" s="1"/>
  <c r="U460" i="7" l="1"/>
  <c r="V460" i="7" s="1"/>
  <c r="R461" i="7" l="1"/>
  <c r="S461" i="7" l="1"/>
  <c r="T461" i="7"/>
  <c r="U461" i="7" s="1"/>
  <c r="V461" i="7" s="1"/>
  <c r="R462" i="7" l="1"/>
  <c r="S462" i="7" l="1"/>
  <c r="T462" i="7"/>
  <c r="U462" i="7" s="1"/>
  <c r="V462" i="7" s="1"/>
  <c r="R463" i="7" l="1"/>
  <c r="S463" i="7" l="1"/>
  <c r="T463" i="7" s="1"/>
  <c r="U463" i="7" s="1"/>
  <c r="V463" i="7" s="1"/>
  <c r="R464" i="7" l="1"/>
  <c r="S464" i="7" l="1"/>
  <c r="T464" i="7" l="1"/>
  <c r="U464" i="7" s="1"/>
  <c r="V464" i="7" s="1"/>
  <c r="R465" i="7" s="1"/>
  <c r="S465" i="7" l="1"/>
  <c r="T465" i="7" s="1"/>
  <c r="U465" i="7" s="1"/>
  <c r="V465" i="7" s="1"/>
  <c r="R466" i="7" l="1"/>
  <c r="S466" i="7" l="1"/>
  <c r="T466" i="7" s="1"/>
  <c r="U466" i="7" s="1"/>
  <c r="V466" i="7" s="1"/>
  <c r="R467" i="7" l="1"/>
  <c r="S467" i="7" l="1"/>
  <c r="T467" i="7" s="1"/>
  <c r="U467" i="7" l="1"/>
  <c r="V467" i="7" s="1"/>
  <c r="R468" i="7" l="1"/>
  <c r="S468" i="7" l="1"/>
  <c r="T468" i="7" l="1"/>
  <c r="U468" i="7" s="1"/>
  <c r="V468" i="7" s="1"/>
  <c r="R469" i="7" l="1"/>
  <c r="S469" i="7" l="1"/>
  <c r="T469" i="7" l="1"/>
  <c r="U469" i="7" s="1"/>
  <c r="V469" i="7" s="1"/>
  <c r="R470" i="7" l="1"/>
  <c r="S470" i="7" l="1"/>
  <c r="T470" i="7"/>
  <c r="U470" i="7" s="1"/>
  <c r="V470" i="7" s="1"/>
  <c r="R471" i="7" l="1"/>
  <c r="S471" i="7" l="1"/>
  <c r="T471" i="7" s="1"/>
  <c r="U471" i="7" l="1"/>
  <c r="V471" i="7" s="1"/>
  <c r="R472" i="7" l="1"/>
  <c r="S472" i="7" l="1"/>
  <c r="T472" i="7" s="1"/>
  <c r="U472" i="7" l="1"/>
  <c r="V472" i="7" s="1"/>
  <c r="R473" i="7" l="1"/>
  <c r="S473" i="7" l="1"/>
  <c r="T473" i="7" l="1"/>
  <c r="U473" i="7" s="1"/>
  <c r="V473" i="7" s="1"/>
  <c r="R474" i="7" l="1"/>
  <c r="S474" i="7" l="1"/>
  <c r="T474" i="7" s="1"/>
  <c r="U474" i="7" s="1"/>
  <c r="V474" i="7" s="1"/>
  <c r="R475" i="7" l="1"/>
  <c r="S475" i="7" l="1"/>
  <c r="T475" i="7" s="1"/>
  <c r="U475" i="7" s="1"/>
  <c r="V475" i="7" s="1"/>
  <c r="R476" i="7" l="1"/>
  <c r="S476" i="7" l="1"/>
  <c r="T476" i="7" s="1"/>
  <c r="U476" i="7" s="1"/>
  <c r="V476" i="7" s="1"/>
  <c r="R477" i="7" l="1"/>
  <c r="S477" i="7" l="1"/>
  <c r="T477" i="7" s="1"/>
  <c r="U477" i="7" s="1"/>
  <c r="V477" i="7" s="1"/>
  <c r="R478" i="7" l="1"/>
  <c r="S478" i="7" l="1"/>
  <c r="T478" i="7"/>
  <c r="U478" i="7" s="1"/>
  <c r="V478" i="7" s="1"/>
  <c r="R479" i="7" l="1"/>
  <c r="S479" i="7" l="1"/>
  <c r="T479" i="7" s="1"/>
  <c r="U479" i="7" s="1"/>
  <c r="V479" i="7" s="1"/>
  <c r="R480" i="7" l="1"/>
  <c r="S480" i="7" l="1"/>
  <c r="T480" i="7" s="1"/>
  <c r="U480" i="7" s="1"/>
  <c r="V480" i="7" s="1"/>
  <c r="R481" i="7" l="1"/>
  <c r="S481" i="7" l="1"/>
  <c r="T481" i="7" l="1"/>
  <c r="U481" i="7" s="1"/>
  <c r="V481" i="7" s="1"/>
  <c r="R482" i="7" l="1"/>
  <c r="S482" i="7" l="1"/>
  <c r="T482" i="7"/>
  <c r="U482" i="7" s="1"/>
  <c r="V482" i="7" s="1"/>
  <c r="R483" i="7" l="1"/>
  <c r="S483" i="7" l="1"/>
  <c r="T483" i="7" s="1"/>
  <c r="U483" i="7" s="1"/>
  <c r="V483" i="7" s="1"/>
  <c r="R484" i="7" l="1"/>
  <c r="S484" i="7" l="1"/>
  <c r="T484" i="7" s="1"/>
  <c r="U484" i="7" l="1"/>
  <c r="V484" i="7" s="1"/>
  <c r="R485" i="7"/>
  <c r="S485" i="7" l="1"/>
  <c r="T485" i="7" s="1"/>
  <c r="U485" i="7" s="1"/>
  <c r="V485" i="7" s="1"/>
  <c r="R486" i="7" l="1"/>
  <c r="S486" i="7" l="1"/>
  <c r="T486" i="7" s="1"/>
  <c r="U486" i="7" s="1"/>
  <c r="V486" i="7" s="1"/>
  <c r="R487" i="7" l="1"/>
  <c r="S487" i="7" l="1"/>
  <c r="T487" i="7" l="1"/>
  <c r="U487" i="7" s="1"/>
  <c r="V487" i="7" s="1"/>
  <c r="R488" i="7" l="1"/>
  <c r="S488" i="7" l="1"/>
  <c r="T488" i="7" s="1"/>
  <c r="U488" i="7" s="1"/>
  <c r="V488" i="7" s="1"/>
  <c r="R489" i="7" l="1"/>
  <c r="S489" i="7" l="1"/>
  <c r="T489" i="7" l="1"/>
  <c r="U489" i="7" s="1"/>
  <c r="V489" i="7" s="1"/>
  <c r="R490" i="7" l="1"/>
  <c r="S490" i="7" l="1"/>
  <c r="T490" i="7"/>
  <c r="U490" i="7" s="1"/>
  <c r="V490" i="7" s="1"/>
  <c r="R491" i="7" l="1"/>
  <c r="S491" i="7" l="1"/>
  <c r="T491" i="7" l="1"/>
  <c r="U491" i="7" s="1"/>
  <c r="V491" i="7" s="1"/>
  <c r="R492" i="7" l="1"/>
  <c r="S492" i="7" l="1"/>
  <c r="T492" i="7" s="1"/>
  <c r="U492" i="7" s="1"/>
  <c r="V492" i="7" s="1"/>
  <c r="R493" i="7" l="1"/>
  <c r="S493" i="7" l="1"/>
  <c r="T493" i="7" l="1"/>
  <c r="U493" i="7" s="1"/>
  <c r="V493" i="7" s="1"/>
  <c r="R494" i="7" l="1"/>
  <c r="S494" i="7" l="1"/>
  <c r="T494" i="7"/>
  <c r="U494" i="7" l="1"/>
  <c r="V494" i="7" s="1"/>
  <c r="R495" i="7" l="1"/>
  <c r="S495" i="7" l="1"/>
  <c r="T495" i="7"/>
  <c r="U495" i="7" s="1"/>
  <c r="V495" i="7" s="1"/>
  <c r="R496" i="7" l="1"/>
  <c r="S496" i="7" l="1"/>
  <c r="T496" i="7" l="1"/>
  <c r="U496" i="7" s="1"/>
  <c r="V496" i="7" s="1"/>
  <c r="R497" i="7" l="1"/>
  <c r="S497" i="7" l="1"/>
  <c r="T497" i="7"/>
  <c r="U497" i="7" l="1"/>
  <c r="V497" i="7" s="1"/>
  <c r="R498" i="7" l="1"/>
  <c r="S498" i="7" l="1"/>
  <c r="T498" i="7" s="1"/>
  <c r="U498" i="7" l="1"/>
  <c r="V498" i="7" s="1"/>
  <c r="R499" i="7" l="1"/>
  <c r="T499" i="7" l="1"/>
  <c r="U499" i="7" s="1"/>
  <c r="V499" i="7" s="1"/>
  <c r="S499" i="7"/>
  <c r="R500" i="7" l="1"/>
  <c r="S500" i="7" l="1"/>
  <c r="T500" i="7" l="1"/>
  <c r="U500" i="7" s="1"/>
  <c r="V500" i="7" s="1"/>
  <c r="R501" i="7" l="1"/>
  <c r="S501" i="7" l="1"/>
  <c r="T501" i="7"/>
  <c r="U501" i="7" s="1"/>
  <c r="V501" i="7" s="1"/>
  <c r="R502" i="7" l="1"/>
  <c r="S502" i="7" l="1"/>
  <c r="T502" i="7" l="1"/>
  <c r="U502" i="7" s="1"/>
  <c r="V502" i="7" s="1"/>
  <c r="R503" i="7" l="1"/>
  <c r="S503" i="7" l="1"/>
  <c r="T503" i="7" s="1"/>
  <c r="U503" i="7" s="1"/>
  <c r="V503" i="7" s="1"/>
  <c r="R504" i="7" l="1"/>
  <c r="S504" i="7" l="1"/>
  <c r="T504" i="7" s="1"/>
  <c r="U504" i="7" s="1"/>
  <c r="V504" i="7" s="1"/>
</calcChain>
</file>

<file path=xl/sharedStrings.xml><?xml version="1.0" encoding="utf-8"?>
<sst xmlns="http://schemas.openxmlformats.org/spreadsheetml/2006/main" count="6490" uniqueCount="1692">
  <si>
    <t>dy/dx=-((3x^2)+(2xy)/((x^2)+cos(y))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</si>
  <si>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</si>
  <si>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</si>
  <si>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</si>
  <si>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</si>
  <si>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</si>
  <si>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</si>
  <si>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</si>
  <si>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</si>
  <si>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</si>
  <si>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</si>
  <si>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</si>
  <si>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</si>
  <si>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</si>
  <si>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</si>
  <si>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</si>
  <si>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</si>
  <si>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</si>
  <si>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</si>
  <si>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</si>
  <si>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</si>
  <si>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</si>
  <si>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</si>
  <si>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</si>
  <si>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</si>
  <si>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</si>
  <si>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</si>
  <si>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</si>
  <si>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</si>
  <si>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</si>
  <si>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</si>
  <si>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</si>
  <si>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h=0.1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</si>
  <si>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</si>
  <si>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</si>
  <si>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</si>
  <si>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</si>
  <si>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</si>
  <si>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</si>
  <si>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</si>
  <si>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</si>
  <si>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</si>
  <si>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</si>
  <si>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</si>
  <si>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</si>
  <si>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</si>
  <si>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</si>
  <si>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</si>
  <si>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</si>
  <si>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</si>
  <si>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</si>
  <si>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</si>
  <si>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</si>
  <si>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</si>
  <si>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</si>
  <si>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</si>
  <si>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</si>
  <si>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</si>
  <si>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</si>
  <si>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</si>
  <si>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</si>
  <si>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</si>
  <si>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</si>
  <si>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</si>
  <si>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f(x,y)</t>
  </si>
  <si>
    <t>h=0.05</t>
  </si>
  <si>
    <t>x0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</si>
  <si>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</si>
  <si>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</si>
  <si>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</si>
  <si>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</si>
  <si>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</si>
  <si>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</si>
  <si>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</si>
  <si>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</si>
  <si>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</si>
  <si>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</si>
  <si>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</si>
  <si>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</si>
  <si>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</si>
  <si>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</si>
  <si>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</si>
  <si>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</si>
  <si>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</si>
  <si>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</si>
  <si>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</si>
  <si>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</si>
  <si>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</si>
  <si>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</si>
  <si>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</si>
  <si>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</si>
  <si>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</si>
  <si>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</si>
  <si>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</si>
  <si>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</si>
  <si>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</si>
  <si>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</si>
  <si>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</si>
  <si>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</si>
  <si>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</si>
  <si>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</si>
  <si>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</si>
  <si>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</si>
  <si>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</si>
  <si>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</si>
  <si>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</si>
  <si>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</si>
  <si>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</si>
  <si>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</si>
  <si>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</si>
  <si>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</si>
  <si>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</si>
  <si>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</si>
  <si>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</si>
  <si>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</si>
  <si>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</si>
  <si>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</si>
  <si>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</si>
  <si>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</si>
  <si>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</si>
  <si>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</si>
  <si>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</si>
  <si>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</si>
  <si>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</si>
  <si>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</si>
  <si>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</si>
  <si>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</si>
  <si>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</si>
  <si>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</si>
  <si>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</si>
  <si>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</si>
  <si>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</si>
  <si>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</si>
  <si>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</si>
  <si>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</si>
  <si>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</si>
  <si>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</si>
  <si>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</si>
  <si>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</si>
  <si>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</si>
  <si>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</si>
  <si>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</si>
  <si>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</si>
  <si>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</si>
  <si>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</si>
  <si>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</si>
  <si>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</si>
  <si>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</si>
  <si>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</si>
  <si>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</si>
  <si>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</si>
  <si>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</si>
  <si>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</si>
  <si>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</si>
  <si>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</si>
  <si>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h=0.01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</si>
  <si>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</si>
  <si>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</si>
  <si>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</si>
  <si>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</si>
  <si>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</si>
  <si>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</si>
  <si>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</si>
  <si>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</si>
  <si>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</si>
  <si>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</si>
  <si>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</si>
  <si>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</si>
  <si>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</si>
  <si>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</si>
  <si>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</si>
  <si>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</si>
  <si>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</si>
  <si>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</si>
  <si>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</si>
  <si>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</si>
  <si>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</si>
  <si>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</si>
  <si>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</si>
  <si>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</si>
  <si>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</si>
  <si>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</si>
  <si>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</si>
  <si>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</si>
  <si>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</si>
  <si>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</si>
  <si>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</si>
  <si>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</si>
  <si>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</si>
  <si>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</si>
  <si>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</si>
  <si>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</si>
  <si>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</si>
  <si>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</si>
  <si>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</si>
  <si>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</si>
  <si>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</si>
  <si>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</si>
  <si>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</si>
  <si>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</si>
  <si>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</si>
  <si>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</si>
  <si>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</si>
  <si>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</si>
  <si>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</si>
  <si>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</si>
  <si>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</si>
  <si>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</si>
  <si>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</si>
  <si>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</si>
  <si>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</si>
  <si>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</si>
  <si>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</si>
  <si>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</si>
  <si>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</si>
  <si>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</si>
  <si>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</si>
  <si>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</si>
  <si>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</si>
  <si>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</si>
  <si>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</si>
  <si>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</si>
  <si>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</si>
  <si>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</si>
  <si>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</si>
  <si>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</si>
  <si>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</si>
  <si>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</si>
  <si>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</si>
  <si>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</si>
  <si>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</si>
  <si>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</si>
  <si>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</si>
  <si>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</si>
  <si>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</si>
  <si>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</si>
  <si>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</si>
  <si>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</si>
  <si>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</si>
  <si>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</si>
  <si>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</si>
  <si>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</si>
  <si>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</si>
  <si>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</si>
  <si>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</si>
  <si>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</si>
  <si>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</si>
  <si>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</si>
  <si>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</si>
  <si>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</si>
  <si>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</si>
  <si>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</si>
  <si>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</si>
  <si>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</si>
  <si>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</si>
  <si>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</si>
  <si>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</si>
  <si>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</si>
  <si>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</si>
  <si>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</si>
  <si>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</si>
  <si>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</si>
  <si>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</si>
  <si>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</si>
  <si>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</si>
  <si>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</si>
  <si>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</si>
  <si>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</si>
  <si>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</si>
  <si>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</si>
  <si>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</si>
  <si>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</si>
  <si>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</si>
  <si>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</si>
  <si>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</si>
  <si>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</si>
  <si>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</si>
  <si>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</si>
  <si>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</si>
  <si>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</si>
  <si>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</si>
  <si>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</si>
  <si>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</si>
  <si>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</si>
  <si>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</si>
  <si>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</si>
  <si>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</si>
  <si>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</si>
  <si>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</si>
  <si>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</si>
  <si>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</si>
  <si>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</si>
  <si>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</si>
  <si>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</si>
  <si>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</si>
  <si>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</si>
  <si>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</si>
  <si>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</si>
  <si>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</si>
  <si>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</si>
  <si>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</si>
  <si>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</si>
  <si>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</si>
  <si>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</si>
  <si>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</si>
  <si>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</si>
  <si>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</si>
  <si>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</si>
  <si>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</si>
  <si>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</si>
  <si>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</si>
  <si>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</si>
  <si>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</si>
  <si>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</si>
  <si>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</si>
  <si>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</si>
  <si>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</si>
  <si>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</si>
  <si>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</si>
  <si>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</si>
  <si>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</si>
  <si>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</si>
  <si>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</si>
  <si>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</si>
  <si>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</si>
  <si>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</si>
  <si>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</si>
  <si>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</si>
  <si>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</si>
  <si>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</si>
  <si>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</si>
  <si>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</si>
  <si>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</si>
  <si>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</si>
  <si>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</si>
  <si>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</si>
  <si>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</si>
  <si>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</si>
  <si>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</si>
  <si>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</si>
  <si>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</si>
  <si>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</si>
  <si>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</si>
  <si>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</si>
  <si>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</si>
  <si>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</si>
  <si>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</si>
  <si>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</si>
  <si>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</si>
  <si>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</si>
  <si>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</si>
  <si>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</si>
  <si>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</si>
  <si>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</si>
  <si>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</si>
  <si>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</si>
  <si>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</si>
  <si>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</si>
  <si>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</si>
  <si>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</si>
  <si>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</si>
  <si>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</si>
  <si>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</si>
  <si>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</si>
  <si>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</si>
  <si>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</si>
  <si>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</si>
  <si>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</si>
  <si>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</si>
  <si>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</si>
  <si>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</si>
  <si>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</si>
  <si>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</si>
  <si>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</si>
  <si>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</si>
  <si>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</si>
  <si>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</si>
  <si>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</si>
  <si>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</si>
  <si>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</si>
  <si>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</si>
  <si>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</si>
  <si>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</si>
  <si>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</si>
  <si>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</si>
  <si>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</si>
  <si>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</si>
  <si>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</si>
  <si>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</si>
  <si>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</si>
  <si>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</si>
  <si>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</si>
  <si>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</si>
  <si>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</si>
  <si>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</si>
  <si>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</si>
  <si>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</si>
  <si>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</si>
  <si>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</si>
  <si>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</si>
  <si>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</si>
  <si>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</si>
  <si>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</si>
  <si>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</si>
  <si>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</si>
  <si>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</si>
  <si>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</si>
  <si>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</si>
  <si>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</si>
  <si>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</si>
  <si>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</si>
  <si>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</si>
  <si>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</si>
  <si>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</si>
  <si>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</si>
  <si>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</si>
  <si>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</si>
  <si>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</si>
  <si>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</si>
  <si>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</si>
  <si>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</si>
  <si>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</si>
  <si>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</si>
  <si>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</si>
  <si>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</si>
  <si>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</si>
  <si>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</si>
  <si>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</si>
  <si>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</si>
  <si>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</si>
  <si>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</si>
  <si>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</si>
  <si>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</si>
  <si>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</si>
  <si>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</si>
  <si>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</si>
  <si>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</si>
  <si>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</si>
  <si>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</si>
  <si>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</si>
  <si>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</si>
  <si>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</si>
  <si>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</si>
  <si>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</si>
  <si>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</si>
  <si>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</si>
  <si>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</si>
  <si>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</si>
  <si>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y113</t>
  </si>
  <si>
    <t>y114</t>
  </si>
  <si>
    <t>y115</t>
  </si>
  <si>
    <t>y116</t>
  </si>
  <si>
    <t>y117</t>
  </si>
  <si>
    <t>y118</t>
  </si>
  <si>
    <t>y119</t>
  </si>
  <si>
    <t>y120</t>
  </si>
  <si>
    <t>y121</t>
  </si>
  <si>
    <t>y122</t>
  </si>
  <si>
    <t>y123</t>
  </si>
  <si>
    <t>y124</t>
  </si>
  <si>
    <t>y125</t>
  </si>
  <si>
    <t>y126</t>
  </si>
  <si>
    <t>y127</t>
  </si>
  <si>
    <t>y128</t>
  </si>
  <si>
    <t>y129</t>
  </si>
  <si>
    <t>y130</t>
  </si>
  <si>
    <t>y131</t>
  </si>
  <si>
    <t>y132</t>
  </si>
  <si>
    <t>y133</t>
  </si>
  <si>
    <t>y134</t>
  </si>
  <si>
    <t>y135</t>
  </si>
  <si>
    <t>y136</t>
  </si>
  <si>
    <t>y137</t>
  </si>
  <si>
    <t>y138</t>
  </si>
  <si>
    <t>y139</t>
  </si>
  <si>
    <t>y140</t>
  </si>
  <si>
    <t>y141</t>
  </si>
  <si>
    <t>y142</t>
  </si>
  <si>
    <t>y143</t>
  </si>
  <si>
    <t>y144</t>
  </si>
  <si>
    <t>y145</t>
  </si>
  <si>
    <t>y146</t>
  </si>
  <si>
    <t>y147</t>
  </si>
  <si>
    <t>y148</t>
  </si>
  <si>
    <t>y149</t>
  </si>
  <si>
    <t>y150</t>
  </si>
  <si>
    <t>y151</t>
  </si>
  <si>
    <t>y152</t>
  </si>
  <si>
    <t>y153</t>
  </si>
  <si>
    <t>y154</t>
  </si>
  <si>
    <t>y155</t>
  </si>
  <si>
    <t>y156</t>
  </si>
  <si>
    <t>y157</t>
  </si>
  <si>
    <t>y158</t>
  </si>
  <si>
    <t>y159</t>
  </si>
  <si>
    <t>y160</t>
  </si>
  <si>
    <t>y161</t>
  </si>
  <si>
    <t>y162</t>
  </si>
  <si>
    <t>y163</t>
  </si>
  <si>
    <t>y164</t>
  </si>
  <si>
    <t>y165</t>
  </si>
  <si>
    <t>y166</t>
  </si>
  <si>
    <t>y167</t>
  </si>
  <si>
    <t>y168</t>
  </si>
  <si>
    <t>y169</t>
  </si>
  <si>
    <t>y170</t>
  </si>
  <si>
    <t>y171</t>
  </si>
  <si>
    <t>y172</t>
  </si>
  <si>
    <t>y173</t>
  </si>
  <si>
    <t>y174</t>
  </si>
  <si>
    <t>y175</t>
  </si>
  <si>
    <t>y176</t>
  </si>
  <si>
    <t>y177</t>
  </si>
  <si>
    <t>y178</t>
  </si>
  <si>
    <t>y179</t>
  </si>
  <si>
    <t>y180</t>
  </si>
  <si>
    <t>y181</t>
  </si>
  <si>
    <t>y182</t>
  </si>
  <si>
    <t>y183</t>
  </si>
  <si>
    <t>y184</t>
  </si>
  <si>
    <t>y185</t>
  </si>
  <si>
    <t>y186</t>
  </si>
  <si>
    <t>y187</t>
  </si>
  <si>
    <t>y188</t>
  </si>
  <si>
    <t>y189</t>
  </si>
  <si>
    <t>y190</t>
  </si>
  <si>
    <t>y191</t>
  </si>
  <si>
    <t>y192</t>
  </si>
  <si>
    <t>y193</t>
  </si>
  <si>
    <t>y194</t>
  </si>
  <si>
    <t>y195</t>
  </si>
  <si>
    <t>y196</t>
  </si>
  <si>
    <t>y197</t>
  </si>
  <si>
    <t>y198</t>
  </si>
  <si>
    <t>y199</t>
  </si>
  <si>
    <t>y200</t>
  </si>
  <si>
    <t>y201</t>
  </si>
  <si>
    <t>y202</t>
  </si>
  <si>
    <t>y203</t>
  </si>
  <si>
    <t>y204</t>
  </si>
  <si>
    <t>y205</t>
  </si>
  <si>
    <t>y206</t>
  </si>
  <si>
    <t>y207</t>
  </si>
  <si>
    <t>y208</t>
  </si>
  <si>
    <t>y209</t>
  </si>
  <si>
    <t>y210</t>
  </si>
  <si>
    <t>y211</t>
  </si>
  <si>
    <t>y212</t>
  </si>
  <si>
    <t>y213</t>
  </si>
  <si>
    <t>y214</t>
  </si>
  <si>
    <t>y215</t>
  </si>
  <si>
    <t>y216</t>
  </si>
  <si>
    <t>y217</t>
  </si>
  <si>
    <t>y218</t>
  </si>
  <si>
    <t>y219</t>
  </si>
  <si>
    <t>y220</t>
  </si>
  <si>
    <t>y221</t>
  </si>
  <si>
    <t>y222</t>
  </si>
  <si>
    <t>y223</t>
  </si>
  <si>
    <t>y224</t>
  </si>
  <si>
    <t>y225</t>
  </si>
  <si>
    <t>y226</t>
  </si>
  <si>
    <t>y227</t>
  </si>
  <si>
    <t>y228</t>
  </si>
  <si>
    <t>y229</t>
  </si>
  <si>
    <t>y230</t>
  </si>
  <si>
    <t>y231</t>
  </si>
  <si>
    <t>y232</t>
  </si>
  <si>
    <t>y233</t>
  </si>
  <si>
    <t>y234</t>
  </si>
  <si>
    <t>y235</t>
  </si>
  <si>
    <t>y236</t>
  </si>
  <si>
    <t>y237</t>
  </si>
  <si>
    <t>y238</t>
  </si>
  <si>
    <t>y239</t>
  </si>
  <si>
    <t>y240</t>
  </si>
  <si>
    <t>y241</t>
  </si>
  <si>
    <t>y242</t>
  </si>
  <si>
    <t>y243</t>
  </si>
  <si>
    <t>y244</t>
  </si>
  <si>
    <t>y245</t>
  </si>
  <si>
    <t>y246</t>
  </si>
  <si>
    <t>y247</t>
  </si>
  <si>
    <t>y248</t>
  </si>
  <si>
    <t>y249</t>
  </si>
  <si>
    <t>y250</t>
  </si>
  <si>
    <t>y251</t>
  </si>
  <si>
    <t>y252</t>
  </si>
  <si>
    <t>y253</t>
  </si>
  <si>
    <t>y254</t>
  </si>
  <si>
    <t>y255</t>
  </si>
  <si>
    <t>y256</t>
  </si>
  <si>
    <t>y257</t>
  </si>
  <si>
    <t>y258</t>
  </si>
  <si>
    <t>y259</t>
  </si>
  <si>
    <t>y260</t>
  </si>
  <si>
    <t>y261</t>
  </si>
  <si>
    <t>y262</t>
  </si>
  <si>
    <t>y263</t>
  </si>
  <si>
    <t>y264</t>
  </si>
  <si>
    <t>y265</t>
  </si>
  <si>
    <t>y266</t>
  </si>
  <si>
    <t>y267</t>
  </si>
  <si>
    <t>y268</t>
  </si>
  <si>
    <t>y269</t>
  </si>
  <si>
    <t>y270</t>
  </si>
  <si>
    <t>y271</t>
  </si>
  <si>
    <t>y272</t>
  </si>
  <si>
    <t>y273</t>
  </si>
  <si>
    <t>y274</t>
  </si>
  <si>
    <t>y275</t>
  </si>
  <si>
    <t>y276</t>
  </si>
  <si>
    <t>y277</t>
  </si>
  <si>
    <t>y278</t>
  </si>
  <si>
    <t>y279</t>
  </si>
  <si>
    <t>y280</t>
  </si>
  <si>
    <t>y281</t>
  </si>
  <si>
    <t>y282</t>
  </si>
  <si>
    <t>y283</t>
  </si>
  <si>
    <t>y284</t>
  </si>
  <si>
    <t>y285</t>
  </si>
  <si>
    <t>y286</t>
  </si>
  <si>
    <t>y287</t>
  </si>
  <si>
    <t>y288</t>
  </si>
  <si>
    <t>y289</t>
  </si>
  <si>
    <t>y290</t>
  </si>
  <si>
    <t>y291</t>
  </si>
  <si>
    <t>y292</t>
  </si>
  <si>
    <t>y293</t>
  </si>
  <si>
    <t>y294</t>
  </si>
  <si>
    <t>y295</t>
  </si>
  <si>
    <t>y296</t>
  </si>
  <si>
    <t>y297</t>
  </si>
  <si>
    <t>y298</t>
  </si>
  <si>
    <t>y299</t>
  </si>
  <si>
    <t>y300</t>
  </si>
  <si>
    <t>h=0,1</t>
  </si>
  <si>
    <t>X1</t>
  </si>
  <si>
    <t>X2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</si>
  <si>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</si>
  <si>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</si>
  <si>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</si>
  <si>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</si>
  <si>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</si>
  <si>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</si>
  <si>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</si>
  <si>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</si>
  <si>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</si>
  <si>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</si>
  <si>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</si>
  <si>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</si>
  <si>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</si>
  <si>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</si>
  <si>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</si>
  <si>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</si>
  <si>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</si>
  <si>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</si>
  <si>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</si>
  <si>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</si>
  <si>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</si>
  <si>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</si>
  <si>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</si>
  <si>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</si>
  <si>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</si>
  <si>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</si>
  <si>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</si>
  <si>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</si>
  <si>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</si>
  <si>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</si>
  <si>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</si>
  <si>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y(0)=</t>
  </si>
  <si>
    <t>K1</t>
  </si>
  <si>
    <t>K2</t>
  </si>
  <si>
    <t>Un+1</t>
  </si>
  <si>
    <t>X31</t>
  </si>
  <si>
    <t>Y31</t>
  </si>
  <si>
    <t>h=0,05</t>
  </si>
  <si>
    <t>k2</t>
  </si>
  <si>
    <t>k1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</si>
  <si>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</si>
  <si>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</si>
  <si>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</si>
  <si>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</si>
  <si>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</si>
  <si>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</si>
  <si>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</si>
  <si>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</si>
  <si>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</si>
  <si>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</si>
  <si>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</si>
  <si>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</si>
  <si>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</si>
  <si>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</si>
  <si>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X39</t>
  </si>
  <si>
    <t>Y39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</si>
  <si>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</si>
  <si>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</si>
  <si>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</si>
  <si>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</si>
  <si>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</si>
  <si>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</si>
  <si>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</si>
  <si>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</si>
  <si>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</si>
  <si>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</si>
  <si>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X45</t>
  </si>
  <si>
    <t>Y45</t>
  </si>
  <si>
    <t>X46</t>
  </si>
  <si>
    <t>Y46</t>
  </si>
  <si>
    <t>X47</t>
  </si>
  <si>
    <t>Y47</t>
  </si>
  <si>
    <t>X48</t>
  </si>
  <si>
    <t>Y48</t>
  </si>
  <si>
    <t>X49</t>
  </si>
  <si>
    <t>Y49</t>
  </si>
  <si>
    <t>X50</t>
  </si>
  <si>
    <t>Y50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</si>
  <si>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</si>
  <si>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</si>
  <si>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</si>
  <si>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</si>
  <si>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</si>
  <si>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</si>
  <si>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</si>
  <si>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</si>
  <si>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</si>
  <si>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</si>
  <si>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</si>
  <si>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</si>
  <si>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</si>
  <si>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</si>
  <si>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X58</t>
  </si>
  <si>
    <t>Y58</t>
  </si>
  <si>
    <t>X59</t>
  </si>
  <si>
    <t>Y59</t>
  </si>
  <si>
    <t>X60</t>
  </si>
  <si>
    <t>Y60</t>
  </si>
  <si>
    <t>h=0,01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</si>
  <si>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</si>
  <si>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</si>
  <si>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</si>
  <si>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</si>
  <si>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</si>
  <si>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</si>
  <si>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</si>
  <si>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</si>
  <si>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</si>
  <si>
    <t>Y65</t>
  </si>
  <si>
    <t>X66</t>
  </si>
  <si>
    <t>Y66</t>
  </si>
  <si>
    <t>X67</t>
  </si>
  <si>
    <t>Y67</t>
  </si>
  <si>
    <t>X68</t>
  </si>
  <si>
    <t>Y68</t>
  </si>
  <si>
    <t>X69</t>
  </si>
  <si>
    <t>Y69</t>
  </si>
  <si>
    <t>X70</t>
  </si>
  <si>
    <t>Y70</t>
  </si>
  <si>
    <t>X71</t>
  </si>
  <si>
    <t>Y71</t>
  </si>
  <si>
    <t>X72</t>
  </si>
  <si>
    <t>Y72</t>
  </si>
  <si>
    <t>X73</t>
  </si>
  <si>
    <t>Y73</t>
  </si>
  <si>
    <t>X74</t>
  </si>
  <si>
    <t>Y74</t>
  </si>
  <si>
    <t>X75</t>
  </si>
  <si>
    <t>Y75</t>
  </si>
  <si>
    <t>X76</t>
  </si>
  <si>
    <t>Y76</t>
  </si>
  <si>
    <t>X77</t>
  </si>
  <si>
    <t>Y77</t>
  </si>
  <si>
    <t>X78</t>
  </si>
  <si>
    <t>Y78</t>
  </si>
  <si>
    <t>X79</t>
  </si>
  <si>
    <t>Y79</t>
  </si>
  <si>
    <t>X80</t>
  </si>
  <si>
    <t>Y80</t>
  </si>
  <si>
    <t>X81</t>
  </si>
  <si>
    <t>Y81</t>
  </si>
  <si>
    <t>X82</t>
  </si>
  <si>
    <t>Y82</t>
  </si>
  <si>
    <t>X83</t>
  </si>
  <si>
    <t>Y83</t>
  </si>
  <si>
    <t>X84</t>
  </si>
  <si>
    <t>Y84</t>
  </si>
  <si>
    <t>X85</t>
  </si>
  <si>
    <t>Y85</t>
  </si>
  <si>
    <t>X86</t>
  </si>
  <si>
    <t>Y86</t>
  </si>
  <si>
    <t>X87</t>
  </si>
  <si>
    <t>Y87</t>
  </si>
  <si>
    <t>X88</t>
  </si>
  <si>
    <t>Y88</t>
  </si>
  <si>
    <t>X89</t>
  </si>
  <si>
    <t>Y89</t>
  </si>
  <si>
    <t>X90</t>
  </si>
  <si>
    <t>Y90</t>
  </si>
  <si>
    <t>X91</t>
  </si>
  <si>
    <t>Y91</t>
  </si>
  <si>
    <t>X92</t>
  </si>
  <si>
    <t>Y92</t>
  </si>
  <si>
    <t>X93</t>
  </si>
  <si>
    <t>Y93</t>
  </si>
  <si>
    <t>X94</t>
  </si>
  <si>
    <t>Y94</t>
  </si>
  <si>
    <t>X95</t>
  </si>
  <si>
    <t>Y95</t>
  </si>
  <si>
    <t>X96</t>
  </si>
  <si>
    <t>Y96</t>
  </si>
  <si>
    <t>X97</t>
  </si>
  <si>
    <t>Y97</t>
  </si>
  <si>
    <t>X98</t>
  </si>
  <si>
    <t>Y98</t>
  </si>
  <si>
    <t>X99</t>
  </si>
  <si>
    <t>Y99</t>
  </si>
  <si>
    <t>X100</t>
  </si>
  <si>
    <t>Y100</t>
  </si>
  <si>
    <t>X101</t>
  </si>
  <si>
    <t>Y101</t>
  </si>
  <si>
    <t>X102</t>
  </si>
  <si>
    <t>Y102</t>
  </si>
  <si>
    <t>X103</t>
  </si>
  <si>
    <t>Y103</t>
  </si>
  <si>
    <t>X104</t>
  </si>
  <si>
    <t>Y104</t>
  </si>
  <si>
    <t>X105</t>
  </si>
  <si>
    <t>Y105</t>
  </si>
  <si>
    <t>X106</t>
  </si>
  <si>
    <t>Y106</t>
  </si>
  <si>
    <t>X107</t>
  </si>
  <si>
    <t>Y107</t>
  </si>
  <si>
    <t>X108</t>
  </si>
  <si>
    <t>Y108</t>
  </si>
  <si>
    <t>X109</t>
  </si>
  <si>
    <t>Y109</t>
  </si>
  <si>
    <t>X110</t>
  </si>
  <si>
    <t>Y110</t>
  </si>
  <si>
    <t>X111</t>
  </si>
  <si>
    <t>Y111</t>
  </si>
  <si>
    <t>X112</t>
  </si>
  <si>
    <t>Y112</t>
  </si>
  <si>
    <t>X113</t>
  </si>
  <si>
    <t>Y113</t>
  </si>
  <si>
    <t>X114</t>
  </si>
  <si>
    <t>Y114</t>
  </si>
  <si>
    <t>X115</t>
  </si>
  <si>
    <t>Y115</t>
  </si>
  <si>
    <t>X116</t>
  </si>
  <si>
    <t>Y116</t>
  </si>
  <si>
    <t>X117</t>
  </si>
  <si>
    <t>Y117</t>
  </si>
  <si>
    <t>X118</t>
  </si>
  <si>
    <t>Y118</t>
  </si>
  <si>
    <t>X119</t>
  </si>
  <si>
    <t>Y119</t>
  </si>
  <si>
    <t>X120</t>
  </si>
  <si>
    <t>Y120</t>
  </si>
  <si>
    <t>X121</t>
  </si>
  <si>
    <t>Y121</t>
  </si>
  <si>
    <t>X122</t>
  </si>
  <si>
    <t>Y122</t>
  </si>
  <si>
    <t>X123</t>
  </si>
  <si>
    <t>Y123</t>
  </si>
  <si>
    <t>X124</t>
  </si>
  <si>
    <t>Y124</t>
  </si>
  <si>
    <t>X125</t>
  </si>
  <si>
    <t>Y125</t>
  </si>
  <si>
    <t>X126</t>
  </si>
  <si>
    <t>Y126</t>
  </si>
  <si>
    <t>X127</t>
  </si>
  <si>
    <t>Y127</t>
  </si>
  <si>
    <t>X128</t>
  </si>
  <si>
    <t>Y128</t>
  </si>
  <si>
    <t>X129</t>
  </si>
  <si>
    <t>Y129</t>
  </si>
  <si>
    <t>X130</t>
  </si>
  <si>
    <t>Y130</t>
  </si>
  <si>
    <t>X131</t>
  </si>
  <si>
    <t>Y131</t>
  </si>
  <si>
    <t>X132</t>
  </si>
  <si>
    <t>Y132</t>
  </si>
  <si>
    <t>X133</t>
  </si>
  <si>
    <t>Y133</t>
  </si>
  <si>
    <t>X134</t>
  </si>
  <si>
    <t>Y134</t>
  </si>
  <si>
    <t>X135</t>
  </si>
  <si>
    <t>Y135</t>
  </si>
  <si>
    <t>X136</t>
  </si>
  <si>
    <t>Y136</t>
  </si>
  <si>
    <t>X137</t>
  </si>
  <si>
    <t>Y137</t>
  </si>
  <si>
    <t>X138</t>
  </si>
  <si>
    <t>Y138</t>
  </si>
  <si>
    <t>X139</t>
  </si>
  <si>
    <t>Y139</t>
  </si>
  <si>
    <t>X140</t>
  </si>
  <si>
    <t>Y140</t>
  </si>
  <si>
    <t>X141</t>
  </si>
  <si>
    <t>Y141</t>
  </si>
  <si>
    <t>X142</t>
  </si>
  <si>
    <t>Y142</t>
  </si>
  <si>
    <t>X143</t>
  </si>
  <si>
    <t>Y143</t>
  </si>
  <si>
    <t>X144</t>
  </si>
  <si>
    <t>Y144</t>
  </si>
  <si>
    <t>X145</t>
  </si>
  <si>
    <t>Y145</t>
  </si>
  <si>
    <t>X146</t>
  </si>
  <si>
    <t>Y146</t>
  </si>
  <si>
    <t>X147</t>
  </si>
  <si>
    <t>Y147</t>
  </si>
  <si>
    <t>X148</t>
  </si>
  <si>
    <t>Y148</t>
  </si>
  <si>
    <t>X149</t>
  </si>
  <si>
    <t>Y149</t>
  </si>
  <si>
    <t>X150</t>
  </si>
  <si>
    <t>Y150</t>
  </si>
  <si>
    <t>X151</t>
  </si>
  <si>
    <t>Y151</t>
  </si>
  <si>
    <t>X152</t>
  </si>
  <si>
    <t>Y152</t>
  </si>
  <si>
    <t>X153</t>
  </si>
  <si>
    <t>Y153</t>
  </si>
  <si>
    <t>X154</t>
  </si>
  <si>
    <t>Y154</t>
  </si>
  <si>
    <t>X155</t>
  </si>
  <si>
    <t>Y155</t>
  </si>
  <si>
    <t>X156</t>
  </si>
  <si>
    <t>Y156</t>
  </si>
  <si>
    <t>X157</t>
  </si>
  <si>
    <t>Y157</t>
  </si>
  <si>
    <t>X158</t>
  </si>
  <si>
    <t>Y158</t>
  </si>
  <si>
    <t>X159</t>
  </si>
  <si>
    <t>Y159</t>
  </si>
  <si>
    <t>X160</t>
  </si>
  <si>
    <t>Y160</t>
  </si>
  <si>
    <t>X161</t>
  </si>
  <si>
    <t>Y161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</si>
  <si>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</si>
  <si>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</si>
  <si>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</si>
  <si>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</si>
  <si>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</si>
  <si>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</si>
  <si>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</si>
  <si>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</si>
  <si>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</si>
  <si>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</si>
  <si>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</si>
  <si>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</si>
  <si>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X168</t>
  </si>
  <si>
    <t>Y168</t>
  </si>
  <si>
    <t>X169</t>
  </si>
  <si>
    <t>Y169</t>
  </si>
  <si>
    <t>X170</t>
  </si>
  <si>
    <t>Y170</t>
  </si>
  <si>
    <t>X171</t>
  </si>
  <si>
    <t>Y171</t>
  </si>
  <si>
    <t>X172</t>
  </si>
  <si>
    <t>Y172</t>
  </si>
  <si>
    <t>X173</t>
  </si>
  <si>
    <t>Y173</t>
  </si>
  <si>
    <t>X174</t>
  </si>
  <si>
    <t>Y174</t>
  </si>
  <si>
    <t>X175</t>
  </si>
  <si>
    <t>Y175</t>
  </si>
  <si>
    <t>X176</t>
  </si>
  <si>
    <t>Y176</t>
  </si>
  <si>
    <t>X177</t>
  </si>
  <si>
    <t>Y177</t>
  </si>
  <si>
    <t>X178</t>
  </si>
  <si>
    <t>Y178</t>
  </si>
  <si>
    <t>X179</t>
  </si>
  <si>
    <t>Y179</t>
  </si>
  <si>
    <t>X180</t>
  </si>
  <si>
    <t>Y180</t>
  </si>
  <si>
    <t>X181</t>
  </si>
  <si>
    <t>Y181</t>
  </si>
  <si>
    <t>X182</t>
  </si>
  <si>
    <t>Y182</t>
  </si>
  <si>
    <t>X183</t>
  </si>
  <si>
    <t>Y183</t>
  </si>
  <si>
    <t>X184</t>
  </si>
  <si>
    <t>Y184</t>
  </si>
  <si>
    <t>X185</t>
  </si>
  <si>
    <t>Y185</t>
  </si>
  <si>
    <t>X186</t>
  </si>
  <si>
    <t>Y186</t>
  </si>
  <si>
    <t>X187</t>
  </si>
  <si>
    <t>Y187</t>
  </si>
  <si>
    <t>X188</t>
  </si>
  <si>
    <t>Y188</t>
  </si>
  <si>
    <t>X189</t>
  </si>
  <si>
    <t>Y189</t>
  </si>
  <si>
    <t>X190</t>
  </si>
  <si>
    <t>Y190</t>
  </si>
  <si>
    <t>X191</t>
  </si>
  <si>
    <t>Y191</t>
  </si>
  <si>
    <t>X192</t>
  </si>
  <si>
    <t>Y192</t>
  </si>
  <si>
    <t>X193</t>
  </si>
  <si>
    <t>Y193</t>
  </si>
  <si>
    <t>X194</t>
  </si>
  <si>
    <t>Y194</t>
  </si>
  <si>
    <t>X195</t>
  </si>
  <si>
    <t>Y195</t>
  </si>
  <si>
    <t>X196</t>
  </si>
  <si>
    <t>Y196</t>
  </si>
  <si>
    <t>X197</t>
  </si>
  <si>
    <t>Y197</t>
  </si>
  <si>
    <t>X198</t>
  </si>
  <si>
    <t>Y198</t>
  </si>
  <si>
    <t>X199</t>
  </si>
  <si>
    <t>Y199</t>
  </si>
  <si>
    <t>X200</t>
  </si>
  <si>
    <t>Y200</t>
  </si>
  <si>
    <t>X201</t>
  </si>
  <si>
    <t>Y201</t>
  </si>
  <si>
    <t>X202</t>
  </si>
  <si>
    <t>Y202</t>
  </si>
  <si>
    <t>X203</t>
  </si>
  <si>
    <t>Y203</t>
  </si>
  <si>
    <t>X204</t>
  </si>
  <si>
    <t>Y204</t>
  </si>
  <si>
    <t>X205</t>
  </si>
  <si>
    <t>Y205</t>
  </si>
  <si>
    <t>X206</t>
  </si>
  <si>
    <t>Y206</t>
  </si>
  <si>
    <t>X207</t>
  </si>
  <si>
    <t>Y207</t>
  </si>
  <si>
    <t>X208</t>
  </si>
  <si>
    <t>Y208</t>
  </si>
  <si>
    <t>X209</t>
  </si>
  <si>
    <t>Y209</t>
  </si>
  <si>
    <t>X210</t>
  </si>
  <si>
    <t>Y210</t>
  </si>
  <si>
    <t>X211</t>
  </si>
  <si>
    <t>Y211</t>
  </si>
  <si>
    <t>X212</t>
  </si>
  <si>
    <t>Y212</t>
  </si>
  <si>
    <t>X213</t>
  </si>
  <si>
    <t>Y213</t>
  </si>
  <si>
    <t>X214</t>
  </si>
  <si>
    <t>Y214</t>
  </si>
  <si>
    <t>X215</t>
  </si>
  <si>
    <t>Y215</t>
  </si>
  <si>
    <t>X216</t>
  </si>
  <si>
    <t>Y216</t>
  </si>
  <si>
    <t>X217</t>
  </si>
  <si>
    <t>Y217</t>
  </si>
  <si>
    <t>X218</t>
  </si>
  <si>
    <t>Y218</t>
  </si>
  <si>
    <t>X219</t>
  </si>
  <si>
    <t>Y219</t>
  </si>
  <si>
    <t>X220</t>
  </si>
  <si>
    <t>Y220</t>
  </si>
  <si>
    <t>X221</t>
  </si>
  <si>
    <t>Y221</t>
  </si>
  <si>
    <t>X222</t>
  </si>
  <si>
    <t>Y222</t>
  </si>
  <si>
    <t>X223</t>
  </si>
  <si>
    <t>Y223</t>
  </si>
  <si>
    <t>X224</t>
  </si>
  <si>
    <t>Y224</t>
  </si>
  <si>
    <t>X225</t>
  </si>
  <si>
    <t>Y225</t>
  </si>
  <si>
    <t>X226</t>
  </si>
  <si>
    <t>Y226</t>
  </si>
  <si>
    <t>X227</t>
  </si>
  <si>
    <t>Y227</t>
  </si>
  <si>
    <t>X228</t>
  </si>
  <si>
    <t>Y228</t>
  </si>
  <si>
    <t>X229</t>
  </si>
  <si>
    <t>Y229</t>
  </si>
  <si>
    <t>X230</t>
  </si>
  <si>
    <t>Y230</t>
  </si>
  <si>
    <t>X231</t>
  </si>
  <si>
    <t>Y231</t>
  </si>
  <si>
    <t>X232</t>
  </si>
  <si>
    <t>Y232</t>
  </si>
  <si>
    <t>X233</t>
  </si>
  <si>
    <t>Y233</t>
  </si>
  <si>
    <t>X234</t>
  </si>
  <si>
    <t>Y234</t>
  </si>
  <si>
    <t>X235</t>
  </si>
  <si>
    <t>Y235</t>
  </si>
  <si>
    <t>X236</t>
  </si>
  <si>
    <t>Y236</t>
  </si>
  <si>
    <t>X237</t>
  </si>
  <si>
    <t>Y237</t>
  </si>
  <si>
    <t>X238</t>
  </si>
  <si>
    <t>Y238</t>
  </si>
  <si>
    <t>X239</t>
  </si>
  <si>
    <t>Y239</t>
  </si>
  <si>
    <t>X240</t>
  </si>
  <si>
    <t>Y240</t>
  </si>
  <si>
    <t>X241</t>
  </si>
  <si>
    <t>Y241</t>
  </si>
  <si>
    <t>X242</t>
  </si>
  <si>
    <t>Y242</t>
  </si>
  <si>
    <t>X243</t>
  </si>
  <si>
    <t>Y243</t>
  </si>
  <si>
    <t>X244</t>
  </si>
  <si>
    <t>Y244</t>
  </si>
  <si>
    <t>X245</t>
  </si>
  <si>
    <t>Y245</t>
  </si>
  <si>
    <t>X246</t>
  </si>
  <si>
    <t>Y246</t>
  </si>
  <si>
    <t>X247</t>
  </si>
  <si>
    <t>Y247</t>
  </si>
  <si>
    <t>X248</t>
  </si>
  <si>
    <t>Y248</t>
  </si>
  <si>
    <t>X249</t>
  </si>
  <si>
    <t>Y249</t>
  </si>
  <si>
    <t>X250</t>
  </si>
  <si>
    <t>Y250</t>
  </si>
  <si>
    <t>X251</t>
  </si>
  <si>
    <t>Y251</t>
  </si>
  <si>
    <t>X252</t>
  </si>
  <si>
    <t>Y252</t>
  </si>
  <si>
    <t>X253</t>
  </si>
  <si>
    <t>Y253</t>
  </si>
  <si>
    <t>X254</t>
  </si>
  <si>
    <t>Y254</t>
  </si>
  <si>
    <t>X255</t>
  </si>
  <si>
    <t>Y255</t>
  </si>
  <si>
    <t>X256</t>
  </si>
  <si>
    <t>Y256</t>
  </si>
  <si>
    <t>X257</t>
  </si>
  <si>
    <t>Y257</t>
  </si>
  <si>
    <t>X258</t>
  </si>
  <si>
    <t>Y258</t>
  </si>
  <si>
    <t>X259</t>
  </si>
  <si>
    <t>Y259</t>
  </si>
  <si>
    <t>X260</t>
  </si>
  <si>
    <t>Y260</t>
  </si>
  <si>
    <t>X261</t>
  </si>
  <si>
    <t>Y261</t>
  </si>
  <si>
    <t>X262</t>
  </si>
  <si>
    <t>Y262</t>
  </si>
  <si>
    <t>X263</t>
  </si>
  <si>
    <t>Y263</t>
  </si>
  <si>
    <t>X264</t>
  </si>
  <si>
    <t>Y264</t>
  </si>
  <si>
    <t>X265</t>
  </si>
  <si>
    <t>Y265</t>
  </si>
  <si>
    <t>X266</t>
  </si>
  <si>
    <t>Y266</t>
  </si>
  <si>
    <t>X267</t>
  </si>
  <si>
    <t>Y267</t>
  </si>
  <si>
    <t>X268</t>
  </si>
  <si>
    <t>Y268</t>
  </si>
  <si>
    <t>X269</t>
  </si>
  <si>
    <t>Y269</t>
  </si>
  <si>
    <t>X270</t>
  </si>
  <si>
    <t>Y270</t>
  </si>
  <si>
    <t>X271</t>
  </si>
  <si>
    <t>Y271</t>
  </si>
  <si>
    <t>X272</t>
  </si>
  <si>
    <t>Y272</t>
  </si>
  <si>
    <t>X273</t>
  </si>
  <si>
    <t>Y273</t>
  </si>
  <si>
    <t>X274</t>
  </si>
  <si>
    <t>Y274</t>
  </si>
  <si>
    <t>X275</t>
  </si>
  <si>
    <t>Y275</t>
  </si>
  <si>
    <t>X276</t>
  </si>
  <si>
    <t>Y276</t>
  </si>
  <si>
    <t>X277</t>
  </si>
  <si>
    <t>Y277</t>
  </si>
  <si>
    <t>X278</t>
  </si>
  <si>
    <t>Y278</t>
  </si>
  <si>
    <t>X279</t>
  </si>
  <si>
    <t>Y279</t>
  </si>
  <si>
    <t>X280</t>
  </si>
  <si>
    <t>Y280</t>
  </si>
  <si>
    <t>X281</t>
  </si>
  <si>
    <t>Y281</t>
  </si>
  <si>
    <t>X282</t>
  </si>
  <si>
    <t>Y282</t>
  </si>
  <si>
    <t>X283</t>
  </si>
  <si>
    <t>Y283</t>
  </si>
  <si>
    <t>X284</t>
  </si>
  <si>
    <t>Y284</t>
  </si>
  <si>
    <t>X285</t>
  </si>
  <si>
    <t>Y285</t>
  </si>
  <si>
    <t>X286</t>
  </si>
  <si>
    <t>Y286</t>
  </si>
  <si>
    <t>X287</t>
  </si>
  <si>
    <t>Y287</t>
  </si>
  <si>
    <t>X288</t>
  </si>
  <si>
    <t>Y288</t>
  </si>
  <si>
    <t>X289</t>
  </si>
  <si>
    <t>Y289</t>
  </si>
  <si>
    <t>X290</t>
  </si>
  <si>
    <t>Y290</t>
  </si>
  <si>
    <t>X291</t>
  </si>
  <si>
    <t>Y291</t>
  </si>
  <si>
    <t>X292</t>
  </si>
  <si>
    <t>Y292</t>
  </si>
  <si>
    <t>X293</t>
  </si>
  <si>
    <t>Y293</t>
  </si>
  <si>
    <t>X294</t>
  </si>
  <si>
    <t>Y294</t>
  </si>
  <si>
    <t>X295</t>
  </si>
  <si>
    <t>Y295</t>
  </si>
  <si>
    <t>X296</t>
  </si>
  <si>
    <t>Y296</t>
  </si>
  <si>
    <t>X297</t>
  </si>
  <si>
    <t>Y297</t>
  </si>
  <si>
    <t>X298</t>
  </si>
  <si>
    <t>Y298</t>
  </si>
  <si>
    <t>X299</t>
  </si>
  <si>
    <t>Y299</t>
  </si>
  <si>
    <t>X300</t>
  </si>
  <si>
    <t>Y300</t>
  </si>
  <si>
    <t>X301</t>
  </si>
  <si>
    <t>Y301</t>
  </si>
  <si>
    <t>X302</t>
  </si>
  <si>
    <t>Y302</t>
  </si>
  <si>
    <t>y(0)=PI/2</t>
  </si>
  <si>
    <t>K3</t>
  </si>
  <si>
    <t>K4</t>
  </si>
  <si>
    <t>H=0,05</t>
  </si>
  <si>
    <t>dy/dx = x^2 + y^2</t>
  </si>
  <si>
    <t>y(0)=0</t>
  </si>
  <si>
    <t>y(1)=?</t>
  </si>
  <si>
    <t>dx/dy=4-(y/100+x)</t>
  </si>
  <si>
    <t>h=0,006</t>
  </si>
  <si>
    <t>X303</t>
  </si>
  <si>
    <t>Y303</t>
  </si>
  <si>
    <t>X304</t>
  </si>
  <si>
    <t>Y304</t>
  </si>
  <si>
    <t>X305</t>
  </si>
  <si>
    <t>Y305</t>
  </si>
  <si>
    <t>X306</t>
  </si>
  <si>
    <t>Y306</t>
  </si>
  <si>
    <t>X307</t>
  </si>
  <si>
    <t>Y307</t>
  </si>
  <si>
    <t>X308</t>
  </si>
  <si>
    <t>Y308</t>
  </si>
  <si>
    <t>X309</t>
  </si>
  <si>
    <t>Y309</t>
  </si>
  <si>
    <t>X310</t>
  </si>
  <si>
    <t>Y310</t>
  </si>
  <si>
    <t>X311</t>
  </si>
  <si>
    <t>Y311</t>
  </si>
  <si>
    <t>X312</t>
  </si>
  <si>
    <t>Y312</t>
  </si>
  <si>
    <t>X313</t>
  </si>
  <si>
    <t>Y313</t>
  </si>
  <si>
    <t>X314</t>
  </si>
  <si>
    <t>Y314</t>
  </si>
  <si>
    <t>X315</t>
  </si>
  <si>
    <t>Y315</t>
  </si>
  <si>
    <t>X316</t>
  </si>
  <si>
    <t>Y316</t>
  </si>
  <si>
    <t>X317</t>
  </si>
  <si>
    <t>Y317</t>
  </si>
  <si>
    <t>X318</t>
  </si>
  <si>
    <t>Y318</t>
  </si>
  <si>
    <t>X319</t>
  </si>
  <si>
    <t>Y319</t>
  </si>
  <si>
    <t>X320</t>
  </si>
  <si>
    <t>Y320</t>
  </si>
  <si>
    <t>X321</t>
  </si>
  <si>
    <t>Y321</t>
  </si>
  <si>
    <t>X322</t>
  </si>
  <si>
    <t>Y322</t>
  </si>
  <si>
    <t>X323</t>
  </si>
  <si>
    <t>Y323</t>
  </si>
  <si>
    <t>X324</t>
  </si>
  <si>
    <t>Y324</t>
  </si>
  <si>
    <t>X325</t>
  </si>
  <si>
    <t>Y325</t>
  </si>
  <si>
    <t>X326</t>
  </si>
  <si>
    <t>Y326</t>
  </si>
  <si>
    <t>X327</t>
  </si>
  <si>
    <t>Y327</t>
  </si>
  <si>
    <t>X328</t>
  </si>
  <si>
    <t>Y328</t>
  </si>
  <si>
    <t>X329</t>
  </si>
  <si>
    <t>Y329</t>
  </si>
  <si>
    <t>X330</t>
  </si>
  <si>
    <t>Y330</t>
  </si>
  <si>
    <t>X331</t>
  </si>
  <si>
    <t>Y331</t>
  </si>
  <si>
    <t>X332</t>
  </si>
  <si>
    <t>Y332</t>
  </si>
  <si>
    <t>X333</t>
  </si>
  <si>
    <t>Y333</t>
  </si>
  <si>
    <t>X334</t>
  </si>
  <si>
    <t>Y334</t>
  </si>
  <si>
    <t>X335</t>
  </si>
  <si>
    <t>Y335</t>
  </si>
  <si>
    <t>X336</t>
  </si>
  <si>
    <t>Y336</t>
  </si>
  <si>
    <t>X337</t>
  </si>
  <si>
    <t>Y337</t>
  </si>
  <si>
    <t>X338</t>
  </si>
  <si>
    <t>Y338</t>
  </si>
  <si>
    <t>X339</t>
  </si>
  <si>
    <t>Y339</t>
  </si>
  <si>
    <t>X340</t>
  </si>
  <si>
    <t>Y340</t>
  </si>
  <si>
    <t>X341</t>
  </si>
  <si>
    <t>Y341</t>
  </si>
  <si>
    <t>X342</t>
  </si>
  <si>
    <t>Y342</t>
  </si>
  <si>
    <t>X343</t>
  </si>
  <si>
    <t>Y343</t>
  </si>
  <si>
    <t>X344</t>
  </si>
  <si>
    <t>Y344</t>
  </si>
  <si>
    <t>X345</t>
  </si>
  <si>
    <t>Y345</t>
  </si>
  <si>
    <t>X346</t>
  </si>
  <si>
    <t>Y346</t>
  </si>
  <si>
    <t>X347</t>
  </si>
  <si>
    <t>Y347</t>
  </si>
  <si>
    <t>X348</t>
  </si>
  <si>
    <t>Y348</t>
  </si>
  <si>
    <t>X349</t>
  </si>
  <si>
    <t>Y349</t>
  </si>
  <si>
    <t>X350</t>
  </si>
  <si>
    <t>Y350</t>
  </si>
  <si>
    <t>X351</t>
  </si>
  <si>
    <t>Y351</t>
  </si>
  <si>
    <t>X352</t>
  </si>
  <si>
    <t>Y352</t>
  </si>
  <si>
    <t>X353</t>
  </si>
  <si>
    <t>Y353</t>
  </si>
  <si>
    <t>X354</t>
  </si>
  <si>
    <t>Y354</t>
  </si>
  <si>
    <t>X355</t>
  </si>
  <si>
    <t>Y355</t>
  </si>
  <si>
    <t>X356</t>
  </si>
  <si>
    <t>Y356</t>
  </si>
  <si>
    <t>X357</t>
  </si>
  <si>
    <t>Y357</t>
  </si>
  <si>
    <t>X358</t>
  </si>
  <si>
    <t>Y358</t>
  </si>
  <si>
    <t>X359</t>
  </si>
  <si>
    <t>Y359</t>
  </si>
  <si>
    <t>X360</t>
  </si>
  <si>
    <t>Y360</t>
  </si>
  <si>
    <t>X361</t>
  </si>
  <si>
    <t>Y361</t>
  </si>
  <si>
    <t>X362</t>
  </si>
  <si>
    <t>Y362</t>
  </si>
  <si>
    <t>X363</t>
  </si>
  <si>
    <t>Y363</t>
  </si>
  <si>
    <t>X364</t>
  </si>
  <si>
    <t>Y364</t>
  </si>
  <si>
    <t>X365</t>
  </si>
  <si>
    <t>Y365</t>
  </si>
  <si>
    <t>X366</t>
  </si>
  <si>
    <t>Y366</t>
  </si>
  <si>
    <t>X367</t>
  </si>
  <si>
    <t>Y367</t>
  </si>
  <si>
    <t>X368</t>
  </si>
  <si>
    <t>Y368</t>
  </si>
  <si>
    <t>X369</t>
  </si>
  <si>
    <t>Y369</t>
  </si>
  <si>
    <t>X370</t>
  </si>
  <si>
    <t>Y370</t>
  </si>
  <si>
    <t>X371</t>
  </si>
  <si>
    <t>Y371</t>
  </si>
  <si>
    <t>X372</t>
  </si>
  <si>
    <t>Y372</t>
  </si>
  <si>
    <t>X373</t>
  </si>
  <si>
    <t>Y373</t>
  </si>
  <si>
    <t>X374</t>
  </si>
  <si>
    <t>Y374</t>
  </si>
  <si>
    <t>X375</t>
  </si>
  <si>
    <t>Y375</t>
  </si>
  <si>
    <t>X376</t>
  </si>
  <si>
    <t>Y376</t>
  </si>
  <si>
    <t>X377</t>
  </si>
  <si>
    <t>Y377</t>
  </si>
  <si>
    <t>X378</t>
  </si>
  <si>
    <t>Y378</t>
  </si>
  <si>
    <t>X379</t>
  </si>
  <si>
    <t>Y379</t>
  </si>
  <si>
    <t>X380</t>
  </si>
  <si>
    <t>Y380</t>
  </si>
  <si>
    <t>X381</t>
  </si>
  <si>
    <t>Y381</t>
  </si>
  <si>
    <t>X382</t>
  </si>
  <si>
    <t>Y382</t>
  </si>
  <si>
    <t>X383</t>
  </si>
  <si>
    <t>Y383</t>
  </si>
  <si>
    <t>X384</t>
  </si>
  <si>
    <t>Y384</t>
  </si>
  <si>
    <t>X385</t>
  </si>
  <si>
    <t>Y385</t>
  </si>
  <si>
    <t>X386</t>
  </si>
  <si>
    <t>Y386</t>
  </si>
  <si>
    <t>X387</t>
  </si>
  <si>
    <t>Y387</t>
  </si>
  <si>
    <t>X388</t>
  </si>
  <si>
    <t>Y388</t>
  </si>
  <si>
    <t>X389</t>
  </si>
  <si>
    <t>Y389</t>
  </si>
  <si>
    <t>X390</t>
  </si>
  <si>
    <t>Y390</t>
  </si>
  <si>
    <t>X391</t>
  </si>
  <si>
    <t>Y391</t>
  </si>
  <si>
    <t>X392</t>
  </si>
  <si>
    <t>Y392</t>
  </si>
  <si>
    <t>X393</t>
  </si>
  <si>
    <t>Y393</t>
  </si>
  <si>
    <t>X394</t>
  </si>
  <si>
    <t>Y394</t>
  </si>
  <si>
    <t>X395</t>
  </si>
  <si>
    <t>Y395</t>
  </si>
  <si>
    <t>X396</t>
  </si>
  <si>
    <t>Y396</t>
  </si>
  <si>
    <t>X397</t>
  </si>
  <si>
    <t>Y397</t>
  </si>
  <si>
    <t>X398</t>
  </si>
  <si>
    <t>Y398</t>
  </si>
  <si>
    <t>X399</t>
  </si>
  <si>
    <t>Y399</t>
  </si>
  <si>
    <t>X400</t>
  </si>
  <si>
    <t>Y400</t>
  </si>
  <si>
    <t>X401</t>
  </si>
  <si>
    <t>Y401</t>
  </si>
  <si>
    <t>X402</t>
  </si>
  <si>
    <t>Y402</t>
  </si>
  <si>
    <t>X403</t>
  </si>
  <si>
    <t>Y403</t>
  </si>
  <si>
    <t>X404</t>
  </si>
  <si>
    <t>Y404</t>
  </si>
  <si>
    <t>X405</t>
  </si>
  <si>
    <t>Y405</t>
  </si>
  <si>
    <t>X406</t>
  </si>
  <si>
    <t>Y406</t>
  </si>
  <si>
    <t>X407</t>
  </si>
  <si>
    <t>Y407</t>
  </si>
  <si>
    <t>X408</t>
  </si>
  <si>
    <t>Y408</t>
  </si>
  <si>
    <t>X409</t>
  </si>
  <si>
    <t>Y409</t>
  </si>
  <si>
    <t>X410</t>
  </si>
  <si>
    <t>Y410</t>
  </si>
  <si>
    <t>X411</t>
  </si>
  <si>
    <t>Y411</t>
  </si>
  <si>
    <t>X412</t>
  </si>
  <si>
    <t>Y412</t>
  </si>
  <si>
    <t>X413</t>
  </si>
  <si>
    <t>Y413</t>
  </si>
  <si>
    <t>X414</t>
  </si>
  <si>
    <t>Y414</t>
  </si>
  <si>
    <t>X415</t>
  </si>
  <si>
    <t>Y415</t>
  </si>
  <si>
    <t>X416</t>
  </si>
  <si>
    <t>Y416</t>
  </si>
  <si>
    <t>X417</t>
  </si>
  <si>
    <t>Y417</t>
  </si>
  <si>
    <t>X418</t>
  </si>
  <si>
    <t>Y418</t>
  </si>
  <si>
    <t>X419</t>
  </si>
  <si>
    <t>Y419</t>
  </si>
  <si>
    <t>X420</t>
  </si>
  <si>
    <t>Y420</t>
  </si>
  <si>
    <t>X421</t>
  </si>
  <si>
    <t>Y421</t>
  </si>
  <si>
    <t>X422</t>
  </si>
  <si>
    <t>Y422</t>
  </si>
  <si>
    <t>X423</t>
  </si>
  <si>
    <t>Y423</t>
  </si>
  <si>
    <t>X424</t>
  </si>
  <si>
    <t>Y424</t>
  </si>
  <si>
    <t>X425</t>
  </si>
  <si>
    <t>Y425</t>
  </si>
  <si>
    <t>X426</t>
  </si>
  <si>
    <t>Y426</t>
  </si>
  <si>
    <t>X427</t>
  </si>
  <si>
    <t>Y427</t>
  </si>
  <si>
    <t>X428</t>
  </si>
  <si>
    <t>Y428</t>
  </si>
  <si>
    <t>X429</t>
  </si>
  <si>
    <t>Y429</t>
  </si>
  <si>
    <t>X430</t>
  </si>
  <si>
    <t>Y430</t>
  </si>
  <si>
    <t>X431</t>
  </si>
  <si>
    <t>Y431</t>
  </si>
  <si>
    <t>X432</t>
  </si>
  <si>
    <t>Y432</t>
  </si>
  <si>
    <t>X433</t>
  </si>
  <si>
    <t>Y433</t>
  </si>
  <si>
    <t>X434</t>
  </si>
  <si>
    <t>Y434</t>
  </si>
  <si>
    <t>X435</t>
  </si>
  <si>
    <t>Y435</t>
  </si>
  <si>
    <t>X436</t>
  </si>
  <si>
    <t>Y436</t>
  </si>
  <si>
    <t>X437</t>
  </si>
  <si>
    <t>Y437</t>
  </si>
  <si>
    <t>X438</t>
  </si>
  <si>
    <t>Y438</t>
  </si>
  <si>
    <t>X439</t>
  </si>
  <si>
    <t>Y439</t>
  </si>
  <si>
    <t>X440</t>
  </si>
  <si>
    <t>Y440</t>
  </si>
  <si>
    <t>X441</t>
  </si>
  <si>
    <t>Y441</t>
  </si>
  <si>
    <t>X442</t>
  </si>
  <si>
    <t>Y442</t>
  </si>
  <si>
    <t>X443</t>
  </si>
  <si>
    <t>Y443</t>
  </si>
  <si>
    <t>X444</t>
  </si>
  <si>
    <t>Y444</t>
  </si>
  <si>
    <t>X445</t>
  </si>
  <si>
    <t>Y445</t>
  </si>
  <si>
    <t>X446</t>
  </si>
  <si>
    <t>Y446</t>
  </si>
  <si>
    <t>X447</t>
  </si>
  <si>
    <t>Y447</t>
  </si>
  <si>
    <t>X448</t>
  </si>
  <si>
    <t>Y448</t>
  </si>
  <si>
    <t>X449</t>
  </si>
  <si>
    <t>Y449</t>
  </si>
  <si>
    <t>X450</t>
  </si>
  <si>
    <t>Y450</t>
  </si>
  <si>
    <t>X451</t>
  </si>
  <si>
    <t>Y451</t>
  </si>
  <si>
    <t>X452</t>
  </si>
  <si>
    <t>Y452</t>
  </si>
  <si>
    <t>X453</t>
  </si>
  <si>
    <t>Y453</t>
  </si>
  <si>
    <t>X454</t>
  </si>
  <si>
    <t>Y454</t>
  </si>
  <si>
    <t>X455</t>
  </si>
  <si>
    <t>Y455</t>
  </si>
  <si>
    <t>X456</t>
  </si>
  <si>
    <t>Y456</t>
  </si>
  <si>
    <t>X457</t>
  </si>
  <si>
    <t>Y457</t>
  </si>
  <si>
    <t>X458</t>
  </si>
  <si>
    <t>Y458</t>
  </si>
  <si>
    <t>X459</t>
  </si>
  <si>
    <t>Y459</t>
  </si>
  <si>
    <t>X460</t>
  </si>
  <si>
    <t>Y460</t>
  </si>
  <si>
    <t>X461</t>
  </si>
  <si>
    <t>Y461</t>
  </si>
  <si>
    <t>X462</t>
  </si>
  <si>
    <t>Y462</t>
  </si>
  <si>
    <t>X463</t>
  </si>
  <si>
    <t>Y463</t>
  </si>
  <si>
    <t>X464</t>
  </si>
  <si>
    <t>Y464</t>
  </si>
  <si>
    <t>X465</t>
  </si>
  <si>
    <t>Y465</t>
  </si>
  <si>
    <t>X466</t>
  </si>
  <si>
    <t>Y466</t>
  </si>
  <si>
    <t>X467</t>
  </si>
  <si>
    <t>Y467</t>
  </si>
  <si>
    <t>X468</t>
  </si>
  <si>
    <t>Y468</t>
  </si>
  <si>
    <t>X469</t>
  </si>
  <si>
    <t>Y469</t>
  </si>
  <si>
    <t>X470</t>
  </si>
  <si>
    <t>Y470</t>
  </si>
  <si>
    <t>X471</t>
  </si>
  <si>
    <t>Y471</t>
  </si>
  <si>
    <t>X472</t>
  </si>
  <si>
    <t>Y472</t>
  </si>
  <si>
    <t>X473</t>
  </si>
  <si>
    <t>Y473</t>
  </si>
  <si>
    <t>X474</t>
  </si>
  <si>
    <t>Y474</t>
  </si>
  <si>
    <t>X475</t>
  </si>
  <si>
    <t>Y475</t>
  </si>
  <si>
    <t>X476</t>
  </si>
  <si>
    <t>Y476</t>
  </si>
  <si>
    <t>X477</t>
  </si>
  <si>
    <t>Y477</t>
  </si>
  <si>
    <t>X478</t>
  </si>
  <si>
    <t>Y478</t>
  </si>
  <si>
    <t>X479</t>
  </si>
  <si>
    <t>Y479</t>
  </si>
  <si>
    <t>X480</t>
  </si>
  <si>
    <t>Y480</t>
  </si>
  <si>
    <t>X481</t>
  </si>
  <si>
    <t>Y481</t>
  </si>
  <si>
    <t>X482</t>
  </si>
  <si>
    <t>Y482</t>
  </si>
  <si>
    <t>X483</t>
  </si>
  <si>
    <t>Y483</t>
  </si>
  <si>
    <t>X484</t>
  </si>
  <si>
    <t>Y484</t>
  </si>
  <si>
    <t>X485</t>
  </si>
  <si>
    <t>Y485</t>
  </si>
  <si>
    <t>X486</t>
  </si>
  <si>
    <t>Y486</t>
  </si>
  <si>
    <t>X487</t>
  </si>
  <si>
    <t>Y487</t>
  </si>
  <si>
    <t>X488</t>
  </si>
  <si>
    <t>Y488</t>
  </si>
  <si>
    <t>X489</t>
  </si>
  <si>
    <t>Y489</t>
  </si>
  <si>
    <t>X490</t>
  </si>
  <si>
    <t>Y490</t>
  </si>
  <si>
    <t>X491</t>
  </si>
  <si>
    <t>Y491</t>
  </si>
  <si>
    <t>X492</t>
  </si>
  <si>
    <t>Y492</t>
  </si>
  <si>
    <t>X493</t>
  </si>
  <si>
    <t>Y493</t>
  </si>
  <si>
    <t>X494</t>
  </si>
  <si>
    <t>Y494</t>
  </si>
  <si>
    <t>X495</t>
  </si>
  <si>
    <t>Y495</t>
  </si>
  <si>
    <t>X496</t>
  </si>
  <si>
    <t>Y496</t>
  </si>
  <si>
    <t>X497</t>
  </si>
  <si>
    <t>Y497</t>
  </si>
  <si>
    <t>X498</t>
  </si>
  <si>
    <t>Y498</t>
  </si>
  <si>
    <t>X499</t>
  </si>
  <si>
    <t>Y499</t>
  </si>
  <si>
    <t>X500</t>
  </si>
  <si>
    <t>Y500</t>
  </si>
  <si>
    <t>Euler</t>
  </si>
  <si>
    <t>Euler mejorado</t>
  </si>
  <si>
    <t>Runge Kutta</t>
  </si>
  <si>
    <t>n=11</t>
  </si>
  <si>
    <t>f(x)</t>
  </si>
  <si>
    <t>xi</t>
  </si>
  <si>
    <t>Valor De La integral:</t>
  </si>
  <si>
    <t>n=24</t>
  </si>
  <si>
    <t>Xi</t>
  </si>
  <si>
    <t>X</t>
  </si>
  <si>
    <t>F(X)</t>
  </si>
  <si>
    <t>Simpson</t>
  </si>
  <si>
    <t xml:space="preserve">Regla Falsa </t>
  </si>
  <si>
    <t>An</t>
  </si>
  <si>
    <t>Bn</t>
  </si>
  <si>
    <t>f2(An)</t>
  </si>
  <si>
    <t>f1(An)</t>
  </si>
  <si>
    <t>f3(An)</t>
  </si>
  <si>
    <t>f4(An)</t>
  </si>
  <si>
    <t>f5(An)</t>
  </si>
  <si>
    <t>f(An)</t>
  </si>
  <si>
    <t>f1(Bn)</t>
  </si>
  <si>
    <t>f2(Bn)</t>
  </si>
  <si>
    <t>f3(Bn)</t>
  </si>
  <si>
    <t>f4(Bn)</t>
  </si>
  <si>
    <t>f(Bn)</t>
  </si>
  <si>
    <t>f5(Bn)</t>
  </si>
  <si>
    <t>Xn</t>
  </si>
  <si>
    <t>f1(Xn)</t>
  </si>
  <si>
    <t>f2(Xn)</t>
  </si>
  <si>
    <t>f3(Xn)</t>
  </si>
  <si>
    <t>f4(Xn)</t>
  </si>
  <si>
    <t>f5(Xn)</t>
  </si>
  <si>
    <t>f(Xn)</t>
  </si>
  <si>
    <t>Error</t>
  </si>
  <si>
    <t>I''(I'''(0))=</t>
  </si>
  <si>
    <t>f1</t>
  </si>
  <si>
    <t>f2</t>
  </si>
  <si>
    <t>f3</t>
  </si>
  <si>
    <t>f4</t>
  </si>
  <si>
    <t>f5</t>
  </si>
  <si>
    <t>(b-a)^3*M</t>
  </si>
  <si>
    <t>f=M</t>
  </si>
  <si>
    <t>(12*10e-2)</t>
  </si>
  <si>
    <t>n</t>
  </si>
  <si>
    <t>n=28</t>
  </si>
  <si>
    <t>h= 1/35</t>
  </si>
  <si>
    <t>x</t>
  </si>
  <si>
    <t xml:space="preserve">integral </t>
  </si>
  <si>
    <t>n=30</t>
  </si>
  <si>
    <t>h= 1/5</t>
  </si>
  <si>
    <t>Q(x)</t>
  </si>
  <si>
    <t>C(x)</t>
  </si>
  <si>
    <t>M=</t>
  </si>
  <si>
    <t>C(t)=11.2(e^-t/4)+4.8</t>
  </si>
  <si>
    <t>Y</t>
  </si>
  <si>
    <t>dq/dt = -60(e^-t/10)+60</t>
  </si>
  <si>
    <t>h=0,25</t>
  </si>
  <si>
    <t>x-2h</t>
  </si>
  <si>
    <t>x-h</t>
  </si>
  <si>
    <t>x+h</t>
  </si>
  <si>
    <t>x+2h</t>
  </si>
  <si>
    <t>x=</t>
  </si>
  <si>
    <t>q(t)=600*e^(-t/10)+60t-599</t>
  </si>
  <si>
    <t>q'(2)=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</si>
</sst>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"/>
    <numFmt numFmtId="165" formatCode="0.0000000000000"/>
    <numFmt numFmtId="166" formatCode="0.00000000000000"/>
    <numFmt numFmtId="167" formatCode="0.000000000"/>
    <numFmt numFmtId="168" formatCode="0.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7" fontId="0" fillId="2" borderId="1" xfId="0" applyNumberFormat="1" applyFill="1" applyBorder="1"/>
    <xf numFmtId="168" fontId="0" fillId="2" borderId="0" xfId="0" applyNumberFormat="1" applyFill="1"/>
    <xf numFmtId="166" fontId="0" fillId="2" borderId="0" xfId="0" applyNumberFormat="1" applyFill="1"/>
    <xf numFmtId="165" fontId="0" fillId="2" borderId="1" xfId="0" applyNumberFormat="1" applyFill="1" applyBorder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52F2-FF3E-4A16-BF96-6B4F1531EE92}">
  <dimension ref="A1:Q303"/>
  <sheetViews>
    <sheetView topLeftCell="A18" workbookViewId="0">
      <selection activeCell="D33" sqref="D33"/>
    </sheetView>
  </sheetViews>
  <sheetFormatPr baseColWidth="10" defaultRowHeight="15" x14ac:dyDescent="0.25"/>
  <cols>
    <col min="5" max="5" width="11.85546875" customWidth="1"/>
  </cols>
  <sheetData>
    <row r="1" spans="1:17" x14ac:dyDescent="0.25">
      <c r="A1" t="s">
        <v>0</v>
      </c>
      <c r="D1" t="s">
        <v>32</v>
      </c>
      <c r="G1" t="s">
        <v>65</v>
      </c>
      <c r="M1" t="s">
        <v>155</v>
      </c>
    </row>
    <row r="2" spans="1:17" x14ac:dyDescent="0.25">
      <c r="A2" s="3"/>
      <c r="B2" s="3"/>
      <c r="C2" s="3"/>
      <c r="D2" s="3"/>
      <c r="E2" s="2" t="s">
        <v>64</v>
      </c>
      <c r="F2" s="3"/>
      <c r="H2" s="3"/>
      <c r="K2" t="s">
        <v>64</v>
      </c>
      <c r="Q2" t="s">
        <v>64</v>
      </c>
    </row>
    <row r="3" spans="1:17" x14ac:dyDescent="0.25">
      <c r="A3" s="2" t="s">
        <v>1</v>
      </c>
      <c r="B3" s="2">
        <v>0</v>
      </c>
      <c r="C3" s="2" t="s">
        <v>33</v>
      </c>
      <c r="D3" s="2">
        <f>(PI()/2)</f>
        <v>1.5707963267948966</v>
      </c>
      <c r="E3" s="2">
        <f>((-3*(B3^2))-(2*B3*D3))/((B3^2)+COS(D3))</f>
        <v>0</v>
      </c>
      <c r="F3" s="3"/>
      <c r="G3" s="1" t="s">
        <v>66</v>
      </c>
      <c r="H3" s="4">
        <v>0</v>
      </c>
      <c r="I3" s="2" t="s">
        <v>33</v>
      </c>
      <c r="J3" s="1">
        <f>PI()/2</f>
        <v>1.5707963267948966</v>
      </c>
      <c r="K3" s="1">
        <f>((-3*(H3^2))-(2*H3*J3))/((H3^2)+COS(J3))</f>
        <v>0</v>
      </c>
      <c r="M3" s="1" t="s">
        <v>66</v>
      </c>
      <c r="N3" s="1">
        <v>0</v>
      </c>
      <c r="O3" s="1" t="s">
        <v>33</v>
      </c>
      <c r="P3" s="1">
        <f>(PI()/2)</f>
        <v>1.5707963267948966</v>
      </c>
      <c r="Q3" s="1">
        <f>((-3*(N3^2))-(2*N3*P3))/((N3^2)+COS(P3))</f>
        <v>0</v>
      </c>
    </row>
    <row r="4" spans="1:17" x14ac:dyDescent="0.25">
      <c r="A4" s="2" t="s">
        <v>637</v>
      </c>
      <c r="B4" s="2">
        <v>0.1</v>
      </c>
      <c r="C4" s="2" t="s">
        <v>34</v>
      </c>
      <c r="D4" s="2">
        <f>D3+(0.1*E3)</f>
        <v>1.5707963267948966</v>
      </c>
      <c r="E4" s="2">
        <f>((-3*(B4^2))-(2*B4*D4))/((B4^2)+COS(D4))</f>
        <v>-34.415926535897718</v>
      </c>
      <c r="F4" s="3"/>
      <c r="G4" s="1" t="s">
        <v>2</v>
      </c>
      <c r="H4" s="4">
        <v>0.05</v>
      </c>
      <c r="I4" s="2" t="s">
        <v>34</v>
      </c>
      <c r="J4" s="1">
        <f>J3+(0.05*K3)</f>
        <v>1.5707963267948966</v>
      </c>
      <c r="K4" s="1">
        <f>((-3*(H4^2))-(2*H4*J4))/((H4^2)+COS(J4))</f>
        <v>-65.831853071794242</v>
      </c>
      <c r="M4" s="1" t="s">
        <v>2</v>
      </c>
      <c r="N4" s="1">
        <v>0.01</v>
      </c>
      <c r="O4" s="1" t="s">
        <v>34</v>
      </c>
      <c r="P4" s="1">
        <f>P3+(0.05*Q3)</f>
        <v>1.5707963267948966</v>
      </c>
      <c r="Q4" s="1">
        <f>((-3*(N4^2))-(2*N4*P4))/((N4^2)+COS(P4))</f>
        <v>-317.15926535878504</v>
      </c>
    </row>
    <row r="5" spans="1:17" x14ac:dyDescent="0.25">
      <c r="A5" s="2" t="s">
        <v>638</v>
      </c>
      <c r="B5" s="2">
        <v>0.2</v>
      </c>
      <c r="C5" s="2" t="s">
        <v>35</v>
      </c>
      <c r="D5" s="2">
        <f>D4+(0.1*E4)</f>
        <v>-1.8707963267948755</v>
      </c>
      <c r="E5" s="2">
        <f>((-3*(B5^2))-(2*B5*D5))/((B5^2)+COS(D5))</f>
        <v>-2.4589778590417253</v>
      </c>
      <c r="F5" s="3"/>
      <c r="G5" s="1" t="s">
        <v>3</v>
      </c>
      <c r="H5" s="4">
        <v>0.1</v>
      </c>
      <c r="I5" s="2" t="s">
        <v>35</v>
      </c>
      <c r="J5" s="1">
        <f>J4+(0.05*K4)</f>
        <v>-1.7207963267948156</v>
      </c>
      <c r="K5" s="1">
        <f>((-3*(H5^2))-(2*H5*J5))/((H5^2)+COS(J5))</f>
        <v>-2.2530369547126963</v>
      </c>
      <c r="M5" s="1" t="s">
        <v>3</v>
      </c>
      <c r="N5" s="1">
        <v>0.02</v>
      </c>
      <c r="O5" s="1" t="s">
        <v>35</v>
      </c>
      <c r="P5" s="1">
        <f>P4+(0.05*Q4)</f>
        <v>-14.287166941144356</v>
      </c>
      <c r="Q5" s="1">
        <f>((-3*(N5^2))-(2*N5*P5))/((N5^2)+COS(P5))</f>
        <v>-3.8264480922930622</v>
      </c>
    </row>
    <row r="6" spans="1:17" x14ac:dyDescent="0.25">
      <c r="A6" s="2" t="s">
        <v>4</v>
      </c>
      <c r="B6" s="2">
        <v>0.3</v>
      </c>
      <c r="C6" s="2" t="s">
        <v>36</v>
      </c>
      <c r="D6" s="2">
        <f t="shared" ref="D6:D33" si="0">D5+(0.1*E5)</f>
        <v>-2.1166941126990482</v>
      </c>
      <c r="E6" s="2">
        <f t="shared" ref="E6:E33" si="1">((-3*(B6^2))-(2*B6*D6))/((B6^2)+COS(D6))</f>
        <v>-2.3300326509655309</v>
      </c>
      <c r="F6" s="3"/>
      <c r="G6" s="1" t="s">
        <v>67</v>
      </c>
      <c r="H6" s="4">
        <v>0.15</v>
      </c>
      <c r="I6" s="2" t="s">
        <v>36</v>
      </c>
      <c r="J6" s="1">
        <f t="shared" ref="J6:J63" si="2">J5+(0.05*K5)</f>
        <v>-1.8334481745304505</v>
      </c>
      <c r="K6" s="1">
        <f t="shared" ref="K6:K63" si="3">((-3*(H6^2))-(2*H6*J6))/((H6^2)+COS(J6))</f>
        <v>-2.0347880663627094</v>
      </c>
      <c r="M6" s="1" t="s">
        <v>67</v>
      </c>
      <c r="N6" s="1">
        <v>0.03</v>
      </c>
      <c r="O6" s="1" t="s">
        <v>36</v>
      </c>
      <c r="P6" s="1">
        <f t="shared" ref="P6:P69" si="4">P5+(0.05*Q5)</f>
        <v>-14.478489345759009</v>
      </c>
      <c r="Q6" s="1">
        <f t="shared" ref="Q6:Q69" si="5">((-3*(N6^2))-(2*N6*P6))/((N6^2)+COS(P6))</f>
        <v>-2.5941355561908765</v>
      </c>
    </row>
    <row r="7" spans="1:17" x14ac:dyDescent="0.25">
      <c r="A7" s="2" t="s">
        <v>5</v>
      </c>
      <c r="B7" s="2">
        <v>0.4</v>
      </c>
      <c r="C7" s="2" t="s">
        <v>37</v>
      </c>
      <c r="D7" s="2">
        <f t="shared" si="0"/>
        <v>-2.3496973777956014</v>
      </c>
      <c r="E7" s="2">
        <f t="shared" si="1"/>
        <v>-2.5802096614578334</v>
      </c>
      <c r="F7" s="3"/>
      <c r="G7" s="1" t="s">
        <v>68</v>
      </c>
      <c r="H7" s="4">
        <v>0.2</v>
      </c>
      <c r="I7" s="2" t="s">
        <v>37</v>
      </c>
      <c r="J7" s="1">
        <f t="shared" si="2"/>
        <v>-1.9351875778485859</v>
      </c>
      <c r="K7" s="1">
        <f t="shared" si="3"/>
        <v>-2.0673678137903533</v>
      </c>
      <c r="M7" s="1" t="s">
        <v>68</v>
      </c>
      <c r="N7" s="1">
        <v>0.04</v>
      </c>
      <c r="O7" s="1" t="s">
        <v>37</v>
      </c>
      <c r="P7" s="1">
        <f t="shared" si="4"/>
        <v>-14.608196123568552</v>
      </c>
      <c r="Q7" s="1">
        <f t="shared" si="5"/>
        <v>-2.573742464947208</v>
      </c>
    </row>
    <row r="8" spans="1:17" x14ac:dyDescent="0.25">
      <c r="A8" s="2" t="s">
        <v>6</v>
      </c>
      <c r="B8" s="2">
        <v>0.5</v>
      </c>
      <c r="C8" s="2" t="s">
        <v>38</v>
      </c>
      <c r="D8" s="2">
        <f t="shared" si="0"/>
        <v>-2.6077183439413849</v>
      </c>
      <c r="E8" s="2">
        <f t="shared" si="1"/>
        <v>-3.0412419609925205</v>
      </c>
      <c r="F8" s="3"/>
      <c r="G8" s="1" t="s">
        <v>69</v>
      </c>
      <c r="H8" s="4">
        <v>0.25</v>
      </c>
      <c r="I8" s="2" t="s">
        <v>38</v>
      </c>
      <c r="J8" s="1">
        <f t="shared" si="2"/>
        <v>-2.0385559685381036</v>
      </c>
      <c r="K8" s="1">
        <f t="shared" si="3"/>
        <v>-2.1416176297151206</v>
      </c>
      <c r="M8" s="1" t="s">
        <v>69</v>
      </c>
      <c r="N8" s="1">
        <v>0.05</v>
      </c>
      <c r="O8" s="1" t="s">
        <v>38</v>
      </c>
      <c r="P8" s="1">
        <f t="shared" si="4"/>
        <v>-14.736883246815912</v>
      </c>
      <c r="Q8" s="1">
        <f t="shared" si="5"/>
        <v>-2.6093017397304168</v>
      </c>
    </row>
    <row r="9" spans="1:17" x14ac:dyDescent="0.25">
      <c r="A9" s="2" t="s">
        <v>7</v>
      </c>
      <c r="B9" s="2">
        <v>0.6</v>
      </c>
      <c r="C9" s="2" t="s">
        <v>39</v>
      </c>
      <c r="D9" s="2">
        <f t="shared" si="0"/>
        <v>-2.9118425400406371</v>
      </c>
      <c r="E9" s="2">
        <f t="shared" si="1"/>
        <v>-3.9337123388415933</v>
      </c>
      <c r="F9" s="3"/>
      <c r="G9" s="1" t="s">
        <v>70</v>
      </c>
      <c r="H9" s="4">
        <v>0.3</v>
      </c>
      <c r="I9" s="2" t="s">
        <v>39</v>
      </c>
      <c r="J9" s="1">
        <f t="shared" si="2"/>
        <v>-2.1456368500238598</v>
      </c>
      <c r="K9" s="1">
        <f t="shared" si="3"/>
        <v>-2.2424068217796087</v>
      </c>
      <c r="M9" s="1" t="s">
        <v>70</v>
      </c>
      <c r="N9" s="1">
        <v>0.06</v>
      </c>
      <c r="O9" s="1" t="s">
        <v>39</v>
      </c>
      <c r="P9" s="1">
        <f t="shared" si="4"/>
        <v>-14.867348333802433</v>
      </c>
      <c r="Q9" s="1">
        <f t="shared" si="5"/>
        <v>-2.6730011875990809</v>
      </c>
    </row>
    <row r="10" spans="1:17" x14ac:dyDescent="0.25">
      <c r="A10" s="2" t="s">
        <v>8</v>
      </c>
      <c r="B10" s="2">
        <v>0.7</v>
      </c>
      <c r="C10" s="2" t="s">
        <v>40</v>
      </c>
      <c r="D10" s="2">
        <f t="shared" si="0"/>
        <v>-3.3052137739247964</v>
      </c>
      <c r="E10" s="2">
        <f t="shared" si="1"/>
        <v>-6.3572698114119595</v>
      </c>
      <c r="F10" s="3"/>
      <c r="G10" s="1" t="s">
        <v>71</v>
      </c>
      <c r="H10" s="4">
        <v>0.35</v>
      </c>
      <c r="I10" s="2" t="s">
        <v>40</v>
      </c>
      <c r="J10" s="1">
        <f t="shared" si="2"/>
        <v>-2.2577571911128405</v>
      </c>
      <c r="K10" s="1">
        <f t="shared" si="3"/>
        <v>-2.3704376939169087</v>
      </c>
      <c r="M10" s="1" t="s">
        <v>71</v>
      </c>
      <c r="N10" s="1">
        <v>7.0000000000000007E-2</v>
      </c>
      <c r="O10" s="1" t="s">
        <v>40</v>
      </c>
      <c r="P10" s="1">
        <f t="shared" si="4"/>
        <v>-15.000998393182387</v>
      </c>
      <c r="Q10" s="1">
        <f t="shared" si="5"/>
        <v>-2.7605748599186666</v>
      </c>
    </row>
    <row r="11" spans="1:17" x14ac:dyDescent="0.25">
      <c r="A11" s="2" t="s">
        <v>9</v>
      </c>
      <c r="B11" s="2">
        <v>0.8</v>
      </c>
      <c r="C11" s="2" t="s">
        <v>41</v>
      </c>
      <c r="D11" s="2">
        <f t="shared" si="0"/>
        <v>-3.9409407550659923</v>
      </c>
      <c r="E11" s="2">
        <f t="shared" si="1"/>
        <v>-76.704262611415146</v>
      </c>
      <c r="F11" s="3"/>
      <c r="G11" s="1" t="s">
        <v>72</v>
      </c>
      <c r="H11" s="4">
        <v>0.4</v>
      </c>
      <c r="I11" s="2" t="s">
        <v>41</v>
      </c>
      <c r="J11" s="1">
        <f t="shared" si="2"/>
        <v>-2.3762790758086858</v>
      </c>
      <c r="K11" s="1">
        <f t="shared" si="3"/>
        <v>-2.5322727917126833</v>
      </c>
      <c r="M11" s="1" t="s">
        <v>72</v>
      </c>
      <c r="N11" s="1">
        <v>0.08</v>
      </c>
      <c r="O11" s="1" t="s">
        <v>41</v>
      </c>
      <c r="P11" s="1">
        <f t="shared" si="4"/>
        <v>-15.139027136178321</v>
      </c>
      <c r="Q11" s="1">
        <f t="shared" si="5"/>
        <v>-2.8741984904967697</v>
      </c>
    </row>
    <row r="12" spans="1:17" x14ac:dyDescent="0.25">
      <c r="A12" s="2" t="s">
        <v>10</v>
      </c>
      <c r="B12" s="2">
        <v>0.9</v>
      </c>
      <c r="C12" s="2" t="s">
        <v>42</v>
      </c>
      <c r="D12" s="2">
        <f t="shared" si="0"/>
        <v>-11.611367016207506</v>
      </c>
      <c r="E12" s="2">
        <f t="shared" si="1"/>
        <v>13.311028502805064</v>
      </c>
      <c r="F12" s="3"/>
      <c r="G12" s="1" t="s">
        <v>73</v>
      </c>
      <c r="H12" s="4">
        <v>0.45</v>
      </c>
      <c r="I12" s="2" t="s">
        <v>42</v>
      </c>
      <c r="J12" s="1">
        <f t="shared" si="2"/>
        <v>-2.5028927153943199</v>
      </c>
      <c r="K12" s="1">
        <f t="shared" si="3"/>
        <v>-2.7401426014228356</v>
      </c>
      <c r="M12" s="1" t="s">
        <v>73</v>
      </c>
      <c r="N12" s="1">
        <v>0.09</v>
      </c>
      <c r="O12" s="1" t="s">
        <v>42</v>
      </c>
      <c r="P12" s="1">
        <f t="shared" si="4"/>
        <v>-15.282737060703159</v>
      </c>
      <c r="Q12" s="1">
        <f t="shared" si="5"/>
        <v>-3.0199993831057093</v>
      </c>
    </row>
    <row r="13" spans="1:17" x14ac:dyDescent="0.25">
      <c r="A13" s="2" t="s">
        <v>11</v>
      </c>
      <c r="B13" s="2">
        <v>1</v>
      </c>
      <c r="C13" s="2" t="s">
        <v>43</v>
      </c>
      <c r="D13" s="2">
        <f t="shared" si="0"/>
        <v>-10.280264165926999</v>
      </c>
      <c r="E13" s="2">
        <f t="shared" si="1"/>
        <v>51.026028546261948</v>
      </c>
      <c r="F13" s="3"/>
      <c r="G13" s="1" t="s">
        <v>74</v>
      </c>
      <c r="H13" s="4">
        <v>0.5</v>
      </c>
      <c r="I13" s="2" t="s">
        <v>43</v>
      </c>
      <c r="J13" s="1">
        <f t="shared" si="2"/>
        <v>-2.6398998454654619</v>
      </c>
      <c r="K13" s="1">
        <f t="shared" si="3"/>
        <v>-3.0153017236164597</v>
      </c>
      <c r="M13" s="1" t="s">
        <v>74</v>
      </c>
      <c r="N13" s="1">
        <v>0.1</v>
      </c>
      <c r="O13" s="1" t="s">
        <v>43</v>
      </c>
      <c r="P13" s="1">
        <f t="shared" si="4"/>
        <v>-15.433737029858445</v>
      </c>
      <c r="Q13" s="1">
        <f t="shared" si="5"/>
        <v>-3.2087287731481844</v>
      </c>
    </row>
    <row r="14" spans="1:17" x14ac:dyDescent="0.25">
      <c r="A14" s="2" t="s">
        <v>12</v>
      </c>
      <c r="B14" s="2">
        <v>1.1000000000000001</v>
      </c>
      <c r="C14" s="2" t="s">
        <v>44</v>
      </c>
      <c r="D14" s="2">
        <f t="shared" si="0"/>
        <v>-5.1776613113008043</v>
      </c>
      <c r="E14" s="2">
        <f t="shared" si="1"/>
        <v>4.6789733127624418</v>
      </c>
      <c r="F14" s="3"/>
      <c r="G14" s="1" t="s">
        <v>75</v>
      </c>
      <c r="H14" s="4">
        <v>0.55000000000000004</v>
      </c>
      <c r="I14" s="2" t="s">
        <v>44</v>
      </c>
      <c r="J14" s="1">
        <f t="shared" si="2"/>
        <v>-2.790664931646285</v>
      </c>
      <c r="K14" s="1">
        <f t="shared" si="3"/>
        <v>-3.3967750780322894</v>
      </c>
      <c r="M14" s="1" t="s">
        <v>75</v>
      </c>
      <c r="N14" s="1">
        <v>0.11</v>
      </c>
      <c r="O14" s="1" t="s">
        <v>44</v>
      </c>
      <c r="P14" s="1">
        <f t="shared" si="4"/>
        <v>-15.594173468515855</v>
      </c>
      <c r="Q14" s="1">
        <f t="shared" si="5"/>
        <v>-3.4586349024743659</v>
      </c>
    </row>
    <row r="15" spans="1:17" x14ac:dyDescent="0.25">
      <c r="A15" s="2" t="s">
        <v>13</v>
      </c>
      <c r="B15" s="2">
        <v>1.2</v>
      </c>
      <c r="C15" s="2" t="s">
        <v>45</v>
      </c>
      <c r="D15" s="2">
        <f t="shared" si="0"/>
        <v>-4.7097639800245599</v>
      </c>
      <c r="E15" s="2">
        <f t="shared" si="1"/>
        <v>4.8584631979560386</v>
      </c>
      <c r="F15" s="3"/>
      <c r="G15" s="1" t="s">
        <v>76</v>
      </c>
      <c r="H15" s="4">
        <v>0.6</v>
      </c>
      <c r="I15" s="2" t="s">
        <v>45</v>
      </c>
      <c r="J15" s="1">
        <f t="shared" si="2"/>
        <v>-2.9605036855478994</v>
      </c>
      <c r="K15" s="1">
        <f t="shared" si="3"/>
        <v>-3.964742643334898</v>
      </c>
      <c r="M15" s="1" t="s">
        <v>76</v>
      </c>
      <c r="N15" s="1">
        <v>0.12</v>
      </c>
      <c r="O15" s="1" t="s">
        <v>45</v>
      </c>
      <c r="P15" s="1">
        <f t="shared" si="4"/>
        <v>-15.767105213639573</v>
      </c>
      <c r="Q15" s="1">
        <f t="shared" si="5"/>
        <v>-3.8023063202173359</v>
      </c>
    </row>
    <row r="16" spans="1:17" x14ac:dyDescent="0.25">
      <c r="A16" s="2" t="s">
        <v>14</v>
      </c>
      <c r="B16" s="2">
        <v>1.3</v>
      </c>
      <c r="C16" s="2" t="s">
        <v>46</v>
      </c>
      <c r="D16" s="2">
        <f t="shared" si="0"/>
        <v>-4.2239176602289561</v>
      </c>
      <c r="E16" s="2">
        <f t="shared" si="1"/>
        <v>4.8431820006236403</v>
      </c>
      <c r="F16" s="3"/>
      <c r="G16" s="1" t="s">
        <v>77</v>
      </c>
      <c r="H16" s="4">
        <v>0.65</v>
      </c>
      <c r="I16" s="2" t="s">
        <v>46</v>
      </c>
      <c r="J16" s="1">
        <f t="shared" si="2"/>
        <v>-3.1587408177146443</v>
      </c>
      <c r="K16" s="1">
        <f t="shared" si="3"/>
        <v>-4.9170320266385046</v>
      </c>
      <c r="M16" s="1" t="s">
        <v>77</v>
      </c>
      <c r="N16" s="1">
        <v>0.13</v>
      </c>
      <c r="O16" s="1" t="s">
        <v>46</v>
      </c>
      <c r="P16" s="1">
        <f t="shared" si="4"/>
        <v>-15.957220529650439</v>
      </c>
      <c r="Q16" s="1">
        <f t="shared" si="5"/>
        <v>-4.3039224292806741</v>
      </c>
    </row>
    <row r="17" spans="1:17" x14ac:dyDescent="0.25">
      <c r="A17" s="2" t="s">
        <v>15</v>
      </c>
      <c r="B17" s="2">
        <v>1.4</v>
      </c>
      <c r="C17" s="2" t="s">
        <v>47</v>
      </c>
      <c r="D17" s="2">
        <f t="shared" si="0"/>
        <v>-3.7395994601665921</v>
      </c>
      <c r="E17" s="2">
        <f t="shared" si="1"/>
        <v>4.0500345155558284</v>
      </c>
      <c r="F17" s="3"/>
      <c r="G17" s="1" t="s">
        <v>78</v>
      </c>
      <c r="H17" s="4">
        <v>0.7</v>
      </c>
      <c r="I17" s="2" t="s">
        <v>47</v>
      </c>
      <c r="J17" s="1">
        <f t="shared" si="2"/>
        <v>-3.4045924190465695</v>
      </c>
      <c r="K17" s="1">
        <f t="shared" si="3"/>
        <v>-6.9308856945659345</v>
      </c>
      <c r="M17" s="1" t="s">
        <v>78</v>
      </c>
      <c r="N17" s="1">
        <v>0.14000000000000001</v>
      </c>
      <c r="O17" s="1" t="s">
        <v>47</v>
      </c>
      <c r="P17" s="1">
        <f t="shared" si="4"/>
        <v>-16.172416651114471</v>
      </c>
      <c r="Q17" s="1">
        <f t="shared" si="5"/>
        <v>-5.1110893550092609</v>
      </c>
    </row>
    <row r="18" spans="1:17" x14ac:dyDescent="0.25">
      <c r="A18" s="2" t="s">
        <v>16</v>
      </c>
      <c r="B18" s="2">
        <v>1.5</v>
      </c>
      <c r="C18" s="2" t="s">
        <v>48</v>
      </c>
      <c r="D18" s="2">
        <f t="shared" si="0"/>
        <v>-3.3345960086110091</v>
      </c>
      <c r="E18" s="2">
        <f t="shared" si="1"/>
        <v>2.5649311321636938</v>
      </c>
      <c r="F18" s="3"/>
      <c r="G18" s="1" t="s">
        <v>79</v>
      </c>
      <c r="H18" s="4">
        <v>0.75</v>
      </c>
      <c r="I18" s="2" t="s">
        <v>48</v>
      </c>
      <c r="J18" s="1">
        <f t="shared" si="2"/>
        <v>-3.7511367037748662</v>
      </c>
      <c r="K18" s="1">
        <f t="shared" si="3"/>
        <v>-15.303284050048729</v>
      </c>
      <c r="M18" s="1" t="s">
        <v>79</v>
      </c>
      <c r="N18" s="1">
        <v>0.15</v>
      </c>
      <c r="O18" s="1" t="s">
        <v>48</v>
      </c>
      <c r="P18" s="1">
        <f t="shared" si="4"/>
        <v>-16.427971118864935</v>
      </c>
      <c r="Q18" s="1">
        <f t="shared" si="5"/>
        <v>-6.6651414427644271</v>
      </c>
    </row>
    <row r="19" spans="1:17" x14ac:dyDescent="0.25">
      <c r="A19" s="2" t="s">
        <v>17</v>
      </c>
      <c r="B19" s="2">
        <v>1.6</v>
      </c>
      <c r="C19" s="2" t="s">
        <v>49</v>
      </c>
      <c r="D19" s="2">
        <f t="shared" si="0"/>
        <v>-3.0781028953946397</v>
      </c>
      <c r="E19" s="2">
        <f t="shared" si="1"/>
        <v>1.3891861129399177</v>
      </c>
      <c r="F19" s="3"/>
      <c r="G19" s="1" t="s">
        <v>80</v>
      </c>
      <c r="H19" s="4">
        <v>0.8</v>
      </c>
      <c r="I19" s="2" t="s">
        <v>49</v>
      </c>
      <c r="J19" s="1">
        <f t="shared" si="2"/>
        <v>-4.5163009062773032</v>
      </c>
      <c r="K19" s="1">
        <f t="shared" si="3"/>
        <v>11.919328816087107</v>
      </c>
      <c r="M19" s="1" t="s">
        <v>80</v>
      </c>
      <c r="N19" s="1">
        <v>0.16</v>
      </c>
      <c r="O19" s="1" t="s">
        <v>49</v>
      </c>
      <c r="P19" s="1">
        <f t="shared" si="4"/>
        <v>-16.761228191003156</v>
      </c>
      <c r="Q19" s="1">
        <f t="shared" si="5"/>
        <v>-11.269204010479514</v>
      </c>
    </row>
    <row r="20" spans="1:17" x14ac:dyDescent="0.25">
      <c r="A20" s="2" t="s">
        <v>18</v>
      </c>
      <c r="B20" s="2">
        <v>1.7</v>
      </c>
      <c r="C20" s="2" t="s">
        <v>50</v>
      </c>
      <c r="D20" s="2">
        <f t="shared" si="0"/>
        <v>-2.9391842841006479</v>
      </c>
      <c r="E20" s="2">
        <f t="shared" si="1"/>
        <v>0.69263838001923173</v>
      </c>
      <c r="F20" s="3"/>
      <c r="G20" s="1" t="s">
        <v>81</v>
      </c>
      <c r="H20" s="4">
        <v>0.85</v>
      </c>
      <c r="I20" s="2" t="s">
        <v>50</v>
      </c>
      <c r="J20" s="1">
        <f t="shared" si="2"/>
        <v>-3.9203344654729477</v>
      </c>
      <c r="K20" s="1">
        <f t="shared" si="3"/>
        <v>420.20167908413583</v>
      </c>
      <c r="M20" s="1" t="s">
        <v>81</v>
      </c>
      <c r="N20" s="1">
        <v>0.17</v>
      </c>
      <c r="O20" s="1" t="s">
        <v>50</v>
      </c>
      <c r="P20" s="1">
        <f t="shared" si="4"/>
        <v>-17.324688391527133</v>
      </c>
      <c r="Q20" s="1">
        <f t="shared" si="5"/>
        <v>77.576372080700381</v>
      </c>
    </row>
    <row r="21" spans="1:17" x14ac:dyDescent="0.25">
      <c r="A21" s="2" t="s">
        <v>19</v>
      </c>
      <c r="B21" s="2">
        <v>1.8</v>
      </c>
      <c r="C21" s="2" t="s">
        <v>51</v>
      </c>
      <c r="D21" s="2">
        <f t="shared" si="0"/>
        <v>-2.8699204460987247</v>
      </c>
      <c r="E21" s="2">
        <f t="shared" si="1"/>
        <v>0.26868710201114071</v>
      </c>
      <c r="F21" s="3"/>
      <c r="G21" s="1" t="s">
        <v>82</v>
      </c>
      <c r="H21" s="4">
        <v>0.9</v>
      </c>
      <c r="I21" s="2" t="s">
        <v>51</v>
      </c>
      <c r="J21" s="1">
        <f t="shared" si="2"/>
        <v>17.089749488733844</v>
      </c>
      <c r="K21" s="1">
        <f t="shared" si="3"/>
        <v>-53.352902567626082</v>
      </c>
      <c r="M21" s="1" t="s">
        <v>82</v>
      </c>
      <c r="N21" s="1">
        <v>0.18</v>
      </c>
      <c r="O21" s="1" t="s">
        <v>51</v>
      </c>
      <c r="P21" s="1">
        <f t="shared" si="4"/>
        <v>-13.445869787492114</v>
      </c>
      <c r="Q21" s="1">
        <f t="shared" si="5"/>
        <v>7.0802368292968287</v>
      </c>
    </row>
    <row r="22" spans="1:17" x14ac:dyDescent="0.25">
      <c r="A22" s="2" t="s">
        <v>20</v>
      </c>
      <c r="B22" s="2">
        <v>1.9</v>
      </c>
      <c r="C22" s="2" t="s">
        <v>52</v>
      </c>
      <c r="D22" s="2">
        <f t="shared" si="0"/>
        <v>-2.8430517358976104</v>
      </c>
      <c r="E22" s="2">
        <f t="shared" si="1"/>
        <v>-9.9476572744205769E-3</v>
      </c>
      <c r="F22" s="3"/>
      <c r="G22" s="1" t="s">
        <v>83</v>
      </c>
      <c r="H22" s="4">
        <v>0.95</v>
      </c>
      <c r="I22" s="2" t="s">
        <v>52</v>
      </c>
      <c r="J22" s="1">
        <f t="shared" si="2"/>
        <v>14.42210436035254</v>
      </c>
      <c r="K22" s="1">
        <f t="shared" si="3"/>
        <v>-48.454090811453014</v>
      </c>
      <c r="M22" s="1" t="s">
        <v>83</v>
      </c>
      <c r="N22" s="1">
        <v>0.19</v>
      </c>
      <c r="O22" s="1" t="s">
        <v>52</v>
      </c>
      <c r="P22" s="1">
        <f t="shared" si="4"/>
        <v>-13.091857946027273</v>
      </c>
      <c r="Q22" s="1">
        <f t="shared" si="5"/>
        <v>5.400262186567157</v>
      </c>
    </row>
    <row r="23" spans="1:17" x14ac:dyDescent="0.25">
      <c r="A23" s="2" t="s">
        <v>21</v>
      </c>
      <c r="B23" s="2">
        <v>2</v>
      </c>
      <c r="C23" s="2" t="s">
        <v>53</v>
      </c>
      <c r="D23" s="2">
        <f t="shared" si="0"/>
        <v>-2.8440465016250522</v>
      </c>
      <c r="E23" s="2">
        <f t="shared" si="1"/>
        <v>-0.20493628068204944</v>
      </c>
      <c r="F23" s="3"/>
      <c r="G23" s="1" t="s">
        <v>84</v>
      </c>
      <c r="H23" s="4">
        <v>1</v>
      </c>
      <c r="I23" s="2" t="s">
        <v>53</v>
      </c>
      <c r="J23" s="1">
        <f t="shared" si="2"/>
        <v>11.999399819779889</v>
      </c>
      <c r="K23" s="1">
        <f t="shared" si="3"/>
        <v>-14.64515021269729</v>
      </c>
      <c r="M23" s="1" t="s">
        <v>84</v>
      </c>
      <c r="N23" s="1">
        <v>0.2</v>
      </c>
      <c r="O23" s="1" t="s">
        <v>53</v>
      </c>
      <c r="P23" s="1">
        <f t="shared" si="4"/>
        <v>-12.821844836698915</v>
      </c>
      <c r="Q23" s="1">
        <f t="shared" si="5"/>
        <v>4.9712370773098513</v>
      </c>
    </row>
    <row r="24" spans="1:17" x14ac:dyDescent="0.25">
      <c r="A24" s="2" t="s">
        <v>22</v>
      </c>
      <c r="B24" s="2">
        <v>2.1</v>
      </c>
      <c r="C24" s="2" t="s">
        <v>54</v>
      </c>
      <c r="D24" s="2">
        <f t="shared" si="0"/>
        <v>-2.8645401296932573</v>
      </c>
      <c r="E24" s="2">
        <f t="shared" si="1"/>
        <v>-0.34770440785437035</v>
      </c>
      <c r="F24" s="3"/>
      <c r="G24" s="1" t="s">
        <v>85</v>
      </c>
      <c r="H24" s="4">
        <v>1.05</v>
      </c>
      <c r="I24" s="2" t="s">
        <v>54</v>
      </c>
      <c r="J24" s="1">
        <f t="shared" si="2"/>
        <v>11.267142309145024</v>
      </c>
      <c r="K24" s="1">
        <f t="shared" si="3"/>
        <v>-19.6743752795132</v>
      </c>
      <c r="M24" s="1" t="s">
        <v>85</v>
      </c>
      <c r="N24" s="1">
        <v>0.21</v>
      </c>
      <c r="O24" s="1" t="s">
        <v>54</v>
      </c>
      <c r="P24" s="1">
        <f t="shared" si="4"/>
        <v>-12.573282982833422</v>
      </c>
      <c r="Q24" s="1">
        <f t="shared" si="5"/>
        <v>4.9311336645629407</v>
      </c>
    </row>
    <row r="25" spans="1:17" x14ac:dyDescent="0.25">
      <c r="A25" s="2" t="s">
        <v>23</v>
      </c>
      <c r="B25" s="2">
        <v>2.2000000000000002</v>
      </c>
      <c r="C25" s="2" t="s">
        <v>55</v>
      </c>
      <c r="D25" s="2">
        <f t="shared" si="0"/>
        <v>-2.8993105704786943</v>
      </c>
      <c r="E25" s="2">
        <f t="shared" si="1"/>
        <v>-0.45565757655680583</v>
      </c>
      <c r="F25" s="3"/>
      <c r="G25" s="1" t="s">
        <v>86</v>
      </c>
      <c r="H25" s="4">
        <v>1.1000000000000001</v>
      </c>
      <c r="I25" s="2" t="s">
        <v>55</v>
      </c>
      <c r="J25" s="1">
        <f t="shared" si="2"/>
        <v>10.283423545169365</v>
      </c>
      <c r="K25" s="1">
        <f t="shared" si="3"/>
        <v>-47.17304707996481</v>
      </c>
      <c r="M25" s="1" t="s">
        <v>86</v>
      </c>
      <c r="N25" s="1">
        <v>0.22</v>
      </c>
      <c r="O25" s="1" t="s">
        <v>55</v>
      </c>
      <c r="P25" s="1">
        <f t="shared" si="4"/>
        <v>-12.326726299605275</v>
      </c>
      <c r="Q25" s="1">
        <f t="shared" si="5"/>
        <v>5.1759593214650987</v>
      </c>
    </row>
    <row r="26" spans="1:17" x14ac:dyDescent="0.25">
      <c r="A26" s="2" t="s">
        <v>24</v>
      </c>
      <c r="B26" s="2">
        <v>2.2999999999999998</v>
      </c>
      <c r="C26" s="2" t="s">
        <v>56</v>
      </c>
      <c r="D26" s="2">
        <f t="shared" si="0"/>
        <v>-2.9448763281343751</v>
      </c>
      <c r="E26" s="2">
        <f t="shared" si="1"/>
        <v>-0.53920039336905556</v>
      </c>
      <c r="F26" s="3"/>
      <c r="G26" s="1" t="s">
        <v>87</v>
      </c>
      <c r="H26" s="4">
        <v>1.1499999999999999</v>
      </c>
      <c r="I26" s="2" t="s">
        <v>56</v>
      </c>
      <c r="J26" s="1">
        <f t="shared" si="2"/>
        <v>7.9247711911711241</v>
      </c>
      <c r="K26" s="1">
        <f t="shared" si="3"/>
        <v>-17.730479002640589</v>
      </c>
      <c r="M26" s="1" t="s">
        <v>87</v>
      </c>
      <c r="N26" s="1">
        <v>0.23</v>
      </c>
      <c r="O26" s="1" t="s">
        <v>56</v>
      </c>
      <c r="P26" s="1">
        <f t="shared" si="4"/>
        <v>-12.06792833353202</v>
      </c>
      <c r="Q26" s="1">
        <f t="shared" si="5"/>
        <v>5.7907894246948048</v>
      </c>
    </row>
    <row r="27" spans="1:17" x14ac:dyDescent="0.25">
      <c r="A27" s="2" t="s">
        <v>25</v>
      </c>
      <c r="B27" s="2">
        <v>2.4</v>
      </c>
      <c r="C27" s="2" t="s">
        <v>57</v>
      </c>
      <c r="D27" s="2">
        <f t="shared" si="0"/>
        <v>-2.9987963674712805</v>
      </c>
      <c r="E27" s="2">
        <f t="shared" si="1"/>
        <v>-0.60496220256161193</v>
      </c>
      <c r="F27" s="3"/>
      <c r="G27" s="1" t="s">
        <v>88</v>
      </c>
      <c r="H27" s="4">
        <v>1.2</v>
      </c>
      <c r="I27" s="2" t="s">
        <v>57</v>
      </c>
      <c r="J27" s="1">
        <f t="shared" si="2"/>
        <v>7.0382472410390946</v>
      </c>
      <c r="K27" s="1">
        <f t="shared" si="3"/>
        <v>-9.7830037361757061</v>
      </c>
      <c r="M27" s="1" t="s">
        <v>88</v>
      </c>
      <c r="N27" s="1">
        <v>0.24</v>
      </c>
      <c r="O27" s="1" t="s">
        <v>57</v>
      </c>
      <c r="P27" s="1">
        <f t="shared" si="4"/>
        <v>-11.77838886229728</v>
      </c>
      <c r="Q27" s="1">
        <f t="shared" si="5"/>
        <v>7.1844120362211621</v>
      </c>
    </row>
    <row r="28" spans="1:17" x14ac:dyDescent="0.25">
      <c r="A28" s="2" t="s">
        <v>26</v>
      </c>
      <c r="B28" s="2">
        <v>2.5</v>
      </c>
      <c r="C28" s="2" t="s">
        <v>58</v>
      </c>
      <c r="D28" s="2">
        <f t="shared" si="0"/>
        <v>-3.0592925877274419</v>
      </c>
      <c r="E28" s="2">
        <f t="shared" si="1"/>
        <v>-0.65739275395860686</v>
      </c>
      <c r="F28" s="3"/>
      <c r="G28" s="1" t="s">
        <v>89</v>
      </c>
      <c r="H28" s="4">
        <v>1.25</v>
      </c>
      <c r="I28" s="2" t="s">
        <v>58</v>
      </c>
      <c r="J28" s="1">
        <f t="shared" si="2"/>
        <v>6.5490970542303089</v>
      </c>
      <c r="K28" s="1">
        <f t="shared" si="3"/>
        <v>-8.3329238519007873</v>
      </c>
      <c r="M28" s="1" t="s">
        <v>89</v>
      </c>
      <c r="N28" s="1">
        <v>0.25</v>
      </c>
      <c r="O28" s="1" t="s">
        <v>58</v>
      </c>
      <c r="P28" s="1">
        <f t="shared" si="4"/>
        <v>-11.419168260486222</v>
      </c>
      <c r="Q28" s="1">
        <f t="shared" si="5"/>
        <v>11.661297426369403</v>
      </c>
    </row>
    <row r="29" spans="1:17" x14ac:dyDescent="0.25">
      <c r="A29" s="2" t="s">
        <v>27</v>
      </c>
      <c r="B29" s="2">
        <v>2.6</v>
      </c>
      <c r="C29" s="2" t="s">
        <v>59</v>
      </c>
      <c r="D29" s="2">
        <f t="shared" si="0"/>
        <v>-3.1250318631233025</v>
      </c>
      <c r="E29" s="2">
        <f t="shared" si="1"/>
        <v>-0.69960735709569755</v>
      </c>
      <c r="F29" s="3"/>
      <c r="G29" s="1" t="s">
        <v>90</v>
      </c>
      <c r="H29" s="4">
        <v>1.3</v>
      </c>
      <c r="I29" s="2" t="s">
        <v>59</v>
      </c>
      <c r="J29" s="1">
        <f t="shared" si="2"/>
        <v>6.1324508616352693</v>
      </c>
      <c r="K29" s="1">
        <f t="shared" si="3"/>
        <v>-7.8451031288790052</v>
      </c>
      <c r="M29" s="1" t="s">
        <v>90</v>
      </c>
      <c r="N29" s="1">
        <v>0.26</v>
      </c>
      <c r="O29" s="1" t="s">
        <v>59</v>
      </c>
      <c r="P29" s="1">
        <f t="shared" si="4"/>
        <v>-10.836103389167752</v>
      </c>
      <c r="Q29" s="1">
        <f t="shared" si="5"/>
        <v>-59.563832239973159</v>
      </c>
    </row>
    <row r="30" spans="1:17" x14ac:dyDescent="0.25">
      <c r="A30" s="2" t="s">
        <v>28</v>
      </c>
      <c r="B30" s="2">
        <v>2.7</v>
      </c>
      <c r="C30" s="2" t="s">
        <v>60</v>
      </c>
      <c r="D30" s="2">
        <f t="shared" si="0"/>
        <v>-3.1949925988328722</v>
      </c>
      <c r="E30" s="2">
        <f t="shared" si="1"/>
        <v>-0.733862303794381</v>
      </c>
      <c r="F30" s="3"/>
      <c r="G30" s="1" t="s">
        <v>91</v>
      </c>
      <c r="H30" s="4">
        <v>1.35</v>
      </c>
      <c r="I30" s="2" t="s">
        <v>60</v>
      </c>
      <c r="J30" s="1">
        <f t="shared" si="2"/>
        <v>5.7401957051913186</v>
      </c>
      <c r="K30" s="1">
        <f t="shared" si="3"/>
        <v>-7.8270356975634634</v>
      </c>
      <c r="M30" s="1" t="s">
        <v>91</v>
      </c>
      <c r="N30" s="1">
        <v>0.27</v>
      </c>
      <c r="O30" s="1" t="s">
        <v>60</v>
      </c>
      <c r="P30" s="1">
        <f t="shared" si="4"/>
        <v>-13.814295001166411</v>
      </c>
      <c r="Q30" s="1">
        <f t="shared" si="5"/>
        <v>18.557608331312331</v>
      </c>
    </row>
    <row r="31" spans="1:17" x14ac:dyDescent="0.25">
      <c r="A31" s="2" t="s">
        <v>29</v>
      </c>
      <c r="B31" s="2">
        <v>2.8</v>
      </c>
      <c r="C31" s="2" t="s">
        <v>61</v>
      </c>
      <c r="D31" s="2">
        <f t="shared" si="0"/>
        <v>-3.2683788292123102</v>
      </c>
      <c r="E31" s="2">
        <f t="shared" si="1"/>
        <v>-0.76183678251855358</v>
      </c>
      <c r="F31" s="3"/>
      <c r="G31" s="1" t="s">
        <v>92</v>
      </c>
      <c r="H31" s="4">
        <v>1.4</v>
      </c>
      <c r="I31" s="2" t="s">
        <v>61</v>
      </c>
      <c r="J31" s="1">
        <f t="shared" si="2"/>
        <v>5.3488439203131453</v>
      </c>
      <c r="K31" s="1">
        <f t="shared" si="3"/>
        <v>-8.1651995751935083</v>
      </c>
      <c r="M31" s="1" t="s">
        <v>92</v>
      </c>
      <c r="N31" s="1">
        <v>0.28000000000000003</v>
      </c>
      <c r="O31" s="1" t="s">
        <v>61</v>
      </c>
      <c r="P31" s="1">
        <f t="shared" si="4"/>
        <v>-12.886414584600795</v>
      </c>
      <c r="Q31" s="1">
        <f t="shared" si="5"/>
        <v>6.7935437180600591</v>
      </c>
    </row>
    <row r="32" spans="1:17" x14ac:dyDescent="0.25">
      <c r="A32" s="2" t="s">
        <v>30</v>
      </c>
      <c r="B32" s="2">
        <v>2.9</v>
      </c>
      <c r="C32" s="2" t="s">
        <v>62</v>
      </c>
      <c r="D32" s="2">
        <f t="shared" si="0"/>
        <v>-3.3445625074641656</v>
      </c>
      <c r="E32" s="2">
        <f t="shared" si="1"/>
        <v>-0.78480797640126165</v>
      </c>
      <c r="F32" s="3"/>
      <c r="G32" s="1" t="s">
        <v>93</v>
      </c>
      <c r="H32" s="4">
        <v>1.45</v>
      </c>
      <c r="I32" s="2" t="s">
        <v>62</v>
      </c>
      <c r="J32" s="1">
        <f t="shared" si="2"/>
        <v>4.94058394155347</v>
      </c>
      <c r="K32" s="1">
        <f t="shared" si="3"/>
        <v>-8.8611754760414865</v>
      </c>
      <c r="M32" s="1" t="s">
        <v>93</v>
      </c>
      <c r="N32" s="1">
        <v>0.28999999999999998</v>
      </c>
      <c r="O32" s="1" t="s">
        <v>62</v>
      </c>
      <c r="P32" s="1">
        <f t="shared" si="4"/>
        <v>-12.546737398697791</v>
      </c>
      <c r="Q32" s="1">
        <f t="shared" si="5"/>
        <v>6.4810042849448291</v>
      </c>
    </row>
    <row r="33" spans="1:17" x14ac:dyDescent="0.25">
      <c r="A33" s="2" t="s">
        <v>31</v>
      </c>
      <c r="B33" s="2">
        <v>3</v>
      </c>
      <c r="C33" s="2" t="s">
        <v>63</v>
      </c>
      <c r="D33" s="16">
        <f t="shared" si="0"/>
        <v>-3.4230433051042919</v>
      </c>
      <c r="E33" s="2">
        <f t="shared" si="1"/>
        <v>-0.80376436003695473</v>
      </c>
      <c r="F33" s="3"/>
      <c r="G33" s="1" t="s">
        <v>94</v>
      </c>
      <c r="H33" s="4">
        <v>1.5</v>
      </c>
      <c r="I33" s="2" t="s">
        <v>63</v>
      </c>
      <c r="J33" s="1">
        <f t="shared" si="2"/>
        <v>4.4975251677513954</v>
      </c>
      <c r="K33" s="1">
        <f t="shared" si="3"/>
        <v>-9.938490948495728</v>
      </c>
      <c r="M33" s="1" t="s">
        <v>94</v>
      </c>
      <c r="N33" s="1">
        <v>0.3</v>
      </c>
      <c r="O33" s="1" t="s">
        <v>63</v>
      </c>
      <c r="P33" s="1">
        <f t="shared" si="4"/>
        <v>-12.22268718445055</v>
      </c>
      <c r="Q33" s="1">
        <f t="shared" si="5"/>
        <v>6.8477712690252801</v>
      </c>
    </row>
    <row r="34" spans="1:17" x14ac:dyDescent="0.25">
      <c r="A34" s="3"/>
      <c r="B34" s="3"/>
      <c r="C34" s="3"/>
      <c r="D34" s="3"/>
      <c r="E34" s="3"/>
      <c r="F34" s="3"/>
      <c r="G34" s="1" t="s">
        <v>95</v>
      </c>
      <c r="H34" s="4">
        <v>1.55</v>
      </c>
      <c r="I34" s="2" t="s">
        <v>125</v>
      </c>
      <c r="J34" s="1">
        <f t="shared" si="2"/>
        <v>4.0006006203266091</v>
      </c>
      <c r="K34" s="1">
        <f t="shared" si="3"/>
        <v>-11.209762806772281</v>
      </c>
      <c r="M34" s="1" t="s">
        <v>95</v>
      </c>
      <c r="N34" s="1">
        <v>0.31</v>
      </c>
      <c r="O34" s="1" t="s">
        <v>125</v>
      </c>
      <c r="P34" s="1">
        <f t="shared" si="4"/>
        <v>-11.880298620999286</v>
      </c>
      <c r="Q34" s="1">
        <f t="shared" si="5"/>
        <v>8.1365332073965551</v>
      </c>
    </row>
    <row r="35" spans="1:17" x14ac:dyDescent="0.25">
      <c r="G35" s="1" t="s">
        <v>96</v>
      </c>
      <c r="H35" s="4">
        <v>1.6</v>
      </c>
      <c r="I35" s="2" t="s">
        <v>126</v>
      </c>
      <c r="J35" s="1">
        <f t="shared" si="2"/>
        <v>3.4401124799879952</v>
      </c>
      <c r="K35" s="1">
        <f t="shared" si="3"/>
        <v>-11.649447582853647</v>
      </c>
      <c r="M35" s="1" t="s">
        <v>96</v>
      </c>
      <c r="N35" s="1">
        <v>0.32</v>
      </c>
      <c r="O35" s="1" t="s">
        <v>126</v>
      </c>
      <c r="P35" s="1">
        <f t="shared" si="4"/>
        <v>-11.473471960629459</v>
      </c>
      <c r="Q35" s="1">
        <f t="shared" si="5"/>
        <v>12.512278768026102</v>
      </c>
    </row>
    <row r="36" spans="1:17" x14ac:dyDescent="0.25">
      <c r="G36" s="1" t="s">
        <v>97</v>
      </c>
      <c r="H36" s="4">
        <v>1.65</v>
      </c>
      <c r="I36" s="2" t="s">
        <v>127</v>
      </c>
      <c r="J36" s="1">
        <f t="shared" si="2"/>
        <v>2.8576401008453129</v>
      </c>
      <c r="K36" s="1">
        <f t="shared" si="3"/>
        <v>-9.9842662516844563</v>
      </c>
      <c r="M36" s="1" t="s">
        <v>97</v>
      </c>
      <c r="N36" s="1">
        <v>0.33</v>
      </c>
      <c r="O36" s="1" t="s">
        <v>127</v>
      </c>
      <c r="P36" s="1">
        <f t="shared" si="4"/>
        <v>-10.847858022228154</v>
      </c>
      <c r="Q36" s="1">
        <f t="shared" si="5"/>
        <v>-178.49916569617849</v>
      </c>
    </row>
    <row r="37" spans="1:17" x14ac:dyDescent="0.25">
      <c r="G37" s="1" t="s">
        <v>98</v>
      </c>
      <c r="H37" s="4">
        <v>1.7</v>
      </c>
      <c r="I37" s="2" t="s">
        <v>128</v>
      </c>
      <c r="J37" s="1">
        <f t="shared" si="2"/>
        <v>2.3584267882610899</v>
      </c>
      <c r="K37" s="1">
        <f t="shared" si="3"/>
        <v>-7.6507242358043088</v>
      </c>
      <c r="M37" s="1" t="s">
        <v>98</v>
      </c>
      <c r="N37" s="1">
        <v>0.34</v>
      </c>
      <c r="O37" s="1" t="s">
        <v>128</v>
      </c>
      <c r="P37" s="1">
        <f t="shared" si="4"/>
        <v>-19.772816307037079</v>
      </c>
      <c r="Q37" s="1">
        <f t="shared" si="5"/>
        <v>18.222449164153012</v>
      </c>
    </row>
    <row r="38" spans="1:17" x14ac:dyDescent="0.25">
      <c r="G38" s="1" t="s">
        <v>99</v>
      </c>
      <c r="H38" s="4">
        <v>1.75</v>
      </c>
      <c r="I38" s="2" t="s">
        <v>129</v>
      </c>
      <c r="J38" s="1">
        <f t="shared" si="2"/>
        <v>1.9758905764708743</v>
      </c>
      <c r="K38" s="1">
        <f t="shared" si="3"/>
        <v>-6.0347584721632881</v>
      </c>
      <c r="M38" s="1" t="s">
        <v>99</v>
      </c>
      <c r="N38" s="1">
        <v>0.35</v>
      </c>
      <c r="O38" s="1" t="s">
        <v>129</v>
      </c>
      <c r="P38" s="1">
        <f t="shared" si="4"/>
        <v>-18.861693848829429</v>
      </c>
      <c r="Q38" s="1">
        <f t="shared" si="5"/>
        <v>11.435659766228701</v>
      </c>
    </row>
    <row r="39" spans="1:17" x14ac:dyDescent="0.25">
      <c r="G39" s="1" t="s">
        <v>100</v>
      </c>
      <c r="H39" s="4">
        <v>1.8</v>
      </c>
      <c r="I39" s="2" t="s">
        <v>130</v>
      </c>
      <c r="J39" s="1">
        <f t="shared" si="2"/>
        <v>1.67415265286271</v>
      </c>
      <c r="K39" s="1">
        <f t="shared" si="3"/>
        <v>-5.0200239193477785</v>
      </c>
      <c r="M39" s="1" t="s">
        <v>100</v>
      </c>
      <c r="N39" s="1">
        <v>0.36</v>
      </c>
      <c r="O39" s="1" t="s">
        <v>130</v>
      </c>
      <c r="P39" s="1">
        <f t="shared" si="4"/>
        <v>-18.289910860517995</v>
      </c>
      <c r="Q39" s="1">
        <f t="shared" si="5"/>
        <v>13.080210409869416</v>
      </c>
    </row>
    <row r="40" spans="1:17" x14ac:dyDescent="0.25">
      <c r="G40" s="1" t="s">
        <v>101</v>
      </c>
      <c r="H40" s="4">
        <v>1.85</v>
      </c>
      <c r="I40" s="2" t="s">
        <v>131</v>
      </c>
      <c r="J40" s="1">
        <f t="shared" si="2"/>
        <v>1.423151456895321</v>
      </c>
      <c r="K40" s="1">
        <f t="shared" si="3"/>
        <v>-4.3515018690683354</v>
      </c>
      <c r="M40" s="1" t="s">
        <v>101</v>
      </c>
      <c r="N40" s="1">
        <v>0.37</v>
      </c>
      <c r="O40" s="1" t="s">
        <v>131</v>
      </c>
      <c r="P40" s="1">
        <f t="shared" si="4"/>
        <v>-17.635900340024524</v>
      </c>
      <c r="Q40" s="1">
        <f t="shared" si="5"/>
        <v>25.981394912232734</v>
      </c>
    </row>
    <row r="41" spans="1:17" x14ac:dyDescent="0.25">
      <c r="G41" s="1" t="s">
        <v>102</v>
      </c>
      <c r="H41" s="4">
        <v>1.9</v>
      </c>
      <c r="I41" s="2" t="s">
        <v>132</v>
      </c>
      <c r="J41" s="1">
        <f t="shared" si="2"/>
        <v>1.2055763634419041</v>
      </c>
      <c r="K41" s="1">
        <f t="shared" si="3"/>
        <v>-3.8846959894265778</v>
      </c>
      <c r="M41" s="1" t="s">
        <v>102</v>
      </c>
      <c r="N41" s="1">
        <v>0.38</v>
      </c>
      <c r="O41" s="1" t="s">
        <v>132</v>
      </c>
      <c r="P41" s="1">
        <f t="shared" si="4"/>
        <v>-16.336830594412888</v>
      </c>
      <c r="Q41" s="1">
        <f t="shared" si="5"/>
        <v>-18.038377385613959</v>
      </c>
    </row>
    <row r="42" spans="1:17" x14ac:dyDescent="0.25">
      <c r="G42" s="1" t="s">
        <v>103</v>
      </c>
      <c r="H42" s="4">
        <v>1.95</v>
      </c>
      <c r="I42" s="2" t="s">
        <v>133</v>
      </c>
      <c r="J42" s="1">
        <f t="shared" si="2"/>
        <v>1.0113415639705752</v>
      </c>
      <c r="K42" s="1">
        <f t="shared" si="3"/>
        <v>-3.5427966609744135</v>
      </c>
      <c r="M42" s="1" t="s">
        <v>103</v>
      </c>
      <c r="N42" s="1">
        <v>0.39</v>
      </c>
      <c r="O42" s="1" t="s">
        <v>133</v>
      </c>
      <c r="P42" s="1">
        <f t="shared" si="4"/>
        <v>-17.238749463693587</v>
      </c>
      <c r="Q42" s="1">
        <f t="shared" si="5"/>
        <v>115.87744581105459</v>
      </c>
    </row>
    <row r="43" spans="1:17" x14ac:dyDescent="0.25">
      <c r="G43" s="1" t="s">
        <v>104</v>
      </c>
      <c r="H43" s="4">
        <v>2</v>
      </c>
      <c r="I43" s="2" t="s">
        <v>134</v>
      </c>
      <c r="J43" s="1">
        <f t="shared" si="2"/>
        <v>0.83420173092185446</v>
      </c>
      <c r="K43" s="1">
        <f t="shared" si="3"/>
        <v>-3.2828691213457795</v>
      </c>
      <c r="M43" s="1" t="s">
        <v>104</v>
      </c>
      <c r="N43" s="1">
        <v>0.4</v>
      </c>
      <c r="O43" s="1" t="s">
        <v>134</v>
      </c>
      <c r="P43" s="1">
        <f t="shared" si="4"/>
        <v>-11.444877173140856</v>
      </c>
      <c r="Q43" s="1">
        <f t="shared" si="5"/>
        <v>14.597595839745585</v>
      </c>
    </row>
    <row r="44" spans="1:17" x14ac:dyDescent="0.25">
      <c r="G44" s="1" t="s">
        <v>105</v>
      </c>
      <c r="H44" s="4">
        <v>2.0499999999999998</v>
      </c>
      <c r="I44" s="2" t="s">
        <v>135</v>
      </c>
      <c r="J44" s="1">
        <f t="shared" si="2"/>
        <v>0.67005827485456548</v>
      </c>
      <c r="K44" s="1">
        <f t="shared" si="3"/>
        <v>-3.0793942702858503</v>
      </c>
      <c r="M44" s="1" t="s">
        <v>105</v>
      </c>
      <c r="N44" s="1">
        <v>0.41</v>
      </c>
      <c r="O44" s="1" t="s">
        <v>135</v>
      </c>
      <c r="P44" s="1">
        <f t="shared" si="4"/>
        <v>-10.714997381153577</v>
      </c>
      <c r="Q44" s="1">
        <f t="shared" si="5"/>
        <v>-76.114278899772273</v>
      </c>
    </row>
    <row r="45" spans="1:17" x14ac:dyDescent="0.25">
      <c r="G45" s="1" t="s">
        <v>106</v>
      </c>
      <c r="H45" s="4">
        <v>2.1</v>
      </c>
      <c r="I45" s="2" t="s">
        <v>136</v>
      </c>
      <c r="J45" s="1">
        <f t="shared" si="2"/>
        <v>0.51608856134027292</v>
      </c>
      <c r="K45" s="1">
        <f t="shared" si="3"/>
        <v>-2.9163415515576103</v>
      </c>
      <c r="M45" s="1" t="s">
        <v>106</v>
      </c>
      <c r="N45" s="1">
        <v>0.42</v>
      </c>
      <c r="O45" s="1" t="s">
        <v>136</v>
      </c>
      <c r="P45" s="1">
        <f t="shared" si="4"/>
        <v>-14.520711326142191</v>
      </c>
      <c r="Q45" s="1">
        <f t="shared" si="5"/>
        <v>-58.986990186922725</v>
      </c>
    </row>
    <row r="46" spans="1:17" x14ac:dyDescent="0.25">
      <c r="G46" s="1" t="s">
        <v>107</v>
      </c>
      <c r="H46" s="4">
        <v>2.15</v>
      </c>
      <c r="I46" s="2" t="s">
        <v>137</v>
      </c>
      <c r="J46" s="1">
        <f t="shared" si="2"/>
        <v>0.37027148376239238</v>
      </c>
      <c r="K46" s="1">
        <f t="shared" si="3"/>
        <v>-2.7831541367048036</v>
      </c>
      <c r="M46" s="1" t="s">
        <v>107</v>
      </c>
      <c r="N46" s="1">
        <v>0.43</v>
      </c>
      <c r="O46" s="1" t="s">
        <v>137</v>
      </c>
      <c r="P46" s="1">
        <f t="shared" si="4"/>
        <v>-17.470060835488326</v>
      </c>
      <c r="Q46" s="1">
        <f t="shared" si="5"/>
        <v>38.581711528890686</v>
      </c>
    </row>
    <row r="47" spans="1:17" x14ac:dyDescent="0.25">
      <c r="G47" s="1" t="s">
        <v>108</v>
      </c>
      <c r="H47" s="4">
        <v>2.2000000000000002</v>
      </c>
      <c r="I47" s="2" t="s">
        <v>138</v>
      </c>
      <c r="J47" s="1">
        <f t="shared" si="2"/>
        <v>0.23111377692715221</v>
      </c>
      <c r="K47" s="1">
        <f t="shared" si="3"/>
        <v>-2.6725958787124013</v>
      </c>
      <c r="M47" s="1" t="s">
        <v>108</v>
      </c>
      <c r="N47" s="1">
        <v>0.44</v>
      </c>
      <c r="O47" s="1" t="s">
        <v>138</v>
      </c>
      <c r="P47" s="1">
        <f t="shared" si="4"/>
        <v>-15.54097525904379</v>
      </c>
      <c r="Q47" s="1">
        <f t="shared" si="5"/>
        <v>-16.524196338174743</v>
      </c>
    </row>
    <row r="48" spans="1:17" x14ac:dyDescent="0.25">
      <c r="G48" s="1" t="s">
        <v>109</v>
      </c>
      <c r="H48" s="4">
        <v>2.25</v>
      </c>
      <c r="I48" s="2" t="s">
        <v>139</v>
      </c>
      <c r="J48" s="1">
        <f t="shared" si="2"/>
        <v>9.7483982991532131E-2</v>
      </c>
      <c r="K48" s="1">
        <f t="shared" si="3"/>
        <v>-2.5795340271636529</v>
      </c>
      <c r="M48" s="1" t="s">
        <v>109</v>
      </c>
      <c r="N48" s="1">
        <v>0.45</v>
      </c>
      <c r="O48" s="1" t="s">
        <v>139</v>
      </c>
      <c r="P48" s="1">
        <f t="shared" si="4"/>
        <v>-16.367185075952527</v>
      </c>
      <c r="Q48" s="1">
        <f t="shared" si="5"/>
        <v>-24.019912289775149</v>
      </c>
    </row>
    <row r="49" spans="7:17" x14ac:dyDescent="0.25">
      <c r="G49" s="1" t="s">
        <v>110</v>
      </c>
      <c r="H49" s="4">
        <v>2.2999999999999998</v>
      </c>
      <c r="I49" s="2" t="s">
        <v>140</v>
      </c>
      <c r="J49" s="1">
        <f t="shared" si="2"/>
        <v>-3.1492718366650518E-2</v>
      </c>
      <c r="K49" s="1">
        <f t="shared" si="3"/>
        <v>-2.5002183212156597</v>
      </c>
      <c r="M49" s="1" t="s">
        <v>110</v>
      </c>
      <c r="N49" s="1">
        <v>0.46</v>
      </c>
      <c r="O49" s="1" t="s">
        <v>140</v>
      </c>
      <c r="P49" s="1">
        <f t="shared" si="4"/>
        <v>-17.568180690441284</v>
      </c>
      <c r="Q49" s="1">
        <f t="shared" si="5"/>
        <v>31.243472917211474</v>
      </c>
    </row>
    <row r="50" spans="7:17" x14ac:dyDescent="0.25">
      <c r="G50" s="1" t="s">
        <v>111</v>
      </c>
      <c r="H50" s="4">
        <v>2.35</v>
      </c>
      <c r="I50" s="2" t="s">
        <v>141</v>
      </c>
      <c r="J50" s="1">
        <f t="shared" si="2"/>
        <v>-0.15650363442743351</v>
      </c>
      <c r="K50" s="1">
        <f t="shared" si="3"/>
        <v>-2.4318365868020768</v>
      </c>
      <c r="M50" s="1" t="s">
        <v>111</v>
      </c>
      <c r="N50" s="1">
        <v>0.47</v>
      </c>
      <c r="O50" s="1" t="s">
        <v>141</v>
      </c>
      <c r="P50" s="1">
        <f t="shared" si="4"/>
        <v>-16.006007044580709</v>
      </c>
      <c r="Q50" s="1">
        <f t="shared" si="5"/>
        <v>-19.5682950277793</v>
      </c>
    </row>
    <row r="51" spans="7:17" x14ac:dyDescent="0.25">
      <c r="G51" s="1" t="s">
        <v>112</v>
      </c>
      <c r="H51" s="4">
        <v>2.4</v>
      </c>
      <c r="I51" s="2" t="s">
        <v>142</v>
      </c>
      <c r="J51" s="1">
        <f t="shared" si="2"/>
        <v>-0.27809546376753735</v>
      </c>
      <c r="K51" s="1">
        <f t="shared" si="3"/>
        <v>-2.3722311891213139</v>
      </c>
      <c r="M51" s="1" t="s">
        <v>112</v>
      </c>
      <c r="N51" s="1">
        <v>0.48</v>
      </c>
      <c r="O51" s="1" t="s">
        <v>142</v>
      </c>
      <c r="P51" s="1">
        <f t="shared" si="4"/>
        <v>-16.984421795969673</v>
      </c>
      <c r="Q51" s="1">
        <f t="shared" si="5"/>
        <v>-261.51132229399974</v>
      </c>
    </row>
    <row r="52" spans="7:17" x14ac:dyDescent="0.25">
      <c r="G52" s="1" t="s">
        <v>113</v>
      </c>
      <c r="H52" s="4">
        <v>2.4500000000000002</v>
      </c>
      <c r="I52" s="2" t="s">
        <v>143</v>
      </c>
      <c r="J52" s="1">
        <f t="shared" si="2"/>
        <v>-0.39670702322360307</v>
      </c>
      <c r="K52" s="1">
        <f t="shared" si="3"/>
        <v>-2.3197127195794978</v>
      </c>
      <c r="M52" s="1" t="s">
        <v>113</v>
      </c>
      <c r="N52" s="1">
        <v>0.49</v>
      </c>
      <c r="O52" s="1" t="s">
        <v>143</v>
      </c>
      <c r="P52" s="1">
        <f t="shared" si="4"/>
        <v>-30.059987910669662</v>
      </c>
      <c r="Q52" s="1">
        <f t="shared" si="5"/>
        <v>63.397210162548518</v>
      </c>
    </row>
    <row r="53" spans="7:17" x14ac:dyDescent="0.25">
      <c r="G53" s="1" t="s">
        <v>114</v>
      </c>
      <c r="H53" s="4">
        <v>2.5</v>
      </c>
      <c r="I53" s="2" t="s">
        <v>144</v>
      </c>
      <c r="J53" s="1">
        <f t="shared" si="2"/>
        <v>-0.512692659202578</v>
      </c>
      <c r="K53" s="1">
        <f t="shared" si="3"/>
        <v>-2.2729344896770023</v>
      </c>
      <c r="M53" s="1" t="s">
        <v>114</v>
      </c>
      <c r="N53" s="1">
        <v>0.5</v>
      </c>
      <c r="O53" s="1" t="s">
        <v>144</v>
      </c>
      <c r="P53" s="1">
        <f t="shared" si="4"/>
        <v>-26.890127402542234</v>
      </c>
      <c r="Q53" s="1">
        <f t="shared" si="5"/>
        <v>405.32996808754086</v>
      </c>
    </row>
    <row r="54" spans="7:17" x14ac:dyDescent="0.25">
      <c r="G54" s="1" t="s">
        <v>115</v>
      </c>
      <c r="H54" s="4">
        <v>2.5499999999999998</v>
      </c>
      <c r="I54" s="2" t="s">
        <v>145</v>
      </c>
      <c r="J54" s="1">
        <f t="shared" si="2"/>
        <v>-0.62633938368642816</v>
      </c>
      <c r="K54" s="1">
        <f t="shared" si="3"/>
        <v>-2.2308062150766004</v>
      </c>
      <c r="M54" s="1" t="s">
        <v>115</v>
      </c>
      <c r="N54" s="1">
        <v>0.51</v>
      </c>
      <c r="O54" s="1" t="s">
        <v>145</v>
      </c>
      <c r="P54" s="1">
        <f t="shared" si="4"/>
        <v>-6.6236289981651879</v>
      </c>
      <c r="Q54" s="1">
        <f t="shared" si="5"/>
        <v>4.968627877124888</v>
      </c>
    </row>
    <row r="55" spans="7:17" x14ac:dyDescent="0.25">
      <c r="G55" s="1" t="s">
        <v>116</v>
      </c>
      <c r="H55" s="4">
        <v>2.6</v>
      </c>
      <c r="I55" s="2" t="s">
        <v>146</v>
      </c>
      <c r="J55" s="1">
        <f t="shared" si="2"/>
        <v>-0.73787969444025814</v>
      </c>
      <c r="K55" s="1">
        <f t="shared" si="3"/>
        <v>-2.1924336399306941</v>
      </c>
      <c r="M55" s="1" t="s">
        <v>116</v>
      </c>
      <c r="N55" s="1">
        <v>0.52</v>
      </c>
      <c r="O55" s="1" t="s">
        <v>146</v>
      </c>
      <c r="P55" s="1">
        <f t="shared" si="4"/>
        <v>-6.3751976043089433</v>
      </c>
      <c r="Q55" s="1">
        <f t="shared" si="5"/>
        <v>4.5957542652442438</v>
      </c>
    </row>
    <row r="56" spans="7:17" x14ac:dyDescent="0.25">
      <c r="G56" s="1" t="s">
        <v>117</v>
      </c>
      <c r="H56" s="4">
        <v>2.65</v>
      </c>
      <c r="I56" s="2" t="s">
        <v>147</v>
      </c>
      <c r="J56" s="1">
        <f t="shared" si="2"/>
        <v>-0.84750137643679291</v>
      </c>
      <c r="K56" s="1">
        <f t="shared" si="3"/>
        <v>-2.1570757328265886</v>
      </c>
      <c r="M56" s="1" t="s">
        <v>117</v>
      </c>
      <c r="N56" s="1">
        <v>0.53</v>
      </c>
      <c r="O56" s="1" t="s">
        <v>147</v>
      </c>
      <c r="P56" s="1">
        <f t="shared" si="4"/>
        <v>-6.1454098910467314</v>
      </c>
      <c r="Q56" s="1">
        <f t="shared" si="5"/>
        <v>4.4606949477409215</v>
      </c>
    </row>
    <row r="57" spans="7:17" x14ac:dyDescent="0.25">
      <c r="G57" s="1" t="s">
        <v>118</v>
      </c>
      <c r="H57" s="4">
        <v>2.7</v>
      </c>
      <c r="I57" s="2" t="s">
        <v>148</v>
      </c>
      <c r="J57" s="1">
        <f t="shared" si="2"/>
        <v>-0.95535516307812229</v>
      </c>
      <c r="K57" s="1">
        <f t="shared" si="3"/>
        <v>-2.1241140152960849</v>
      </c>
      <c r="M57" s="1" t="s">
        <v>118</v>
      </c>
      <c r="N57" s="1">
        <v>0.54</v>
      </c>
      <c r="O57" s="1" t="s">
        <v>148</v>
      </c>
      <c r="P57" s="1">
        <f t="shared" si="4"/>
        <v>-5.9223751436596856</v>
      </c>
      <c r="Q57" s="1">
        <f t="shared" si="5"/>
        <v>4.4991159869934627</v>
      </c>
    </row>
    <row r="58" spans="7:17" x14ac:dyDescent="0.25">
      <c r="G58" s="1" t="s">
        <v>119</v>
      </c>
      <c r="H58" s="4">
        <v>2.75</v>
      </c>
      <c r="I58" s="2" t="s">
        <v>149</v>
      </c>
      <c r="J58" s="1">
        <f t="shared" si="2"/>
        <v>-1.0615608638429266</v>
      </c>
      <c r="K58" s="1">
        <f t="shared" si="3"/>
        <v>-2.0930303868534619</v>
      </c>
      <c r="M58" s="1" t="s">
        <v>119</v>
      </c>
      <c r="N58" s="1">
        <v>0.55000000000000004</v>
      </c>
      <c r="O58" s="1" t="s">
        <v>149</v>
      </c>
      <c r="P58" s="1">
        <f t="shared" si="4"/>
        <v>-5.6974193443100125</v>
      </c>
      <c r="Q58" s="1">
        <f t="shared" si="5"/>
        <v>4.7188886831296744</v>
      </c>
    </row>
    <row r="59" spans="7:17" x14ac:dyDescent="0.25">
      <c r="G59" s="1" t="s">
        <v>120</v>
      </c>
      <c r="H59" s="4">
        <v>2.8</v>
      </c>
      <c r="I59" s="2" t="s">
        <v>150</v>
      </c>
      <c r="J59" s="1">
        <f t="shared" si="2"/>
        <v>-1.1662123831855997</v>
      </c>
      <c r="K59" s="1">
        <f t="shared" si="3"/>
        <v>-2.0633909463172784</v>
      </c>
      <c r="M59" s="1" t="s">
        <v>120</v>
      </c>
      <c r="N59" s="1">
        <v>0.56000000000000005</v>
      </c>
      <c r="O59" s="1" t="s">
        <v>150</v>
      </c>
      <c r="P59" s="1">
        <f t="shared" si="4"/>
        <v>-5.4614749101535285</v>
      </c>
      <c r="Q59" s="1">
        <f t="shared" si="5"/>
        <v>5.2043130871316663</v>
      </c>
    </row>
    <row r="60" spans="7:17" x14ac:dyDescent="0.25">
      <c r="G60" s="1" t="s">
        <v>121</v>
      </c>
      <c r="H60" s="4">
        <v>2.85</v>
      </c>
      <c r="I60" s="2" t="s">
        <v>151</v>
      </c>
      <c r="J60" s="1">
        <f t="shared" si="2"/>
        <v>-1.2693819305014635</v>
      </c>
      <c r="K60" s="1">
        <f t="shared" si="3"/>
        <v>-2.0348340418104831</v>
      </c>
      <c r="M60" s="1" t="s">
        <v>121</v>
      </c>
      <c r="N60" s="1">
        <v>0.56999999999999995</v>
      </c>
      <c r="O60" s="1" t="s">
        <v>151</v>
      </c>
      <c r="P60" s="1">
        <f t="shared" si="4"/>
        <v>-5.2012592557969448</v>
      </c>
      <c r="Q60" s="1">
        <f t="shared" si="5"/>
        <v>6.2360679476977854</v>
      </c>
    </row>
    <row r="61" spans="7:17" x14ac:dyDescent="0.25">
      <c r="G61" s="1" t="s">
        <v>122</v>
      </c>
      <c r="H61" s="4">
        <v>2.9</v>
      </c>
      <c r="I61" s="2" t="s">
        <v>152</v>
      </c>
      <c r="J61" s="1">
        <f t="shared" si="2"/>
        <v>-1.3711236325919878</v>
      </c>
      <c r="K61" s="1">
        <f t="shared" si="3"/>
        <v>-2.0070612677123729</v>
      </c>
      <c r="M61" s="1" t="s">
        <v>122</v>
      </c>
      <c r="N61" s="1">
        <v>0.57999999999999996</v>
      </c>
      <c r="O61" s="1" t="s">
        <v>152</v>
      </c>
      <c r="P61" s="1">
        <f t="shared" si="4"/>
        <v>-4.889455858412056</v>
      </c>
      <c r="Q61" s="1">
        <f t="shared" si="5"/>
        <v>9.0969306448836811</v>
      </c>
    </row>
    <row r="62" spans="7:17" x14ac:dyDescent="0.25">
      <c r="G62" s="1" t="s">
        <v>123</v>
      </c>
      <c r="H62" s="4">
        <v>2.95</v>
      </c>
      <c r="I62" s="2" t="s">
        <v>153</v>
      </c>
      <c r="J62" s="1">
        <f t="shared" si="2"/>
        <v>-1.4714766959776064</v>
      </c>
      <c r="K62" s="1">
        <f t="shared" si="3"/>
        <v>-1.9798304609301689</v>
      </c>
      <c r="M62" s="1" t="s">
        <v>123</v>
      </c>
      <c r="N62" s="1">
        <v>0.59</v>
      </c>
      <c r="O62" s="1" t="s">
        <v>153</v>
      </c>
      <c r="P62" s="1">
        <f t="shared" si="4"/>
        <v>-4.4346093261678723</v>
      </c>
      <c r="Q62" s="1">
        <f t="shared" si="5"/>
        <v>56.694653667573746</v>
      </c>
    </row>
    <row r="63" spans="7:17" x14ac:dyDescent="0.25">
      <c r="G63" s="1" t="s">
        <v>124</v>
      </c>
      <c r="H63" s="4">
        <v>3</v>
      </c>
      <c r="I63" s="2" t="s">
        <v>154</v>
      </c>
      <c r="J63" s="15">
        <f t="shared" si="2"/>
        <v>-1.5704682190241148</v>
      </c>
      <c r="K63" s="1">
        <f t="shared" si="3"/>
        <v>-1.9529499897554687</v>
      </c>
      <c r="M63" s="1" t="s">
        <v>124</v>
      </c>
      <c r="N63" s="1">
        <v>0.6</v>
      </c>
      <c r="O63" s="1" t="s">
        <v>154</v>
      </c>
      <c r="P63" s="1">
        <f t="shared" si="4"/>
        <v>-1.5998766427891846</v>
      </c>
      <c r="Q63" s="1">
        <f t="shared" si="5"/>
        <v>2.5379015219772003</v>
      </c>
    </row>
    <row r="64" spans="7:17" x14ac:dyDescent="0.25">
      <c r="M64" s="1" t="s">
        <v>156</v>
      </c>
      <c r="N64" s="1">
        <v>0.61</v>
      </c>
      <c r="O64" s="1" t="s">
        <v>396</v>
      </c>
      <c r="P64" s="1">
        <f t="shared" si="4"/>
        <v>-1.4729815666903245</v>
      </c>
      <c r="Q64" s="1">
        <f t="shared" si="5"/>
        <v>1.4491211840055667</v>
      </c>
    </row>
    <row r="65" spans="13:17" x14ac:dyDescent="0.25">
      <c r="M65" s="1" t="s">
        <v>157</v>
      </c>
      <c r="N65" s="1">
        <v>0.62</v>
      </c>
      <c r="O65" s="1" t="s">
        <v>397</v>
      </c>
      <c r="P65" s="1">
        <f t="shared" si="4"/>
        <v>-1.4005255074900462</v>
      </c>
      <c r="Q65" s="1">
        <f t="shared" si="5"/>
        <v>1.0534484259140704</v>
      </c>
    </row>
    <row r="66" spans="13:17" x14ac:dyDescent="0.25">
      <c r="M66" s="1" t="s">
        <v>158</v>
      </c>
      <c r="N66" s="1">
        <v>0.63</v>
      </c>
      <c r="O66" s="1" t="s">
        <v>398</v>
      </c>
      <c r="P66" s="1">
        <f t="shared" si="4"/>
        <v>-1.3478530861943427</v>
      </c>
      <c r="Q66" s="1">
        <f t="shared" si="5"/>
        <v>0.82134965700936291</v>
      </c>
    </row>
    <row r="67" spans="13:17" x14ac:dyDescent="0.25">
      <c r="M67" s="1" t="s">
        <v>159</v>
      </c>
      <c r="N67" s="1">
        <v>0.64</v>
      </c>
      <c r="O67" s="1" t="s">
        <v>399</v>
      </c>
      <c r="P67" s="1">
        <f t="shared" si="4"/>
        <v>-1.3067856033438745</v>
      </c>
      <c r="Q67" s="1">
        <f t="shared" si="5"/>
        <v>0.66196802887482908</v>
      </c>
    </row>
    <row r="68" spans="13:17" x14ac:dyDescent="0.25">
      <c r="M68" s="1" t="s">
        <v>160</v>
      </c>
      <c r="N68" s="1">
        <v>0.65</v>
      </c>
      <c r="O68" s="1" t="s">
        <v>400</v>
      </c>
      <c r="P68" s="1">
        <f t="shared" si="4"/>
        <v>-1.2736872019001331</v>
      </c>
      <c r="Q68" s="1">
        <f t="shared" si="5"/>
        <v>0.54287234458209155</v>
      </c>
    </row>
    <row r="69" spans="13:17" x14ac:dyDescent="0.25">
      <c r="M69" s="1" t="s">
        <v>161</v>
      </c>
      <c r="N69" s="1">
        <v>0.66</v>
      </c>
      <c r="O69" s="1" t="s">
        <v>401</v>
      </c>
      <c r="P69" s="1">
        <f t="shared" si="4"/>
        <v>-1.2465435846710284</v>
      </c>
      <c r="Q69" s="1">
        <f t="shared" si="5"/>
        <v>0.44900196437989559</v>
      </c>
    </row>
    <row r="70" spans="13:17" x14ac:dyDescent="0.25">
      <c r="M70" s="1" t="s">
        <v>162</v>
      </c>
      <c r="N70" s="1">
        <v>0.67</v>
      </c>
      <c r="O70" s="1" t="s">
        <v>402</v>
      </c>
      <c r="P70" s="1">
        <f t="shared" ref="P70:P133" si="6">P69+(0.05*Q69)</f>
        <v>-1.2240934864520336</v>
      </c>
      <c r="Q70" s="1">
        <f t="shared" ref="Q70:Q133" si="7">((-3*(N70^2))-(2*N70*P70))/((N70^2)+COS(P70))</f>
        <v>0.37224009186170021</v>
      </c>
    </row>
    <row r="71" spans="13:17" x14ac:dyDescent="0.25">
      <c r="M71" s="1" t="s">
        <v>163</v>
      </c>
      <c r="N71" s="1">
        <v>0.68</v>
      </c>
      <c r="O71" s="1" t="s">
        <v>403</v>
      </c>
      <c r="P71" s="1">
        <f t="shared" si="6"/>
        <v>-1.2054814818589485</v>
      </c>
      <c r="Q71" s="1">
        <f t="shared" si="7"/>
        <v>0.3077616695278293</v>
      </c>
    </row>
    <row r="72" spans="13:17" x14ac:dyDescent="0.25">
      <c r="M72" s="1" t="s">
        <v>164</v>
      </c>
      <c r="N72" s="1">
        <v>0.69</v>
      </c>
      <c r="O72" s="1" t="s">
        <v>404</v>
      </c>
      <c r="P72" s="1">
        <f t="shared" si="6"/>
        <v>-1.190093398382557</v>
      </c>
      <c r="Q72" s="1">
        <f t="shared" si="7"/>
        <v>0.25248987374077048</v>
      </c>
    </row>
    <row r="73" spans="13:17" x14ac:dyDescent="0.25">
      <c r="M73" s="1" t="s">
        <v>165</v>
      </c>
      <c r="N73" s="1">
        <v>0.7</v>
      </c>
      <c r="O73" s="1" t="s">
        <v>405</v>
      </c>
      <c r="P73" s="1">
        <f t="shared" si="6"/>
        <v>-1.1774689046955185</v>
      </c>
      <c r="Q73" s="1">
        <f t="shared" si="7"/>
        <v>0.2043557201792689</v>
      </c>
    </row>
    <row r="74" spans="13:17" x14ac:dyDescent="0.25">
      <c r="M74" s="1" t="s">
        <v>166</v>
      </c>
      <c r="N74" s="1">
        <v>0.71</v>
      </c>
      <c r="O74" s="1" t="s">
        <v>406</v>
      </c>
      <c r="P74" s="1">
        <f t="shared" si="6"/>
        <v>-1.1672511186865551</v>
      </c>
      <c r="Q74" s="1">
        <f t="shared" si="7"/>
        <v>0.16190859249574296</v>
      </c>
    </row>
    <row r="75" spans="13:17" x14ac:dyDescent="0.25">
      <c r="M75" s="1" t="s">
        <v>167</v>
      </c>
      <c r="N75" s="1">
        <v>0.72</v>
      </c>
      <c r="O75" s="1" t="s">
        <v>407</v>
      </c>
      <c r="P75" s="1">
        <f t="shared" si="6"/>
        <v>-1.159155689061768</v>
      </c>
      <c r="Q75" s="1">
        <f t="shared" si="7"/>
        <v>0.12409637743316004</v>
      </c>
    </row>
    <row r="76" spans="13:17" x14ac:dyDescent="0.25">
      <c r="M76" s="1" t="s">
        <v>168</v>
      </c>
      <c r="N76" s="1">
        <v>0.73</v>
      </c>
      <c r="O76" s="1" t="s">
        <v>408</v>
      </c>
      <c r="P76" s="1">
        <f t="shared" si="6"/>
        <v>-1.1529508701901101</v>
      </c>
      <c r="Q76" s="1">
        <f t="shared" si="7"/>
        <v>9.0134198215289826E-2</v>
      </c>
    </row>
    <row r="77" spans="13:17" x14ac:dyDescent="0.25">
      <c r="M77" s="1" t="s">
        <v>169</v>
      </c>
      <c r="N77" s="1">
        <v>0.74</v>
      </c>
      <c r="O77" s="1" t="s">
        <v>409</v>
      </c>
      <c r="P77" s="1">
        <f t="shared" si="6"/>
        <v>-1.1484441602793456</v>
      </c>
      <c r="Q77" s="1">
        <f t="shared" si="7"/>
        <v>5.9422389214859039E-2</v>
      </c>
    </row>
    <row r="78" spans="13:17" x14ac:dyDescent="0.25">
      <c r="M78" s="1" t="s">
        <v>170</v>
      </c>
      <c r="N78" s="1">
        <v>0.75</v>
      </c>
      <c r="O78" s="1" t="s">
        <v>410</v>
      </c>
      <c r="P78" s="1">
        <f t="shared" si="6"/>
        <v>-1.1454730408186027</v>
      </c>
      <c r="Q78" s="1">
        <f t="shared" si="7"/>
        <v>3.1493262039183643E-2</v>
      </c>
    </row>
    <row r="79" spans="13:17" x14ac:dyDescent="0.25">
      <c r="M79" s="1" t="s">
        <v>171</v>
      </c>
      <c r="N79" s="1">
        <v>0.76</v>
      </c>
      <c r="O79" s="1" t="s">
        <v>411</v>
      </c>
      <c r="P79" s="1">
        <f t="shared" si="6"/>
        <v>-1.1438983777166436</v>
      </c>
      <c r="Q79" s="1">
        <f t="shared" si="7"/>
        <v>5.9754341240103601E-3</v>
      </c>
    </row>
    <row r="80" spans="13:17" x14ac:dyDescent="0.25">
      <c r="M80" s="1" t="s">
        <v>172</v>
      </c>
      <c r="N80" s="1">
        <v>0.77</v>
      </c>
      <c r="O80" s="1" t="s">
        <v>412</v>
      </c>
      <c r="P80" s="1">
        <f t="shared" si="6"/>
        <v>-1.1435996060104432</v>
      </c>
      <c r="Q80" s="1">
        <f t="shared" si="7"/>
        <v>-1.7430737938331144E-2</v>
      </c>
    </row>
    <row r="81" spans="13:17" x14ac:dyDescent="0.25">
      <c r="M81" s="1" t="s">
        <v>173</v>
      </c>
      <c r="N81" s="1">
        <v>0.78</v>
      </c>
      <c r="O81" s="1" t="s">
        <v>413</v>
      </c>
      <c r="P81" s="1">
        <f t="shared" si="6"/>
        <v>-1.1444711429073597</v>
      </c>
      <c r="Q81" s="1">
        <f t="shared" si="7"/>
        <v>-3.897048347954727E-2</v>
      </c>
    </row>
    <row r="82" spans="13:17" x14ac:dyDescent="0.25">
      <c r="M82" s="1" t="s">
        <v>174</v>
      </c>
      <c r="N82" s="1">
        <v>0.79</v>
      </c>
      <c r="O82" s="1" t="s">
        <v>414</v>
      </c>
      <c r="P82" s="1">
        <f t="shared" si="6"/>
        <v>-1.1464196670813371</v>
      </c>
      <c r="Q82" s="1">
        <f t="shared" si="7"/>
        <v>-5.8847092131593989E-2</v>
      </c>
    </row>
    <row r="83" spans="13:17" x14ac:dyDescent="0.25">
      <c r="M83" s="1" t="s">
        <v>175</v>
      </c>
      <c r="N83" s="1">
        <v>0.8</v>
      </c>
      <c r="O83" s="1" t="s">
        <v>415</v>
      </c>
      <c r="P83" s="1">
        <f t="shared" si="6"/>
        <v>-1.1493620216879168</v>
      </c>
      <c r="Q83" s="1">
        <f t="shared" si="7"/>
        <v>-7.7231061713651891E-2</v>
      </c>
    </row>
    <row r="84" spans="13:17" x14ac:dyDescent="0.25">
      <c r="M84" s="1" t="s">
        <v>176</v>
      </c>
      <c r="N84" s="1">
        <v>0.81</v>
      </c>
      <c r="O84" s="1" t="s">
        <v>416</v>
      </c>
      <c r="P84" s="1">
        <f t="shared" si="6"/>
        <v>-1.1532235747735995</v>
      </c>
      <c r="Q84" s="1">
        <f t="shared" si="7"/>
        <v>-9.4266916998919009E-2</v>
      </c>
    </row>
    <row r="85" spans="13:17" x14ac:dyDescent="0.25">
      <c r="M85" s="1" t="s">
        <v>177</v>
      </c>
      <c r="N85" s="1">
        <v>0.82</v>
      </c>
      <c r="O85" s="1" t="s">
        <v>417</v>
      </c>
      <c r="P85" s="1">
        <f t="shared" si="6"/>
        <v>-1.1579369206235455</v>
      </c>
      <c r="Q85" s="1">
        <f t="shared" si="7"/>
        <v>-0.11007836725001408</v>
      </c>
    </row>
    <row r="86" spans="13:17" x14ac:dyDescent="0.25">
      <c r="M86" s="1" t="s">
        <v>178</v>
      </c>
      <c r="N86" s="1">
        <v>0.83</v>
      </c>
      <c r="O86" s="1" t="s">
        <v>418</v>
      </c>
      <c r="P86" s="1">
        <f t="shared" si="6"/>
        <v>-1.1634408389860462</v>
      </c>
      <c r="Q86" s="1">
        <f t="shared" si="7"/>
        <v>-0.12477225909755929</v>
      </c>
    </row>
    <row r="87" spans="13:17" x14ac:dyDescent="0.25">
      <c r="M87" s="1" t="s">
        <v>179</v>
      </c>
      <c r="N87" s="1">
        <v>0.84</v>
      </c>
      <c r="O87" s="1" t="s">
        <v>419</v>
      </c>
      <c r="P87" s="1">
        <f t="shared" si="6"/>
        <v>-1.1696794519409242</v>
      </c>
      <c r="Q87" s="1">
        <f t="shared" si="7"/>
        <v>-0.13844164271339615</v>
      </c>
    </row>
    <row r="88" spans="13:17" x14ac:dyDescent="0.25">
      <c r="M88" s="1" t="s">
        <v>180</v>
      </c>
      <c r="N88" s="1">
        <v>0.85</v>
      </c>
      <c r="O88" s="1" t="s">
        <v>420</v>
      </c>
      <c r="P88" s="1">
        <f t="shared" si="6"/>
        <v>-1.1766015340765941</v>
      </c>
      <c r="Q88" s="1">
        <f t="shared" si="7"/>
        <v>-0.15116817642396757</v>
      </c>
    </row>
    <row r="89" spans="13:17" x14ac:dyDescent="0.25">
      <c r="M89" s="1" t="s">
        <v>181</v>
      </c>
      <c r="N89" s="1">
        <v>0.86</v>
      </c>
      <c r="O89" s="1" t="s">
        <v>421</v>
      </c>
      <c r="P89" s="1">
        <f t="shared" si="6"/>
        <v>-1.1841599428977925</v>
      </c>
      <c r="Q89" s="1">
        <f t="shared" si="7"/>
        <v>-0.16302403162286611</v>
      </c>
    </row>
    <row r="90" spans="13:17" x14ac:dyDescent="0.25">
      <c r="M90" s="1" t="s">
        <v>182</v>
      </c>
      <c r="N90" s="1">
        <v>0.87</v>
      </c>
      <c r="O90" s="1" t="s">
        <v>422</v>
      </c>
      <c r="P90" s="1">
        <f t="shared" si="6"/>
        <v>-1.1923111444789358</v>
      </c>
      <c r="Q90" s="1">
        <f t="shared" si="7"/>
        <v>-0.17407341595663398</v>
      </c>
    </row>
    <row r="91" spans="13:17" x14ac:dyDescent="0.25">
      <c r="M91" s="1" t="s">
        <v>183</v>
      </c>
      <c r="N91" s="1">
        <v>0.88</v>
      </c>
      <c r="O91" s="1" t="s">
        <v>423</v>
      </c>
      <c r="P91" s="1">
        <f t="shared" si="6"/>
        <v>-1.2010148152767675</v>
      </c>
      <c r="Q91" s="1">
        <f t="shared" si="7"/>
        <v>-0.18437380185835023</v>
      </c>
    </row>
    <row r="92" spans="13:17" x14ac:dyDescent="0.25">
      <c r="M92" s="1" t="s">
        <v>184</v>
      </c>
      <c r="N92" s="1">
        <v>0.89</v>
      </c>
      <c r="O92" s="1" t="s">
        <v>424</v>
      </c>
      <c r="P92" s="1">
        <f t="shared" si="6"/>
        <v>-1.2102335053696849</v>
      </c>
      <c r="Q92" s="1">
        <f t="shared" si="7"/>
        <v>-0.19397692544086625</v>
      </c>
    </row>
    <row r="93" spans="13:17" x14ac:dyDescent="0.25">
      <c r="M93" s="1" t="s">
        <v>185</v>
      </c>
      <c r="N93" s="1">
        <v>0.9</v>
      </c>
      <c r="O93" s="1" t="s">
        <v>425</v>
      </c>
      <c r="P93" s="1">
        <f t="shared" si="6"/>
        <v>-1.2199323516417282</v>
      </c>
      <c r="Q93" s="1">
        <f t="shared" si="7"/>
        <v>-0.20292960480513264</v>
      </c>
    </row>
    <row r="94" spans="13:17" x14ac:dyDescent="0.25">
      <c r="M94" s="1" t="s">
        <v>186</v>
      </c>
      <c r="N94" s="1">
        <v>0.91</v>
      </c>
      <c r="O94" s="1" t="s">
        <v>426</v>
      </c>
      <c r="P94" s="1">
        <f t="shared" si="6"/>
        <v>-1.2300788318819849</v>
      </c>
      <c r="Q94" s="1">
        <f t="shared" si="7"/>
        <v>-0.21127441514204276</v>
      </c>
    </row>
    <row r="95" spans="13:17" x14ac:dyDescent="0.25">
      <c r="M95" s="1" t="s">
        <v>187</v>
      </c>
      <c r="N95" s="1">
        <v>0.92</v>
      </c>
      <c r="O95" s="1" t="s">
        <v>427</v>
      </c>
      <c r="P95" s="1">
        <f t="shared" si="6"/>
        <v>-1.240642552639087</v>
      </c>
      <c r="Q95" s="1">
        <f t="shared" si="7"/>
        <v>-0.21905024936752779</v>
      </c>
    </row>
    <row r="96" spans="13:17" x14ac:dyDescent="0.25">
      <c r="M96" s="1" t="s">
        <v>188</v>
      </c>
      <c r="N96" s="1">
        <v>0.93</v>
      </c>
      <c r="O96" s="1" t="s">
        <v>428</v>
      </c>
      <c r="P96" s="1">
        <f t="shared" si="6"/>
        <v>-1.2515950651074634</v>
      </c>
      <c r="Q96" s="1">
        <f t="shared" si="7"/>
        <v>-0.22629278657544313</v>
      </c>
    </row>
    <row r="97" spans="13:17" x14ac:dyDescent="0.25">
      <c r="M97" s="1" t="s">
        <v>189</v>
      </c>
      <c r="N97" s="1">
        <v>0.94</v>
      </c>
      <c r="O97" s="1" t="s">
        <v>429</v>
      </c>
      <c r="P97" s="1">
        <f t="shared" si="6"/>
        <v>-1.2629097044362356</v>
      </c>
      <c r="Q97" s="1">
        <f t="shared" si="7"/>
        <v>-0.23303488572435835</v>
      </c>
    </row>
    <row r="98" spans="13:17" x14ac:dyDescent="0.25">
      <c r="M98" s="1" t="s">
        <v>190</v>
      </c>
      <c r="N98" s="1">
        <v>0.95</v>
      </c>
      <c r="O98" s="1" t="s">
        <v>430</v>
      </c>
      <c r="P98" s="1">
        <f t="shared" si="6"/>
        <v>-1.2745614487224535</v>
      </c>
      <c r="Q98" s="1">
        <f t="shared" si="7"/>
        <v>-0.23930691827117948</v>
      </c>
    </row>
    <row r="99" spans="13:17" x14ac:dyDescent="0.25">
      <c r="M99" s="1" t="s">
        <v>191</v>
      </c>
      <c r="N99" s="1">
        <v>0.96</v>
      </c>
      <c r="O99" s="1" t="s">
        <v>431</v>
      </c>
      <c r="P99" s="1">
        <f t="shared" si="6"/>
        <v>-1.2865267946360124</v>
      </c>
      <c r="Q99" s="1">
        <f t="shared" si="7"/>
        <v>-0.24513705062535798</v>
      </c>
    </row>
    <row r="100" spans="13:17" x14ac:dyDescent="0.25">
      <c r="M100" s="1" t="s">
        <v>192</v>
      </c>
      <c r="N100" s="1">
        <v>0.97</v>
      </c>
      <c r="O100" s="1" t="s">
        <v>432</v>
      </c>
      <c r="P100" s="1">
        <f t="shared" si="6"/>
        <v>-1.2987836471672802</v>
      </c>
      <c r="Q100" s="1">
        <f t="shared" si="7"/>
        <v>-0.25055148510471403</v>
      </c>
    </row>
    <row r="101" spans="13:17" x14ac:dyDescent="0.25">
      <c r="M101" s="1" t="s">
        <v>193</v>
      </c>
      <c r="N101" s="1">
        <v>0.98</v>
      </c>
      <c r="O101" s="1" t="s">
        <v>433</v>
      </c>
      <c r="P101" s="1">
        <f t="shared" si="6"/>
        <v>-1.311311221422516</v>
      </c>
      <c r="Q101" s="1">
        <f t="shared" si="7"/>
        <v>-0.25557466636888981</v>
      </c>
    </row>
    <row r="102" spans="13:17" x14ac:dyDescent="0.25">
      <c r="M102" s="1" t="s">
        <v>194</v>
      </c>
      <c r="N102" s="1">
        <v>0.99</v>
      </c>
      <c r="O102" s="1" t="s">
        <v>434</v>
      </c>
      <c r="P102" s="1">
        <f t="shared" si="6"/>
        <v>-1.3240899547409606</v>
      </c>
      <c r="Q102" s="1">
        <f t="shared" si="7"/>
        <v>-0.26022945897228306</v>
      </c>
    </row>
    <row r="103" spans="13:17" x14ac:dyDescent="0.25">
      <c r="M103" s="1" t="s">
        <v>195</v>
      </c>
      <c r="N103" s="1">
        <v>1</v>
      </c>
      <c r="O103" s="1" t="s">
        <v>435</v>
      </c>
      <c r="P103" s="1">
        <f t="shared" si="6"/>
        <v>-1.3371014276895747</v>
      </c>
      <c r="Q103" s="1">
        <f t="shared" si="7"/>
        <v>-0.26453730062813496</v>
      </c>
    </row>
    <row r="104" spans="13:17" x14ac:dyDescent="0.25">
      <c r="M104" s="1" t="s">
        <v>196</v>
      </c>
      <c r="N104" s="1">
        <v>1.01</v>
      </c>
      <c r="O104" s="1" t="s">
        <v>436</v>
      </c>
      <c r="P104" s="1">
        <f t="shared" si="6"/>
        <v>-1.3503282927209814</v>
      </c>
      <c r="Q104" s="1">
        <f t="shared" si="7"/>
        <v>-0.26851833494416938</v>
      </c>
    </row>
    <row r="105" spans="13:17" x14ac:dyDescent="0.25">
      <c r="M105" s="1" t="s">
        <v>197</v>
      </c>
      <c r="N105" s="1">
        <v>1.02</v>
      </c>
      <c r="O105" s="1" t="s">
        <v>437</v>
      </c>
      <c r="P105" s="1">
        <f t="shared" si="6"/>
        <v>-1.3637542094681898</v>
      </c>
      <c r="Q105" s="1">
        <f t="shared" si="7"/>
        <v>-0.27219152672870017</v>
      </c>
    </row>
    <row r="106" spans="13:17" x14ac:dyDescent="0.25">
      <c r="M106" s="1" t="s">
        <v>198</v>
      </c>
      <c r="N106" s="1">
        <v>1.03</v>
      </c>
      <c r="O106" s="1" t="s">
        <v>438</v>
      </c>
      <c r="P106" s="1">
        <f t="shared" si="6"/>
        <v>-1.3773637858046248</v>
      </c>
      <c r="Q106" s="1">
        <f t="shared" si="7"/>
        <v>-0.27557476243696677</v>
      </c>
    </row>
    <row r="107" spans="13:17" x14ac:dyDescent="0.25">
      <c r="M107" s="1" t="s">
        <v>199</v>
      </c>
      <c r="N107" s="1">
        <v>1.04</v>
      </c>
      <c r="O107" s="1" t="s">
        <v>439</v>
      </c>
      <c r="P107" s="1">
        <f t="shared" si="6"/>
        <v>-1.3911425239264732</v>
      </c>
      <c r="Q107" s="1">
        <f t="shared" si="7"/>
        <v>-0.27868493790209409</v>
      </c>
    </row>
    <row r="108" spans="13:17" x14ac:dyDescent="0.25">
      <c r="M108" s="1" t="s">
        <v>200</v>
      </c>
      <c r="N108" s="1">
        <v>1.05</v>
      </c>
      <c r="O108" s="1" t="s">
        <v>440</v>
      </c>
      <c r="P108" s="1">
        <f t="shared" si="6"/>
        <v>-1.4050767708215779</v>
      </c>
      <c r="Q108" s="1">
        <f t="shared" si="7"/>
        <v>-0.28153803515125175</v>
      </c>
    </row>
    <row r="109" spans="13:17" x14ac:dyDescent="0.25">
      <c r="M109" s="1" t="s">
        <v>201</v>
      </c>
      <c r="N109" s="1">
        <v>1.06</v>
      </c>
      <c r="O109" s="1" t="s">
        <v>441</v>
      </c>
      <c r="P109" s="1">
        <f t="shared" si="6"/>
        <v>-1.4191536725791405</v>
      </c>
      <c r="Q109" s="1">
        <f t="shared" si="7"/>
        <v>-0.28414918982834142</v>
      </c>
    </row>
    <row r="110" spans="13:17" x14ac:dyDescent="0.25">
      <c r="M110" s="1" t="s">
        <v>202</v>
      </c>
      <c r="N110" s="1">
        <v>1.07</v>
      </c>
      <c r="O110" s="1" t="s">
        <v>442</v>
      </c>
      <c r="P110" s="1">
        <f t="shared" si="6"/>
        <v>-1.4333611320705575</v>
      </c>
      <c r="Q110" s="1">
        <f t="shared" si="7"/>
        <v>-0.28653275051631527</v>
      </c>
    </row>
    <row r="111" spans="13:17" x14ac:dyDescent="0.25">
      <c r="M111" s="1" t="s">
        <v>203</v>
      </c>
      <c r="N111" s="1">
        <v>1.08</v>
      </c>
      <c r="O111" s="1" t="s">
        <v>443</v>
      </c>
      <c r="P111" s="1">
        <f t="shared" si="6"/>
        <v>-1.4476877695963732</v>
      </c>
      <c r="Q111" s="1">
        <f t="shared" si="7"/>
        <v>-0.28870233106471493</v>
      </c>
    </row>
    <row r="112" spans="13:17" x14ac:dyDescent="0.25">
      <c r="M112" s="1" t="s">
        <v>204</v>
      </c>
      <c r="N112" s="1">
        <v>1.0900000000000001</v>
      </c>
      <c r="O112" s="1" t="s">
        <v>444</v>
      </c>
      <c r="P112" s="1">
        <f t="shared" si="6"/>
        <v>-1.4621228861496089</v>
      </c>
      <c r="Q112" s="1">
        <f t="shared" si="7"/>
        <v>-0.29067085687284616</v>
      </c>
    </row>
    <row r="113" spans="13:17" x14ac:dyDescent="0.25">
      <c r="M113" s="1" t="s">
        <v>205</v>
      </c>
      <c r="N113" s="1">
        <v>1.1000000000000001</v>
      </c>
      <c r="O113" s="1" t="s">
        <v>445</v>
      </c>
      <c r="P113" s="1">
        <f t="shared" si="6"/>
        <v>-1.4766564289932513</v>
      </c>
      <c r="Q113" s="1">
        <f t="shared" si="7"/>
        <v>-0.2924506059496958</v>
      </c>
    </row>
    <row r="114" spans="13:17" x14ac:dyDescent="0.25">
      <c r="M114" s="1" t="s">
        <v>206</v>
      </c>
      <c r="N114" s="1">
        <v>1.1100000000000001</v>
      </c>
      <c r="O114" s="1" t="s">
        <v>446</v>
      </c>
      <c r="P114" s="1">
        <f t="shared" si="6"/>
        <v>-1.4912789592907361</v>
      </c>
      <c r="Q114" s="1">
        <f t="shared" si="7"/>
        <v>-0.29405324546316314</v>
      </c>
    </row>
    <row r="115" spans="13:17" x14ac:dyDescent="0.25">
      <c r="M115" s="1" t="s">
        <v>207</v>
      </c>
      <c r="N115" s="1">
        <v>1.1200000000000001</v>
      </c>
      <c r="O115" s="1" t="s">
        <v>447</v>
      </c>
      <c r="P115" s="1">
        <f t="shared" si="6"/>
        <v>-1.5059816215638941</v>
      </c>
      <c r="Q115" s="1">
        <f t="shared" si="7"/>
        <v>-0.29548986439920522</v>
      </c>
    </row>
    <row r="116" spans="13:17" x14ac:dyDescent="0.25">
      <c r="M116" s="1" t="s">
        <v>208</v>
      </c>
      <c r="N116" s="1">
        <v>1.1299999999999999</v>
      </c>
      <c r="O116" s="1" t="s">
        <v>448</v>
      </c>
      <c r="P116" s="1">
        <f t="shared" si="6"/>
        <v>-1.5207561147838544</v>
      </c>
      <c r="Q116" s="1">
        <f t="shared" si="7"/>
        <v>-0.29677100287298364</v>
      </c>
    </row>
    <row r="117" spans="13:17" x14ac:dyDescent="0.25">
      <c r="M117" s="1" t="s">
        <v>209</v>
      </c>
      <c r="N117" s="1">
        <v>1.1399999999999999</v>
      </c>
      <c r="O117" s="1" t="s">
        <v>449</v>
      </c>
      <c r="P117" s="1">
        <f t="shared" si="6"/>
        <v>-1.5355946649275036</v>
      </c>
      <c r="Q117" s="1">
        <f t="shared" si="7"/>
        <v>-0.29790667856638697</v>
      </c>
    </row>
    <row r="118" spans="13:17" x14ac:dyDescent="0.25">
      <c r="M118" s="1" t="s">
        <v>210</v>
      </c>
      <c r="N118" s="1">
        <v>1.1499999999999999</v>
      </c>
      <c r="O118" s="1" t="s">
        <v>450</v>
      </c>
      <c r="P118" s="1">
        <f t="shared" si="6"/>
        <v>-1.5504899988558229</v>
      </c>
      <c r="Q118" s="1">
        <f t="shared" si="7"/>
        <v>-0.29890641070742124</v>
      </c>
    </row>
    <row r="119" spans="13:17" x14ac:dyDescent="0.25">
      <c r="M119" s="1" t="s">
        <v>211</v>
      </c>
      <c r="N119" s="1">
        <v>1.1599999999999999</v>
      </c>
      <c r="O119" s="1" t="s">
        <v>451</v>
      </c>
      <c r="P119" s="1">
        <f t="shared" si="6"/>
        <v>-1.5654353193911941</v>
      </c>
      <c r="Q119" s="1">
        <f t="shared" si="7"/>
        <v>-0.29977924195528072</v>
      </c>
    </row>
    <row r="120" spans="13:17" x14ac:dyDescent="0.25">
      <c r="M120" s="1" t="s">
        <v>212</v>
      </c>
      <c r="N120" s="1">
        <v>1.17</v>
      </c>
      <c r="O120" s="1" t="s">
        <v>452</v>
      </c>
      <c r="P120" s="1">
        <f t="shared" si="6"/>
        <v>-1.5804242814889582</v>
      </c>
      <c r="Q120" s="1">
        <f t="shared" si="7"/>
        <v>-0.30053375850919678</v>
      </c>
    </row>
    <row r="121" spans="13:17" x14ac:dyDescent="0.25">
      <c r="M121" s="1" t="s">
        <v>213</v>
      </c>
      <c r="N121" s="1">
        <v>1.18</v>
      </c>
      <c r="O121" s="1" t="s">
        <v>453</v>
      </c>
      <c r="P121" s="1">
        <f t="shared" si="6"/>
        <v>-1.5954509694144181</v>
      </c>
      <c r="Q121" s="1">
        <f t="shared" si="7"/>
        <v>-0.30117810871844569</v>
      </c>
    </row>
    <row r="122" spans="13:17" x14ac:dyDescent="0.25">
      <c r="M122" s="1" t="s">
        <v>214</v>
      </c>
      <c r="N122" s="1">
        <v>1.19</v>
      </c>
      <c r="O122" s="1" t="s">
        <v>454</v>
      </c>
      <c r="P122" s="1">
        <f t="shared" si="6"/>
        <v>-1.6105098748503404</v>
      </c>
      <c r="Q122" s="1">
        <f t="shared" si="7"/>
        <v>-0.30172002043439483</v>
      </c>
    </row>
    <row r="123" spans="13:17" x14ac:dyDescent="0.25">
      <c r="M123" s="1" t="s">
        <v>215</v>
      </c>
      <c r="N123" s="1">
        <v>1.2</v>
      </c>
      <c r="O123" s="1" t="s">
        <v>455</v>
      </c>
      <c r="P123" s="1">
        <f t="shared" si="6"/>
        <v>-1.6255958758720601</v>
      </c>
      <c r="Q123" s="1">
        <f t="shared" si="7"/>
        <v>-0.30216681731262696</v>
      </c>
    </row>
    <row r="124" spans="13:17" x14ac:dyDescent="0.25">
      <c r="M124" s="1" t="s">
        <v>216</v>
      </c>
      <c r="N124" s="1">
        <v>1.21</v>
      </c>
      <c r="O124" s="1" t="s">
        <v>456</v>
      </c>
      <c r="P124" s="1">
        <f t="shared" si="6"/>
        <v>-1.6407042167376915</v>
      </c>
      <c r="Q124" s="1">
        <f t="shared" si="7"/>
        <v>-0.30252543424353512</v>
      </c>
    </row>
    <row r="125" spans="13:17" x14ac:dyDescent="0.25">
      <c r="M125" s="1" t="s">
        <v>217</v>
      </c>
      <c r="N125" s="1">
        <v>1.22</v>
      </c>
      <c r="O125" s="1" t="s">
        <v>457</v>
      </c>
      <c r="P125" s="1">
        <f t="shared" si="6"/>
        <v>-1.6558304884498682</v>
      </c>
      <c r="Q125" s="1">
        <f t="shared" si="7"/>
        <v>-0.30280243206299823</v>
      </c>
    </row>
    <row r="126" spans="13:17" x14ac:dyDescent="0.25">
      <c r="M126" s="1" t="s">
        <v>218</v>
      </c>
      <c r="N126" s="1">
        <v>1.23</v>
      </c>
      <c r="O126" s="1" t="s">
        <v>458</v>
      </c>
      <c r="P126" s="1">
        <f t="shared" si="6"/>
        <v>-1.6709706100530182</v>
      </c>
      <c r="Q126" s="1">
        <f t="shared" si="7"/>
        <v>-0.30300401167054503</v>
      </c>
    </row>
    <row r="127" spans="13:17" x14ac:dyDescent="0.25">
      <c r="M127" s="1" t="s">
        <v>219</v>
      </c>
      <c r="N127" s="1">
        <v>1.24</v>
      </c>
      <c r="O127" s="1" t="s">
        <v>459</v>
      </c>
      <c r="P127" s="1">
        <f t="shared" si="6"/>
        <v>-1.6861208106365455</v>
      </c>
      <c r="Q127" s="1">
        <f t="shared" si="7"/>
        <v>-0.30313602766063619</v>
      </c>
    </row>
    <row r="128" spans="13:17" x14ac:dyDescent="0.25">
      <c r="M128" s="1" t="s">
        <v>220</v>
      </c>
      <c r="N128" s="1">
        <v>1.25</v>
      </c>
      <c r="O128" s="1" t="s">
        <v>460</v>
      </c>
      <c r="P128" s="1">
        <f t="shared" si="6"/>
        <v>-1.7012776120195774</v>
      </c>
      <c r="Q128" s="1">
        <f t="shared" si="7"/>
        <v>-0.30320400155311827</v>
      </c>
    </row>
    <row r="129" spans="13:17" x14ac:dyDescent="0.25">
      <c r="M129" s="1" t="s">
        <v>221</v>
      </c>
      <c r="N129" s="1">
        <v>1.26</v>
      </c>
      <c r="O129" s="1" t="s">
        <v>461</v>
      </c>
      <c r="P129" s="1">
        <f t="shared" si="6"/>
        <v>-1.7164378120972332</v>
      </c>
      <c r="Q129" s="1">
        <f t="shared" si="7"/>
        <v>-0.30321313469143585</v>
      </c>
    </row>
    <row r="130" spans="13:17" x14ac:dyDescent="0.25">
      <c r="M130" s="1" t="s">
        <v>222</v>
      </c>
      <c r="N130" s="1">
        <v>1.27</v>
      </c>
      <c r="O130" s="1" t="s">
        <v>462</v>
      </c>
      <c r="P130" s="1">
        <f t="shared" si="6"/>
        <v>-1.7315984688318051</v>
      </c>
      <c r="Q130" s="1">
        <f t="shared" si="7"/>
        <v>-0.3031683208617178</v>
      </c>
    </row>
    <row r="131" spans="13:17" x14ac:dyDescent="0.25">
      <c r="M131" s="1" t="s">
        <v>223</v>
      </c>
      <c r="N131" s="1">
        <v>1.28</v>
      </c>
      <c r="O131" s="1" t="s">
        <v>463</v>
      </c>
      <c r="P131" s="1">
        <f t="shared" si="6"/>
        <v>-1.7467568848748911</v>
      </c>
      <c r="Q131" s="1">
        <f t="shared" si="7"/>
        <v>-0.30307415867226056</v>
      </c>
    </row>
    <row r="132" spans="13:17" x14ac:dyDescent="0.25">
      <c r="M132" s="1" t="s">
        <v>224</v>
      </c>
      <c r="N132" s="1">
        <v>1.29</v>
      </c>
      <c r="O132" s="1" t="s">
        <v>464</v>
      </c>
      <c r="P132" s="1">
        <f t="shared" si="6"/>
        <v>-1.7619105928085042</v>
      </c>
      <c r="Q132" s="1">
        <f t="shared" si="7"/>
        <v>-0.30293496372109308</v>
      </c>
    </row>
    <row r="133" spans="13:17" x14ac:dyDescent="0.25">
      <c r="M133" s="1" t="s">
        <v>225</v>
      </c>
      <c r="N133" s="1">
        <v>1.3</v>
      </c>
      <c r="O133" s="1" t="s">
        <v>465</v>
      </c>
      <c r="P133" s="1">
        <f t="shared" si="6"/>
        <v>-1.7770573409945587</v>
      </c>
      <c r="Q133" s="1">
        <f t="shared" si="7"/>
        <v>-0.30275478056921984</v>
      </c>
    </row>
    <row r="134" spans="13:17" x14ac:dyDescent="0.25">
      <c r="M134" s="1" t="s">
        <v>226</v>
      </c>
      <c r="N134" s="1">
        <v>1.31</v>
      </c>
      <c r="O134" s="1" t="s">
        <v>466</v>
      </c>
      <c r="P134" s="1">
        <f t="shared" ref="P134:P197" si="8">P133+(0.05*Q133)</f>
        <v>-1.7921950800230197</v>
      </c>
      <c r="Q134" s="1">
        <f t="shared" ref="Q134:Q197" si="9">((-3*(N134^2))-(2*N134*P134))/((N134^2)+COS(P134))</f>
        <v>-0.30253739452854977</v>
      </c>
    </row>
    <row r="135" spans="13:17" x14ac:dyDescent="0.25">
      <c r="M135" s="1" t="s">
        <v>227</v>
      </c>
      <c r="N135" s="1">
        <v>1.32</v>
      </c>
      <c r="O135" s="1" t="s">
        <v>467</v>
      </c>
      <c r="P135" s="1">
        <f t="shared" si="8"/>
        <v>-1.8073219497494473</v>
      </c>
      <c r="Q135" s="1">
        <f t="shared" si="9"/>
        <v>-0.30228634326646547</v>
      </c>
    </row>
    <row r="136" spans="13:17" x14ac:dyDescent="0.25">
      <c r="M136" s="1" t="s">
        <v>228</v>
      </c>
      <c r="N136" s="1">
        <v>1.33</v>
      </c>
      <c r="O136" s="1" t="s">
        <v>468</v>
      </c>
      <c r="P136" s="1">
        <f t="shared" si="8"/>
        <v>-1.8224362669127705</v>
      </c>
      <c r="Q136" s="1">
        <f t="shared" si="9"/>
        <v>-0.30200492822328417</v>
      </c>
    </row>
    <row r="137" spans="13:17" x14ac:dyDescent="0.25">
      <c r="M137" s="1" t="s">
        <v>229</v>
      </c>
      <c r="N137" s="1">
        <v>1.34</v>
      </c>
      <c r="O137" s="1" t="s">
        <v>469</v>
      </c>
      <c r="P137" s="1">
        <f t="shared" si="8"/>
        <v>-1.8375365133239348</v>
      </c>
      <c r="Q137" s="1">
        <f t="shared" si="9"/>
        <v>-0.3016962258343906</v>
      </c>
    </row>
    <row r="138" spans="13:17" x14ac:dyDescent="0.25">
      <c r="M138" s="1" t="s">
        <v>230</v>
      </c>
      <c r="N138" s="1">
        <v>1.35</v>
      </c>
      <c r="O138" s="1" t="s">
        <v>470</v>
      </c>
      <c r="P138" s="1">
        <f t="shared" si="8"/>
        <v>-1.8526213246156542</v>
      </c>
      <c r="Q138" s="1">
        <f t="shared" si="9"/>
        <v>-0.30136309854550147</v>
      </c>
    </row>
    <row r="139" spans="13:17" x14ac:dyDescent="0.25">
      <c r="M139" s="1" t="s">
        <v>231</v>
      </c>
      <c r="N139" s="1">
        <v>1.36</v>
      </c>
      <c r="O139" s="1" t="s">
        <v>471</v>
      </c>
      <c r="P139" s="1">
        <f t="shared" si="8"/>
        <v>-1.8676894795429293</v>
      </c>
      <c r="Q139" s="1">
        <f t="shared" si="9"/>
        <v>-0.30100820560723196</v>
      </c>
    </row>
    <row r="140" spans="13:17" x14ac:dyDescent="0.25">
      <c r="M140" s="1" t="s">
        <v>232</v>
      </c>
      <c r="N140" s="1">
        <v>1.37</v>
      </c>
      <c r="O140" s="1" t="s">
        <v>472</v>
      </c>
      <c r="P140" s="1">
        <f t="shared" si="8"/>
        <v>-1.882739889823291</v>
      </c>
      <c r="Q140" s="1">
        <f t="shared" si="9"/>
        <v>-0.3006340136337084</v>
      </c>
    </row>
    <row r="141" spans="13:17" x14ac:dyDescent="0.25">
      <c r="M141" s="1" t="s">
        <v>233</v>
      </c>
      <c r="N141" s="1">
        <v>1.38</v>
      </c>
      <c r="O141" s="1" t="s">
        <v>473</v>
      </c>
      <c r="P141" s="1">
        <f t="shared" si="8"/>
        <v>-1.8977715905049763</v>
      </c>
      <c r="Q141" s="1">
        <f t="shared" si="9"/>
        <v>-0.30024280690933564</v>
      </c>
    </row>
    <row r="142" spans="13:17" x14ac:dyDescent="0.25">
      <c r="M142" s="1" t="s">
        <v>234</v>
      </c>
      <c r="N142" s="1">
        <v>1.39</v>
      </c>
      <c r="O142" s="1" t="s">
        <v>474</v>
      </c>
      <c r="P142" s="1">
        <f t="shared" si="8"/>
        <v>-1.9127837308504432</v>
      </c>
      <c r="Q142" s="1">
        <f t="shared" si="9"/>
        <v>-0.29983669742789026</v>
      </c>
    </row>
    <row r="143" spans="13:17" x14ac:dyDescent="0.25">
      <c r="M143" s="1" t="s">
        <v>235</v>
      </c>
      <c r="N143" s="1">
        <v>1.4</v>
      </c>
      <c r="O143" s="1" t="s">
        <v>475</v>
      </c>
      <c r="P143" s="1">
        <f t="shared" si="8"/>
        <v>-1.9277755657218376</v>
      </c>
      <c r="Q143" s="1">
        <f t="shared" si="9"/>
        <v>-0.29941763464867482</v>
      </c>
    </row>
    <row r="144" spans="13:17" x14ac:dyDescent="0.25">
      <c r="M144" s="1" t="s">
        <v>236</v>
      </c>
      <c r="N144" s="1">
        <v>1.41</v>
      </c>
      <c r="O144" s="1" t="s">
        <v>476</v>
      </c>
      <c r="P144" s="1">
        <f t="shared" si="8"/>
        <v>-1.9427464474542713</v>
      </c>
      <c r="Q144" s="1">
        <f t="shared" si="9"/>
        <v>-0.29898741495553388</v>
      </c>
    </row>
    <row r="145" spans="13:17" x14ac:dyDescent="0.25">
      <c r="M145" s="1" t="s">
        <v>237</v>
      </c>
      <c r="N145" s="1">
        <v>1.42</v>
      </c>
      <c r="O145" s="1" t="s">
        <v>477</v>
      </c>
      <c r="P145" s="1">
        <f t="shared" si="8"/>
        <v>-1.9576958182020481</v>
      </c>
      <c r="Q145" s="1">
        <f t="shared" si="9"/>
        <v>-0.29854769080592869</v>
      </c>
    </row>
    <row r="146" spans="13:17" x14ac:dyDescent="0.25">
      <c r="M146" s="1" t="s">
        <v>238</v>
      </c>
      <c r="N146" s="1">
        <v>1.43</v>
      </c>
      <c r="O146" s="1" t="s">
        <v>478</v>
      </c>
      <c r="P146" s="1">
        <f t="shared" si="8"/>
        <v>-1.9726232027423445</v>
      </c>
      <c r="Q146" s="1">
        <f t="shared" si="9"/>
        <v>-0.29809997955893941</v>
      </c>
    </row>
    <row r="147" spans="13:17" x14ac:dyDescent="0.25">
      <c r="M147" s="1" t="s">
        <v>239</v>
      </c>
      <c r="N147" s="1">
        <v>1.44</v>
      </c>
      <c r="O147" s="1" t="s">
        <v>479</v>
      </c>
      <c r="P147" s="1">
        <f t="shared" si="8"/>
        <v>-1.9875282017202915</v>
      </c>
      <c r="Q147" s="1">
        <f t="shared" si="9"/>
        <v>-0.29764567197292169</v>
      </c>
    </row>
    <row r="148" spans="13:17" x14ac:dyDescent="0.25">
      <c r="M148" s="1" t="s">
        <v>240</v>
      </c>
      <c r="N148" s="1">
        <v>1.45</v>
      </c>
      <c r="O148" s="1" t="s">
        <v>480</v>
      </c>
      <c r="P148" s="1">
        <f t="shared" si="8"/>
        <v>-2.0024104853189377</v>
      </c>
      <c r="Q148" s="1">
        <f t="shared" si="9"/>
        <v>-0.29718604036551766</v>
      </c>
    </row>
    <row r="149" spans="13:17" x14ac:dyDescent="0.25">
      <c r="M149" s="1" t="s">
        <v>241</v>
      </c>
      <c r="N149" s="1">
        <v>1.46</v>
      </c>
      <c r="O149" s="1" t="s">
        <v>481</v>
      </c>
      <c r="P149" s="1">
        <f t="shared" si="8"/>
        <v>-2.0172697873372134</v>
      </c>
      <c r="Q149" s="1">
        <f t="shared" si="9"/>
        <v>-0.29672224643077511</v>
      </c>
    </row>
    <row r="150" spans="13:17" x14ac:dyDescent="0.25">
      <c r="M150" s="1" t="s">
        <v>242</v>
      </c>
      <c r="N150" s="1">
        <v>1.47</v>
      </c>
      <c r="O150" s="1" t="s">
        <v>482</v>
      </c>
      <c r="P150" s="1">
        <f t="shared" si="8"/>
        <v>-2.032105899658752</v>
      </c>
      <c r="Q150" s="1">
        <f t="shared" si="9"/>
        <v>-0.29625534871012654</v>
      </c>
    </row>
    <row r="151" spans="13:17" x14ac:dyDescent="0.25">
      <c r="M151" s="1" t="s">
        <v>243</v>
      </c>
      <c r="N151" s="1">
        <v>1.48</v>
      </c>
      <c r="O151" s="1" t="s">
        <v>483</v>
      </c>
      <c r="P151" s="1">
        <f t="shared" si="8"/>
        <v>-2.0469186670942583</v>
      </c>
      <c r="Q151" s="1">
        <f t="shared" si="9"/>
        <v>-0.29578630971598746</v>
      </c>
    </row>
    <row r="152" spans="13:17" x14ac:dyDescent="0.25">
      <c r="M152" s="1" t="s">
        <v>244</v>
      </c>
      <c r="N152" s="1">
        <v>1.49</v>
      </c>
      <c r="O152" s="1" t="s">
        <v>484</v>
      </c>
      <c r="P152" s="1">
        <f t="shared" si="8"/>
        <v>-2.0617079825800575</v>
      </c>
      <c r="Q152" s="1">
        <f t="shared" si="9"/>
        <v>-0.2953160027086516</v>
      </c>
    </row>
    <row r="153" spans="13:17" x14ac:dyDescent="0.25">
      <c r="M153" s="1" t="s">
        <v>245</v>
      </c>
      <c r="N153" s="1">
        <v>1.5</v>
      </c>
      <c r="O153" s="1" t="s">
        <v>485</v>
      </c>
      <c r="P153" s="1">
        <f t="shared" si="8"/>
        <v>-2.0764737827154902</v>
      </c>
      <c r="Q153" s="1">
        <f t="shared" si="9"/>
        <v>-0.294845218128923</v>
      </c>
    </row>
    <row r="154" spans="13:17" x14ac:dyDescent="0.25">
      <c r="M154" s="1" t="s">
        <v>246</v>
      </c>
      <c r="N154" s="1">
        <v>1.51</v>
      </c>
      <c r="O154" s="1" t="s">
        <v>486</v>
      </c>
      <c r="P154" s="1">
        <f t="shared" si="8"/>
        <v>-2.0912160436219365</v>
      </c>
      <c r="Q154" s="1">
        <f t="shared" si="9"/>
        <v>-0.29437466969062787</v>
      </c>
    </row>
    <row r="155" spans="13:17" x14ac:dyDescent="0.25">
      <c r="M155" s="1" t="s">
        <v>247</v>
      </c>
      <c r="N155" s="1">
        <v>1.52</v>
      </c>
      <c r="O155" s="1" t="s">
        <v>487</v>
      </c>
      <c r="P155" s="1">
        <f t="shared" si="8"/>
        <v>-2.105934777106468</v>
      </c>
      <c r="Q155" s="1">
        <f t="shared" si="9"/>
        <v>-0.29390500013863974</v>
      </c>
    </row>
    <row r="156" spans="13:17" x14ac:dyDescent="0.25">
      <c r="M156" s="1" t="s">
        <v>248</v>
      </c>
      <c r="N156" s="1">
        <v>1.53</v>
      </c>
      <c r="O156" s="1" t="s">
        <v>488</v>
      </c>
      <c r="P156" s="1">
        <f t="shared" si="8"/>
        <v>-2.1206300271134002</v>
      </c>
      <c r="Q156" s="1">
        <f t="shared" si="9"/>
        <v>-0.29343678667940937</v>
      </c>
    </row>
    <row r="157" spans="13:17" x14ac:dyDescent="0.25">
      <c r="M157" s="1" t="s">
        <v>249</v>
      </c>
      <c r="N157" s="1">
        <v>1.54</v>
      </c>
      <c r="O157" s="1" t="s">
        <v>489</v>
      </c>
      <c r="P157" s="1">
        <f t="shared" si="8"/>
        <v>-2.1353018664473709</v>
      </c>
      <c r="Q157" s="1">
        <f t="shared" si="9"/>
        <v>-0.29297054609220741</v>
      </c>
    </row>
    <row r="158" spans="13:17" x14ac:dyDescent="0.25">
      <c r="M158" s="1" t="s">
        <v>250</v>
      </c>
      <c r="N158" s="1">
        <v>1.55</v>
      </c>
      <c r="O158" s="1" t="s">
        <v>490</v>
      </c>
      <c r="P158" s="1">
        <f t="shared" si="8"/>
        <v>-2.1499503937519813</v>
      </c>
      <c r="Q158" s="1">
        <f t="shared" si="9"/>
        <v>-0.29250673953027534</v>
      </c>
    </row>
    <row r="159" spans="13:17" x14ac:dyDescent="0.25">
      <c r="M159" s="1" t="s">
        <v>251</v>
      </c>
      <c r="N159" s="1">
        <v>1.56</v>
      </c>
      <c r="O159" s="1" t="s">
        <v>491</v>
      </c>
      <c r="P159" s="1">
        <f t="shared" si="8"/>
        <v>-2.1645757307284952</v>
      </c>
      <c r="Q159" s="1">
        <f t="shared" si="9"/>
        <v>-0.29204577702197931</v>
      </c>
    </row>
    <row r="160" spans="13:17" x14ac:dyDescent="0.25">
      <c r="M160" s="1" t="s">
        <v>252</v>
      </c>
      <c r="N160" s="1">
        <v>1.57</v>
      </c>
      <c r="O160" s="1" t="s">
        <v>492</v>
      </c>
      <c r="P160" s="1">
        <f t="shared" si="8"/>
        <v>-2.1791780195795942</v>
      </c>
      <c r="Q160" s="1">
        <f t="shared" si="9"/>
        <v>-0.29158802168275266</v>
      </c>
    </row>
    <row r="161" spans="13:17" x14ac:dyDescent="0.25">
      <c r="M161" s="1" t="s">
        <v>253</v>
      </c>
      <c r="N161" s="1">
        <v>1.58</v>
      </c>
      <c r="O161" s="1" t="s">
        <v>493</v>
      </c>
      <c r="P161" s="1">
        <f t="shared" si="8"/>
        <v>-2.193757420663732</v>
      </c>
      <c r="Q161" s="1">
        <f t="shared" si="9"/>
        <v>-0.2911337936491557</v>
      </c>
    </row>
    <row r="162" spans="13:17" x14ac:dyDescent="0.25">
      <c r="M162" s="1" t="s">
        <v>254</v>
      </c>
      <c r="N162" s="1">
        <v>1.59</v>
      </c>
      <c r="O162" s="1" t="s">
        <v>494</v>
      </c>
      <c r="P162" s="1">
        <f t="shared" si="8"/>
        <v>-2.2083141103461896</v>
      </c>
      <c r="Q162" s="1">
        <f t="shared" si="9"/>
        <v>-0.29068337374681108</v>
      </c>
    </row>
    <row r="163" spans="13:17" x14ac:dyDescent="0.25">
      <c r="M163" s="1" t="s">
        <v>255</v>
      </c>
      <c r="N163" s="1">
        <v>1.6</v>
      </c>
      <c r="O163" s="1" t="s">
        <v>495</v>
      </c>
      <c r="P163" s="1">
        <f t="shared" si="8"/>
        <v>-2.22284827903353</v>
      </c>
      <c r="Q163" s="1">
        <f t="shared" si="9"/>
        <v>-0.29023700690425241</v>
      </c>
    </row>
    <row r="164" spans="13:17" x14ac:dyDescent="0.25">
      <c r="M164" s="1" t="s">
        <v>256</v>
      </c>
      <c r="N164" s="1">
        <v>1.61</v>
      </c>
      <c r="O164" s="1" t="s">
        <v>496</v>
      </c>
      <c r="P164" s="1">
        <f t="shared" si="8"/>
        <v>-2.2373601293787426</v>
      </c>
      <c r="Q164" s="1">
        <f t="shared" si="9"/>
        <v>-0.28979490532486535</v>
      </c>
    </row>
    <row r="165" spans="13:17" x14ac:dyDescent="0.25">
      <c r="M165" s="1" t="s">
        <v>257</v>
      </c>
      <c r="N165" s="1">
        <v>1.62</v>
      </c>
      <c r="O165" s="1" t="s">
        <v>497</v>
      </c>
      <c r="P165" s="1">
        <f t="shared" si="8"/>
        <v>-2.2518498746449858</v>
      </c>
      <c r="Q165" s="1">
        <f t="shared" si="9"/>
        <v>-0.28935725142917879</v>
      </c>
    </row>
    <row r="166" spans="13:17" x14ac:dyDescent="0.25">
      <c r="M166" s="1" t="s">
        <v>258</v>
      </c>
      <c r="N166" s="1">
        <v>1.63</v>
      </c>
      <c r="O166" s="1" t="s">
        <v>498</v>
      </c>
      <c r="P166" s="1">
        <f t="shared" si="8"/>
        <v>-2.2663177372164447</v>
      </c>
      <c r="Q166" s="1">
        <f t="shared" si="9"/>
        <v>-0.28892420057968982</v>
      </c>
    </row>
    <row r="167" spans="13:17" x14ac:dyDescent="0.25">
      <c r="M167" s="1" t="s">
        <v>259</v>
      </c>
      <c r="N167" s="1">
        <v>1.64</v>
      </c>
      <c r="O167" s="1" t="s">
        <v>499</v>
      </c>
      <c r="P167" s="1">
        <f t="shared" si="8"/>
        <v>-2.2807639472454291</v>
      </c>
      <c r="Q167" s="1">
        <f t="shared" si="9"/>
        <v>-0.28849588360030987</v>
      </c>
    </row>
    <row r="168" spans="13:17" x14ac:dyDescent="0.25">
      <c r="M168" s="1" t="s">
        <v>260</v>
      </c>
      <c r="N168" s="1">
        <v>1.65</v>
      </c>
      <c r="O168" s="1" t="s">
        <v>500</v>
      </c>
      <c r="P168" s="1">
        <f t="shared" si="8"/>
        <v>-2.2951887414254446</v>
      </c>
      <c r="Q168" s="1">
        <f t="shared" si="9"/>
        <v>-0.28807240910226983</v>
      </c>
    </row>
    <row r="169" spans="13:17" x14ac:dyDescent="0.25">
      <c r="M169" s="1" t="s">
        <v>261</v>
      </c>
      <c r="N169" s="1">
        <v>1.66</v>
      </c>
      <c r="O169" s="1" t="s">
        <v>501</v>
      </c>
      <c r="P169" s="1">
        <f t="shared" si="8"/>
        <v>-2.3095923618805583</v>
      </c>
      <c r="Q169" s="1">
        <f t="shared" si="9"/>
        <v>-0.28765386562810791</v>
      </c>
    </row>
    <row r="170" spans="13:17" x14ac:dyDescent="0.25">
      <c r="M170" s="1" t="s">
        <v>262</v>
      </c>
      <c r="N170" s="1">
        <v>1.67</v>
      </c>
      <c r="O170" s="1" t="s">
        <v>502</v>
      </c>
      <c r="P170" s="1">
        <f t="shared" si="8"/>
        <v>-2.3239750551619638</v>
      </c>
      <c r="Q170" s="1">
        <f t="shared" si="9"/>
        <v>-0.2872403236249903</v>
      </c>
    </row>
    <row r="171" spans="13:17" x14ac:dyDescent="0.25">
      <c r="M171" s="1" t="s">
        <v>263</v>
      </c>
      <c r="N171" s="1">
        <v>1.68</v>
      </c>
      <c r="O171" s="1" t="s">
        <v>503</v>
      </c>
      <c r="P171" s="1">
        <f t="shared" si="8"/>
        <v>-2.3383370713432132</v>
      </c>
      <c r="Q171" s="1">
        <f t="shared" si="9"/>
        <v>-0.2868318372582962</v>
      </c>
    </row>
    <row r="172" spans="13:17" x14ac:dyDescent="0.25">
      <c r="M172" s="1" t="s">
        <v>264</v>
      </c>
      <c r="N172" s="1">
        <v>1.69</v>
      </c>
      <c r="O172" s="1" t="s">
        <v>504</v>
      </c>
      <c r="P172" s="1">
        <f t="shared" si="8"/>
        <v>-2.3526786632061278</v>
      </c>
      <c r="Q172" s="1">
        <f t="shared" si="9"/>
        <v>-0.28642844607597168</v>
      </c>
    </row>
    <row r="173" spans="13:17" x14ac:dyDescent="0.25">
      <c r="M173" s="1" t="s">
        <v>265</v>
      </c>
      <c r="N173" s="1">
        <v>1.7</v>
      </c>
      <c r="O173" s="1" t="s">
        <v>505</v>
      </c>
      <c r="P173" s="1">
        <f t="shared" si="8"/>
        <v>-2.3670000855099262</v>
      </c>
      <c r="Q173" s="1">
        <f t="shared" si="9"/>
        <v>-0.28603017653373691</v>
      </c>
    </row>
    <row r="174" spans="13:17" x14ac:dyDescent="0.25">
      <c r="M174" s="1" t="s">
        <v>266</v>
      </c>
      <c r="N174" s="1">
        <v>1.71</v>
      </c>
      <c r="O174" s="1" t="s">
        <v>506</v>
      </c>
      <c r="P174" s="1">
        <f t="shared" si="8"/>
        <v>-2.3813015943366129</v>
      </c>
      <c r="Q174" s="1">
        <f t="shared" si="9"/>
        <v>-0.28563704339081891</v>
      </c>
    </row>
    <row r="175" spans="13:17" x14ac:dyDescent="0.25">
      <c r="M175" s="1" t="s">
        <v>267</v>
      </c>
      <c r="N175" s="1">
        <v>1.72</v>
      </c>
      <c r="O175" s="1" t="s">
        <v>507</v>
      </c>
      <c r="P175" s="1">
        <f t="shared" si="8"/>
        <v>-2.3955834465061541</v>
      </c>
      <c r="Q175" s="1">
        <f t="shared" si="9"/>
        <v>-0.28524905098536657</v>
      </c>
    </row>
    <row r="176" spans="13:17" x14ac:dyDescent="0.25">
      <c r="M176" s="1" t="s">
        <v>268</v>
      </c>
      <c r="N176" s="1">
        <v>1.73</v>
      </c>
      <c r="O176" s="1" t="s">
        <v>508</v>
      </c>
      <c r="P176" s="1">
        <f t="shared" si="8"/>
        <v>-2.4098458990554223</v>
      </c>
      <c r="Q176" s="1">
        <f t="shared" si="9"/>
        <v>-0.28486619439831901</v>
      </c>
    </row>
    <row r="177" spans="13:17" x14ac:dyDescent="0.25">
      <c r="M177" s="1" t="s">
        <v>269</v>
      </c>
      <c r="N177" s="1">
        <v>1.74</v>
      </c>
      <c r="O177" s="1" t="s">
        <v>509</v>
      </c>
      <c r="P177" s="1">
        <f t="shared" si="8"/>
        <v>-2.4240892087753383</v>
      </c>
      <c r="Q177" s="1">
        <f t="shared" si="9"/>
        <v>-0.2844884605139501</v>
      </c>
    </row>
    <row r="178" spans="13:17" x14ac:dyDescent="0.25">
      <c r="M178" s="1" t="s">
        <v>270</v>
      </c>
      <c r="N178" s="1">
        <v>1.75</v>
      </c>
      <c r="O178" s="1" t="s">
        <v>510</v>
      </c>
      <c r="P178" s="1">
        <f t="shared" si="8"/>
        <v>-2.4383136318010359</v>
      </c>
      <c r="Q178" s="1">
        <f t="shared" si="9"/>
        <v>-0.28411582898493631</v>
      </c>
    </row>
    <row r="179" spans="13:17" x14ac:dyDescent="0.25">
      <c r="M179" s="1" t="s">
        <v>271</v>
      </c>
      <c r="N179" s="1">
        <v>1.76</v>
      </c>
      <c r="O179" s="1" t="s">
        <v>511</v>
      </c>
      <c r="P179" s="1">
        <f t="shared" si="8"/>
        <v>-2.4525194232502825</v>
      </c>
      <c r="Q179" s="1">
        <f t="shared" si="9"/>
        <v>-0.28374827310927297</v>
      </c>
    </row>
    <row r="180" spans="13:17" x14ac:dyDescent="0.25">
      <c r="M180" s="1" t="s">
        <v>272</v>
      </c>
      <c r="N180" s="1">
        <v>1.77</v>
      </c>
      <c r="O180" s="1" t="s">
        <v>512</v>
      </c>
      <c r="P180" s="1">
        <f t="shared" si="8"/>
        <v>-2.4667068369057463</v>
      </c>
      <c r="Q180" s="1">
        <f t="shared" si="9"/>
        <v>-0.28338576062594684</v>
      </c>
    </row>
    <row r="181" spans="13:17" x14ac:dyDescent="0.25">
      <c r="M181" s="1" t="s">
        <v>273</v>
      </c>
      <c r="N181" s="1">
        <v>1.78</v>
      </c>
      <c r="O181" s="1" t="s">
        <v>513</v>
      </c>
      <c r="P181" s="1">
        <f t="shared" si="8"/>
        <v>-2.4808761249370437</v>
      </c>
      <c r="Q181" s="1">
        <f t="shared" si="9"/>
        <v>-0.28302825443584789</v>
      </c>
    </row>
    <row r="182" spans="13:17" x14ac:dyDescent="0.25">
      <c r="M182" s="1" t="s">
        <v>274</v>
      </c>
      <c r="N182" s="1">
        <v>1.79</v>
      </c>
      <c r="O182" s="1" t="s">
        <v>514</v>
      </c>
      <c r="P182" s="1">
        <f t="shared" si="8"/>
        <v>-2.495027537658836</v>
      </c>
      <c r="Q182" s="1">
        <f t="shared" si="9"/>
        <v>-0.28267571325396207</v>
      </c>
    </row>
    <row r="183" spans="13:17" x14ac:dyDescent="0.25">
      <c r="M183" s="1" t="s">
        <v>275</v>
      </c>
      <c r="N183" s="1">
        <v>1.8</v>
      </c>
      <c r="O183" s="1" t="s">
        <v>515</v>
      </c>
      <c r="P183" s="1">
        <f t="shared" si="8"/>
        <v>-2.5091613233215342</v>
      </c>
      <c r="Q183" s="1">
        <f t="shared" si="9"/>
        <v>-0.28232809219849231</v>
      </c>
    </row>
    <row r="184" spans="13:17" x14ac:dyDescent="0.25">
      <c r="M184" s="1" t="s">
        <v>276</v>
      </c>
      <c r="N184" s="1">
        <v>1.81</v>
      </c>
      <c r="O184" s="1" t="s">
        <v>516</v>
      </c>
      <c r="P184" s="1">
        <f t="shared" si="8"/>
        <v>-2.5232777279314589</v>
      </c>
      <c r="Q184" s="1">
        <f t="shared" si="9"/>
        <v>-0.28198534332216962</v>
      </c>
    </row>
    <row r="185" spans="13:17" x14ac:dyDescent="0.25">
      <c r="M185" s="1" t="s">
        <v>277</v>
      </c>
      <c r="N185" s="1">
        <v>1.82</v>
      </c>
      <c r="O185" s="1" t="s">
        <v>517</v>
      </c>
      <c r="P185" s="1">
        <f t="shared" si="8"/>
        <v>-2.5373769950975675</v>
      </c>
      <c r="Q185" s="1">
        <f t="shared" si="9"/>
        <v>-0.28164741609064514</v>
      </c>
    </row>
    <row r="186" spans="13:17" x14ac:dyDescent="0.25">
      <c r="M186" s="1" t="s">
        <v>278</v>
      </c>
      <c r="N186" s="1">
        <v>1.83</v>
      </c>
      <c r="O186" s="1" t="s">
        <v>518</v>
      </c>
      <c r="P186" s="1">
        <f t="shared" si="8"/>
        <v>-2.5514593659020997</v>
      </c>
      <c r="Q186" s="1">
        <f t="shared" si="9"/>
        <v>-0.28131425781248998</v>
      </c>
    </row>
    <row r="187" spans="13:17" x14ac:dyDescent="0.25">
      <c r="M187" s="1" t="s">
        <v>279</v>
      </c>
      <c r="N187" s="1">
        <v>1.84</v>
      </c>
      <c r="O187" s="1" t="s">
        <v>519</v>
      </c>
      <c r="P187" s="1">
        <f t="shared" si="8"/>
        <v>-2.565525078792724</v>
      </c>
      <c r="Q187" s="1">
        <f t="shared" si="9"/>
        <v>-0.28098581402501444</v>
      </c>
    </row>
    <row r="188" spans="13:17" x14ac:dyDescent="0.25">
      <c r="M188" s="1" t="s">
        <v>280</v>
      </c>
      <c r="N188" s="1">
        <v>1.85</v>
      </c>
      <c r="O188" s="1" t="s">
        <v>520</v>
      </c>
      <c r="P188" s="1">
        <f t="shared" si="8"/>
        <v>-2.5795743694939746</v>
      </c>
      <c r="Q188" s="1">
        <f t="shared" si="9"/>
        <v>-0.28066202883978769</v>
      </c>
    </row>
    <row r="189" spans="13:17" x14ac:dyDescent="0.25">
      <c r="M189" s="1" t="s">
        <v>281</v>
      </c>
      <c r="N189" s="1">
        <v>1.86</v>
      </c>
      <c r="O189" s="1" t="s">
        <v>521</v>
      </c>
      <c r="P189" s="1">
        <f t="shared" si="8"/>
        <v>-2.593607470935964</v>
      </c>
      <c r="Q189" s="1">
        <f t="shared" si="9"/>
        <v>-0.28034284525144465</v>
      </c>
    </row>
    <row r="190" spans="13:17" x14ac:dyDescent="0.25">
      <c r="M190" s="1" t="s">
        <v>282</v>
      </c>
      <c r="N190" s="1">
        <v>1.87</v>
      </c>
      <c r="O190" s="1" t="s">
        <v>522</v>
      </c>
      <c r="P190" s="1">
        <f t="shared" si="8"/>
        <v>-2.6076246131985363</v>
      </c>
      <c r="Q190" s="1">
        <f t="shared" si="9"/>
        <v>-0.28002820541309481</v>
      </c>
    </row>
    <row r="191" spans="13:17" x14ac:dyDescent="0.25">
      <c r="M191" s="1" t="s">
        <v>283</v>
      </c>
      <c r="N191" s="1">
        <v>1.88</v>
      </c>
      <c r="O191" s="1" t="s">
        <v>523</v>
      </c>
      <c r="P191" s="1">
        <f t="shared" si="8"/>
        <v>-2.621626023469191</v>
      </c>
      <c r="Q191" s="1">
        <f t="shared" si="9"/>
        <v>-0.27971805088137053</v>
      </c>
    </row>
    <row r="192" spans="13:17" x14ac:dyDescent="0.25">
      <c r="M192" s="1" t="s">
        <v>284</v>
      </c>
      <c r="N192" s="1">
        <v>1.89</v>
      </c>
      <c r="O192" s="1" t="s">
        <v>524</v>
      </c>
      <c r="P192" s="1">
        <f t="shared" si="8"/>
        <v>-2.6356119260132598</v>
      </c>
      <c r="Q192" s="1">
        <f t="shared" si="9"/>
        <v>-0.27941232283391998</v>
      </c>
    </row>
    <row r="193" spans="13:17" x14ac:dyDescent="0.25">
      <c r="M193" s="1" t="s">
        <v>285</v>
      </c>
      <c r="N193" s="1">
        <v>1.9</v>
      </c>
      <c r="O193" s="1" t="s">
        <v>525</v>
      </c>
      <c r="P193" s="1">
        <f t="shared" si="8"/>
        <v>-2.6495825421549557</v>
      </c>
      <c r="Q193" s="1">
        <f t="shared" si="9"/>
        <v>-0.27911096226192095</v>
      </c>
    </row>
    <row r="194" spans="13:17" x14ac:dyDescent="0.25">
      <c r="M194" s="1" t="s">
        <v>286</v>
      </c>
      <c r="N194" s="1">
        <v>1.91</v>
      </c>
      <c r="O194" s="1" t="s">
        <v>526</v>
      </c>
      <c r="P194" s="1">
        <f t="shared" si="8"/>
        <v>-2.6635380902680517</v>
      </c>
      <c r="Q194" s="1">
        <f t="shared" si="9"/>
        <v>-0.27881391013996271</v>
      </c>
    </row>
    <row r="195" spans="13:17" x14ac:dyDescent="0.25">
      <c r="M195" s="1" t="s">
        <v>287</v>
      </c>
      <c r="N195" s="1">
        <v>1.92</v>
      </c>
      <c r="O195" s="1" t="s">
        <v>527</v>
      </c>
      <c r="P195" s="1">
        <f t="shared" si="8"/>
        <v>-2.6774787857750497</v>
      </c>
      <c r="Q195" s="1">
        <f t="shared" si="9"/>
        <v>-0.2785211075754726</v>
      </c>
    </row>
    <row r="196" spans="13:17" x14ac:dyDescent="0.25">
      <c r="M196" s="1" t="s">
        <v>288</v>
      </c>
      <c r="N196" s="1">
        <v>1.93</v>
      </c>
      <c r="O196" s="1" t="s">
        <v>528</v>
      </c>
      <c r="P196" s="1">
        <f t="shared" si="8"/>
        <v>-2.6914048411538234</v>
      </c>
      <c r="Q196" s="1">
        <f t="shared" si="9"/>
        <v>-0.27823249593964527</v>
      </c>
    </row>
    <row r="197" spans="13:17" x14ac:dyDescent="0.25">
      <c r="M197" s="1" t="s">
        <v>289</v>
      </c>
      <c r="N197" s="1">
        <v>1.94</v>
      </c>
      <c r="O197" s="1" t="s">
        <v>529</v>
      </c>
      <c r="P197" s="1">
        <f t="shared" si="8"/>
        <v>-2.7053164659508058</v>
      </c>
      <c r="Q197" s="1">
        <f t="shared" si="9"/>
        <v>-0.27794801698170302</v>
      </c>
    </row>
    <row r="198" spans="13:17" x14ac:dyDescent="0.25">
      <c r="M198" s="1" t="s">
        <v>290</v>
      </c>
      <c r="N198" s="1">
        <v>1.95</v>
      </c>
      <c r="O198" s="1" t="s">
        <v>530</v>
      </c>
      <c r="P198" s="1">
        <f t="shared" ref="P198:P261" si="10">P197+(0.05*Q197)</f>
        <v>-2.7192138667998909</v>
      </c>
      <c r="Q198" s="1">
        <f t="shared" ref="Q198:Q261" si="11">((-3*(N198^2))-(2*N198*P198))/((N198^2)+COS(P198))</f>
        <v>-0.27766761292811631</v>
      </c>
    </row>
    <row r="199" spans="13:17" x14ac:dyDescent="0.25">
      <c r="M199" s="1" t="s">
        <v>291</v>
      </c>
      <c r="N199" s="1">
        <v>1.96</v>
      </c>
      <c r="O199" s="1" t="s">
        <v>531</v>
      </c>
      <c r="P199" s="1">
        <f t="shared" si="10"/>
        <v>-2.7330972474462967</v>
      </c>
      <c r="Q199" s="1">
        <f t="shared" si="11"/>
        <v>-0.2773912265682984</v>
      </c>
    </row>
    <row r="200" spans="13:17" x14ac:dyDescent="0.25">
      <c r="M200" s="1" t="s">
        <v>292</v>
      </c>
      <c r="N200" s="1">
        <v>1.97</v>
      </c>
      <c r="O200" s="1" t="s">
        <v>532</v>
      </c>
      <c r="P200" s="1">
        <f t="shared" si="10"/>
        <v>-2.7469668087747117</v>
      </c>
      <c r="Q200" s="1">
        <f t="shared" si="11"/>
        <v>-0.2771188013281487</v>
      </c>
    </row>
    <row r="201" spans="13:17" x14ac:dyDescent="0.25">
      <c r="M201" s="1" t="s">
        <v>293</v>
      </c>
      <c r="N201" s="1">
        <v>1.98</v>
      </c>
      <c r="O201" s="1" t="s">
        <v>533</v>
      </c>
      <c r="P201" s="1">
        <f t="shared" si="10"/>
        <v>-2.760822748841119</v>
      </c>
      <c r="Q201" s="1">
        <f t="shared" si="11"/>
        <v>-0.27685028133268069</v>
      </c>
    </row>
    <row r="202" spans="13:17" x14ac:dyDescent="0.25">
      <c r="M202" s="1" t="s">
        <v>294</v>
      </c>
      <c r="N202" s="1">
        <v>1.99</v>
      </c>
      <c r="O202" s="1" t="s">
        <v>534</v>
      </c>
      <c r="P202" s="1">
        <f t="shared" si="10"/>
        <v>-2.7746652629077531</v>
      </c>
      <c r="Q202" s="1">
        <f t="shared" si="11"/>
        <v>-0.27658561145887905</v>
      </c>
    </row>
    <row r="203" spans="13:17" x14ac:dyDescent="0.25">
      <c r="M203" s="1" t="s">
        <v>295</v>
      </c>
      <c r="N203" s="1">
        <v>2</v>
      </c>
      <c r="O203" s="1" t="s">
        <v>535</v>
      </c>
      <c r="P203" s="1">
        <f t="shared" si="10"/>
        <v>-2.7884945434806969</v>
      </c>
      <c r="Q203" s="1">
        <f t="shared" si="11"/>
        <v>-0.27632473737980351</v>
      </c>
    </row>
    <row r="204" spans="13:17" x14ac:dyDescent="0.25">
      <c r="M204" s="1" t="s">
        <v>296</v>
      </c>
      <c r="N204" s="1">
        <v>2.0099999999999998</v>
      </c>
      <c r="O204" s="1" t="s">
        <v>536</v>
      </c>
      <c r="P204" s="1">
        <f t="shared" si="10"/>
        <v>-2.8023107803496869</v>
      </c>
      <c r="Q204" s="1">
        <f t="shared" si="11"/>
        <v>-0.27606760560088861</v>
      </c>
    </row>
    <row r="205" spans="13:17" x14ac:dyDescent="0.25">
      <c r="M205" s="1" t="s">
        <v>297</v>
      </c>
      <c r="N205" s="1">
        <v>2.02</v>
      </c>
      <c r="O205" s="1" t="s">
        <v>537</v>
      </c>
      <c r="P205" s="1">
        <f t="shared" si="10"/>
        <v>-2.8161141606297315</v>
      </c>
      <c r="Q205" s="1">
        <f t="shared" si="11"/>
        <v>-0.27581416348927396</v>
      </c>
    </row>
    <row r="206" spans="13:17" x14ac:dyDescent="0.25">
      <c r="M206" s="1" t="s">
        <v>298</v>
      </c>
      <c r="N206" s="1">
        <v>2.0299999999999998</v>
      </c>
      <c r="O206" s="1" t="s">
        <v>538</v>
      </c>
      <c r="P206" s="1">
        <f t="shared" si="10"/>
        <v>-2.8299048688041952</v>
      </c>
      <c r="Q206" s="1">
        <f t="shared" si="11"/>
        <v>-0.27556435929693485</v>
      </c>
    </row>
    <row r="207" spans="13:17" x14ac:dyDescent="0.25">
      <c r="M207" s="1" t="s">
        <v>299</v>
      </c>
      <c r="N207" s="1">
        <v>2.04</v>
      </c>
      <c r="O207" s="1" t="s">
        <v>539</v>
      </c>
      <c r="P207" s="1">
        <f t="shared" si="10"/>
        <v>-2.8436830867690421</v>
      </c>
      <c r="Q207" s="1">
        <f t="shared" si="11"/>
        <v>-0.27531814217831263</v>
      </c>
    </row>
    <row r="208" spans="13:17" x14ac:dyDescent="0.25">
      <c r="M208" s="1" t="s">
        <v>300</v>
      </c>
      <c r="N208" s="1">
        <v>2.0499999999999998</v>
      </c>
      <c r="O208" s="1" t="s">
        <v>540</v>
      </c>
      <c r="P208" s="1">
        <f t="shared" si="10"/>
        <v>-2.8574489938779579</v>
      </c>
      <c r="Q208" s="1">
        <f t="shared" si="11"/>
        <v>-0.27507546220306306</v>
      </c>
    </row>
    <row r="209" spans="13:17" x14ac:dyDescent="0.25">
      <c r="M209" s="1" t="s">
        <v>301</v>
      </c>
      <c r="N209" s="1">
        <v>2.06</v>
      </c>
      <c r="O209" s="1" t="s">
        <v>541</v>
      </c>
      <c r="P209" s="1">
        <f t="shared" si="10"/>
        <v>-2.8712027669881111</v>
      </c>
      <c r="Q209" s="1">
        <f t="shared" si="11"/>
        <v>-0.27483627036449765</v>
      </c>
    </row>
    <row r="210" spans="13:17" x14ac:dyDescent="0.25">
      <c r="M210" s="1" t="s">
        <v>302</v>
      </c>
      <c r="N210" s="1">
        <v>2.0699999999999998</v>
      </c>
      <c r="O210" s="1" t="s">
        <v>542</v>
      </c>
      <c r="P210" s="1">
        <f t="shared" si="10"/>
        <v>-2.8849445805063358</v>
      </c>
      <c r="Q210" s="1">
        <f t="shared" si="11"/>
        <v>-0.27460051858421985</v>
      </c>
    </row>
    <row r="211" spans="13:17" x14ac:dyDescent="0.25">
      <c r="M211" s="1" t="s">
        <v>303</v>
      </c>
      <c r="N211" s="1">
        <v>2.08</v>
      </c>
      <c r="O211" s="1" t="s">
        <v>543</v>
      </c>
      <c r="P211" s="1">
        <f t="shared" si="10"/>
        <v>-2.8986746064355469</v>
      </c>
      <c r="Q211" s="1">
        <f t="shared" si="11"/>
        <v>-0.27436815971342637</v>
      </c>
    </row>
    <row r="212" spans="13:17" x14ac:dyDescent="0.25">
      <c r="M212" s="1" t="s">
        <v>304</v>
      </c>
      <c r="N212" s="1">
        <v>2.09</v>
      </c>
      <c r="O212" s="1" t="s">
        <v>544</v>
      </c>
      <c r="P212" s="1">
        <f t="shared" si="10"/>
        <v>-2.9123930144212182</v>
      </c>
      <c r="Q212" s="1">
        <f t="shared" si="11"/>
        <v>-0.27413914753127255</v>
      </c>
    </row>
    <row r="213" spans="13:17" x14ac:dyDescent="0.25">
      <c r="M213" s="1" t="s">
        <v>305</v>
      </c>
      <c r="N213" s="1">
        <v>2.1</v>
      </c>
      <c r="O213" s="1" t="s">
        <v>545</v>
      </c>
      <c r="P213" s="1">
        <f t="shared" si="10"/>
        <v>-2.926099971797782</v>
      </c>
      <c r="Q213" s="1">
        <f t="shared" si="11"/>
        <v>-0.27391343674070179</v>
      </c>
    </row>
    <row r="214" spans="13:17" x14ac:dyDescent="0.25">
      <c r="M214" s="1" t="s">
        <v>306</v>
      </c>
      <c r="N214" s="1">
        <v>2.11</v>
      </c>
      <c r="O214" s="1" t="s">
        <v>546</v>
      </c>
      <c r="P214" s="1">
        <f t="shared" si="10"/>
        <v>-2.9397956436348172</v>
      </c>
      <c r="Q214" s="1">
        <f t="shared" si="11"/>
        <v>-0.27369098296203415</v>
      </c>
    </row>
    <row r="215" spans="13:17" x14ac:dyDescent="0.25">
      <c r="M215" s="1" t="s">
        <v>307</v>
      </c>
      <c r="N215" s="1">
        <v>2.12</v>
      </c>
      <c r="O215" s="1" t="s">
        <v>547</v>
      </c>
      <c r="P215" s="1">
        <f t="shared" si="10"/>
        <v>-2.9534801927829188</v>
      </c>
      <c r="Q215" s="1">
        <f t="shared" si="11"/>
        <v>-0.27347174272465247</v>
      </c>
    </row>
    <row r="216" spans="13:17" x14ac:dyDescent="0.25">
      <c r="M216" s="1" t="s">
        <v>308</v>
      </c>
      <c r="N216" s="1">
        <v>2.13</v>
      </c>
      <c r="O216" s="1" t="s">
        <v>548</v>
      </c>
      <c r="P216" s="1">
        <f t="shared" si="10"/>
        <v>-2.9671537799191516</v>
      </c>
      <c r="Q216" s="1">
        <f t="shared" si="11"/>
        <v>-0.27325567345702717</v>
      </c>
    </row>
    <row r="217" spans="13:17" x14ac:dyDescent="0.25">
      <c r="M217" s="1" t="s">
        <v>309</v>
      </c>
      <c r="N217" s="1">
        <v>2.14</v>
      </c>
      <c r="O217" s="1" t="s">
        <v>549</v>
      </c>
      <c r="P217" s="1">
        <f t="shared" si="10"/>
        <v>-2.9808165635920032</v>
      </c>
      <c r="Q217" s="1">
        <f t="shared" si="11"/>
        <v>-0.27304273347534419</v>
      </c>
    </row>
    <row r="218" spans="13:17" x14ac:dyDescent="0.25">
      <c r="M218" s="1" t="s">
        <v>310</v>
      </c>
      <c r="N218" s="1">
        <v>2.15</v>
      </c>
      <c r="O218" s="1" t="s">
        <v>550</v>
      </c>
      <c r="P218" s="1">
        <f t="shared" si="10"/>
        <v>-2.9944687002657706</v>
      </c>
      <c r="Q218" s="1">
        <f t="shared" si="11"/>
        <v>-0.27283288197092359</v>
      </c>
    </row>
    <row r="219" spans="13:17" x14ac:dyDescent="0.25">
      <c r="M219" s="1" t="s">
        <v>311</v>
      </c>
      <c r="N219" s="1">
        <v>2.16</v>
      </c>
      <c r="O219" s="1" t="s">
        <v>551</v>
      </c>
      <c r="P219" s="1">
        <f t="shared" si="10"/>
        <v>-3.0081103443643169</v>
      </c>
      <c r="Q219" s="1">
        <f t="shared" si="11"/>
        <v>-0.27262607899664559</v>
      </c>
    </row>
    <row r="220" spans="13:17" x14ac:dyDescent="0.25">
      <c r="M220" s="1" t="s">
        <v>312</v>
      </c>
      <c r="N220" s="1">
        <v>2.17</v>
      </c>
      <c r="O220" s="1" t="s">
        <v>552</v>
      </c>
      <c r="P220" s="1">
        <f t="shared" si="10"/>
        <v>-3.021741648314149</v>
      </c>
      <c r="Q220" s="1">
        <f t="shared" si="11"/>
        <v>-0.27242228545254438</v>
      </c>
    </row>
    <row r="221" spans="13:17" x14ac:dyDescent="0.25">
      <c r="M221" s="1" t="s">
        <v>313</v>
      </c>
      <c r="N221" s="1">
        <v>2.1800000000000002</v>
      </c>
      <c r="O221" s="1" t="s">
        <v>553</v>
      </c>
      <c r="P221" s="1">
        <f t="shared" si="10"/>
        <v>-3.0353627625867761</v>
      </c>
      <c r="Q221" s="1">
        <f t="shared" si="11"/>
        <v>-0.27222146307071721</v>
      </c>
    </row>
    <row r="222" spans="13:17" x14ac:dyDescent="0.25">
      <c r="M222" s="1" t="s">
        <v>314</v>
      </c>
      <c r="N222" s="1">
        <v>2.19</v>
      </c>
      <c r="O222" s="1" t="s">
        <v>554</v>
      </c>
      <c r="P222" s="1">
        <f t="shared" si="10"/>
        <v>-3.0489738357403118</v>
      </c>
      <c r="Q222" s="1">
        <f t="shared" si="11"/>
        <v>-0.2720235743996936</v>
      </c>
    </row>
    <row r="223" spans="13:17" x14ac:dyDescent="0.25">
      <c r="M223" s="1" t="s">
        <v>315</v>
      </c>
      <c r="N223" s="1">
        <v>2.2000000000000002</v>
      </c>
      <c r="O223" s="1" t="s">
        <v>555</v>
      </c>
      <c r="P223" s="1">
        <f t="shared" si="10"/>
        <v>-3.0625750144602963</v>
      </c>
      <c r="Q223" s="1">
        <f t="shared" si="11"/>
        <v>-0.27182858278837924</v>
      </c>
    </row>
    <row r="224" spans="13:17" x14ac:dyDescent="0.25">
      <c r="M224" s="1" t="s">
        <v>316</v>
      </c>
      <c r="N224" s="1">
        <v>2.21</v>
      </c>
      <c r="O224" s="1" t="s">
        <v>556</v>
      </c>
      <c r="P224" s="1">
        <f t="shared" si="10"/>
        <v>-3.0761664435997154</v>
      </c>
      <c r="Q224" s="1">
        <f t="shared" si="11"/>
        <v>-0.27163645236967898</v>
      </c>
    </row>
    <row r="225" spans="13:17" x14ac:dyDescent="0.25">
      <c r="M225" s="1" t="s">
        <v>317</v>
      </c>
      <c r="N225" s="1">
        <v>2.2200000000000002</v>
      </c>
      <c r="O225" s="1" t="s">
        <v>557</v>
      </c>
      <c r="P225" s="1">
        <f t="shared" si="10"/>
        <v>-3.0897482662181992</v>
      </c>
      <c r="Q225" s="1">
        <f t="shared" si="11"/>
        <v>-0.2714471480438978</v>
      </c>
    </row>
    <row r="226" spans="13:17" x14ac:dyDescent="0.25">
      <c r="M226" s="1" t="s">
        <v>318</v>
      </c>
      <c r="N226" s="1">
        <v>2.23</v>
      </c>
      <c r="O226" s="1" t="s">
        <v>558</v>
      </c>
      <c r="P226" s="1">
        <f t="shared" si="10"/>
        <v>-3.1033206236203941</v>
      </c>
      <c r="Q226" s="1">
        <f t="shared" si="11"/>
        <v>-0.27126063546199275</v>
      </c>
    </row>
    <row r="227" spans="13:17" x14ac:dyDescent="0.25">
      <c r="M227" s="1" t="s">
        <v>319</v>
      </c>
      <c r="N227" s="1">
        <v>2.2400000000000002</v>
      </c>
      <c r="O227" s="1" t="s">
        <v>559</v>
      </c>
      <c r="P227" s="1">
        <f t="shared" si="10"/>
        <v>-3.1168836553934938</v>
      </c>
      <c r="Q227" s="1">
        <f t="shared" si="11"/>
        <v>-0.27107688100876104</v>
      </c>
    </row>
    <row r="228" spans="13:17" x14ac:dyDescent="0.25">
      <c r="M228" s="1" t="s">
        <v>320</v>
      </c>
      <c r="N228" s="1">
        <v>2.25</v>
      </c>
      <c r="O228" s="1" t="s">
        <v>560</v>
      </c>
      <c r="P228" s="1">
        <f t="shared" si="10"/>
        <v>-3.1304374994439317</v>
      </c>
      <c r="Q228" s="1">
        <f t="shared" si="11"/>
        <v>-0.27089585178601416</v>
      </c>
    </row>
    <row r="229" spans="13:17" x14ac:dyDescent="0.25">
      <c r="M229" s="1" t="s">
        <v>321</v>
      </c>
      <c r="N229" s="1">
        <v>2.2599999999999998</v>
      </c>
      <c r="O229" s="1" t="s">
        <v>561</v>
      </c>
      <c r="P229" s="1">
        <f t="shared" si="10"/>
        <v>-3.1439822920332325</v>
      </c>
      <c r="Q229" s="1">
        <f t="shared" si="11"/>
        <v>-0.27071751559580048</v>
      </c>
    </row>
    <row r="230" spans="13:17" x14ac:dyDescent="0.25">
      <c r="M230" s="1" t="s">
        <v>322</v>
      </c>
      <c r="N230" s="1">
        <v>2.27</v>
      </c>
      <c r="O230" s="1" t="s">
        <v>562</v>
      </c>
      <c r="P230" s="1">
        <f t="shared" si="10"/>
        <v>-3.1575181678130226</v>
      </c>
      <c r="Q230" s="1">
        <f t="shared" si="11"/>
        <v>-0.27054184092372519</v>
      </c>
    </row>
    <row r="231" spans="13:17" x14ac:dyDescent="0.25">
      <c r="M231" s="1" t="s">
        <v>323</v>
      </c>
      <c r="N231" s="1">
        <v>2.2799999999999998</v>
      </c>
      <c r="O231" s="1" t="s">
        <v>563</v>
      </c>
      <c r="P231" s="1">
        <f t="shared" si="10"/>
        <v>-3.1710452598592087</v>
      </c>
      <c r="Q231" s="1">
        <f t="shared" si="11"/>
        <v>-0.27036879692239962</v>
      </c>
    </row>
    <row r="232" spans="13:17" x14ac:dyDescent="0.25">
      <c r="M232" s="1" t="s">
        <v>324</v>
      </c>
      <c r="N232" s="1">
        <v>2.29</v>
      </c>
      <c r="O232" s="1" t="s">
        <v>564</v>
      </c>
      <c r="P232" s="1">
        <f t="shared" si="10"/>
        <v>-3.1845636997053286</v>
      </c>
      <c r="Q232" s="1">
        <f t="shared" si="11"/>
        <v>-0.27019835339507065</v>
      </c>
    </row>
    <row r="233" spans="13:17" x14ac:dyDescent="0.25">
      <c r="M233" s="1" t="s">
        <v>325</v>
      </c>
      <c r="N233" s="1">
        <v>2.2999999999999998</v>
      </c>
      <c r="O233" s="1" t="s">
        <v>565</v>
      </c>
      <c r="P233" s="1">
        <f t="shared" si="10"/>
        <v>-3.1980736173750821</v>
      </c>
      <c r="Q233" s="1">
        <f t="shared" si="11"/>
        <v>-0.27003048077944036</v>
      </c>
    </row>
    <row r="234" spans="13:17" x14ac:dyDescent="0.25">
      <c r="M234" s="1" t="s">
        <v>326</v>
      </c>
      <c r="N234" s="1">
        <v>2.31</v>
      </c>
      <c r="O234" s="1" t="s">
        <v>566</v>
      </c>
      <c r="P234" s="1">
        <f t="shared" si="10"/>
        <v>-3.2115751414140541</v>
      </c>
      <c r="Q234" s="1">
        <f t="shared" si="11"/>
        <v>-0.26986515013172757</v>
      </c>
    </row>
    <row r="235" spans="13:17" x14ac:dyDescent="0.25">
      <c r="M235" s="1" t="s">
        <v>327</v>
      </c>
      <c r="N235" s="1">
        <v>2.3199999999999998</v>
      </c>
      <c r="O235" s="1" t="s">
        <v>567</v>
      </c>
      <c r="P235" s="1">
        <f t="shared" si="10"/>
        <v>-3.2250683989206403</v>
      </c>
      <c r="Q235" s="1">
        <f t="shared" si="11"/>
        <v>-0.26970233311096103</v>
      </c>
    </row>
    <row r="236" spans="13:17" x14ac:dyDescent="0.25">
      <c r="M236" s="1" t="s">
        <v>328</v>
      </c>
      <c r="N236" s="1">
        <v>2.33</v>
      </c>
      <c r="O236" s="1" t="s">
        <v>568</v>
      </c>
      <c r="P236" s="1">
        <f t="shared" si="10"/>
        <v>-3.2385535155761884</v>
      </c>
      <c r="Q236" s="1">
        <f t="shared" si="11"/>
        <v>-0.26954200196355066</v>
      </c>
    </row>
    <row r="237" spans="13:17" x14ac:dyDescent="0.25">
      <c r="M237" s="1" t="s">
        <v>329</v>
      </c>
      <c r="N237" s="1">
        <v>2.34</v>
      </c>
      <c r="O237" s="1" t="s">
        <v>569</v>
      </c>
      <c r="P237" s="1">
        <f t="shared" si="10"/>
        <v>-3.2520306156743661</v>
      </c>
      <c r="Q237" s="1">
        <f t="shared" si="11"/>
        <v>-0.26938412950813317</v>
      </c>
    </row>
    <row r="238" spans="13:17" x14ac:dyDescent="0.25">
      <c r="M238" s="1" t="s">
        <v>330</v>
      </c>
      <c r="N238" s="1">
        <v>2.35</v>
      </c>
      <c r="O238" s="1" t="s">
        <v>570</v>
      </c>
      <c r="P238" s="1">
        <f t="shared" si="10"/>
        <v>-3.2654998221497729</v>
      </c>
      <c r="Q238" s="1">
        <f t="shared" si="11"/>
        <v>-0.26922868912072218</v>
      </c>
    </row>
    <row r="239" spans="13:17" x14ac:dyDescent="0.25">
      <c r="M239" s="1" t="s">
        <v>331</v>
      </c>
      <c r="N239" s="1">
        <v>2.36</v>
      </c>
      <c r="O239" s="1" t="s">
        <v>571</v>
      </c>
      <c r="P239" s="1">
        <f t="shared" si="10"/>
        <v>-3.2789612566058088</v>
      </c>
      <c r="Q239" s="1">
        <f t="shared" si="11"/>
        <v>-0.26907565472013462</v>
      </c>
    </row>
    <row r="240" spans="13:17" x14ac:dyDescent="0.25">
      <c r="M240" s="1" t="s">
        <v>332</v>
      </c>
      <c r="N240" s="1">
        <v>2.37</v>
      </c>
      <c r="O240" s="1" t="s">
        <v>572</v>
      </c>
      <c r="P240" s="1">
        <f t="shared" si="10"/>
        <v>-3.2924150393418157</v>
      </c>
      <c r="Q240" s="1">
        <f t="shared" si="11"/>
        <v>-0.26892500075375975</v>
      </c>
    </row>
    <row r="241" spans="13:17" x14ac:dyDescent="0.25">
      <c r="M241" s="1" t="s">
        <v>333</v>
      </c>
      <c r="N241" s="1">
        <v>2.38</v>
      </c>
      <c r="O241" s="1" t="s">
        <v>573</v>
      </c>
      <c r="P241" s="1">
        <f t="shared" si="10"/>
        <v>-3.3058612893795036</v>
      </c>
      <c r="Q241" s="1">
        <f t="shared" si="11"/>
        <v>-0.26877670218360961</v>
      </c>
    </row>
    <row r="242" spans="13:17" x14ac:dyDescent="0.25">
      <c r="M242" s="1" t="s">
        <v>334</v>
      </c>
      <c r="N242" s="1">
        <v>2.39</v>
      </c>
      <c r="O242" s="1" t="s">
        <v>574</v>
      </c>
      <c r="P242" s="1">
        <f t="shared" si="10"/>
        <v>-3.3193001244886839</v>
      </c>
      <c r="Q242" s="1">
        <f t="shared" si="11"/>
        <v>-0.26863073447270863</v>
      </c>
    </row>
    <row r="243" spans="13:17" x14ac:dyDescent="0.25">
      <c r="M243" s="1" t="s">
        <v>335</v>
      </c>
      <c r="N243" s="1">
        <v>2.4</v>
      </c>
      <c r="O243" s="1" t="s">
        <v>575</v>
      </c>
      <c r="P243" s="1">
        <f t="shared" si="10"/>
        <v>-3.3327316612123195</v>
      </c>
      <c r="Q243" s="1">
        <f t="shared" si="11"/>
        <v>-0.26848707357178841</v>
      </c>
    </row>
    <row r="244" spans="13:17" x14ac:dyDescent="0.25">
      <c r="M244" s="1" t="s">
        <v>336</v>
      </c>
      <c r="N244" s="1">
        <v>2.41</v>
      </c>
      <c r="O244" s="1" t="s">
        <v>576</v>
      </c>
      <c r="P244" s="1">
        <f t="shared" si="10"/>
        <v>-3.3461560148909091</v>
      </c>
      <c r="Q244" s="1">
        <f t="shared" si="11"/>
        <v>-0.26834569590630852</v>
      </c>
    </row>
    <row r="245" spans="13:17" x14ac:dyDescent="0.25">
      <c r="M245" s="1" t="s">
        <v>337</v>
      </c>
      <c r="N245" s="1">
        <v>2.42</v>
      </c>
      <c r="O245" s="1" t="s">
        <v>577</v>
      </c>
      <c r="P245" s="1">
        <f t="shared" si="10"/>
        <v>-3.3595732996862244</v>
      </c>
      <c r="Q245" s="1">
        <f t="shared" si="11"/>
        <v>-0.2682065783637933</v>
      </c>
    </row>
    <row r="246" spans="13:17" x14ac:dyDescent="0.25">
      <c r="M246" s="1" t="s">
        <v>338</v>
      </c>
      <c r="N246" s="1">
        <v>2.4300000000000002</v>
      </c>
      <c r="O246" s="1" t="s">
        <v>578</v>
      </c>
      <c r="P246" s="1">
        <f t="shared" si="10"/>
        <v>-3.3729836286044139</v>
      </c>
      <c r="Q246" s="1">
        <f t="shared" si="11"/>
        <v>-0.26806969828147981</v>
      </c>
    </row>
    <row r="247" spans="13:17" x14ac:dyDescent="0.25">
      <c r="M247" s="1" t="s">
        <v>339</v>
      </c>
      <c r="N247" s="1">
        <v>2.44</v>
      </c>
      <c r="O247" s="1" t="s">
        <v>579</v>
      </c>
      <c r="P247" s="1">
        <f t="shared" si="10"/>
        <v>-3.386387113518488</v>
      </c>
      <c r="Q247" s="1">
        <f t="shared" si="11"/>
        <v>-0.26793503343428482</v>
      </c>
    </row>
    <row r="248" spans="13:17" x14ac:dyDescent="0.25">
      <c r="M248" s="1" t="s">
        <v>340</v>
      </c>
      <c r="N248" s="1">
        <v>2.4500000000000002</v>
      </c>
      <c r="O248" s="1" t="s">
        <v>580</v>
      </c>
      <c r="P248" s="1">
        <f t="shared" si="10"/>
        <v>-3.3997838651902024</v>
      </c>
      <c r="Q248" s="1">
        <f t="shared" si="11"/>
        <v>-0.26780256202308117</v>
      </c>
    </row>
    <row r="249" spans="13:17" x14ac:dyDescent="0.25">
      <c r="M249" s="1" t="s">
        <v>341</v>
      </c>
      <c r="N249" s="1">
        <v>2.46</v>
      </c>
      <c r="O249" s="1" t="s">
        <v>581</v>
      </c>
      <c r="P249" s="1">
        <f t="shared" si="10"/>
        <v>-3.4131739932913563</v>
      </c>
      <c r="Q249" s="1">
        <f t="shared" si="11"/>
        <v>-0.26767226266327288</v>
      </c>
    </row>
    <row r="250" spans="13:17" x14ac:dyDescent="0.25">
      <c r="M250" s="1" t="s">
        <v>342</v>
      </c>
      <c r="N250" s="1">
        <v>2.4700000000000002</v>
      </c>
      <c r="O250" s="1" t="s">
        <v>582</v>
      </c>
      <c r="P250" s="1">
        <f t="shared" si="10"/>
        <v>-3.4265576064245198</v>
      </c>
      <c r="Q250" s="1">
        <f t="shared" si="11"/>
        <v>-0.26754411437368431</v>
      </c>
    </row>
    <row r="251" spans="13:17" x14ac:dyDescent="0.25">
      <c r="M251" s="1" t="s">
        <v>343</v>
      </c>
      <c r="N251" s="1">
        <v>2.48</v>
      </c>
      <c r="O251" s="1" t="s">
        <v>583</v>
      </c>
      <c r="P251" s="1">
        <f t="shared" si="10"/>
        <v>-3.4399348121432038</v>
      </c>
      <c r="Q251" s="1">
        <f t="shared" si="11"/>
        <v>-0.26741809656572973</v>
      </c>
    </row>
    <row r="252" spans="13:17" x14ac:dyDescent="0.25">
      <c r="M252" s="1" t="s">
        <v>344</v>
      </c>
      <c r="N252" s="1">
        <v>2.4900000000000002</v>
      </c>
      <c r="O252" s="1" t="s">
        <v>584</v>
      </c>
      <c r="P252" s="1">
        <f t="shared" si="10"/>
        <v>-3.4533057169714905</v>
      </c>
      <c r="Q252" s="1">
        <f t="shared" si="11"/>
        <v>-0.26729418903288593</v>
      </c>
    </row>
    <row r="253" spans="13:17" x14ac:dyDescent="0.25">
      <c r="M253" s="1" t="s">
        <v>345</v>
      </c>
      <c r="N253" s="1">
        <v>2.5</v>
      </c>
      <c r="O253" s="1" t="s">
        <v>585</v>
      </c>
      <c r="P253" s="1">
        <f t="shared" si="10"/>
        <v>-3.4666704264231347</v>
      </c>
      <c r="Q253" s="1">
        <f t="shared" si="11"/>
        <v>-0.26717237194044197</v>
      </c>
    </row>
    <row r="254" spans="13:17" x14ac:dyDescent="0.25">
      <c r="M254" s="1" t="s">
        <v>346</v>
      </c>
      <c r="N254" s="1">
        <v>2.5099999999999998</v>
      </c>
      <c r="O254" s="1" t="s">
        <v>586</v>
      </c>
      <c r="P254" s="1">
        <f t="shared" si="10"/>
        <v>-3.480029045020157</v>
      </c>
      <c r="Q254" s="1">
        <f t="shared" si="11"/>
        <v>-0.2670526258155359</v>
      </c>
    </row>
    <row r="255" spans="13:17" x14ac:dyDescent="0.25">
      <c r="M255" s="1" t="s">
        <v>347</v>
      </c>
      <c r="N255" s="1">
        <v>2.52</v>
      </c>
      <c r="O255" s="1" t="s">
        <v>587</v>
      </c>
      <c r="P255" s="1">
        <f t="shared" si="10"/>
        <v>-3.4933816763109338</v>
      </c>
      <c r="Q255" s="1">
        <f t="shared" si="11"/>
        <v>-0.26693493153745429</v>
      </c>
    </row>
    <row r="256" spans="13:17" x14ac:dyDescent="0.25">
      <c r="M256" s="1" t="s">
        <v>348</v>
      </c>
      <c r="N256" s="1">
        <v>2.5299999999999998</v>
      </c>
      <c r="O256" s="1" t="s">
        <v>588</v>
      </c>
      <c r="P256" s="1">
        <f t="shared" si="10"/>
        <v>-3.5067284228878064</v>
      </c>
      <c r="Q256" s="1">
        <f t="shared" si="11"/>
        <v>-0.26681927032820196</v>
      </c>
    </row>
    <row r="257" spans="13:17" x14ac:dyDescent="0.25">
      <c r="M257" s="1" t="s">
        <v>349</v>
      </c>
      <c r="N257" s="1">
        <v>2.54</v>
      </c>
      <c r="O257" s="1" t="s">
        <v>589</v>
      </c>
      <c r="P257" s="1">
        <f t="shared" si="10"/>
        <v>-3.5200693864042165</v>
      </c>
      <c r="Q257" s="1">
        <f t="shared" si="11"/>
        <v>-0.26670562374333895</v>
      </c>
    </row>
    <row r="258" spans="13:17" x14ac:dyDescent="0.25">
      <c r="M258" s="1" t="s">
        <v>350</v>
      </c>
      <c r="N258" s="1">
        <v>2.5499999999999998</v>
      </c>
      <c r="O258" s="1" t="s">
        <v>590</v>
      </c>
      <c r="P258" s="1">
        <f t="shared" si="10"/>
        <v>-3.5334046675913835</v>
      </c>
      <c r="Q258" s="1">
        <f t="shared" si="11"/>
        <v>-0.26659397366305848</v>
      </c>
    </row>
    <row r="259" spans="13:17" x14ac:dyDescent="0.25">
      <c r="M259" s="1" t="s">
        <v>351</v>
      </c>
      <c r="N259" s="1">
        <v>2.56</v>
      </c>
      <c r="O259" s="1" t="s">
        <v>591</v>
      </c>
      <c r="P259" s="1">
        <f t="shared" si="10"/>
        <v>-3.5467343662745363</v>
      </c>
      <c r="Q259" s="1">
        <f t="shared" si="11"/>
        <v>-0.26648430228352238</v>
      </c>
    </row>
    <row r="260" spans="13:17" x14ac:dyDescent="0.25">
      <c r="M260" s="1" t="s">
        <v>352</v>
      </c>
      <c r="N260" s="1">
        <v>2.57</v>
      </c>
      <c r="O260" s="1" t="s">
        <v>592</v>
      </c>
      <c r="P260" s="1">
        <f t="shared" si="10"/>
        <v>-3.5600585813887125</v>
      </c>
      <c r="Q260" s="1">
        <f t="shared" si="11"/>
        <v>-0.26637659210843107</v>
      </c>
    </row>
    <row r="261" spans="13:17" x14ac:dyDescent="0.25">
      <c r="M261" s="1" t="s">
        <v>353</v>
      </c>
      <c r="N261" s="1">
        <v>2.58</v>
      </c>
      <c r="O261" s="1" t="s">
        <v>593</v>
      </c>
      <c r="P261" s="1">
        <f t="shared" si="10"/>
        <v>-3.5733774109941341</v>
      </c>
      <c r="Q261" s="1">
        <f t="shared" si="11"/>
        <v>-0.26627082594083384</v>
      </c>
    </row>
    <row r="262" spans="13:17" x14ac:dyDescent="0.25">
      <c r="M262" s="1" t="s">
        <v>354</v>
      </c>
      <c r="N262" s="1">
        <v>2.59</v>
      </c>
      <c r="O262" s="1" t="s">
        <v>594</v>
      </c>
      <c r="P262" s="1">
        <f t="shared" ref="P262:P303" si="12">P261+(0.05*Q261)</f>
        <v>-3.5866909522911756</v>
      </c>
      <c r="Q262" s="1">
        <f t="shared" ref="Q262:Q303" si="13">((-3*(N262^2))-(2*N262*P262))/((N262^2)+COS(P262))</f>
        <v>-0.2661669868751565</v>
      </c>
    </row>
    <row r="263" spans="13:17" x14ac:dyDescent="0.25">
      <c r="M263" s="1" t="s">
        <v>355</v>
      </c>
      <c r="N263" s="1">
        <v>2.6</v>
      </c>
      <c r="O263" s="1" t="s">
        <v>595</v>
      </c>
      <c r="P263" s="1">
        <f t="shared" si="12"/>
        <v>-3.5999993016349334</v>
      </c>
      <c r="Q263" s="1">
        <f t="shared" si="13"/>
        <v>-0.26606505828946192</v>
      </c>
    </row>
    <row r="264" spans="13:17" x14ac:dyDescent="0.25">
      <c r="M264" s="1" t="s">
        <v>356</v>
      </c>
      <c r="N264" s="1">
        <v>2.61</v>
      </c>
      <c r="O264" s="1" t="s">
        <v>596</v>
      </c>
      <c r="P264" s="1">
        <f t="shared" si="12"/>
        <v>-3.6133025545494064</v>
      </c>
      <c r="Q264" s="1">
        <f t="shared" si="13"/>
        <v>-0.26596502383791848</v>
      </c>
    </row>
    <row r="265" spans="13:17" x14ac:dyDescent="0.25">
      <c r="M265" s="1" t="s">
        <v>357</v>
      </c>
      <c r="N265" s="1">
        <v>2.62</v>
      </c>
      <c r="O265" s="1" t="s">
        <v>597</v>
      </c>
      <c r="P265" s="1">
        <f t="shared" si="12"/>
        <v>-3.6266008057413024</v>
      </c>
      <c r="Q265" s="1">
        <f t="shared" si="13"/>
        <v>-0.26586686744348209</v>
      </c>
    </row>
    <row r="266" spans="13:17" x14ac:dyDescent="0.25">
      <c r="M266" s="1" t="s">
        <v>358</v>
      </c>
      <c r="N266" s="1">
        <v>2.63</v>
      </c>
      <c r="O266" s="1" t="s">
        <v>598</v>
      </c>
      <c r="P266" s="1">
        <f t="shared" si="12"/>
        <v>-3.6398941491134766</v>
      </c>
      <c r="Q266" s="1">
        <f t="shared" si="13"/>
        <v>-0.26577057329077236</v>
      </c>
    </row>
    <row r="267" spans="13:17" x14ac:dyDescent="0.25">
      <c r="M267" s="1" t="s">
        <v>359</v>
      </c>
      <c r="N267" s="1">
        <v>2.64</v>
      </c>
      <c r="O267" s="1" t="s">
        <v>599</v>
      </c>
      <c r="P267" s="1">
        <f t="shared" si="12"/>
        <v>-3.6531826777780152</v>
      </c>
      <c r="Q267" s="1">
        <f t="shared" si="13"/>
        <v>-0.265676125819161</v>
      </c>
    </row>
    <row r="268" spans="13:17" x14ac:dyDescent="0.25">
      <c r="M268" s="1" t="s">
        <v>360</v>
      </c>
      <c r="N268" s="1">
        <v>2.65</v>
      </c>
      <c r="O268" s="1" t="s">
        <v>600</v>
      </c>
      <c r="P268" s="1">
        <f t="shared" si="12"/>
        <v>-3.6664664840689731</v>
      </c>
      <c r="Q268" s="1">
        <f t="shared" si="13"/>
        <v>-0.26558350971603295</v>
      </c>
    </row>
    <row r="269" spans="13:17" x14ac:dyDescent="0.25">
      <c r="M269" s="1" t="s">
        <v>361</v>
      </c>
      <c r="N269" s="1">
        <v>2.66</v>
      </c>
      <c r="O269" s="1" t="s">
        <v>601</v>
      </c>
      <c r="P269" s="1">
        <f t="shared" si="12"/>
        <v>-3.6797456595547748</v>
      </c>
      <c r="Q269" s="1">
        <f t="shared" si="13"/>
        <v>-0.26549270991024698</v>
      </c>
    </row>
    <row r="270" spans="13:17" x14ac:dyDescent="0.25">
      <c r="M270" s="1" t="s">
        <v>362</v>
      </c>
      <c r="N270" s="1">
        <v>2.67</v>
      </c>
      <c r="O270" s="1" t="s">
        <v>602</v>
      </c>
      <c r="P270" s="1">
        <f t="shared" si="12"/>
        <v>-3.6930202950502871</v>
      </c>
      <c r="Q270" s="1">
        <f t="shared" si="13"/>
        <v>-0.26540371156577008</v>
      </c>
    </row>
    <row r="271" spans="13:17" x14ac:dyDescent="0.25">
      <c r="M271" s="1" t="s">
        <v>363</v>
      </c>
      <c r="N271" s="1">
        <v>2.68</v>
      </c>
      <c r="O271" s="1" t="s">
        <v>603</v>
      </c>
      <c r="P271" s="1">
        <f t="shared" si="12"/>
        <v>-3.7062904806285757</v>
      </c>
      <c r="Q271" s="1">
        <f t="shared" si="13"/>
        <v>-0.26531650007548563</v>
      </c>
    </row>
    <row r="272" spans="13:17" x14ac:dyDescent="0.25">
      <c r="M272" s="1" t="s">
        <v>364</v>
      </c>
      <c r="N272" s="1">
        <v>2.69</v>
      </c>
      <c r="O272" s="1" t="s">
        <v>604</v>
      </c>
      <c r="P272" s="1">
        <f t="shared" si="12"/>
        <v>-3.71955630563235</v>
      </c>
      <c r="Q272" s="1">
        <f t="shared" si="13"/>
        <v>-0.26523106105516836</v>
      </c>
    </row>
    <row r="273" spans="13:17" x14ac:dyDescent="0.25">
      <c r="M273" s="1" t="s">
        <v>365</v>
      </c>
      <c r="N273" s="1">
        <v>2.7</v>
      </c>
      <c r="O273" s="1" t="s">
        <v>605</v>
      </c>
      <c r="P273" s="1">
        <f t="shared" si="12"/>
        <v>-3.7328178586851082</v>
      </c>
      <c r="Q273" s="1">
        <f t="shared" si="13"/>
        <v>-0.26514738033763391</v>
      </c>
    </row>
    <row r="274" spans="13:17" x14ac:dyDescent="0.25">
      <c r="M274" s="1" t="s">
        <v>366</v>
      </c>
      <c r="N274" s="1">
        <v>2.71</v>
      </c>
      <c r="O274" s="1" t="s">
        <v>606</v>
      </c>
      <c r="P274" s="1">
        <f t="shared" si="12"/>
        <v>-3.74607522770199</v>
      </c>
      <c r="Q274" s="1">
        <f t="shared" si="13"/>
        <v>-0.2650654439670263</v>
      </c>
    </row>
    <row r="275" spans="13:17" x14ac:dyDescent="0.25">
      <c r="M275" s="1" t="s">
        <v>367</v>
      </c>
      <c r="N275" s="1">
        <v>2.72</v>
      </c>
      <c r="O275" s="1" t="s">
        <v>607</v>
      </c>
      <c r="P275" s="1">
        <f t="shared" si="12"/>
        <v>-3.7593284999003411</v>
      </c>
      <c r="Q275" s="1">
        <f t="shared" si="13"/>
        <v>-0.26498523819328529</v>
      </c>
    </row>
    <row r="276" spans="13:17" x14ac:dyDescent="0.25">
      <c r="M276" s="1" t="s">
        <v>368</v>
      </c>
      <c r="N276" s="1">
        <v>2.73</v>
      </c>
      <c r="O276" s="1" t="s">
        <v>608</v>
      </c>
      <c r="P276" s="1">
        <f t="shared" si="12"/>
        <v>-3.7725777618100054</v>
      </c>
      <c r="Q276" s="1">
        <f t="shared" si="13"/>
        <v>-0.26490674946673393</v>
      </c>
    </row>
    <row r="277" spans="13:17" x14ac:dyDescent="0.25">
      <c r="M277" s="1" t="s">
        <v>369</v>
      </c>
      <c r="N277" s="1">
        <v>2.74</v>
      </c>
      <c r="O277" s="1" t="s">
        <v>609</v>
      </c>
      <c r="P277" s="1">
        <f t="shared" si="12"/>
        <v>-3.7858230992833422</v>
      </c>
      <c r="Q277" s="1">
        <f t="shared" si="13"/>
        <v>-0.26482996443283785</v>
      </c>
    </row>
    <row r="278" spans="13:17" x14ac:dyDescent="0.25">
      <c r="M278" s="1" t="s">
        <v>370</v>
      </c>
      <c r="N278" s="1">
        <v>2.75</v>
      </c>
      <c r="O278" s="1" t="s">
        <v>610</v>
      </c>
      <c r="P278" s="1">
        <f t="shared" si="12"/>
        <v>-3.7990645975049842</v>
      </c>
      <c r="Q278" s="1">
        <f t="shared" si="13"/>
        <v>-0.26475486992707858</v>
      </c>
    </row>
    <row r="279" spans="13:17" x14ac:dyDescent="0.25">
      <c r="M279" s="1" t="s">
        <v>371</v>
      </c>
      <c r="N279" s="1">
        <v>2.76</v>
      </c>
      <c r="O279" s="1" t="s">
        <v>611</v>
      </c>
      <c r="P279" s="1">
        <f t="shared" si="12"/>
        <v>-3.8123023410013381</v>
      </c>
      <c r="Q279" s="1">
        <f t="shared" si="13"/>
        <v>-0.26468145296998175</v>
      </c>
    </row>
    <row r="280" spans="13:17" x14ac:dyDescent="0.25">
      <c r="M280" s="1" t="s">
        <v>372</v>
      </c>
      <c r="N280" s="1">
        <v>2.77</v>
      </c>
      <c r="O280" s="1" t="s">
        <v>612</v>
      </c>
      <c r="P280" s="1">
        <f t="shared" si="12"/>
        <v>-3.8255364136498371</v>
      </c>
      <c r="Q280" s="1">
        <f t="shared" si="13"/>
        <v>-0.26460970076226759</v>
      </c>
    </row>
    <row r="281" spans="13:17" x14ac:dyDescent="0.25">
      <c r="M281" s="1" t="s">
        <v>373</v>
      </c>
      <c r="N281" s="1">
        <v>2.78</v>
      </c>
      <c r="O281" s="1" t="s">
        <v>613</v>
      </c>
      <c r="P281" s="1">
        <f t="shared" si="12"/>
        <v>-3.8387668986879504</v>
      </c>
      <c r="Q281" s="1">
        <f t="shared" si="13"/>
        <v>-0.26453960068011972</v>
      </c>
    </row>
    <row r="282" spans="13:17" x14ac:dyDescent="0.25">
      <c r="M282" s="1" t="s">
        <v>374</v>
      </c>
      <c r="N282" s="1">
        <v>2.79</v>
      </c>
      <c r="O282" s="1" t="s">
        <v>614</v>
      </c>
      <c r="P282" s="1">
        <f t="shared" si="12"/>
        <v>-3.8519938787219563</v>
      </c>
      <c r="Q282" s="1">
        <f t="shared" si="13"/>
        <v>-0.26447114027059904</v>
      </c>
    </row>
    <row r="283" spans="13:17" x14ac:dyDescent="0.25">
      <c r="M283" s="1" t="s">
        <v>375</v>
      </c>
      <c r="N283" s="1">
        <v>2.8</v>
      </c>
      <c r="O283" s="1" t="s">
        <v>615</v>
      </c>
      <c r="P283" s="1">
        <f t="shared" si="12"/>
        <v>-3.8652174357354863</v>
      </c>
      <c r="Q283" s="1">
        <f t="shared" si="13"/>
        <v>-0.26440430724715014</v>
      </c>
    </row>
    <row r="284" spans="13:17" x14ac:dyDescent="0.25">
      <c r="M284" s="1" t="s">
        <v>376</v>
      </c>
      <c r="N284" s="1">
        <v>2.81</v>
      </c>
      <c r="O284" s="1" t="s">
        <v>616</v>
      </c>
      <c r="P284" s="1">
        <f t="shared" si="12"/>
        <v>-3.8784376510978436</v>
      </c>
      <c r="Q284" s="1">
        <f t="shared" si="13"/>
        <v>-0.26433908948524326</v>
      </c>
    </row>
    <row r="285" spans="13:17" x14ac:dyDescent="0.25">
      <c r="M285" s="1" t="s">
        <v>377</v>
      </c>
      <c r="N285" s="1">
        <v>2.82</v>
      </c>
      <c r="O285" s="1" t="s">
        <v>617</v>
      </c>
      <c r="P285" s="1">
        <f t="shared" si="12"/>
        <v>-3.8916546055721057</v>
      </c>
      <c r="Q285" s="1">
        <f t="shared" si="13"/>
        <v>-0.26427547501811216</v>
      </c>
    </row>
    <row r="286" spans="13:17" x14ac:dyDescent="0.25">
      <c r="M286" s="1" t="s">
        <v>378</v>
      </c>
      <c r="N286" s="1">
        <v>2.83</v>
      </c>
      <c r="O286" s="1" t="s">
        <v>618</v>
      </c>
      <c r="P286" s="1">
        <f t="shared" si="12"/>
        <v>-3.9048683793230112</v>
      </c>
      <c r="Q286" s="1">
        <f t="shared" si="13"/>
        <v>-0.26421345203261148</v>
      </c>
    </row>
    <row r="287" spans="13:17" x14ac:dyDescent="0.25">
      <c r="M287" s="1" t="s">
        <v>379</v>
      </c>
      <c r="N287" s="1">
        <v>2.84</v>
      </c>
      <c r="O287" s="1" t="s">
        <v>619</v>
      </c>
      <c r="P287" s="1">
        <f t="shared" si="12"/>
        <v>-3.918079051924642</v>
      </c>
      <c r="Q287" s="1">
        <f t="shared" si="13"/>
        <v>-0.26415300886517162</v>
      </c>
    </row>
    <row r="288" spans="13:17" x14ac:dyDescent="0.25">
      <c r="M288" s="1" t="s">
        <v>380</v>
      </c>
      <c r="N288" s="1">
        <v>2.85</v>
      </c>
      <c r="O288" s="1" t="s">
        <v>620</v>
      </c>
      <c r="P288" s="1">
        <f t="shared" si="12"/>
        <v>-3.9312867023679008</v>
      </c>
      <c r="Q288" s="1">
        <f t="shared" si="13"/>
        <v>-0.26409413399785536</v>
      </c>
    </row>
    <row r="289" spans="13:17" x14ac:dyDescent="0.25">
      <c r="M289" s="1" t="s">
        <v>381</v>
      </c>
      <c r="N289" s="1">
        <v>2.86</v>
      </c>
      <c r="O289" s="1" t="s">
        <v>621</v>
      </c>
      <c r="P289" s="1">
        <f t="shared" si="12"/>
        <v>-3.9444914090677936</v>
      </c>
      <c r="Q289" s="1">
        <f t="shared" si="13"/>
        <v>-0.26403681605451351</v>
      </c>
    </row>
    <row r="290" spans="13:17" x14ac:dyDescent="0.25">
      <c r="M290" s="1" t="s">
        <v>382</v>
      </c>
      <c r="N290" s="1">
        <v>2.87</v>
      </c>
      <c r="O290" s="1" t="s">
        <v>622</v>
      </c>
      <c r="P290" s="1">
        <f t="shared" si="12"/>
        <v>-3.9576932498705193</v>
      </c>
      <c r="Q290" s="1">
        <f t="shared" si="13"/>
        <v>-0.26398104379703635</v>
      </c>
    </row>
    <row r="291" spans="13:17" x14ac:dyDescent="0.25">
      <c r="M291" s="1" t="s">
        <v>383</v>
      </c>
      <c r="N291" s="1">
        <v>2.88</v>
      </c>
      <c r="O291" s="1" t="s">
        <v>623</v>
      </c>
      <c r="P291" s="1">
        <f t="shared" si="12"/>
        <v>-3.970892302060371</v>
      </c>
      <c r="Q291" s="1">
        <f t="shared" si="13"/>
        <v>-0.26392680612168823</v>
      </c>
    </row>
    <row r="292" spans="13:17" x14ac:dyDescent="0.25">
      <c r="M292" s="1" t="s">
        <v>384</v>
      </c>
      <c r="N292" s="1">
        <v>2.89</v>
      </c>
      <c r="O292" s="1" t="s">
        <v>624</v>
      </c>
      <c r="P292" s="1">
        <f t="shared" si="12"/>
        <v>-3.9840886423664554</v>
      </c>
      <c r="Q292" s="1">
        <f t="shared" si="13"/>
        <v>-0.26387409205554607</v>
      </c>
    </row>
    <row r="293" spans="13:17" x14ac:dyDescent="0.25">
      <c r="M293" s="1" t="s">
        <v>385</v>
      </c>
      <c r="N293" s="1">
        <v>2.9</v>
      </c>
      <c r="O293" s="1" t="s">
        <v>625</v>
      </c>
      <c r="P293" s="1">
        <f t="shared" si="12"/>
        <v>-3.9972823469692327</v>
      </c>
      <c r="Q293" s="1">
        <f t="shared" si="13"/>
        <v>-0.26382289075300908</v>
      </c>
    </row>
    <row r="294" spans="13:17" x14ac:dyDescent="0.25">
      <c r="M294" s="1" t="s">
        <v>386</v>
      </c>
      <c r="N294" s="1">
        <v>2.91</v>
      </c>
      <c r="O294" s="1" t="s">
        <v>626</v>
      </c>
      <c r="P294" s="1">
        <f t="shared" si="12"/>
        <v>-4.0104734915068834</v>
      </c>
      <c r="Q294" s="1">
        <f t="shared" si="13"/>
        <v>-0.26377319149239786</v>
      </c>
    </row>
    <row r="295" spans="13:17" x14ac:dyDescent="0.25">
      <c r="M295" s="1" t="s">
        <v>387</v>
      </c>
      <c r="N295" s="1">
        <v>2.92</v>
      </c>
      <c r="O295" s="1" t="s">
        <v>627</v>
      </c>
      <c r="P295" s="1">
        <f t="shared" si="12"/>
        <v>-4.0236621510815036</v>
      </c>
      <c r="Q295" s="1">
        <f t="shared" si="13"/>
        <v>-0.26372498367263392</v>
      </c>
    </row>
    <row r="296" spans="13:17" x14ac:dyDescent="0.25">
      <c r="M296" s="1" t="s">
        <v>388</v>
      </c>
      <c r="N296" s="1">
        <v>2.93</v>
      </c>
      <c r="O296" s="1" t="s">
        <v>628</v>
      </c>
      <c r="P296" s="1">
        <f t="shared" si="12"/>
        <v>-4.0368484002651357</v>
      </c>
      <c r="Q296" s="1">
        <f t="shared" si="13"/>
        <v>-0.26367825681000168</v>
      </c>
    </row>
    <row r="297" spans="13:17" x14ac:dyDescent="0.25">
      <c r="M297" s="1" t="s">
        <v>389</v>
      </c>
      <c r="N297" s="1">
        <v>2.94</v>
      </c>
      <c r="O297" s="1" t="s">
        <v>629</v>
      </c>
      <c r="P297" s="1">
        <f t="shared" si="12"/>
        <v>-4.0500323131056355</v>
      </c>
      <c r="Q297" s="1">
        <f t="shared" si="13"/>
        <v>-0.26363300053497052</v>
      </c>
    </row>
    <row r="298" spans="13:17" x14ac:dyDescent="0.25">
      <c r="M298" s="1" t="s">
        <v>390</v>
      </c>
      <c r="N298" s="1">
        <v>2.95</v>
      </c>
      <c r="O298" s="1" t="s">
        <v>630</v>
      </c>
      <c r="P298" s="1">
        <f t="shared" si="12"/>
        <v>-4.0632139631323838</v>
      </c>
      <c r="Q298" s="1">
        <f t="shared" si="13"/>
        <v>-0.26358920458910973</v>
      </c>
    </row>
    <row r="299" spans="13:17" x14ac:dyDescent="0.25">
      <c r="M299" s="1" t="s">
        <v>391</v>
      </c>
      <c r="N299" s="1">
        <v>2.96</v>
      </c>
      <c r="O299" s="1" t="s">
        <v>631</v>
      </c>
      <c r="P299" s="1">
        <f t="shared" si="12"/>
        <v>-4.0763934233618393</v>
      </c>
      <c r="Q299" s="1">
        <f t="shared" si="13"/>
        <v>-0.26354685882205836</v>
      </c>
    </row>
    <row r="300" spans="13:17" x14ac:dyDescent="0.25">
      <c r="M300" s="1" t="s">
        <v>392</v>
      </c>
      <c r="N300" s="1">
        <v>2.97</v>
      </c>
      <c r="O300" s="1" t="s">
        <v>632</v>
      </c>
      <c r="P300" s="1">
        <f t="shared" si="12"/>
        <v>-4.0895707663029421</v>
      </c>
      <c r="Q300" s="1">
        <f t="shared" si="13"/>
        <v>-0.263505953188576</v>
      </c>
    </row>
    <row r="301" spans="13:17" x14ac:dyDescent="0.25">
      <c r="M301" s="1" t="s">
        <v>393</v>
      </c>
      <c r="N301" s="1">
        <v>2.98</v>
      </c>
      <c r="O301" s="1" t="s">
        <v>633</v>
      </c>
      <c r="P301" s="1">
        <f t="shared" si="12"/>
        <v>-4.1027460639623712</v>
      </c>
      <c r="Q301" s="1">
        <f t="shared" si="13"/>
        <v>-0.26346647774564658</v>
      </c>
    </row>
    <row r="302" spans="13:17" x14ac:dyDescent="0.25">
      <c r="M302" s="1" t="s">
        <v>394</v>
      </c>
      <c r="N302" s="1">
        <v>2.99</v>
      </c>
      <c r="O302" s="1" t="s">
        <v>634</v>
      </c>
      <c r="P302" s="1">
        <f t="shared" si="12"/>
        <v>-4.1159193878496536</v>
      </c>
      <c r="Q302" s="1">
        <f t="shared" si="13"/>
        <v>-0.26342842264966287</v>
      </c>
    </row>
    <row r="303" spans="13:17" x14ac:dyDescent="0.25">
      <c r="M303" s="1" t="s">
        <v>395</v>
      </c>
      <c r="N303" s="1">
        <v>3</v>
      </c>
      <c r="O303" s="1" t="s">
        <v>635</v>
      </c>
      <c r="P303" s="15">
        <f t="shared" si="12"/>
        <v>-4.129090808982137</v>
      </c>
      <c r="Q303" s="1">
        <f t="shared" si="13"/>
        <v>-0.26339177815365689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C0D0-9E82-476F-B6BA-9DFB917CC061}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1630</v>
      </c>
    </row>
    <row r="2" spans="1:6" x14ac:dyDescent="0.25">
      <c r="A2" t="s">
        <v>1632</v>
      </c>
      <c r="C2" t="s">
        <v>1631</v>
      </c>
      <c r="D2" s="23" t="s">
        <v>1633</v>
      </c>
      <c r="E2" s="23"/>
      <c r="F2" s="13">
        <f>((19/110)/(2))*(C3+(2*(C4+C5+C6+C7+C8+C9+C10+C11+C12+C13)+C14))</f>
        <v>-1.6652801231137169</v>
      </c>
    </row>
    <row r="3" spans="1:6" x14ac:dyDescent="0.25">
      <c r="A3" t="s">
        <v>1</v>
      </c>
      <c r="B3">
        <f>0.1+(0*(19/110))</f>
        <v>0.1</v>
      </c>
      <c r="C3">
        <f>(B3*LN(2*(B3^2)+1)-(SQRT(2)*(-ATAN(SQRT(2)*B3)+(SQRT(2)*B3))))*(-5/4)</f>
        <v>-8.2838040399706267E-4</v>
      </c>
    </row>
    <row r="4" spans="1:6" x14ac:dyDescent="0.25">
      <c r="A4" s="1" t="s">
        <v>637</v>
      </c>
      <c r="B4" s="1">
        <f>0.1+(1*(19/110))</f>
        <v>0.27272727272727271</v>
      </c>
      <c r="C4" s="1">
        <f>(B4*LN(2*(B4^2)+1)-(SQRT(2)*(-ATAN(SQRT(2)*B4)+(SQRT(2)*B4))))*(-5/4)</f>
        <v>-1.6199376744443189E-2</v>
      </c>
    </row>
    <row r="5" spans="1:6" x14ac:dyDescent="0.25">
      <c r="A5" s="1" t="s">
        <v>638</v>
      </c>
      <c r="B5" s="1">
        <f>0.1+(2*(19/110))</f>
        <v>0.44545454545454544</v>
      </c>
      <c r="C5" s="1">
        <f t="shared" ref="C5:C14" si="0">(B5*LN(2*(B5^2)+1)-(SQRT(2)*(-ATAN(SQRT(2)*B5)+(SQRT(2)*B5))))*(-5/4)</f>
        <v>-6.6241504712222302E-2</v>
      </c>
    </row>
    <row r="6" spans="1:6" x14ac:dyDescent="0.25">
      <c r="A6" s="1" t="s">
        <v>4</v>
      </c>
      <c r="B6" s="1">
        <f>0.1+(3*(19/110))</f>
        <v>0.61818181818181817</v>
      </c>
      <c r="C6" s="1">
        <f t="shared" si="0"/>
        <v>-0.16322720022547213</v>
      </c>
    </row>
    <row r="7" spans="1:6" x14ac:dyDescent="0.25">
      <c r="A7" s="1" t="s">
        <v>5</v>
      </c>
      <c r="B7" s="1">
        <f>0.1+(4*(19/110))</f>
        <v>0.79090909090909089</v>
      </c>
      <c r="C7" s="1">
        <f t="shared" si="0"/>
        <v>-0.3121050648721857</v>
      </c>
    </row>
    <row r="8" spans="1:6" x14ac:dyDescent="0.25">
      <c r="A8" s="1" t="s">
        <v>6</v>
      </c>
      <c r="B8" s="1">
        <f>0.1+(5*(19/110))</f>
        <v>0.96363636363636362</v>
      </c>
      <c r="C8" s="1">
        <f t="shared" si="0"/>
        <v>-0.51321190958863183</v>
      </c>
    </row>
    <row r="9" spans="1:6" x14ac:dyDescent="0.25">
      <c r="A9" s="1" t="s">
        <v>7</v>
      </c>
      <c r="B9" s="1">
        <f>0.1+(6*(19/110))</f>
        <v>1.1363636363636365</v>
      </c>
      <c r="C9" s="1">
        <f t="shared" si="0"/>
        <v>-0.764558232087166</v>
      </c>
    </row>
    <row r="10" spans="1:6" x14ac:dyDescent="0.25">
      <c r="A10" s="1" t="s">
        <v>8</v>
      </c>
      <c r="B10" s="1">
        <f>0.1+(7*(19/110))</f>
        <v>1.3090909090909091</v>
      </c>
      <c r="C10" s="1">
        <f t="shared" si="0"/>
        <v>-1.0632040001225376</v>
      </c>
    </row>
    <row r="11" spans="1:6" x14ac:dyDescent="0.25">
      <c r="A11" s="1" t="s">
        <v>9</v>
      </c>
      <c r="B11" s="1">
        <f>0.1+(8*(19/110))</f>
        <v>1.4818181818181819</v>
      </c>
      <c r="C11" s="1">
        <f t="shared" si="0"/>
        <v>-1.4059660171754464</v>
      </c>
    </row>
    <row r="12" spans="1:6" x14ac:dyDescent="0.25">
      <c r="A12" s="1" t="s">
        <v>10</v>
      </c>
      <c r="B12" s="1">
        <f>0.1+(9*(19/110))</f>
        <v>1.6545454545454548</v>
      </c>
      <c r="C12" s="1">
        <f t="shared" si="0"/>
        <v>-1.7897461567099213</v>
      </c>
    </row>
    <row r="13" spans="1:6" x14ac:dyDescent="0.25">
      <c r="A13" s="1" t="s">
        <v>11</v>
      </c>
      <c r="B13" s="1">
        <f>0.1+(10*(19/110))</f>
        <v>1.8272727272727274</v>
      </c>
      <c r="C13" s="1">
        <f t="shared" si="0"/>
        <v>-2.21166638628655</v>
      </c>
    </row>
    <row r="14" spans="1:6" x14ac:dyDescent="0.25">
      <c r="A14" s="1" t="s">
        <v>12</v>
      </c>
      <c r="B14" s="1">
        <f>0.1+(11*(19/110))</f>
        <v>2</v>
      </c>
      <c r="C14" s="1">
        <f t="shared" si="0"/>
        <v>-2.6691108217583066</v>
      </c>
    </row>
    <row r="15" spans="1:6" x14ac:dyDescent="0.25">
      <c r="A15" s="1"/>
      <c r="B15" s="1"/>
      <c r="C15" s="1"/>
    </row>
  </sheetData>
  <mergeCells count="1">
    <mergeCell ref="D2:E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DF9F-D34A-45FD-B893-8FCF280B7148}">
  <dimension ref="A1:F27"/>
  <sheetViews>
    <sheetView workbookViewId="0">
      <selection activeCell="F2" sqref="F2"/>
    </sheetView>
  </sheetViews>
  <sheetFormatPr baseColWidth="10" defaultRowHeight="15" x14ac:dyDescent="0.25"/>
  <cols>
    <col min="1" max="1" width="4.7109375" customWidth="1"/>
    <col min="2" max="2" width="6.5703125" customWidth="1"/>
    <col min="6" max="6" width="13.85546875" customWidth="1"/>
  </cols>
  <sheetData>
    <row r="1" spans="1:6" x14ac:dyDescent="0.25">
      <c r="A1" t="s">
        <v>1634</v>
      </c>
    </row>
    <row r="2" spans="1:6" x14ac:dyDescent="0.25">
      <c r="A2" t="s">
        <v>1635</v>
      </c>
      <c r="D2" t="s">
        <v>1637</v>
      </c>
      <c r="E2" t="s">
        <v>1638</v>
      </c>
      <c r="F2" s="13">
        <f>(0.25/3)*(D3+(4*D4)+(2*D5)+(4*D6)+(2*D7)+(4*D8)+(2*D9)+(4*D10)+(2*D11)+(4*D12)+(2*D13)+(4*D14)+(2*D15)+(4*D16)+(2*D17)+(4*D18)+(2*D19)+(4*D20)+(2*D21)+(4*D22)+(2*D23)+(4*D24)+(2*D25)+(4*D26)+D27)</f>
        <v>7.8644606010908724</v>
      </c>
    </row>
    <row r="3" spans="1:6" x14ac:dyDescent="0.25">
      <c r="A3" s="2" t="s">
        <v>1636</v>
      </c>
      <c r="B3" s="2">
        <v>0</v>
      </c>
      <c r="C3" s="2">
        <f>0+(B3*0.25)</f>
        <v>0</v>
      </c>
      <c r="D3" s="1">
        <f>SQRT(1+((COS(C3)*(EXP(SIN(C3))))^2))</f>
        <v>1.4142135623730951</v>
      </c>
    </row>
    <row r="4" spans="1:6" x14ac:dyDescent="0.25">
      <c r="A4" s="2" t="s">
        <v>1636</v>
      </c>
      <c r="B4" s="2">
        <v>1</v>
      </c>
      <c r="C4" s="2">
        <f t="shared" ref="C4:C27" si="0">0+(B4*0.25)</f>
        <v>0.25</v>
      </c>
      <c r="D4" s="1">
        <f t="shared" ref="D4:D27" si="1">SQRT(1+((COS(C4)*(EXP(SIN(C4))))^2))</f>
        <v>1.5936717509367133</v>
      </c>
    </row>
    <row r="5" spans="1:6" x14ac:dyDescent="0.25">
      <c r="A5" s="2" t="s">
        <v>1636</v>
      </c>
      <c r="B5" s="2">
        <v>2</v>
      </c>
      <c r="C5" s="2">
        <f t="shared" si="0"/>
        <v>0.5</v>
      </c>
      <c r="D5" s="1">
        <f t="shared" si="1"/>
        <v>1.734673292770508</v>
      </c>
    </row>
    <row r="6" spans="1:6" x14ac:dyDescent="0.25">
      <c r="A6" s="2" t="s">
        <v>1636</v>
      </c>
      <c r="B6" s="2">
        <v>3</v>
      </c>
      <c r="C6" s="2">
        <f t="shared" si="0"/>
        <v>0.75</v>
      </c>
      <c r="D6" s="1">
        <f t="shared" si="1"/>
        <v>1.7586208658867672</v>
      </c>
    </row>
    <row r="7" spans="1:6" x14ac:dyDescent="0.25">
      <c r="A7" s="2" t="s">
        <v>1636</v>
      </c>
      <c r="B7" s="2">
        <v>4</v>
      </c>
      <c r="C7" s="2">
        <f t="shared" si="0"/>
        <v>1</v>
      </c>
      <c r="D7" s="1">
        <f t="shared" si="1"/>
        <v>1.603422386123651</v>
      </c>
    </row>
    <row r="8" spans="1:6" x14ac:dyDescent="0.25">
      <c r="A8" s="2" t="s">
        <v>1636</v>
      </c>
      <c r="B8" s="2">
        <v>5</v>
      </c>
      <c r="C8" s="2">
        <f t="shared" si="0"/>
        <v>1.25</v>
      </c>
      <c r="D8" s="1">
        <f t="shared" si="1"/>
        <v>1.2897355487713376</v>
      </c>
    </row>
    <row r="9" spans="1:6" x14ac:dyDescent="0.25">
      <c r="A9" s="2" t="s">
        <v>1636</v>
      </c>
      <c r="B9" s="2">
        <v>6</v>
      </c>
      <c r="C9" s="2">
        <f t="shared" si="0"/>
        <v>1.5</v>
      </c>
      <c r="D9" s="1">
        <f t="shared" si="1"/>
        <v>1.0182279850446783</v>
      </c>
    </row>
    <row r="10" spans="1:6" x14ac:dyDescent="0.25">
      <c r="A10" s="2" t="s">
        <v>1636</v>
      </c>
      <c r="B10" s="2">
        <v>7</v>
      </c>
      <c r="C10" s="2">
        <f t="shared" si="0"/>
        <v>1.75</v>
      </c>
      <c r="D10" s="1">
        <f t="shared" si="1"/>
        <v>1.1078640194633498</v>
      </c>
    </row>
    <row r="11" spans="1:6" x14ac:dyDescent="0.25">
      <c r="A11" s="2" t="s">
        <v>1636</v>
      </c>
      <c r="B11" s="2">
        <v>8</v>
      </c>
      <c r="C11" s="2">
        <f t="shared" si="0"/>
        <v>2</v>
      </c>
      <c r="D11" s="1">
        <f t="shared" si="1"/>
        <v>1.437821429433267</v>
      </c>
    </row>
    <row r="12" spans="1:6" x14ac:dyDescent="0.25">
      <c r="A12" s="2" t="s">
        <v>1636</v>
      </c>
      <c r="B12" s="2">
        <v>9</v>
      </c>
      <c r="C12" s="2">
        <f t="shared" si="0"/>
        <v>2.25</v>
      </c>
      <c r="D12" s="1">
        <f t="shared" si="1"/>
        <v>1.6942899174374064</v>
      </c>
    </row>
    <row r="13" spans="1:6" x14ac:dyDescent="0.25">
      <c r="A13" s="2" t="s">
        <v>1636</v>
      </c>
      <c r="B13" s="2">
        <v>10</v>
      </c>
      <c r="C13" s="2">
        <f t="shared" si="0"/>
        <v>2.5</v>
      </c>
      <c r="D13" s="1">
        <f t="shared" si="1"/>
        <v>1.7676121263023505</v>
      </c>
    </row>
    <row r="14" spans="1:6" x14ac:dyDescent="0.25">
      <c r="A14" s="2" t="s">
        <v>1636</v>
      </c>
      <c r="B14" s="2">
        <v>11</v>
      </c>
      <c r="C14" s="2">
        <f t="shared" si="0"/>
        <v>2.75</v>
      </c>
      <c r="D14" s="1">
        <f t="shared" si="1"/>
        <v>1.6831169532676564</v>
      </c>
    </row>
    <row r="15" spans="1:6" x14ac:dyDescent="0.25">
      <c r="A15" s="2" t="s">
        <v>1636</v>
      </c>
      <c r="B15" s="2">
        <v>12</v>
      </c>
      <c r="C15" s="2">
        <f t="shared" si="0"/>
        <v>3</v>
      </c>
      <c r="D15" s="1">
        <f t="shared" si="1"/>
        <v>1.5164722006742528</v>
      </c>
    </row>
    <row r="16" spans="1:6" x14ac:dyDescent="0.25">
      <c r="A16" s="2" t="s">
        <v>1636</v>
      </c>
      <c r="B16" s="2">
        <v>13</v>
      </c>
      <c r="C16" s="2">
        <f t="shared" si="0"/>
        <v>3.25</v>
      </c>
      <c r="D16" s="1">
        <f t="shared" si="1"/>
        <v>1.340146447883737</v>
      </c>
    </row>
    <row r="17" spans="1:4" x14ac:dyDescent="0.25">
      <c r="A17" s="2" t="s">
        <v>1636</v>
      </c>
      <c r="B17" s="2">
        <v>14</v>
      </c>
      <c r="C17" s="2">
        <f t="shared" si="0"/>
        <v>3.5</v>
      </c>
      <c r="D17" s="1">
        <f t="shared" si="1"/>
        <v>1.1978311292853923</v>
      </c>
    </row>
    <row r="18" spans="1:4" x14ac:dyDescent="0.25">
      <c r="A18" s="2" t="s">
        <v>1636</v>
      </c>
      <c r="B18" s="2">
        <v>15</v>
      </c>
      <c r="C18" s="2">
        <f t="shared" si="0"/>
        <v>3.75</v>
      </c>
      <c r="D18" s="1">
        <f t="shared" si="1"/>
        <v>1.1021199643021469</v>
      </c>
    </row>
    <row r="19" spans="1:4" x14ac:dyDescent="0.25">
      <c r="A19" s="2" t="s">
        <v>1636</v>
      </c>
      <c r="B19" s="2">
        <v>16</v>
      </c>
      <c r="C19" s="2">
        <f t="shared" si="0"/>
        <v>4</v>
      </c>
      <c r="D19" s="1">
        <f t="shared" si="1"/>
        <v>1.0459656515677005</v>
      </c>
    </row>
    <row r="20" spans="1:4" x14ac:dyDescent="0.25">
      <c r="A20" s="2" t="s">
        <v>1636</v>
      </c>
      <c r="B20" s="2">
        <v>17</v>
      </c>
      <c r="C20" s="2">
        <f t="shared" si="0"/>
        <v>4.25</v>
      </c>
      <c r="D20" s="1">
        <f t="shared" si="1"/>
        <v>1.0164766535736371</v>
      </c>
    </row>
    <row r="21" spans="1:4" x14ac:dyDescent="0.25">
      <c r="A21" s="2" t="s">
        <v>1636</v>
      </c>
      <c r="B21" s="2">
        <v>18</v>
      </c>
      <c r="C21" s="2">
        <f t="shared" si="0"/>
        <v>4.5</v>
      </c>
      <c r="D21" s="1">
        <f t="shared" si="1"/>
        <v>1.0031400799949486</v>
      </c>
    </row>
    <row r="22" spans="1:4" x14ac:dyDescent="0.25">
      <c r="A22" s="2" t="s">
        <v>1636</v>
      </c>
      <c r="B22" s="2">
        <v>19</v>
      </c>
      <c r="C22" s="2">
        <f t="shared" si="0"/>
        <v>4.75</v>
      </c>
      <c r="D22" s="1">
        <f t="shared" si="1"/>
        <v>1.0000958075940503</v>
      </c>
    </row>
    <row r="23" spans="1:4" x14ac:dyDescent="0.25">
      <c r="A23" s="2" t="s">
        <v>1636</v>
      </c>
      <c r="B23" s="2">
        <v>20</v>
      </c>
      <c r="C23" s="2">
        <f t="shared" si="0"/>
        <v>5</v>
      </c>
      <c r="D23" s="1">
        <f t="shared" si="1"/>
        <v>1.0058936446177458</v>
      </c>
    </row>
    <row r="24" spans="1:4" x14ac:dyDescent="0.25">
      <c r="A24" s="2" t="s">
        <v>1636</v>
      </c>
      <c r="B24" s="2">
        <v>21</v>
      </c>
      <c r="C24" s="2">
        <f t="shared" si="0"/>
        <v>5.25</v>
      </c>
      <c r="D24" s="1">
        <f t="shared" si="1"/>
        <v>1.023258014016035</v>
      </c>
    </row>
    <row r="25" spans="1:4" x14ac:dyDescent="0.25">
      <c r="A25" s="2" t="s">
        <v>1636</v>
      </c>
      <c r="B25" s="2">
        <v>22</v>
      </c>
      <c r="C25" s="2">
        <f t="shared" si="0"/>
        <v>5.5</v>
      </c>
      <c r="D25" s="1">
        <f t="shared" si="1"/>
        <v>1.0594713137598695</v>
      </c>
    </row>
    <row r="26" spans="1:4" x14ac:dyDescent="0.25">
      <c r="A26" s="2" t="s">
        <v>1636</v>
      </c>
      <c r="B26" s="2">
        <v>23</v>
      </c>
      <c r="C26" s="2">
        <f t="shared" si="0"/>
        <v>5.75</v>
      </c>
      <c r="D26" s="1">
        <f t="shared" si="1"/>
        <v>1.1262140803777936</v>
      </c>
    </row>
    <row r="27" spans="1:4" x14ac:dyDescent="0.25">
      <c r="A27" s="2" t="s">
        <v>1636</v>
      </c>
      <c r="B27" s="2">
        <v>24</v>
      </c>
      <c r="C27" s="2">
        <f t="shared" si="0"/>
        <v>6</v>
      </c>
      <c r="D27" s="1">
        <f t="shared" si="1"/>
        <v>1.2358110775261435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5166-A442-4C7B-BDB4-C4E365FA29EB}">
  <dimension ref="A1:V26"/>
  <sheetViews>
    <sheetView workbookViewId="0">
      <selection activeCell="I20" sqref="I20"/>
    </sheetView>
  </sheetViews>
  <sheetFormatPr baseColWidth="10" defaultRowHeight="15" x14ac:dyDescent="0.25"/>
  <cols>
    <col min="7" max="7" width="22.5703125" customWidth="1"/>
    <col min="15" max="15" width="23" customWidth="1"/>
  </cols>
  <sheetData>
    <row r="1" spans="1:22" x14ac:dyDescent="0.25">
      <c r="A1" t="s">
        <v>1639</v>
      </c>
    </row>
    <row r="4" spans="1:22" x14ac:dyDescent="0.25">
      <c r="A4" s="15" t="s">
        <v>1640</v>
      </c>
      <c r="B4" s="1" t="s">
        <v>1643</v>
      </c>
      <c r="C4" s="1" t="s">
        <v>1642</v>
      </c>
      <c r="D4" s="1" t="s">
        <v>1644</v>
      </c>
      <c r="E4" s="1" t="s">
        <v>1645</v>
      </c>
      <c r="F4" s="1" t="s">
        <v>1646</v>
      </c>
      <c r="G4" s="1" t="s">
        <v>1647</v>
      </c>
      <c r="H4" s="15" t="s">
        <v>1641</v>
      </c>
      <c r="I4" s="1" t="s">
        <v>1648</v>
      </c>
      <c r="J4" s="1" t="s">
        <v>1649</v>
      </c>
      <c r="K4" s="1" t="s">
        <v>1650</v>
      </c>
      <c r="L4" s="1" t="s">
        <v>1651</v>
      </c>
      <c r="M4" s="1" t="s">
        <v>1653</v>
      </c>
      <c r="N4" s="1" t="s">
        <v>1652</v>
      </c>
      <c r="O4" s="15" t="s">
        <v>1654</v>
      </c>
      <c r="P4" s="1" t="s">
        <v>1655</v>
      </c>
      <c r="Q4" s="1" t="s">
        <v>1656</v>
      </c>
      <c r="R4" s="1" t="s">
        <v>1657</v>
      </c>
      <c r="S4" s="1" t="s">
        <v>1658</v>
      </c>
      <c r="T4" s="1" t="s">
        <v>1659</v>
      </c>
      <c r="U4" s="1" t="s">
        <v>1660</v>
      </c>
      <c r="V4" s="1" t="s">
        <v>1661</v>
      </c>
    </row>
    <row r="5" spans="1:22" x14ac:dyDescent="0.25">
      <c r="A5" s="15">
        <v>12.5</v>
      </c>
      <c r="B5" s="1">
        <f t="shared" ref="B5:B18" si="0">(3*(A5^2)*SIN(SQRT(A5)))</f>
        <v>-179.92066540599768</v>
      </c>
      <c r="C5" s="1">
        <f t="shared" ref="C5:C18" si="1">(180*(A5)*SIN(SQRT(A5)))</f>
        <v>-863.61919394878885</v>
      </c>
      <c r="D5" s="1">
        <f t="shared" ref="D5:D18" si="2">((A5^2)*(SQRT(A5))*COS(SQRT(A5)))</f>
        <v>-510.11316372483992</v>
      </c>
      <c r="E5" s="1">
        <f t="shared" ref="E5:E18" si="3">(57*A5*(SQRT(A5))*COS(SQRT(A5)))</f>
        <v>-2326.11602658527</v>
      </c>
      <c r="F5" s="1">
        <f t="shared" ref="F5:F18" si="4">(180*(SQRT(A5))*COS(SQRT(A5)))</f>
        <v>-587.65036461101556</v>
      </c>
      <c r="G5" s="1">
        <f t="shared" ref="G5:G18" si="5">(B5+C5+D5-E5+F5)/(8*(A5^3))</f>
        <v>1.1828008889256184E-2</v>
      </c>
      <c r="H5" s="15">
        <v>13.5</v>
      </c>
      <c r="I5" s="1">
        <f t="shared" ref="I5:I18" si="6">(3*(H5^2)*SIN(SQRT(H5)))</f>
        <v>-277.64570609093789</v>
      </c>
      <c r="J5" s="1">
        <f t="shared" ref="J5:J18" si="7">(180*(H5)*SIN(SQRT(H5)))</f>
        <v>-1233.9809159597239</v>
      </c>
      <c r="K5" s="1">
        <f t="shared" ref="K5:K18" si="8">((H5^2)*(SQRT(H5))*COS(SQRT(H5)))</f>
        <v>-576.86448719252667</v>
      </c>
      <c r="L5" s="1">
        <f t="shared" ref="L5:L18" si="9">(57*H5*(SQRT(H5))*COS(SQRT(H5)))</f>
        <v>-2435.6500570351127</v>
      </c>
      <c r="M5" s="1">
        <f t="shared" ref="M5:M18" si="10">(180*(SQRT(H5))*COS(SQRT(H5)))</f>
        <v>-569.74270340002636</v>
      </c>
      <c r="N5" s="1">
        <f t="shared" ref="N5:N18" si="11">(I5+J5+K5-L5+M5)/(8*(H5^3))</f>
        <v>-1.1308426337860191E-2</v>
      </c>
      <c r="O5" s="15">
        <f t="shared" ref="O5:O18" si="12">A5-((G5*(H5-A5))/(N5-G5))</f>
        <v>13.011228664794199</v>
      </c>
      <c r="P5" s="1">
        <f t="shared" ref="P5:P18" si="13">(3*(O5^2)*SIN(SQRT(O5)))</f>
        <v>-227.97722037471277</v>
      </c>
      <c r="Q5" s="1">
        <f t="shared" ref="Q5:Q18" si="14">(180*(O5)*SIN(SQRT(O5)))</f>
        <v>-1051.2945068358097</v>
      </c>
      <c r="R5" s="1">
        <f t="shared" ref="R5:R18" si="15">((O5^2)*(SQRT(O5))*COS(SQRT(O5)))</f>
        <v>-545.6752161613673</v>
      </c>
      <c r="S5" s="1">
        <f t="shared" ref="S5:S18" si="16">(57*O5*(SQRT(O5))*COS(SQRT(O5)))</f>
        <v>-2390.5111594386008</v>
      </c>
      <c r="T5" s="1">
        <f t="shared" ref="T5:T18" si="17">(180*(SQRT(O5))*COS(SQRT(O5)))</f>
        <v>-580.18983473709307</v>
      </c>
      <c r="U5" s="1">
        <f t="shared" ref="U5:U18" si="18">(P5+Q5+R5-S5+T5)/(8*(O5^3))</f>
        <v>-8.2998325548225001E-4</v>
      </c>
      <c r="V5" s="1">
        <v>1</v>
      </c>
    </row>
    <row r="6" spans="1:22" x14ac:dyDescent="0.25">
      <c r="A6" s="15">
        <f t="shared" ref="A6:A18" si="19">A5</f>
        <v>12.5</v>
      </c>
      <c r="B6" s="1">
        <f t="shared" si="0"/>
        <v>-179.92066540599768</v>
      </c>
      <c r="C6" s="1">
        <f t="shared" si="1"/>
        <v>-863.61919394878885</v>
      </c>
      <c r="D6" s="1">
        <f t="shared" si="2"/>
        <v>-510.11316372483992</v>
      </c>
      <c r="E6" s="1">
        <f t="shared" si="3"/>
        <v>-2326.11602658527</v>
      </c>
      <c r="F6" s="1">
        <f t="shared" si="4"/>
        <v>-587.65036461101556</v>
      </c>
      <c r="G6" s="1">
        <f t="shared" si="5"/>
        <v>1.1828008889256184E-2</v>
      </c>
      <c r="H6" s="15">
        <f t="shared" ref="H6:H18" si="20">O5</f>
        <v>13.011228664794199</v>
      </c>
      <c r="I6" s="1">
        <f t="shared" si="6"/>
        <v>-227.97722037471277</v>
      </c>
      <c r="J6" s="1">
        <f t="shared" si="7"/>
        <v>-1051.2945068358097</v>
      </c>
      <c r="K6" s="1">
        <f t="shared" si="8"/>
        <v>-545.6752161613673</v>
      </c>
      <c r="L6" s="1">
        <f t="shared" si="9"/>
        <v>-2390.5111594386008</v>
      </c>
      <c r="M6" s="1">
        <f t="shared" si="10"/>
        <v>-580.18983473709307</v>
      </c>
      <c r="N6" s="1">
        <f t="shared" si="11"/>
        <v>-8.2998325548225001E-4</v>
      </c>
      <c r="O6" s="15">
        <f t="shared" si="12"/>
        <v>12.977707453321642</v>
      </c>
      <c r="P6" s="1">
        <f t="shared" si="13"/>
        <v>-224.70234079184607</v>
      </c>
      <c r="Q6" s="1">
        <f t="shared" si="14"/>
        <v>-1038.8691913424209</v>
      </c>
      <c r="R6" s="1">
        <f t="shared" si="15"/>
        <v>-543.42784879491012</v>
      </c>
      <c r="S6" s="1">
        <f t="shared" si="16"/>
        <v>-2386.8150436217247</v>
      </c>
      <c r="T6" s="1">
        <f t="shared" si="17"/>
        <v>-580.78907165837143</v>
      </c>
      <c r="U6" s="1">
        <f t="shared" si="18"/>
        <v>-5.5668743023213103E-5</v>
      </c>
      <c r="V6" s="1">
        <f t="shared" ref="V6:V18" si="21">(O6-O5)/O6</f>
        <v>-2.5829840588660678E-3</v>
      </c>
    </row>
    <row r="7" spans="1:22" x14ac:dyDescent="0.25">
      <c r="A7" s="15">
        <f t="shared" si="19"/>
        <v>12.5</v>
      </c>
      <c r="B7" s="1">
        <f t="shared" si="0"/>
        <v>-179.92066540599768</v>
      </c>
      <c r="C7" s="1">
        <f t="shared" si="1"/>
        <v>-863.61919394878885</v>
      </c>
      <c r="D7" s="1">
        <f t="shared" si="2"/>
        <v>-510.11316372483992</v>
      </c>
      <c r="E7" s="1">
        <f t="shared" si="3"/>
        <v>-2326.11602658527</v>
      </c>
      <c r="F7" s="1">
        <f t="shared" si="4"/>
        <v>-587.65036461101556</v>
      </c>
      <c r="G7" s="1">
        <f t="shared" si="5"/>
        <v>1.1828008889256184E-2</v>
      </c>
      <c r="H7" s="15">
        <f t="shared" si="20"/>
        <v>12.977707453321642</v>
      </c>
      <c r="I7" s="1">
        <f t="shared" si="6"/>
        <v>-224.70234079184607</v>
      </c>
      <c r="J7" s="1">
        <f t="shared" si="7"/>
        <v>-1038.8691913424209</v>
      </c>
      <c r="K7" s="1">
        <f t="shared" si="8"/>
        <v>-543.42784879491012</v>
      </c>
      <c r="L7" s="1">
        <f t="shared" si="9"/>
        <v>-2386.8150436217247</v>
      </c>
      <c r="M7" s="1">
        <f t="shared" si="10"/>
        <v>-580.78907165837143</v>
      </c>
      <c r="N7" s="1">
        <f t="shared" si="11"/>
        <v>-5.5668743023213103E-5</v>
      </c>
      <c r="O7" s="15">
        <f t="shared" si="12"/>
        <v>12.975469646618858</v>
      </c>
      <c r="P7" s="1">
        <f t="shared" si="13"/>
        <v>-224.48432740153237</v>
      </c>
      <c r="Q7" s="1">
        <f t="shared" si="14"/>
        <v>-1038.0402413874633</v>
      </c>
      <c r="R7" s="1">
        <f t="shared" si="15"/>
        <v>-543.27736260409131</v>
      </c>
      <c r="S7" s="1">
        <f t="shared" si="16"/>
        <v>-2386.5656127909419</v>
      </c>
      <c r="T7" s="1">
        <f t="shared" si="17"/>
        <v>-580.8285320697222</v>
      </c>
      <c r="U7" s="1">
        <f t="shared" si="18"/>
        <v>-3.7106947911605997E-6</v>
      </c>
      <c r="V7" s="1">
        <f t="shared" si="21"/>
        <v>-1.7246440889843672E-4</v>
      </c>
    </row>
    <row r="8" spans="1:22" x14ac:dyDescent="0.25">
      <c r="A8" s="15">
        <f t="shared" si="19"/>
        <v>12.5</v>
      </c>
      <c r="B8" s="1">
        <f t="shared" si="0"/>
        <v>-179.92066540599768</v>
      </c>
      <c r="C8" s="1">
        <f t="shared" si="1"/>
        <v>-863.61919394878885</v>
      </c>
      <c r="D8" s="1">
        <f t="shared" si="2"/>
        <v>-510.11316372483992</v>
      </c>
      <c r="E8" s="1">
        <f t="shared" si="3"/>
        <v>-2326.11602658527</v>
      </c>
      <c r="F8" s="1">
        <f t="shared" si="4"/>
        <v>-587.65036461101556</v>
      </c>
      <c r="G8" s="1">
        <f t="shared" si="5"/>
        <v>1.1828008889256184E-2</v>
      </c>
      <c r="H8" s="15">
        <f t="shared" si="20"/>
        <v>12.975469646618858</v>
      </c>
      <c r="I8" s="1">
        <f t="shared" si="6"/>
        <v>-224.48432740153237</v>
      </c>
      <c r="J8" s="1">
        <f t="shared" si="7"/>
        <v>-1038.0402413874633</v>
      </c>
      <c r="K8" s="1">
        <f t="shared" si="8"/>
        <v>-543.27736260409131</v>
      </c>
      <c r="L8" s="1">
        <f t="shared" si="9"/>
        <v>-2386.5656127909419</v>
      </c>
      <c r="M8" s="1">
        <f t="shared" si="10"/>
        <v>-580.8285320697222</v>
      </c>
      <c r="N8" s="1">
        <f t="shared" si="11"/>
        <v>-3.7106947911605997E-6</v>
      </c>
      <c r="O8" s="15">
        <f t="shared" si="12"/>
        <v>12.97532052858673</v>
      </c>
      <c r="P8" s="1">
        <f t="shared" si="13"/>
        <v>-224.46980262519955</v>
      </c>
      <c r="Q8" s="1">
        <f t="shared" si="14"/>
        <v>-1037.9850060612664</v>
      </c>
      <c r="R8" s="1">
        <f t="shared" si="15"/>
        <v>-543.26733281766622</v>
      </c>
      <c r="S8" s="1">
        <f t="shared" si="16"/>
        <v>-2386.5489798408707</v>
      </c>
      <c r="T8" s="1">
        <f t="shared" si="17"/>
        <v>-580.831159126383</v>
      </c>
      <c r="U8" s="1">
        <f t="shared" si="18"/>
        <v>-2.4724006631400407E-7</v>
      </c>
      <c r="V8" s="1">
        <f t="shared" si="21"/>
        <v>-1.149243533521496E-5</v>
      </c>
    </row>
    <row r="9" spans="1:22" x14ac:dyDescent="0.25">
      <c r="A9" s="15">
        <f t="shared" si="19"/>
        <v>12.5</v>
      </c>
      <c r="B9" s="1">
        <f t="shared" si="0"/>
        <v>-179.92066540599768</v>
      </c>
      <c r="C9" s="1">
        <f t="shared" si="1"/>
        <v>-863.61919394878885</v>
      </c>
      <c r="D9" s="1">
        <f t="shared" si="2"/>
        <v>-510.11316372483992</v>
      </c>
      <c r="E9" s="1">
        <f t="shared" si="3"/>
        <v>-2326.11602658527</v>
      </c>
      <c r="F9" s="1">
        <f t="shared" si="4"/>
        <v>-587.65036461101556</v>
      </c>
      <c r="G9" s="1">
        <f t="shared" si="5"/>
        <v>1.1828008889256184E-2</v>
      </c>
      <c r="H9" s="15">
        <f t="shared" si="20"/>
        <v>12.97532052858673</v>
      </c>
      <c r="I9" s="1">
        <f t="shared" si="6"/>
        <v>-224.46980262519955</v>
      </c>
      <c r="J9" s="1">
        <f t="shared" si="7"/>
        <v>-1037.9850060612664</v>
      </c>
      <c r="K9" s="1">
        <f t="shared" si="8"/>
        <v>-543.26733281766622</v>
      </c>
      <c r="L9" s="1">
        <f t="shared" si="9"/>
        <v>-2386.5489798408707</v>
      </c>
      <c r="M9" s="1">
        <f t="shared" si="10"/>
        <v>-580.831159126383</v>
      </c>
      <c r="N9" s="1">
        <f t="shared" si="11"/>
        <v>-2.4724006631400407E-7</v>
      </c>
      <c r="O9" s="15">
        <f t="shared" si="12"/>
        <v>12.975310593201689</v>
      </c>
      <c r="P9" s="1">
        <f t="shared" si="13"/>
        <v>-224.46883488546453</v>
      </c>
      <c r="Q9" s="1">
        <f t="shared" si="14"/>
        <v>-1037.9813258716435</v>
      </c>
      <c r="R9" s="1">
        <f t="shared" si="15"/>
        <v>-543.26666454753877</v>
      </c>
      <c r="S9" s="1">
        <f t="shared" si="16"/>
        <v>-2386.5478715734334</v>
      </c>
      <c r="T9" s="1">
        <f t="shared" si="17"/>
        <v>-580.83133415027044</v>
      </c>
      <c r="U9" s="1">
        <f t="shared" si="18"/>
        <v>-1.6472915024088374E-8</v>
      </c>
      <c r="V9" s="1">
        <f t="shared" si="21"/>
        <v>-7.657146215914159E-7</v>
      </c>
    </row>
    <row r="10" spans="1:22" x14ac:dyDescent="0.25">
      <c r="A10" s="15">
        <f t="shared" si="19"/>
        <v>12.5</v>
      </c>
      <c r="B10" s="1">
        <f t="shared" si="0"/>
        <v>-179.92066540599768</v>
      </c>
      <c r="C10" s="1">
        <f t="shared" si="1"/>
        <v>-863.61919394878885</v>
      </c>
      <c r="D10" s="1">
        <f t="shared" si="2"/>
        <v>-510.11316372483992</v>
      </c>
      <c r="E10" s="1">
        <f t="shared" si="3"/>
        <v>-2326.11602658527</v>
      </c>
      <c r="F10" s="1">
        <f t="shared" si="4"/>
        <v>-587.65036461101556</v>
      </c>
      <c r="G10" s="1">
        <f t="shared" si="5"/>
        <v>1.1828008889256184E-2</v>
      </c>
      <c r="H10" s="15">
        <f t="shared" si="20"/>
        <v>12.975310593201689</v>
      </c>
      <c r="I10" s="1">
        <f t="shared" si="6"/>
        <v>-224.46883488546453</v>
      </c>
      <c r="J10" s="1">
        <f t="shared" si="7"/>
        <v>-1037.9813258716435</v>
      </c>
      <c r="K10" s="1">
        <f t="shared" si="8"/>
        <v>-543.26666454753877</v>
      </c>
      <c r="L10" s="1">
        <f t="shared" si="9"/>
        <v>-2386.5478715734334</v>
      </c>
      <c r="M10" s="1">
        <f t="shared" si="10"/>
        <v>-580.83133415027044</v>
      </c>
      <c r="N10" s="1">
        <f t="shared" si="11"/>
        <v>-1.6472915024088374E-8</v>
      </c>
      <c r="O10" s="15">
        <f t="shared" si="12"/>
        <v>12.975309931235657</v>
      </c>
      <c r="P10" s="1">
        <f t="shared" si="13"/>
        <v>-224.46877040781237</v>
      </c>
      <c r="Q10" s="1">
        <f t="shared" si="14"/>
        <v>-1037.9810806712774</v>
      </c>
      <c r="R10" s="1">
        <f t="shared" si="15"/>
        <v>-543.26662002258911</v>
      </c>
      <c r="S10" s="1">
        <f t="shared" si="16"/>
        <v>-2386.5477977325372</v>
      </c>
      <c r="T10" s="1">
        <f t="shared" si="17"/>
        <v>-580.83134581155923</v>
      </c>
      <c r="U10" s="1">
        <f t="shared" si="18"/>
        <v>-1.0975422990828091E-9</v>
      </c>
      <c r="V10" s="1">
        <f t="shared" si="21"/>
        <v>-5.1017358022255785E-8</v>
      </c>
    </row>
    <row r="11" spans="1:22" x14ac:dyDescent="0.25">
      <c r="A11" s="15">
        <f t="shared" si="19"/>
        <v>12.5</v>
      </c>
      <c r="B11" s="1">
        <f t="shared" si="0"/>
        <v>-179.92066540599768</v>
      </c>
      <c r="C11" s="1">
        <f t="shared" si="1"/>
        <v>-863.61919394878885</v>
      </c>
      <c r="D11" s="1">
        <f t="shared" si="2"/>
        <v>-510.11316372483992</v>
      </c>
      <c r="E11" s="1">
        <f t="shared" si="3"/>
        <v>-2326.11602658527</v>
      </c>
      <c r="F11" s="1">
        <f t="shared" si="4"/>
        <v>-587.65036461101556</v>
      </c>
      <c r="G11" s="1">
        <f t="shared" si="5"/>
        <v>1.1828008889256184E-2</v>
      </c>
      <c r="H11" s="15">
        <f t="shared" si="20"/>
        <v>12.975309931235657</v>
      </c>
      <c r="I11" s="1">
        <f t="shared" si="6"/>
        <v>-224.46877040781237</v>
      </c>
      <c r="J11" s="1">
        <f t="shared" si="7"/>
        <v>-1037.9810806712774</v>
      </c>
      <c r="K11" s="1">
        <f t="shared" si="8"/>
        <v>-543.26662002258911</v>
      </c>
      <c r="L11" s="1">
        <f t="shared" si="9"/>
        <v>-2386.5477977325372</v>
      </c>
      <c r="M11" s="1">
        <f t="shared" si="10"/>
        <v>-580.83134581155923</v>
      </c>
      <c r="N11" s="1">
        <f t="shared" si="11"/>
        <v>-1.0975422990828091E-9</v>
      </c>
      <c r="O11" s="15">
        <f t="shared" si="12"/>
        <v>12.975309887130795</v>
      </c>
      <c r="P11" s="1">
        <f t="shared" si="13"/>
        <v>-224.46876611185516</v>
      </c>
      <c r="Q11" s="1">
        <f t="shared" si="14"/>
        <v>-1037.9810643342942</v>
      </c>
      <c r="R11" s="1">
        <f t="shared" si="15"/>
        <v>-543.26661705602157</v>
      </c>
      <c r="S11" s="1">
        <f t="shared" si="16"/>
        <v>-2386.547792812733</v>
      </c>
      <c r="T11" s="1">
        <f t="shared" si="17"/>
        <v>-580.83134658851668</v>
      </c>
      <c r="U11" s="1">
        <f t="shared" si="18"/>
        <v>-7.3126071014090683E-11</v>
      </c>
      <c r="V11" s="1">
        <f t="shared" si="21"/>
        <v>-3.3991374671174766E-9</v>
      </c>
    </row>
    <row r="12" spans="1:22" x14ac:dyDescent="0.25">
      <c r="A12" s="15">
        <f t="shared" si="19"/>
        <v>12.5</v>
      </c>
      <c r="B12" s="1">
        <f t="shared" si="0"/>
        <v>-179.92066540599768</v>
      </c>
      <c r="C12" s="1">
        <f t="shared" si="1"/>
        <v>-863.61919394878885</v>
      </c>
      <c r="D12" s="1">
        <f t="shared" si="2"/>
        <v>-510.11316372483992</v>
      </c>
      <c r="E12" s="1">
        <f t="shared" si="3"/>
        <v>-2326.11602658527</v>
      </c>
      <c r="F12" s="1">
        <f t="shared" si="4"/>
        <v>-587.65036461101556</v>
      </c>
      <c r="G12" s="1">
        <f t="shared" si="5"/>
        <v>1.1828008889256184E-2</v>
      </c>
      <c r="H12" s="15">
        <f t="shared" si="20"/>
        <v>12.975309887130795</v>
      </c>
      <c r="I12" s="1">
        <f t="shared" si="6"/>
        <v>-224.46876611185516</v>
      </c>
      <c r="J12" s="1">
        <f t="shared" si="7"/>
        <v>-1037.9810643342942</v>
      </c>
      <c r="K12" s="1">
        <f t="shared" si="8"/>
        <v>-543.26661705602157</v>
      </c>
      <c r="L12" s="1">
        <f t="shared" si="9"/>
        <v>-2386.547792812733</v>
      </c>
      <c r="M12" s="1">
        <f t="shared" si="10"/>
        <v>-580.83134658851668</v>
      </c>
      <c r="N12" s="1">
        <f t="shared" si="11"/>
        <v>-7.3126071014090683E-11</v>
      </c>
      <c r="O12" s="15">
        <f t="shared" si="12"/>
        <v>12.975309884192216</v>
      </c>
      <c r="P12" s="1">
        <f t="shared" si="13"/>
        <v>-224.468765825628</v>
      </c>
      <c r="Q12" s="1">
        <f t="shared" si="14"/>
        <v>-1037.9810632458082</v>
      </c>
      <c r="R12" s="1">
        <f t="shared" si="15"/>
        <v>-543.2666168583678</v>
      </c>
      <c r="S12" s="1">
        <f t="shared" si="16"/>
        <v>-2386.5477924849415</v>
      </c>
      <c r="T12" s="1">
        <f t="shared" si="17"/>
        <v>-580.83134664028307</v>
      </c>
      <c r="U12" s="1">
        <f t="shared" si="18"/>
        <v>-4.8721275415044298E-12</v>
      </c>
      <c r="V12" s="1">
        <f t="shared" si="21"/>
        <v>-2.2647468029763461E-10</v>
      </c>
    </row>
    <row r="13" spans="1:22" x14ac:dyDescent="0.25">
      <c r="A13" s="15">
        <f t="shared" si="19"/>
        <v>12.5</v>
      </c>
      <c r="B13" s="1">
        <f t="shared" si="0"/>
        <v>-179.92066540599768</v>
      </c>
      <c r="C13" s="1">
        <f t="shared" si="1"/>
        <v>-863.61919394878885</v>
      </c>
      <c r="D13" s="1">
        <f t="shared" si="2"/>
        <v>-510.11316372483992</v>
      </c>
      <c r="E13" s="1">
        <f t="shared" si="3"/>
        <v>-2326.11602658527</v>
      </c>
      <c r="F13" s="1">
        <f t="shared" si="4"/>
        <v>-587.65036461101556</v>
      </c>
      <c r="G13" s="1">
        <f t="shared" si="5"/>
        <v>1.1828008889256184E-2</v>
      </c>
      <c r="H13" s="15">
        <f t="shared" si="20"/>
        <v>12.975309884192216</v>
      </c>
      <c r="I13" s="1">
        <f t="shared" si="6"/>
        <v>-224.468765825628</v>
      </c>
      <c r="J13" s="1">
        <f t="shared" si="7"/>
        <v>-1037.9810632458082</v>
      </c>
      <c r="K13" s="1">
        <f t="shared" si="8"/>
        <v>-543.2666168583678</v>
      </c>
      <c r="L13" s="1">
        <f t="shared" si="9"/>
        <v>-2386.5477924849415</v>
      </c>
      <c r="M13" s="1">
        <f t="shared" si="10"/>
        <v>-580.83134664028307</v>
      </c>
      <c r="N13" s="1">
        <f t="shared" si="11"/>
        <v>-4.8721275415044298E-12</v>
      </c>
      <c r="O13" s="15">
        <f t="shared" si="12"/>
        <v>12.975309883996429</v>
      </c>
      <c r="P13" s="1">
        <f t="shared" si="13"/>
        <v>-224.4687658065578</v>
      </c>
      <c r="Q13" s="1">
        <f t="shared" si="14"/>
        <v>-1037.9810631732867</v>
      </c>
      <c r="R13" s="1">
        <f t="shared" si="15"/>
        <v>-543.26661684519888</v>
      </c>
      <c r="S13" s="1">
        <f t="shared" si="16"/>
        <v>-2386.5477924631014</v>
      </c>
      <c r="T13" s="1">
        <f t="shared" si="17"/>
        <v>-580.83134664373199</v>
      </c>
      <c r="U13" s="1">
        <f t="shared" si="18"/>
        <v>-3.2465974837354326E-13</v>
      </c>
      <c r="V13" s="1">
        <f t="shared" si="21"/>
        <v>-1.5089157783159939E-11</v>
      </c>
    </row>
    <row r="14" spans="1:22" x14ac:dyDescent="0.25">
      <c r="A14" s="15">
        <f t="shared" si="19"/>
        <v>12.5</v>
      </c>
      <c r="B14" s="1">
        <f t="shared" si="0"/>
        <v>-179.92066540599768</v>
      </c>
      <c r="C14" s="1">
        <f t="shared" si="1"/>
        <v>-863.61919394878885</v>
      </c>
      <c r="D14" s="1">
        <f t="shared" si="2"/>
        <v>-510.11316372483992</v>
      </c>
      <c r="E14" s="1">
        <f t="shared" si="3"/>
        <v>-2326.11602658527</v>
      </c>
      <c r="F14" s="1">
        <f t="shared" si="4"/>
        <v>-587.65036461101556</v>
      </c>
      <c r="G14" s="1">
        <f t="shared" si="5"/>
        <v>1.1828008889256184E-2</v>
      </c>
      <c r="H14" s="15">
        <f t="shared" si="20"/>
        <v>12.975309883996429</v>
      </c>
      <c r="I14" s="1">
        <f t="shared" si="6"/>
        <v>-224.4687658065578</v>
      </c>
      <c r="J14" s="1">
        <f t="shared" si="7"/>
        <v>-1037.9810631732867</v>
      </c>
      <c r="K14" s="1">
        <f t="shared" si="8"/>
        <v>-543.26661684519888</v>
      </c>
      <c r="L14" s="1">
        <f t="shared" si="9"/>
        <v>-2386.5477924631014</v>
      </c>
      <c r="M14" s="1">
        <f t="shared" si="10"/>
        <v>-580.83134664373199</v>
      </c>
      <c r="N14" s="1">
        <f t="shared" si="11"/>
        <v>-3.2465974837354326E-13</v>
      </c>
      <c r="O14" s="15">
        <f t="shared" si="12"/>
        <v>12.975309883983382</v>
      </c>
      <c r="P14" s="1">
        <f t="shared" si="13"/>
        <v>-224.46876580528698</v>
      </c>
      <c r="Q14" s="1">
        <f t="shared" si="14"/>
        <v>-1037.9810631684538</v>
      </c>
      <c r="R14" s="1">
        <f t="shared" si="15"/>
        <v>-543.26661684432133</v>
      </c>
      <c r="S14" s="1">
        <f t="shared" si="16"/>
        <v>-2386.5477924616462</v>
      </c>
      <c r="T14" s="1">
        <f t="shared" si="17"/>
        <v>-580.83134664396187</v>
      </c>
      <c r="U14" s="1">
        <f t="shared" si="18"/>
        <v>-2.1617094673062675E-14</v>
      </c>
      <c r="V14" s="1">
        <f t="shared" si="21"/>
        <v>-1.0055513973890037E-12</v>
      </c>
    </row>
    <row r="15" spans="1:22" x14ac:dyDescent="0.25">
      <c r="A15" s="15">
        <f t="shared" si="19"/>
        <v>12.5</v>
      </c>
      <c r="B15" s="1">
        <f t="shared" si="0"/>
        <v>-179.92066540599768</v>
      </c>
      <c r="C15" s="1">
        <f t="shared" si="1"/>
        <v>-863.61919394878885</v>
      </c>
      <c r="D15" s="1">
        <f t="shared" si="2"/>
        <v>-510.11316372483992</v>
      </c>
      <c r="E15" s="1">
        <f t="shared" si="3"/>
        <v>-2326.11602658527</v>
      </c>
      <c r="F15" s="1">
        <f t="shared" si="4"/>
        <v>-587.65036461101556</v>
      </c>
      <c r="G15" s="1">
        <f t="shared" si="5"/>
        <v>1.1828008889256184E-2</v>
      </c>
      <c r="H15" s="15">
        <f t="shared" si="20"/>
        <v>12.975309883983382</v>
      </c>
      <c r="I15" s="1">
        <f t="shared" si="6"/>
        <v>-224.46876580528698</v>
      </c>
      <c r="J15" s="1">
        <f t="shared" si="7"/>
        <v>-1037.9810631684538</v>
      </c>
      <c r="K15" s="1">
        <f t="shared" si="8"/>
        <v>-543.26661684432133</v>
      </c>
      <c r="L15" s="1">
        <f t="shared" si="9"/>
        <v>-2386.5477924616462</v>
      </c>
      <c r="M15" s="1">
        <f t="shared" si="10"/>
        <v>-580.83134664396187</v>
      </c>
      <c r="N15" s="1">
        <f t="shared" si="11"/>
        <v>-2.1617094673062675E-14</v>
      </c>
      <c r="O15" s="15">
        <f t="shared" si="12"/>
        <v>12.975309883982513</v>
      </c>
      <c r="P15" s="1">
        <f t="shared" si="13"/>
        <v>-224.46876580520225</v>
      </c>
      <c r="Q15" s="1">
        <f t="shared" si="14"/>
        <v>-1037.9810631681316</v>
      </c>
      <c r="R15" s="1">
        <f t="shared" si="15"/>
        <v>-543.2666168442629</v>
      </c>
      <c r="S15" s="1">
        <f t="shared" si="16"/>
        <v>-2386.5477924615489</v>
      </c>
      <c r="T15" s="1">
        <f t="shared" si="17"/>
        <v>-580.83134664397721</v>
      </c>
      <c r="U15" s="1">
        <f t="shared" si="18"/>
        <v>-1.4441754491185305E-15</v>
      </c>
      <c r="V15" s="1">
        <f t="shared" si="21"/>
        <v>-6.6945491262526301E-14</v>
      </c>
    </row>
    <row r="16" spans="1:22" x14ac:dyDescent="0.25">
      <c r="A16" s="15">
        <f t="shared" si="19"/>
        <v>12.5</v>
      </c>
      <c r="B16" s="1">
        <f t="shared" si="0"/>
        <v>-179.92066540599768</v>
      </c>
      <c r="C16" s="1">
        <f t="shared" si="1"/>
        <v>-863.61919394878885</v>
      </c>
      <c r="D16" s="1">
        <f t="shared" si="2"/>
        <v>-510.11316372483992</v>
      </c>
      <c r="E16" s="1">
        <f t="shared" si="3"/>
        <v>-2326.11602658527</v>
      </c>
      <c r="F16" s="1">
        <f t="shared" si="4"/>
        <v>-587.65036461101556</v>
      </c>
      <c r="G16" s="1">
        <f t="shared" si="5"/>
        <v>1.1828008889256184E-2</v>
      </c>
      <c r="H16" s="15">
        <f t="shared" si="20"/>
        <v>12.975309883982513</v>
      </c>
      <c r="I16" s="1">
        <f t="shared" si="6"/>
        <v>-224.46876580520225</v>
      </c>
      <c r="J16" s="1">
        <f t="shared" si="7"/>
        <v>-1037.9810631681316</v>
      </c>
      <c r="K16" s="1">
        <f t="shared" si="8"/>
        <v>-543.2666168442629</v>
      </c>
      <c r="L16" s="1">
        <f t="shared" si="9"/>
        <v>-2386.5477924615489</v>
      </c>
      <c r="M16" s="1">
        <f t="shared" si="10"/>
        <v>-580.83134664397721</v>
      </c>
      <c r="N16" s="1">
        <f t="shared" si="11"/>
        <v>-1.4441754491185305E-15</v>
      </c>
      <c r="O16" s="15">
        <f t="shared" si="12"/>
        <v>12.975309883982455</v>
      </c>
      <c r="P16" s="1">
        <f t="shared" si="13"/>
        <v>-224.46876580519663</v>
      </c>
      <c r="Q16" s="1">
        <f t="shared" si="14"/>
        <v>-1037.9810631681103</v>
      </c>
      <c r="R16" s="1">
        <f t="shared" si="15"/>
        <v>-543.26661684425892</v>
      </c>
      <c r="S16" s="1">
        <f t="shared" si="16"/>
        <v>-2386.547792461542</v>
      </c>
      <c r="T16" s="1">
        <f t="shared" si="17"/>
        <v>-580.83134664397824</v>
      </c>
      <c r="U16" s="1">
        <f t="shared" si="18"/>
        <v>-1.1059001186943852E-16</v>
      </c>
      <c r="V16" s="1">
        <f t="shared" si="21"/>
        <v>-4.5177938888821633E-15</v>
      </c>
    </row>
    <row r="17" spans="1:22" x14ac:dyDescent="0.25">
      <c r="A17" s="15">
        <f t="shared" si="19"/>
        <v>12.5</v>
      </c>
      <c r="B17" s="1">
        <f t="shared" si="0"/>
        <v>-179.92066540599768</v>
      </c>
      <c r="C17" s="1">
        <f t="shared" si="1"/>
        <v>-863.61919394878885</v>
      </c>
      <c r="D17" s="1">
        <f t="shared" si="2"/>
        <v>-510.11316372483992</v>
      </c>
      <c r="E17" s="1">
        <f t="shared" si="3"/>
        <v>-2326.11602658527</v>
      </c>
      <c r="F17" s="1">
        <f t="shared" si="4"/>
        <v>-587.65036461101556</v>
      </c>
      <c r="G17" s="1">
        <f t="shared" si="5"/>
        <v>1.1828008889256184E-2</v>
      </c>
      <c r="H17" s="15">
        <f t="shared" si="20"/>
        <v>12.975309883982455</v>
      </c>
      <c r="I17" s="1">
        <f t="shared" si="6"/>
        <v>-224.46876580519663</v>
      </c>
      <c r="J17" s="1">
        <f t="shared" si="7"/>
        <v>-1037.9810631681103</v>
      </c>
      <c r="K17" s="1">
        <f t="shared" si="8"/>
        <v>-543.26661684425892</v>
      </c>
      <c r="L17" s="1">
        <f t="shared" si="9"/>
        <v>-2386.547792461542</v>
      </c>
      <c r="M17" s="1">
        <f t="shared" si="10"/>
        <v>-580.83134664397824</v>
      </c>
      <c r="N17" s="1">
        <f t="shared" si="11"/>
        <v>-1.1059001186943852E-16</v>
      </c>
      <c r="O17" s="21">
        <f t="shared" si="12"/>
        <v>12.975309883982451</v>
      </c>
      <c r="P17" s="1">
        <f t="shared" si="13"/>
        <v>-224.46876580519628</v>
      </c>
      <c r="Q17" s="1">
        <f t="shared" si="14"/>
        <v>-1037.9810631681091</v>
      </c>
      <c r="R17" s="1">
        <f t="shared" si="15"/>
        <v>-543.26661684425869</v>
      </c>
      <c r="S17" s="1">
        <f t="shared" si="16"/>
        <v>-2386.547792461542</v>
      </c>
      <c r="T17" s="1">
        <f t="shared" si="17"/>
        <v>-580.83134664397824</v>
      </c>
      <c r="U17" s="1">
        <f t="shared" si="18"/>
        <v>-6.5052948158493315E-18</v>
      </c>
      <c r="V17" s="1">
        <f t="shared" si="21"/>
        <v>-2.7380569023528269E-16</v>
      </c>
    </row>
    <row r="18" spans="1:22" x14ac:dyDescent="0.25">
      <c r="A18" s="15">
        <f t="shared" si="19"/>
        <v>12.5</v>
      </c>
      <c r="B18" s="1">
        <f t="shared" si="0"/>
        <v>-179.92066540599768</v>
      </c>
      <c r="C18" s="1">
        <f t="shared" si="1"/>
        <v>-863.61919394878885</v>
      </c>
      <c r="D18" s="1">
        <f t="shared" si="2"/>
        <v>-510.11316372483992</v>
      </c>
      <c r="E18" s="1">
        <f t="shared" si="3"/>
        <v>-2326.11602658527</v>
      </c>
      <c r="F18" s="1">
        <f t="shared" si="4"/>
        <v>-587.65036461101556</v>
      </c>
      <c r="G18" s="1">
        <f t="shared" si="5"/>
        <v>1.1828008889256184E-2</v>
      </c>
      <c r="H18" s="15">
        <f t="shared" si="20"/>
        <v>12.975309883982451</v>
      </c>
      <c r="I18" s="1">
        <f t="shared" si="6"/>
        <v>-224.46876580519628</v>
      </c>
      <c r="J18" s="1">
        <f t="shared" si="7"/>
        <v>-1037.9810631681091</v>
      </c>
      <c r="K18" s="1">
        <f t="shared" si="8"/>
        <v>-543.26661684425869</v>
      </c>
      <c r="L18" s="1">
        <f t="shared" si="9"/>
        <v>-2386.547792461542</v>
      </c>
      <c r="M18" s="1">
        <f t="shared" si="10"/>
        <v>-580.83134664397824</v>
      </c>
      <c r="N18" s="1">
        <f t="shared" si="11"/>
        <v>-6.5052948158493315E-18</v>
      </c>
      <c r="O18" s="15">
        <f t="shared" si="12"/>
        <v>12.975309883982451</v>
      </c>
      <c r="P18" s="1">
        <f t="shared" si="13"/>
        <v>-224.46876580519628</v>
      </c>
      <c r="Q18" s="1">
        <f t="shared" si="14"/>
        <v>-1037.9810631681091</v>
      </c>
      <c r="R18" s="1">
        <f t="shared" si="15"/>
        <v>-543.26661684425869</v>
      </c>
      <c r="S18" s="1">
        <f t="shared" si="16"/>
        <v>-2386.547792461542</v>
      </c>
      <c r="T18" s="1">
        <f t="shared" si="17"/>
        <v>-580.83134664397824</v>
      </c>
      <c r="U18" s="1">
        <f t="shared" si="18"/>
        <v>-6.5052948158493315E-18</v>
      </c>
      <c r="V18" s="1">
        <f t="shared" si="21"/>
        <v>0</v>
      </c>
    </row>
    <row r="21" spans="1:22" x14ac:dyDescent="0.25">
      <c r="B21" t="s">
        <v>1663</v>
      </c>
      <c r="C21" t="s">
        <v>1664</v>
      </c>
      <c r="D21" t="s">
        <v>1665</v>
      </c>
      <c r="E21" t="s">
        <v>1666</v>
      </c>
      <c r="F21" t="s">
        <v>1667</v>
      </c>
      <c r="G21" t="s">
        <v>1669</v>
      </c>
    </row>
    <row r="22" spans="1:22" x14ac:dyDescent="0.25">
      <c r="A22" t="s">
        <v>1662</v>
      </c>
      <c r="B22">
        <f>O17*(SQRT(O17))*(SIN(SQRT(O17)))</f>
        <v>-20.771879503510355</v>
      </c>
      <c r="C22">
        <f>60*(SQRT(O17))*(SIN(SQRT(O17)))</f>
        <v>-96.052640079844963</v>
      </c>
      <c r="D22">
        <f>60*(COS(SQRT(O17)))</f>
        <v>-53.748942313073805</v>
      </c>
      <c r="E22">
        <f>3*O17*(COS(SQRT(O17)))</f>
        <v>-34.870459122421458</v>
      </c>
      <c r="F22">
        <f>(B22-C22-D22-E22)/(4*O17*(SQRT(O17)))</f>
        <v>0.87668340037635051</v>
      </c>
      <c r="G22" s="20">
        <f>F22+2</f>
        <v>2.8766834003763506</v>
      </c>
    </row>
    <row r="25" spans="1:22" x14ac:dyDescent="0.25">
      <c r="A25" t="s">
        <v>1668</v>
      </c>
      <c r="B25" t="s">
        <v>1670</v>
      </c>
      <c r="C25" t="s">
        <v>1671</v>
      </c>
    </row>
    <row r="26" spans="1:22" x14ac:dyDescent="0.25">
      <c r="A26">
        <f>((16^3)*G22)</f>
        <v>11782.895207941532</v>
      </c>
      <c r="B26">
        <f>(12)*(10^-2)</f>
        <v>0.12</v>
      </c>
      <c r="C26" s="13">
        <f>SQRT(A26/B26)</f>
        <v>313.35410225416354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5973-8FB5-4C58-99C8-5701CD913621}">
  <dimension ref="A1:I32"/>
  <sheetViews>
    <sheetView tabSelected="1" workbookViewId="0">
      <selection activeCell="H14" sqref="H14:I14"/>
    </sheetView>
  </sheetViews>
  <sheetFormatPr baseColWidth="10" defaultRowHeight="15" x14ac:dyDescent="0.25"/>
  <cols>
    <col min="1" max="1" width="4" customWidth="1"/>
    <col min="2" max="2" width="4.85546875" customWidth="1"/>
    <col min="9" max="9" width="18.42578125" customWidth="1"/>
  </cols>
  <sheetData>
    <row r="1" spans="1:9" x14ac:dyDescent="0.25">
      <c r="A1" t="s">
        <v>1672</v>
      </c>
    </row>
    <row r="2" spans="1:9" x14ac:dyDescent="0.25">
      <c r="A2" t="s">
        <v>1673</v>
      </c>
    </row>
    <row r="3" spans="1:9" x14ac:dyDescent="0.25">
      <c r="A3" s="2" t="s">
        <v>1632</v>
      </c>
      <c r="B3" s="2"/>
      <c r="C3" s="2" t="s">
        <v>1674</v>
      </c>
      <c r="D3" s="1" t="s">
        <v>1663</v>
      </c>
      <c r="E3" s="2" t="s">
        <v>1664</v>
      </c>
      <c r="F3" s="2" t="s">
        <v>1665</v>
      </c>
      <c r="G3" s="2" t="s">
        <v>1631</v>
      </c>
      <c r="H3" s="12" t="s">
        <v>1675</v>
      </c>
      <c r="I3" s="14">
        <f>((1/35)/2)*(G4+2*(G5+G6+G7+G8+G9+G10+G11+G12+G13+G14+G15+G16+G17+G18+G19+G20+G21+G22+G23+G24+G25+G26+G27+G28+G29+G30+G31)+G32)</f>
        <v>0.29096199984875593</v>
      </c>
    </row>
    <row r="4" spans="1:9" x14ac:dyDescent="0.25">
      <c r="A4" s="2" t="s">
        <v>1674</v>
      </c>
      <c r="B4" s="2">
        <v>0</v>
      </c>
      <c r="C4" s="2">
        <f>0.3+(B4*(1/35))</f>
        <v>0.3</v>
      </c>
      <c r="D4" s="1">
        <f>(-1/3)*(C4^4)*LN(C4)</f>
        <v>3.2507265716800273E-3</v>
      </c>
      <c r="E4" s="1">
        <f>(7/36)*(C4^4)</f>
        <v>1.575E-3</v>
      </c>
      <c r="F4" s="1">
        <f>(1/2)*(C4^2)</f>
        <v>4.4999999999999998E-2</v>
      </c>
      <c r="G4" s="1">
        <f>(D4+E4+F4)</f>
        <v>4.9825726571680024E-2</v>
      </c>
    </row>
    <row r="5" spans="1:9" x14ac:dyDescent="0.25">
      <c r="A5" s="2" t="s">
        <v>1674</v>
      </c>
      <c r="B5" s="2">
        <v>1</v>
      </c>
      <c r="C5" s="2">
        <f t="shared" ref="C5:C32" si="0">0.3+(B5*(1/35))</f>
        <v>0.32857142857142857</v>
      </c>
      <c r="D5" s="1">
        <f t="shared" ref="D5:D32" si="1">(-1/3)*(C5^4)*LN(C5)</f>
        <v>4.3240777474733514E-3</v>
      </c>
      <c r="E5" s="1">
        <f t="shared" ref="E5:E32" si="2">(7/36)*(C5^4)</f>
        <v>2.2662860382248141E-3</v>
      </c>
      <c r="F5" s="1">
        <f t="shared" ref="F5:F32" si="3">(1/2)*(C5^2)</f>
        <v>5.3979591836734696E-2</v>
      </c>
      <c r="G5" s="1">
        <f t="shared" ref="G5:G32" si="4">(D5+E5+F5)</f>
        <v>6.0569955622432864E-2</v>
      </c>
    </row>
    <row r="6" spans="1:9" x14ac:dyDescent="0.25">
      <c r="A6" s="2" t="s">
        <v>1674</v>
      </c>
      <c r="B6" s="2">
        <v>2</v>
      </c>
      <c r="C6" s="2">
        <f t="shared" si="0"/>
        <v>0.35714285714285715</v>
      </c>
      <c r="D6" s="1">
        <f t="shared" si="1"/>
        <v>5.5837162964929871E-3</v>
      </c>
      <c r="E6" s="1">
        <f t="shared" si="2"/>
        <v>3.1634677680596052E-3</v>
      </c>
      <c r="F6" s="1">
        <f t="shared" si="3"/>
        <v>6.3775510204081634E-2</v>
      </c>
      <c r="G6" s="1">
        <f t="shared" si="4"/>
        <v>7.2522694268634225E-2</v>
      </c>
    </row>
    <row r="7" spans="1:9" x14ac:dyDescent="0.25">
      <c r="A7" s="2" t="s">
        <v>1674</v>
      </c>
      <c r="B7" s="2">
        <v>3</v>
      </c>
      <c r="C7" s="2">
        <f t="shared" si="0"/>
        <v>0.38571428571428568</v>
      </c>
      <c r="D7" s="1">
        <f t="shared" si="1"/>
        <v>7.0287619050915821E-3</v>
      </c>
      <c r="E7" s="1">
        <f t="shared" si="2"/>
        <v>4.3038629737609324E-3</v>
      </c>
      <c r="F7" s="1">
        <f t="shared" si="3"/>
        <v>7.4387755102040806E-2</v>
      </c>
      <c r="G7" s="1">
        <f t="shared" si="4"/>
        <v>8.5720379980893324E-2</v>
      </c>
    </row>
    <row r="8" spans="1:9" x14ac:dyDescent="0.25">
      <c r="A8" s="2" t="s">
        <v>1674</v>
      </c>
      <c r="B8" s="2">
        <v>4</v>
      </c>
      <c r="C8" s="2">
        <f t="shared" si="0"/>
        <v>0.41428571428571426</v>
      </c>
      <c r="D8" s="1">
        <f t="shared" si="1"/>
        <v>8.6527224956719304E-3</v>
      </c>
      <c r="E8" s="1">
        <f t="shared" si="2"/>
        <v>5.7278992549400698E-3</v>
      </c>
      <c r="F8" s="1">
        <f t="shared" si="3"/>
        <v>8.5816326530612233E-2</v>
      </c>
      <c r="G8" s="1">
        <f t="shared" si="4"/>
        <v>0.10019694828122423</v>
      </c>
    </row>
    <row r="9" spans="1:9" x14ac:dyDescent="0.25">
      <c r="A9" s="2" t="s">
        <v>1674</v>
      </c>
      <c r="B9" s="2">
        <v>5</v>
      </c>
      <c r="C9" s="2">
        <f t="shared" si="0"/>
        <v>0.44285714285714284</v>
      </c>
      <c r="D9" s="1">
        <f t="shared" si="1"/>
        <v>1.044308312313396E-2</v>
      </c>
      <c r="E9" s="1">
        <f t="shared" si="2"/>
        <v>7.4791140265630055E-3</v>
      </c>
      <c r="F9" s="1">
        <f t="shared" si="3"/>
        <v>9.8061224489795915E-2</v>
      </c>
      <c r="G9" s="1">
        <f t="shared" si="4"/>
        <v>0.11598342163949288</v>
      </c>
    </row>
    <row r="10" spans="1:9" x14ac:dyDescent="0.25">
      <c r="A10" s="2" t="s">
        <v>1674</v>
      </c>
      <c r="B10" s="2">
        <v>6</v>
      </c>
      <c r="C10" s="2">
        <f t="shared" si="0"/>
        <v>0.47142857142857142</v>
      </c>
      <c r="D10" s="1">
        <f t="shared" si="1"/>
        <v>1.2380924366854481E-2</v>
      </c>
      <c r="E10" s="1">
        <f t="shared" si="2"/>
        <v>9.6041545189504366E-3</v>
      </c>
      <c r="F10" s="1">
        <f t="shared" si="3"/>
        <v>0.11112244897959184</v>
      </c>
      <c r="G10" s="1">
        <f t="shared" si="4"/>
        <v>0.13310752786539676</v>
      </c>
    </row>
    <row r="11" spans="1:9" x14ac:dyDescent="0.25">
      <c r="A11" s="2" t="s">
        <v>1674</v>
      </c>
      <c r="B11" s="2">
        <v>7</v>
      </c>
      <c r="C11" s="2">
        <f t="shared" si="0"/>
        <v>0.5</v>
      </c>
      <c r="D11" s="1">
        <f t="shared" si="1"/>
        <v>1.4440566261665526E-2</v>
      </c>
      <c r="E11" s="1">
        <f t="shared" si="2"/>
        <v>1.2152777777777778E-2</v>
      </c>
      <c r="F11" s="1">
        <f t="shared" si="3"/>
        <v>0.125</v>
      </c>
      <c r="G11" s="1">
        <f t="shared" si="4"/>
        <v>0.1515933440394433</v>
      </c>
    </row>
    <row r="12" spans="1:9" x14ac:dyDescent="0.25">
      <c r="A12" s="2" t="s">
        <v>1674</v>
      </c>
      <c r="B12" s="2">
        <v>8</v>
      </c>
      <c r="C12" s="2">
        <f t="shared" si="0"/>
        <v>0.52857142857142858</v>
      </c>
      <c r="D12" s="1">
        <f t="shared" si="1"/>
        <v>1.6589234558590262E-2</v>
      </c>
      <c r="E12" s="1">
        <f t="shared" si="2"/>
        <v>1.5177850664075157E-2</v>
      </c>
      <c r="F12" s="1">
        <f t="shared" si="3"/>
        <v>0.13969387755102042</v>
      </c>
      <c r="G12" s="1">
        <f t="shared" si="4"/>
        <v>0.17146096277368583</v>
      </c>
    </row>
    <row r="13" spans="1:9" x14ac:dyDescent="0.25">
      <c r="A13" s="2" t="s">
        <v>1674</v>
      </c>
      <c r="B13" s="2">
        <v>9</v>
      </c>
      <c r="C13" s="2">
        <f t="shared" si="0"/>
        <v>0.55714285714285716</v>
      </c>
      <c r="D13" s="1">
        <f t="shared" si="1"/>
        <v>1.8786746676080737E-2</v>
      </c>
      <c r="E13" s="1">
        <f t="shared" si="2"/>
        <v>1.8735349854227406E-2</v>
      </c>
      <c r="F13" s="1">
        <f t="shared" si="3"/>
        <v>0.15520408163265306</v>
      </c>
      <c r="G13" s="1">
        <f t="shared" si="4"/>
        <v>0.1927261781629612</v>
      </c>
    </row>
    <row r="14" spans="1:9" x14ac:dyDescent="0.25">
      <c r="A14" s="2" t="s">
        <v>1674</v>
      </c>
      <c r="B14" s="2">
        <v>10</v>
      </c>
      <c r="C14" s="2">
        <f t="shared" si="0"/>
        <v>0.58571428571428563</v>
      </c>
      <c r="D14" s="1">
        <f t="shared" si="1"/>
        <v>2.0985215144886944E-2</v>
      </c>
      <c r="E14" s="1">
        <f t="shared" si="2"/>
        <v>2.2884361839974072E-2</v>
      </c>
      <c r="F14" s="1">
        <f t="shared" si="3"/>
        <v>0.17153061224489791</v>
      </c>
      <c r="G14" s="1">
        <f t="shared" si="4"/>
        <v>0.21540018922975893</v>
      </c>
    </row>
    <row r="15" spans="1:9" x14ac:dyDescent="0.25">
      <c r="A15" s="2" t="s">
        <v>1674</v>
      </c>
      <c r="B15" s="2">
        <v>11</v>
      </c>
      <c r="C15" s="2">
        <f t="shared" si="0"/>
        <v>0.61428571428571432</v>
      </c>
      <c r="D15" s="1">
        <f t="shared" si="1"/>
        <v>2.3128766698324636E-2</v>
      </c>
      <c r="E15" s="1">
        <f t="shared" si="2"/>
        <v>2.7687082928409466E-2</v>
      </c>
      <c r="F15" s="1">
        <f t="shared" si="3"/>
        <v>0.18867346938775512</v>
      </c>
      <c r="G15" s="1">
        <f t="shared" si="4"/>
        <v>0.23948931901448922</v>
      </c>
    </row>
    <row r="16" spans="1:9" x14ac:dyDescent="0.25">
      <c r="A16" s="2" t="s">
        <v>1674</v>
      </c>
      <c r="B16" s="2">
        <v>12</v>
      </c>
      <c r="C16" s="2">
        <f t="shared" si="0"/>
        <v>0.64285714285714279</v>
      </c>
      <c r="D16" s="1">
        <f t="shared" si="1"/>
        <v>2.5153275438209558E-2</v>
      </c>
      <c r="E16" s="1">
        <f t="shared" si="2"/>
        <v>3.320881924198249E-2</v>
      </c>
      <c r="F16" s="1">
        <f t="shared" si="3"/>
        <v>0.20663265306122444</v>
      </c>
      <c r="G16" s="1">
        <f t="shared" si="4"/>
        <v>0.26499474774141651</v>
      </c>
    </row>
    <row r="17" spans="1:7" x14ac:dyDescent="0.25">
      <c r="A17" s="2" t="s">
        <v>1674</v>
      </c>
      <c r="B17" s="2">
        <v>13</v>
      </c>
      <c r="C17" s="2">
        <f t="shared" si="0"/>
        <v>0.67142857142857149</v>
      </c>
      <c r="D17" s="1">
        <f t="shared" si="1"/>
        <v>2.698610873189668E-2</v>
      </c>
      <c r="E17" s="1">
        <f t="shared" si="2"/>
        <v>3.9517986718496934E-2</v>
      </c>
      <c r="F17" s="1">
        <f t="shared" si="3"/>
        <v>0.22540816326530616</v>
      </c>
      <c r="G17" s="1">
        <f t="shared" si="4"/>
        <v>0.29191225871569976</v>
      </c>
    </row>
    <row r="18" spans="1:7" x14ac:dyDescent="0.25">
      <c r="A18" s="2" t="s">
        <v>1674</v>
      </c>
      <c r="B18" s="2">
        <v>14</v>
      </c>
      <c r="C18" s="2">
        <f t="shared" si="0"/>
        <v>0.7</v>
      </c>
      <c r="D18" s="1">
        <f t="shared" si="1"/>
        <v>2.8545884679896542E-2</v>
      </c>
      <c r="E18" s="1">
        <f t="shared" si="2"/>
        <v>4.6686111111111095E-2</v>
      </c>
      <c r="F18" s="1">
        <f t="shared" si="3"/>
        <v>0.24499999999999997</v>
      </c>
      <c r="G18" s="1">
        <f t="shared" si="4"/>
        <v>0.32023199579100758</v>
      </c>
    </row>
    <row r="19" spans="1:7" x14ac:dyDescent="0.25">
      <c r="A19" s="2" t="s">
        <v>1674</v>
      </c>
      <c r="B19" s="2">
        <v>15</v>
      </c>
      <c r="C19" s="2">
        <f t="shared" si="0"/>
        <v>0.72857142857142854</v>
      </c>
      <c r="D19" s="1">
        <f t="shared" si="1"/>
        <v>2.9742240145430008E-2</v>
      </c>
      <c r="E19" s="1">
        <f t="shared" si="2"/>
        <v>5.4787827988338172E-2</v>
      </c>
      <c r="F19" s="1">
        <f t="shared" si="3"/>
        <v>0.26540816326530609</v>
      </c>
      <c r="G19" s="1">
        <f t="shared" si="4"/>
        <v>0.34993823139907426</v>
      </c>
    </row>
    <row r="20" spans="1:7" x14ac:dyDescent="0.25">
      <c r="A20" s="2" t="s">
        <v>1674</v>
      </c>
      <c r="B20" s="2">
        <v>16</v>
      </c>
      <c r="C20" s="2">
        <f t="shared" si="0"/>
        <v>0.75714285714285712</v>
      </c>
      <c r="D20" s="1">
        <f t="shared" si="1"/>
        <v>3.0475608463754102E-2</v>
      </c>
      <c r="E20" s="1">
        <f t="shared" si="2"/>
        <v>6.3900882734045997E-2</v>
      </c>
      <c r="F20" s="1">
        <f t="shared" si="3"/>
        <v>0.28663265306122448</v>
      </c>
      <c r="G20" s="1">
        <f t="shared" si="4"/>
        <v>0.3810091442590246</v>
      </c>
    </row>
    <row r="21" spans="1:7" x14ac:dyDescent="0.25">
      <c r="A21" s="2" t="s">
        <v>1674</v>
      </c>
      <c r="B21" s="2">
        <v>17</v>
      </c>
      <c r="C21" s="2">
        <f t="shared" si="0"/>
        <v>0.7857142857142857</v>
      </c>
      <c r="D21" s="1">
        <f t="shared" si="1"/>
        <v>3.0637006055255253E-2</v>
      </c>
      <c r="E21" s="1">
        <f t="shared" si="2"/>
        <v>7.4106130547457072E-2</v>
      </c>
      <c r="F21" s="1">
        <f t="shared" si="3"/>
        <v>0.30867346938775508</v>
      </c>
      <c r="G21" s="1">
        <f t="shared" si="4"/>
        <v>0.41341660599046742</v>
      </c>
    </row>
    <row r="22" spans="1:7" x14ac:dyDescent="0.25">
      <c r="A22" s="2" t="s">
        <v>1674</v>
      </c>
      <c r="B22" s="2">
        <v>18</v>
      </c>
      <c r="C22" s="2">
        <f t="shared" si="0"/>
        <v>0.81428571428571428</v>
      </c>
      <c r="D22" s="1">
        <f t="shared" si="1"/>
        <v>3.0107827256080744E-2</v>
      </c>
      <c r="E22" s="1">
        <f t="shared" si="2"/>
        <v>8.5487536443148673E-2</v>
      </c>
      <c r="F22" s="1">
        <f t="shared" si="3"/>
        <v>0.33153061224489794</v>
      </c>
      <c r="G22" s="1">
        <f t="shared" si="4"/>
        <v>0.44712597594412734</v>
      </c>
    </row>
    <row r="23" spans="1:7" x14ac:dyDescent="0.25">
      <c r="A23" s="2" t="s">
        <v>1674</v>
      </c>
      <c r="B23" s="2">
        <v>19</v>
      </c>
      <c r="C23" s="2">
        <f t="shared" si="0"/>
        <v>0.84285714285714275</v>
      </c>
      <c r="D23" s="1">
        <f t="shared" si="1"/>
        <v>2.8759646756512713E-2</v>
      </c>
      <c r="E23" s="1">
        <f t="shared" si="2"/>
        <v>9.8132175251052764E-2</v>
      </c>
      <c r="F23" s="1">
        <f t="shared" si="3"/>
        <v>0.35520408163265299</v>
      </c>
      <c r="G23" s="1">
        <f t="shared" si="4"/>
        <v>0.48209590364021848</v>
      </c>
    </row>
    <row r="24" spans="1:7" x14ac:dyDescent="0.25">
      <c r="A24" s="2" t="s">
        <v>1674</v>
      </c>
      <c r="B24" s="2">
        <v>20</v>
      </c>
      <c r="C24" s="2">
        <f t="shared" si="0"/>
        <v>0.87142857142857144</v>
      </c>
      <c r="D24" s="1">
        <f t="shared" si="1"/>
        <v>2.64540291027721E-2</v>
      </c>
      <c r="E24" s="1">
        <f t="shared" si="2"/>
        <v>0.11213023161645611</v>
      </c>
      <c r="F24" s="1">
        <f t="shared" si="3"/>
        <v>0.37969387755102041</v>
      </c>
      <c r="G24" s="1">
        <f t="shared" si="4"/>
        <v>0.5182781382702486</v>
      </c>
    </row>
    <row r="25" spans="1:7" x14ac:dyDescent="0.25">
      <c r="A25" s="2" t="s">
        <v>1674</v>
      </c>
      <c r="B25" s="2">
        <v>21</v>
      </c>
      <c r="C25" s="2">
        <f t="shared" si="0"/>
        <v>0.89999999999999991</v>
      </c>
      <c r="D25" s="1">
        <f t="shared" si="1"/>
        <v>2.3042344774366622E-2</v>
      </c>
      <c r="E25" s="1">
        <f t="shared" si="2"/>
        <v>0.12757499999999994</v>
      </c>
      <c r="F25" s="1">
        <f t="shared" si="3"/>
        <v>0.40499999999999992</v>
      </c>
      <c r="G25" s="1">
        <f t="shared" si="4"/>
        <v>0.55561734477436642</v>
      </c>
    </row>
    <row r="26" spans="1:7" x14ac:dyDescent="0.25">
      <c r="A26" s="2" t="s">
        <v>1674</v>
      </c>
      <c r="B26" s="2">
        <v>22</v>
      </c>
      <c r="C26" s="2">
        <f t="shared" si="0"/>
        <v>0.9285714285714286</v>
      </c>
      <c r="D26" s="1">
        <f t="shared" si="1"/>
        <v>1.8365592397980437E-2</v>
      </c>
      <c r="E26" s="1">
        <f t="shared" si="2"/>
        <v>0.14456288467768061</v>
      </c>
      <c r="F26" s="1">
        <f t="shared" si="3"/>
        <v>0.43112244897959184</v>
      </c>
      <c r="G26" s="1">
        <f t="shared" si="4"/>
        <v>0.59405092605525289</v>
      </c>
    </row>
    <row r="27" spans="1:7" x14ac:dyDescent="0.25">
      <c r="A27" s="2" t="s">
        <v>1674</v>
      </c>
      <c r="B27" s="2">
        <v>23</v>
      </c>
      <c r="C27" s="2">
        <f t="shared" si="0"/>
        <v>0.95714285714285707</v>
      </c>
      <c r="D27" s="1">
        <f t="shared" si="1"/>
        <v>1.2254226701466314E-2</v>
      </c>
      <c r="E27" s="1">
        <f t="shared" si="2"/>
        <v>0.16319339974084868</v>
      </c>
      <c r="F27" s="1">
        <f t="shared" si="3"/>
        <v>0.45806122448979586</v>
      </c>
      <c r="G27" s="1">
        <f t="shared" si="4"/>
        <v>0.63350885093211085</v>
      </c>
    </row>
    <row r="28" spans="1:7" x14ac:dyDescent="0.25">
      <c r="A28" s="2" t="s">
        <v>1674</v>
      </c>
      <c r="B28" s="2">
        <v>24</v>
      </c>
      <c r="C28" s="2">
        <f t="shared" si="0"/>
        <v>0.98571428571428577</v>
      </c>
      <c r="D28" s="1">
        <f t="shared" si="1"/>
        <v>4.5279918487293128E-3</v>
      </c>
      <c r="E28" s="1">
        <f t="shared" si="2"/>
        <v>0.18356916909620996</v>
      </c>
      <c r="F28" s="1">
        <f t="shared" si="3"/>
        <v>0.4858163265306123</v>
      </c>
      <c r="G28" s="1">
        <f t="shared" si="4"/>
        <v>0.67391348747555158</v>
      </c>
    </row>
    <row r="29" spans="1:7" x14ac:dyDescent="0.25">
      <c r="A29" s="2" t="s">
        <v>1674</v>
      </c>
      <c r="B29" s="2">
        <v>25</v>
      </c>
      <c r="C29" s="2">
        <f t="shared" si="0"/>
        <v>1.0142857142857142</v>
      </c>
      <c r="D29" s="1">
        <f t="shared" si="1"/>
        <v>-5.0042401709986528E-3</v>
      </c>
      <c r="E29" s="1">
        <f t="shared" si="2"/>
        <v>0.20579592646582434</v>
      </c>
      <c r="F29" s="1">
        <f t="shared" si="3"/>
        <v>0.51438775510204071</v>
      </c>
      <c r="G29" s="1">
        <f t="shared" si="4"/>
        <v>0.7151794413968664</v>
      </c>
    </row>
    <row r="30" spans="1:7" x14ac:dyDescent="0.25">
      <c r="A30" s="2" t="s">
        <v>1674</v>
      </c>
      <c r="B30" s="2">
        <v>26</v>
      </c>
      <c r="C30" s="2">
        <f t="shared" si="0"/>
        <v>1.0428571428571429</v>
      </c>
      <c r="D30" s="1">
        <f t="shared" si="1"/>
        <v>-1.6544626397144237E-2</v>
      </c>
      <c r="E30" s="1">
        <f t="shared" si="2"/>
        <v>0.22998251538710723</v>
      </c>
      <c r="F30" s="1">
        <f t="shared" si="3"/>
        <v>0.54377551020408166</v>
      </c>
      <c r="G30" s="1">
        <f t="shared" si="4"/>
        <v>0.75721339919404462</v>
      </c>
    </row>
    <row r="31" spans="1:7" x14ac:dyDescent="0.25">
      <c r="A31" s="2" t="s">
        <v>1674</v>
      </c>
      <c r="B31" s="2">
        <v>27</v>
      </c>
      <c r="C31" s="2">
        <f t="shared" si="0"/>
        <v>1.0714285714285714</v>
      </c>
      <c r="D31" s="1">
        <f t="shared" si="1"/>
        <v>-3.0306505267136217E-2</v>
      </c>
      <c r="E31" s="1">
        <f t="shared" si="2"/>
        <v>0.25624088921282795</v>
      </c>
      <c r="F31" s="1">
        <f t="shared" si="3"/>
        <v>0.57397959183673464</v>
      </c>
      <c r="G31" s="1">
        <f t="shared" si="4"/>
        <v>0.7999139757824264</v>
      </c>
    </row>
    <row r="32" spans="1:7" x14ac:dyDescent="0.25">
      <c r="A32" s="2" t="s">
        <v>1674</v>
      </c>
      <c r="B32" s="2">
        <v>28</v>
      </c>
      <c r="C32" s="2">
        <f t="shared" si="0"/>
        <v>1.0999999999999999</v>
      </c>
      <c r="D32" s="1">
        <f t="shared" si="1"/>
        <v>-4.6514544750503928E-2</v>
      </c>
      <c r="E32" s="1">
        <f t="shared" si="2"/>
        <v>0.28468611111111097</v>
      </c>
      <c r="F32" s="1">
        <f t="shared" si="3"/>
        <v>0.60499999999999987</v>
      </c>
      <c r="G32" s="1">
        <f t="shared" si="4"/>
        <v>0.84317156636060697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454B-38AF-4D0D-836C-D2C81A1BA96D}">
  <dimension ref="A1:H34"/>
  <sheetViews>
    <sheetView workbookViewId="0">
      <selection activeCell="H6" sqref="H6"/>
    </sheetView>
  </sheetViews>
  <sheetFormatPr baseColWidth="10" defaultRowHeight="15" x14ac:dyDescent="0.25"/>
  <cols>
    <col min="1" max="1" width="4.85546875" customWidth="1"/>
    <col min="2" max="2" width="4.42578125" customWidth="1"/>
    <col min="8" max="8" width="24.140625" customWidth="1"/>
  </cols>
  <sheetData>
    <row r="1" spans="1:8" x14ac:dyDescent="0.25">
      <c r="A1" t="s">
        <v>1676</v>
      </c>
    </row>
    <row r="2" spans="1:8" x14ac:dyDescent="0.25">
      <c r="A2" t="s">
        <v>1677</v>
      </c>
    </row>
    <row r="3" spans="1:8" x14ac:dyDescent="0.25">
      <c r="A3" s="1" t="s">
        <v>1632</v>
      </c>
      <c r="B3" s="1"/>
      <c r="C3" s="1" t="s">
        <v>1674</v>
      </c>
      <c r="D3" s="1" t="s">
        <v>1678</v>
      </c>
      <c r="E3" s="1" t="s">
        <v>1679</v>
      </c>
      <c r="F3" s="1" t="s">
        <v>1631</v>
      </c>
      <c r="G3" t="s">
        <v>1680</v>
      </c>
      <c r="H3" s="22">
        <f>((1/15))*(F4+(4*F5)+(2*F6)+(4*F7)+(2*F8)+(4*F9)+(2*F10)+(4*F11)+(2*F12)+(4*F13)+(2*F14)+(4*F15)+(2*F16)+(4*F17)+(2*F18)+(4*F19)+(2*F20)+(4*F21)+(2*F22)+(4*F23)+(2*F24)+(4*F25)+(2*F26)+(4*F27)+(2*F28)+(4*F29)+(2*F30)+(4*F31)+(2*F32)+(4*F33)+F34)</f>
        <v>322.34834537318892</v>
      </c>
    </row>
    <row r="4" spans="1:8" x14ac:dyDescent="0.25">
      <c r="A4" s="2" t="s">
        <v>1674</v>
      </c>
      <c r="B4" s="2">
        <v>0</v>
      </c>
      <c r="C4" s="2">
        <f>2+(B4*(1/5))</f>
        <v>2</v>
      </c>
      <c r="D4" s="1">
        <f>9+(4*((COS(0.4*C4))^2))</f>
        <v>10.941600955397423</v>
      </c>
      <c r="E4" s="1">
        <f>5*EXP(-0.5*C4)+2*EXP(0.15*C4)</f>
        <v>4.5391148210092176</v>
      </c>
      <c r="F4" s="1">
        <f>D4*E4</f>
        <v>49.665183062213053</v>
      </c>
    </row>
    <row r="5" spans="1:8" x14ac:dyDescent="0.25">
      <c r="A5" s="2" t="s">
        <v>1674</v>
      </c>
      <c r="B5" s="2">
        <v>1</v>
      </c>
      <c r="C5" s="2">
        <f t="shared" ref="C5:C34" si="0">2+(B5*(1/5))</f>
        <v>2.2000000000000002</v>
      </c>
      <c r="D5" s="1">
        <f t="shared" ref="D5:D34" si="1">9+(4*((COS(0.4*C5))^2))</f>
        <v>10.62384632221424</v>
      </c>
      <c r="E5" s="1">
        <f t="shared" ref="E5:E34" si="2">5*EXP(-0.5*C5)+2*EXP(0.15*C5)</f>
        <v>4.4462916754179584</v>
      </c>
      <c r="F5" s="1">
        <f t="shared" ref="F5:F34" si="3">D5*E5</f>
        <v>47.236719463380865</v>
      </c>
    </row>
    <row r="6" spans="1:8" x14ac:dyDescent="0.25">
      <c r="A6" s="2" t="s">
        <v>1674</v>
      </c>
      <c r="B6" s="2">
        <v>2</v>
      </c>
      <c r="C6" s="2">
        <f t="shared" si="0"/>
        <v>2.4</v>
      </c>
      <c r="D6" s="1">
        <f t="shared" si="1"/>
        <v>10.315700697698205</v>
      </c>
      <c r="E6" s="1">
        <f t="shared" si="2"/>
        <v>4.3726298886816908</v>
      </c>
      <c r="F6" s="1">
        <f t="shared" si="3"/>
        <v>45.106741193449743</v>
      </c>
    </row>
    <row r="7" spans="1:8" x14ac:dyDescent="0.25">
      <c r="A7" s="2" t="s">
        <v>1674</v>
      </c>
      <c r="B7" s="2">
        <v>3</v>
      </c>
      <c r="C7" s="2">
        <f t="shared" si="0"/>
        <v>2.6</v>
      </c>
      <c r="D7" s="1">
        <f t="shared" si="1"/>
        <v>10.025035795331281</v>
      </c>
      <c r="E7" s="1">
        <f t="shared" si="2"/>
        <v>4.3166205529353485</v>
      </c>
      <c r="F7" s="1">
        <f t="shared" si="3"/>
        <v>43.274275558039577</v>
      </c>
    </row>
    <row r="8" spans="1:8" x14ac:dyDescent="0.25">
      <c r="A8" s="2" t="s">
        <v>1674</v>
      </c>
      <c r="B8" s="2">
        <v>4</v>
      </c>
      <c r="C8" s="2">
        <f t="shared" si="0"/>
        <v>2.8</v>
      </c>
      <c r="D8" s="1">
        <f t="shared" si="1"/>
        <v>9.7592767759746408</v>
      </c>
      <c r="E8" s="1">
        <f t="shared" si="2"/>
        <v>4.2769079309453</v>
      </c>
      <c r="F8" s="1">
        <f t="shared" si="3"/>
        <v>41.73952824345622</v>
      </c>
    </row>
    <row r="9" spans="1:8" x14ac:dyDescent="0.25">
      <c r="A9" s="2" t="s">
        <v>1674</v>
      </c>
      <c r="B9" s="2">
        <v>5</v>
      </c>
      <c r="C9" s="2">
        <f t="shared" si="0"/>
        <v>3</v>
      </c>
      <c r="D9" s="1">
        <f t="shared" si="1"/>
        <v>9.5252125689175084</v>
      </c>
      <c r="E9" s="1">
        <f t="shared" si="2"/>
        <v>4.252275171722486</v>
      </c>
      <c r="F9" s="1">
        <f t="shared" si="3"/>
        <v>40.503824912186879</v>
      </c>
    </row>
    <row r="10" spans="1:8" x14ac:dyDescent="0.25">
      <c r="A10" s="2" t="s">
        <v>1674</v>
      </c>
      <c r="B10" s="2">
        <v>6</v>
      </c>
      <c r="C10" s="2">
        <f t="shared" si="0"/>
        <v>3.2</v>
      </c>
      <c r="D10" s="1">
        <f t="shared" si="1"/>
        <v>9.3288224457371847</v>
      </c>
      <c r="E10" s="1">
        <f t="shared" si="2"/>
        <v>4.2416313943590636</v>
      </c>
      <c r="F10" s="1">
        <f t="shared" si="3"/>
        <v>39.569426158240347</v>
      </c>
    </row>
    <row r="11" spans="1:8" x14ac:dyDescent="0.25">
      <c r="A11" s="2" t="s">
        <v>1674</v>
      </c>
      <c r="B11" s="2">
        <v>7</v>
      </c>
      <c r="C11" s="2">
        <f t="shared" si="0"/>
        <v>3.4000000000000004</v>
      </c>
      <c r="D11" s="1">
        <f t="shared" si="1"/>
        <v>9.175123277216084</v>
      </c>
      <c r="E11" s="1">
        <f t="shared" si="2"/>
        <v>4.244000010155446</v>
      </c>
      <c r="F11" s="1">
        <f t="shared" si="3"/>
        <v>38.93922328168253</v>
      </c>
    </row>
    <row r="12" spans="1:8" x14ac:dyDescent="0.25">
      <c r="A12" s="2" t="s">
        <v>1674</v>
      </c>
      <c r="B12" s="2">
        <v>8</v>
      </c>
      <c r="C12" s="2">
        <f t="shared" si="0"/>
        <v>3.6</v>
      </c>
      <c r="D12" s="1">
        <f t="shared" si="1"/>
        <v>9.0680413752040501</v>
      </c>
      <c r="E12" s="1">
        <f t="shared" si="2"/>
        <v>4.2585081654776502</v>
      </c>
      <c r="F12" s="1">
        <f t="shared" si="3"/>
        <v>38.616328241195625</v>
      </c>
    </row>
    <row r="13" spans="1:8" x14ac:dyDescent="0.25">
      <c r="A13" s="2" t="s">
        <v>1674</v>
      </c>
      <c r="B13" s="2">
        <v>9</v>
      </c>
      <c r="C13" s="2">
        <f t="shared" si="0"/>
        <v>3.8</v>
      </c>
      <c r="D13" s="1">
        <f t="shared" si="1"/>
        <v>9.0103121932810808</v>
      </c>
      <c r="E13" s="1">
        <f t="shared" si="2"/>
        <v>4.2843771989806454</v>
      </c>
      <c r="F13" s="1">
        <f t="shared" si="3"/>
        <v>38.603576116590752</v>
      </c>
    </row>
    <row r="14" spans="1:8" x14ac:dyDescent="0.25">
      <c r="A14" s="2" t="s">
        <v>1674</v>
      </c>
      <c r="B14" s="2">
        <v>10</v>
      </c>
      <c r="C14" s="2">
        <f t="shared" si="0"/>
        <v>4</v>
      </c>
      <c r="D14" s="1">
        <f t="shared" si="1"/>
        <v>9.0034104484104933</v>
      </c>
      <c r="E14" s="1">
        <f t="shared" si="2"/>
        <v>4.320914016964081</v>
      </c>
      <c r="F14" s="1">
        <f t="shared" si="3"/>
        <v>38.90296240701776</v>
      </c>
    </row>
    <row r="15" spans="1:8" x14ac:dyDescent="0.25">
      <c r="A15" s="2" t="s">
        <v>1674</v>
      </c>
      <c r="B15" s="2">
        <v>11</v>
      </c>
      <c r="C15" s="2">
        <f t="shared" si="0"/>
        <v>4.2</v>
      </c>
      <c r="D15" s="1">
        <f t="shared" si="1"/>
        <v>9.0475124486551799</v>
      </c>
      <c r="E15" s="1">
        <f t="shared" si="2"/>
        <v>4.3675032997935954</v>
      </c>
      <c r="F15" s="1">
        <f t="shared" si="3"/>
        <v>39.515040474425128</v>
      </c>
    </row>
    <row r="16" spans="1:8" x14ac:dyDescent="0.25">
      <c r="A16" s="2" t="s">
        <v>1674</v>
      </c>
      <c r="B16" s="2">
        <v>12</v>
      </c>
      <c r="C16" s="2">
        <f t="shared" si="0"/>
        <v>4.4000000000000004</v>
      </c>
      <c r="D16" s="1">
        <f t="shared" si="1"/>
        <v>9.1414915893117534</v>
      </c>
      <c r="E16" s="1">
        <f t="shared" si="2"/>
        <v>4.4236004606157326</v>
      </c>
      <c r="F16" s="1">
        <f t="shared" si="3"/>
        <v>40.438306405194318</v>
      </c>
    </row>
    <row r="17" spans="1:6" x14ac:dyDescent="0.25">
      <c r="A17" s="2" t="s">
        <v>1674</v>
      </c>
      <c r="B17" s="2">
        <v>13</v>
      </c>
      <c r="C17" s="2">
        <f t="shared" si="0"/>
        <v>4.5999999999999996</v>
      </c>
      <c r="D17" s="1">
        <f t="shared" si="1"/>
        <v>9.2829471325157957</v>
      </c>
      <c r="E17" s="1">
        <f t="shared" si="2"/>
        <v>4.4887252851001831</v>
      </c>
      <c r="F17" s="1">
        <f t="shared" si="3"/>
        <v>41.668599513971891</v>
      </c>
    </row>
    <row r="18" spans="1:6" x14ac:dyDescent="0.25">
      <c r="A18" s="2" t="s">
        <v>1674</v>
      </c>
      <c r="B18" s="2">
        <v>14</v>
      </c>
      <c r="C18" s="2">
        <f t="shared" si="0"/>
        <v>4.8000000000000007</v>
      </c>
      <c r="D18" s="1">
        <f t="shared" si="1"/>
        <v>9.4682655351307261</v>
      </c>
      <c r="E18" s="1">
        <f t="shared" si="2"/>
        <v>4.5624561877348384</v>
      </c>
      <c r="F18" s="1">
        <f t="shared" si="3"/>
        <v>43.198546677873694</v>
      </c>
    </row>
    <row r="19" spans="1:6" x14ac:dyDescent="0.25">
      <c r="A19" s="2" t="s">
        <v>1674</v>
      </c>
      <c r="B19" s="2">
        <v>15</v>
      </c>
      <c r="C19" s="2">
        <f t="shared" si="0"/>
        <v>5</v>
      </c>
      <c r="D19" s="1">
        <f t="shared" si="1"/>
        <v>9.6927127582727763</v>
      </c>
      <c r="E19" s="1">
        <f t="shared" si="2"/>
        <v>4.6444250263448437</v>
      </c>
      <c r="F19" s="1">
        <f t="shared" si="3"/>
        <v>45.017077707694042</v>
      </c>
    </row>
    <row r="20" spans="1:6" x14ac:dyDescent="0.25">
      <c r="A20" s="2" t="s">
        <v>1674</v>
      </c>
      <c r="B20" s="2">
        <v>16</v>
      </c>
      <c r="C20" s="2">
        <f t="shared" si="0"/>
        <v>5.2</v>
      </c>
      <c r="D20" s="1">
        <f t="shared" si="1"/>
        <v>9.9505552003853079</v>
      </c>
      <c r="E20" s="1">
        <f t="shared" si="2"/>
        <v>4.7343124220680712</v>
      </c>
      <c r="F20" s="1">
        <f t="shared" si="3"/>
        <v>47.109037091658209</v>
      </c>
    </row>
    <row r="21" spans="1:6" x14ac:dyDescent="0.25">
      <c r="A21" s="2" t="s">
        <v>1674</v>
      </c>
      <c r="B21" s="2">
        <v>17</v>
      </c>
      <c r="C21" s="2">
        <f t="shared" si="0"/>
        <v>5.4</v>
      </c>
      <c r="D21" s="1">
        <f t="shared" si="1"/>
        <v>10.23520616457464</v>
      </c>
      <c r="E21" s="1">
        <f t="shared" si="2"/>
        <v>4.8318435370516921</v>
      </c>
      <c r="F21" s="1">
        <f t="shared" si="3"/>
        <v>49.454914756691615</v>
      </c>
    </row>
    <row r="22" spans="1:6" x14ac:dyDescent="0.25">
      <c r="A22" s="2" t="s">
        <v>1674</v>
      </c>
      <c r="B22" s="2">
        <v>18</v>
      </c>
      <c r="C22" s="2">
        <f t="shared" si="0"/>
        <v>5.6</v>
      </c>
      <c r="D22" s="1">
        <f t="shared" si="1"/>
        <v>10.539394118635881</v>
      </c>
      <c r="E22" s="1">
        <f t="shared" si="2"/>
        <v>4.9367842666882726</v>
      </c>
      <c r="F22" s="1">
        <f t="shared" si="3"/>
        <v>52.030715065308534</v>
      </c>
    </row>
    <row r="23" spans="1:6" x14ac:dyDescent="0.25">
      <c r="A23" s="2" t="s">
        <v>1674</v>
      </c>
      <c r="B23" s="2">
        <v>19</v>
      </c>
      <c r="C23" s="2">
        <f t="shared" si="0"/>
        <v>5.8000000000000007</v>
      </c>
      <c r="D23" s="1">
        <f t="shared" si="1"/>
        <v>10.855348449493492</v>
      </c>
      <c r="E23" s="1">
        <f t="shared" si="2"/>
        <v>5.0489378073305895</v>
      </c>
      <c r="F23" s="1">
        <f t="shared" si="3"/>
        <v>54.807979198395188</v>
      </c>
    </row>
    <row r="24" spans="1:6" x14ac:dyDescent="0.25">
      <c r="A24" s="2" t="s">
        <v>1674</v>
      </c>
      <c r="B24" s="2">
        <v>20</v>
      </c>
      <c r="C24" s="2">
        <f t="shared" si="0"/>
        <v>6</v>
      </c>
      <c r="D24" s="1">
        <f t="shared" si="1"/>
        <v>11.174997966878895</v>
      </c>
      <c r="E24" s="1">
        <f t="shared" si="2"/>
        <v>5.1681415641532187</v>
      </c>
      <c r="F24" s="1">
        <f t="shared" si="3"/>
        <v>57.753971471954529</v>
      </c>
    </row>
    <row r="25" spans="1:6" x14ac:dyDescent="0.25">
      <c r="A25" s="2" t="s">
        <v>1674</v>
      </c>
      <c r="B25" s="2">
        <v>21</v>
      </c>
      <c r="C25" s="2">
        <f t="shared" si="0"/>
        <v>6.2</v>
      </c>
      <c r="D25" s="1">
        <f t="shared" si="1"/>
        <v>11.490177085382726</v>
      </c>
      <c r="E25" s="1">
        <f t="shared" si="2"/>
        <v>5.2942643672034979</v>
      </c>
      <c r="F25" s="1">
        <f t="shared" si="3"/>
        <v>60.832035115999908</v>
      </c>
    </row>
    <row r="26" spans="1:6" x14ac:dyDescent="0.25">
      <c r="A26" s="2" t="s">
        <v>1674</v>
      </c>
      <c r="B26" s="2">
        <v>22</v>
      </c>
      <c r="C26" s="2">
        <f t="shared" si="0"/>
        <v>6.4</v>
      </c>
      <c r="D26" s="1">
        <f t="shared" si="1"/>
        <v>11.792834417871846</v>
      </c>
      <c r="E26" s="1">
        <f t="shared" si="2"/>
        <v>5.4272039667380669</v>
      </c>
      <c r="F26" s="1">
        <f t="shared" si="3"/>
        <v>64.002117731759284</v>
      </c>
    </row>
    <row r="27" spans="1:6" x14ac:dyDescent="0.25">
      <c r="A27" s="2" t="s">
        <v>1674</v>
      </c>
      <c r="B27" s="2">
        <v>23</v>
      </c>
      <c r="C27" s="2">
        <f t="shared" si="0"/>
        <v>6.6000000000000005</v>
      </c>
      <c r="D27" s="1">
        <f t="shared" si="1"/>
        <v>12.075238451661914</v>
      </c>
      <c r="E27" s="1">
        <f t="shared" si="2"/>
        <v>5.566884781704724</v>
      </c>
      <c r="F27" s="1">
        <f t="shared" si="3"/>
        <v>67.221461172012425</v>
      </c>
    </row>
    <row r="28" spans="1:6" x14ac:dyDescent="0.25">
      <c r="A28" s="2" t="s">
        <v>1674</v>
      </c>
      <c r="B28" s="2">
        <v>24</v>
      </c>
      <c r="C28" s="2">
        <f t="shared" si="0"/>
        <v>6.8000000000000007</v>
      </c>
      <c r="D28" s="1">
        <f t="shared" si="1"/>
        <v>12.330175053358566</v>
      </c>
      <c r="E28" s="1">
        <f t="shared" si="2"/>
        <v>5.7132558777302256</v>
      </c>
      <c r="F28" s="1">
        <f t="shared" si="3"/>
        <v>70.445445097043432</v>
      </c>
    </row>
    <row r="29" spans="1:6" x14ac:dyDescent="0.25">
      <c r="A29" s="2" t="s">
        <v>1674</v>
      </c>
      <c r="B29" s="2">
        <v>25</v>
      </c>
      <c r="C29" s="2">
        <f t="shared" si="0"/>
        <v>7</v>
      </c>
      <c r="D29" s="1">
        <f t="shared" si="1"/>
        <v>12.551131757020501</v>
      </c>
      <c r="E29" s="1">
        <f t="shared" si="2"/>
        <v>5.8662891532379202</v>
      </c>
      <c r="F29" s="1">
        <f t="shared" si="3"/>
        <v>73.628568087069368</v>
      </c>
    </row>
    <row r="30" spans="1:6" x14ac:dyDescent="0.25">
      <c r="A30" s="2" t="s">
        <v>1674</v>
      </c>
      <c r="B30" s="2">
        <v>26</v>
      </c>
      <c r="C30" s="2">
        <f t="shared" si="0"/>
        <v>7.2</v>
      </c>
      <c r="D30" s="1">
        <f t="shared" si="1"/>
        <v>12.732464127923457</v>
      </c>
      <c r="E30" s="1">
        <f t="shared" si="2"/>
        <v>6.0259777143675111</v>
      </c>
      <c r="F30" s="1">
        <f t="shared" si="3"/>
        <v>76.72554508385052</v>
      </c>
    </row>
    <row r="31" spans="1:6" x14ac:dyDescent="0.25">
      <c r="A31" s="2" t="s">
        <v>1674</v>
      </c>
      <c r="B31" s="2">
        <v>27</v>
      </c>
      <c r="C31" s="2">
        <f t="shared" si="0"/>
        <v>7.4</v>
      </c>
      <c r="D31" s="1">
        <f t="shared" si="1"/>
        <v>12.869539952090699</v>
      </c>
      <c r="E31" s="1">
        <f t="shared" si="2"/>
        <v>6.1923344212230482</v>
      </c>
      <c r="F31" s="1">
        <f t="shared" si="3"/>
        <v>79.692495230636453</v>
      </c>
    </row>
    <row r="32" spans="1:6" x14ac:dyDescent="0.25">
      <c r="A32" s="2" t="s">
        <v>1674</v>
      </c>
      <c r="B32" s="2">
        <v>28</v>
      </c>
      <c r="C32" s="2">
        <f t="shared" si="0"/>
        <v>7.6000000000000005</v>
      </c>
      <c r="D32" s="1">
        <f t="shared" si="1"/>
        <v>12.958857568205943</v>
      </c>
      <c r="E32" s="1">
        <f t="shared" si="2"/>
        <v>6.3653905896531402</v>
      </c>
      <c r="F32" s="1">
        <f t="shared" si="3"/>
        <v>82.488190017313485</v>
      </c>
    </row>
    <row r="33" spans="1:6" x14ac:dyDescent="0.25">
      <c r="A33" s="2" t="s">
        <v>1674</v>
      </c>
      <c r="B33" s="2">
        <v>29</v>
      </c>
      <c r="C33" s="2">
        <f t="shared" si="0"/>
        <v>7.8000000000000007</v>
      </c>
      <c r="D33" s="1">
        <f t="shared" si="1"/>
        <v>12.998135319068782</v>
      </c>
      <c r="E33" s="1">
        <f t="shared" si="2"/>
        <v>6.5451948342860229</v>
      </c>
      <c r="F33" s="1">
        <f t="shared" si="3"/>
        <v>85.075328145719695</v>
      </c>
    </row>
    <row r="34" spans="1:6" x14ac:dyDescent="0.25">
      <c r="A34" s="2" t="s">
        <v>1674</v>
      </c>
      <c r="B34" s="2">
        <v>30</v>
      </c>
      <c r="C34" s="2">
        <f t="shared" si="0"/>
        <v>8</v>
      </c>
      <c r="D34" s="1">
        <f t="shared" si="1"/>
        <v>12.986369837516385</v>
      </c>
      <c r="E34" s="1">
        <f t="shared" si="2"/>
        <v>6.7318120399167656</v>
      </c>
      <c r="F34" s="1">
        <f t="shared" si="3"/>
        <v>87.421800827004731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B373-55F7-4483-BD95-EAD9461011C2}">
  <dimension ref="A1:W306"/>
  <sheetViews>
    <sheetView topLeftCell="A18" workbookViewId="0">
      <selection activeCell="D34" sqref="D34"/>
    </sheetView>
  </sheetViews>
  <sheetFormatPr baseColWidth="10" defaultRowHeight="15" x14ac:dyDescent="0.25"/>
  <sheetData>
    <row r="1" spans="1:23" x14ac:dyDescent="0.25">
      <c r="A1" t="s">
        <v>636</v>
      </c>
      <c r="C1" t="s">
        <v>670</v>
      </c>
      <c r="D1">
        <f>PI()/2</f>
        <v>1.5707963267948966</v>
      </c>
      <c r="I1" t="s">
        <v>676</v>
      </c>
      <c r="Q1" t="s">
        <v>737</v>
      </c>
    </row>
    <row r="2" spans="1:23" x14ac:dyDescent="0.25">
      <c r="E2" s="6"/>
      <c r="F2" s="6"/>
      <c r="G2" s="5"/>
    </row>
    <row r="3" spans="1:23" x14ac:dyDescent="0.25">
      <c r="A3" s="7"/>
      <c r="B3" s="7"/>
      <c r="C3" s="7"/>
      <c r="D3" s="6"/>
      <c r="E3" t="s">
        <v>671</v>
      </c>
      <c r="F3" t="s">
        <v>673</v>
      </c>
      <c r="G3" t="s">
        <v>672</v>
      </c>
      <c r="M3" t="s">
        <v>678</v>
      </c>
      <c r="N3" t="s">
        <v>673</v>
      </c>
      <c r="O3" t="s">
        <v>677</v>
      </c>
      <c r="U3" t="s">
        <v>678</v>
      </c>
      <c r="V3" t="s">
        <v>673</v>
      </c>
      <c r="W3" t="s">
        <v>677</v>
      </c>
    </row>
    <row r="4" spans="1:23" x14ac:dyDescent="0.25">
      <c r="A4" s="2" t="s">
        <v>1</v>
      </c>
      <c r="B4" s="2">
        <v>0</v>
      </c>
      <c r="C4" s="2" t="s">
        <v>639</v>
      </c>
      <c r="D4" s="2">
        <f>PI()/2</f>
        <v>1.5707963267948966</v>
      </c>
      <c r="E4" s="1">
        <f>((-3*(B4^2))-(2*B4*D4))/((B4^2)+(COS(D4)))</f>
        <v>0</v>
      </c>
      <c r="F4" s="1">
        <f>D4+(0.1*E4)</f>
        <v>1.5707963267948966</v>
      </c>
      <c r="G4" s="1">
        <f>((-3*((B4+0.1)^2))-(2*(B4+0.1)*F4))/(((B4+0.1)^2)+(COS(F4)))</f>
        <v>-34.415926535897718</v>
      </c>
      <c r="I4" s="2" t="s">
        <v>1</v>
      </c>
      <c r="J4" s="2">
        <v>0</v>
      </c>
      <c r="K4" s="2" t="s">
        <v>639</v>
      </c>
      <c r="L4" s="2">
        <f>PI()/2</f>
        <v>1.5707963267948966</v>
      </c>
      <c r="M4" s="1">
        <f t="shared" ref="M4:M9" si="0">((-3*(J4^2))-(2*J4*L4))/((J4^2)+(COS(L4)))</f>
        <v>0</v>
      </c>
      <c r="N4" s="1">
        <f t="shared" ref="N4:N9" si="1">L4+(0.05*M4)</f>
        <v>1.5707963267948966</v>
      </c>
      <c r="O4" s="1">
        <f t="shared" ref="O4:O9" si="2">((-3*((J4+0.05)^2))-(2*(J4+0.05)*N4))/(((J4+0.05)^2)+(COS(N4)))</f>
        <v>-65.831853071794242</v>
      </c>
      <c r="Q4" s="2" t="s">
        <v>1</v>
      </c>
      <c r="R4" s="2">
        <v>0</v>
      </c>
      <c r="S4" s="2" t="s">
        <v>639</v>
      </c>
      <c r="T4" s="2">
        <f>PI()/2</f>
        <v>1.5707963267948966</v>
      </c>
      <c r="U4" s="1">
        <f>((-3*(R4^2))-(2*R4*T4))/((R4^2)+(COS(T4)))</f>
        <v>0</v>
      </c>
      <c r="V4" s="1">
        <f>T4+(0.01*U4)</f>
        <v>1.5707963267948966</v>
      </c>
      <c r="W4" s="1">
        <f>((-3*((R4+0.05)^2))-(2*(R4+0.05)*V4))/(((R4+0.05)^2)+(COS(V4)))</f>
        <v>-65.831853071794242</v>
      </c>
    </row>
    <row r="5" spans="1:23" x14ac:dyDescent="0.25">
      <c r="A5" s="2" t="s">
        <v>637</v>
      </c>
      <c r="B5" s="2">
        <v>0.1</v>
      </c>
      <c r="C5" s="2" t="s">
        <v>640</v>
      </c>
      <c r="D5" s="2">
        <f>D4+(0.1*0.5*(E4+G4))</f>
        <v>-0.14999999999998948</v>
      </c>
      <c r="E5" s="1">
        <f>((-3*(B5^2))-(2*B5*D5))/((B5^2)+(COS(D5)))</f>
        <v>-2.1120192538483519E-15</v>
      </c>
      <c r="F5" s="1">
        <f>D5+(0.1*E5)</f>
        <v>-0.1499999999999897</v>
      </c>
      <c r="G5" s="1">
        <f>((-3*((B5+0.1)^2))-(2*(B5+0.1)*F5))/(((B5+0.1)^2)+(COS(F5)))</f>
        <v>-5.832201282366746E-2</v>
      </c>
      <c r="I5" s="2" t="s">
        <v>637</v>
      </c>
      <c r="J5" s="2">
        <v>0.05</v>
      </c>
      <c r="K5" s="2" t="s">
        <v>640</v>
      </c>
      <c r="L5" s="2">
        <f>L4+(0.05*0.5*(M4+O4))</f>
        <v>-7.4999999999959543E-2</v>
      </c>
      <c r="M5" s="1">
        <f t="shared" si="0"/>
        <v>-4.0483696487636633E-15</v>
      </c>
      <c r="N5" s="1">
        <f t="shared" si="1"/>
        <v>-7.4999999999959752E-2</v>
      </c>
      <c r="O5" s="1">
        <f t="shared" si="2"/>
        <v>-1.4892937382012231E-2</v>
      </c>
      <c r="Q5" s="2" t="s">
        <v>637</v>
      </c>
      <c r="R5" s="2">
        <v>0.01</v>
      </c>
      <c r="S5" s="2" t="s">
        <v>640</v>
      </c>
      <c r="T5" s="2">
        <f>T4+(0.01*0.5*(U4+W4))</f>
        <v>1.2416370614359253</v>
      </c>
      <c r="U5" s="1">
        <f>((-3*(R5^2))-(2*R5*T5))/((R5^2)+(COS(T5)))</f>
        <v>-7.7726711527646902E-2</v>
      </c>
      <c r="V5" s="1">
        <f>T5+(0.01*U5)</f>
        <v>1.240859794320649</v>
      </c>
      <c r="W5" s="1">
        <f>((-3*((R5+0.01)^2))-(2*(R5+0.01)*V5))/(((R5+0.01)^2)+(COS(V5)))</f>
        <v>-0.15671103035201775</v>
      </c>
    </row>
    <row r="6" spans="1:23" x14ac:dyDescent="0.25">
      <c r="A6" s="2" t="s">
        <v>638</v>
      </c>
      <c r="B6" s="2">
        <v>0.2</v>
      </c>
      <c r="C6" s="2" t="s">
        <v>641</v>
      </c>
      <c r="D6" s="2">
        <f>D5+(0.1*0.5*(E5+G5))</f>
        <v>-0.15291610064117295</v>
      </c>
      <c r="E6" s="1">
        <f>((-3*(B6^2))-(2*B6*D6))/((B6^2)+(COS(D6)))</f>
        <v>-5.7212662212439529E-2</v>
      </c>
      <c r="F6" s="1">
        <f>D6+(0.1*E6)</f>
        <v>-0.15863736686241689</v>
      </c>
      <c r="G6" s="1">
        <f>((-3*((B6+0.1)^2))-(2*(B6+0.1)*F6))/(((B6+0.1)^2)+(COS(F6)))</f>
        <v>-0.16225220768124776</v>
      </c>
      <c r="I6" s="2" t="s">
        <v>638</v>
      </c>
      <c r="J6" s="2">
        <v>0.1</v>
      </c>
      <c r="K6" s="2" t="s">
        <v>641</v>
      </c>
      <c r="L6" s="2">
        <f>L5+(0.05*0.5*(M5+O5))</f>
        <v>-7.5372323434509947E-2</v>
      </c>
      <c r="M6" s="1">
        <f t="shared" si="0"/>
        <v>-1.4819415686800799E-2</v>
      </c>
      <c r="N6" s="1">
        <f t="shared" si="1"/>
        <v>-7.6113294218849992E-2</v>
      </c>
      <c r="O6" s="1">
        <f t="shared" si="2"/>
        <v>-4.3807181519116528E-2</v>
      </c>
      <c r="Q6" s="2" t="s">
        <v>638</v>
      </c>
      <c r="R6" s="2">
        <v>0.02</v>
      </c>
      <c r="S6" s="2" t="s">
        <v>641</v>
      </c>
      <c r="T6" s="2">
        <f>T5+(0.01*0.5*(U5+W5))</f>
        <v>1.2404648727265271</v>
      </c>
      <c r="U6" s="1">
        <f>((-3*(R6^2))-(2*R6*T6))/((R6^2)+(COS(T6)))</f>
        <v>-0.15648211002230217</v>
      </c>
      <c r="V6" s="1">
        <f>T6+(0.01*U6)</f>
        <v>1.238900051626304</v>
      </c>
      <c r="W6" s="1">
        <f>((-3*((R6+0.01)^2))-(2*(R6+0.01)*V6))/(((R6+0.01)^2)+(COS(V6)))</f>
        <v>-0.23576804661766884</v>
      </c>
    </row>
    <row r="7" spans="1:23" x14ac:dyDescent="0.25">
      <c r="A7" s="2" t="s">
        <v>4</v>
      </c>
      <c r="B7" s="2">
        <v>0.3</v>
      </c>
      <c r="C7" s="2" t="s">
        <v>642</v>
      </c>
      <c r="D7" s="2">
        <f t="shared" ref="D7:D33" si="3">D6+(0.1*0.5*(E6+G6))</f>
        <v>-0.16388934413585732</v>
      </c>
      <c r="E7" s="1">
        <f t="shared" ref="E7:E33" si="4">((-3*(B7^2))-(2*B7*D7))/((B7^2)+(COS(D7)))</f>
        <v>-0.15945231809272964</v>
      </c>
      <c r="F7" s="1">
        <f t="shared" ref="F7:F33" si="5">D7+(0.1*E7)</f>
        <v>-0.17983457594513028</v>
      </c>
      <c r="G7" s="1">
        <f t="shared" ref="G7:G33" si="6">((-3*((B7+0.1)^2))-(2*(B7+0.1)*F7))/(((B7+0.1)^2)+(COS(F7)))</f>
        <v>-0.29385452101783816</v>
      </c>
      <c r="I7" s="2" t="s">
        <v>4</v>
      </c>
      <c r="J7" s="2">
        <v>0.15</v>
      </c>
      <c r="K7" s="2" t="s">
        <v>642</v>
      </c>
      <c r="L7" s="2">
        <f>L6+(0.05*0.5*(M6+O6))</f>
        <v>-7.6837988364657883E-2</v>
      </c>
      <c r="M7" s="1">
        <f t="shared" si="0"/>
        <v>-4.3596320967156543E-2</v>
      </c>
      <c r="N7" s="1">
        <f t="shared" si="1"/>
        <v>-7.9017804413015716E-2</v>
      </c>
      <c r="O7" s="1">
        <f t="shared" si="2"/>
        <v>-8.5248922084898218E-2</v>
      </c>
      <c r="Q7" s="2" t="s">
        <v>4</v>
      </c>
      <c r="R7" s="2">
        <v>0.03</v>
      </c>
      <c r="S7" s="2" t="s">
        <v>642</v>
      </c>
      <c r="T7" s="2">
        <f t="shared" ref="T7:T70" si="7">T6+(0.01*0.5*(U6+W6))</f>
        <v>1.2385036219433272</v>
      </c>
      <c r="U7" s="1">
        <f t="shared" ref="U7:U70" si="8">((-3*(R7^2))-(2*R7*T7))/((R7^2)+(COS(T7)))</f>
        <v>-0.23542521385526249</v>
      </c>
      <c r="V7" s="1">
        <f t="shared" ref="V7:V70" si="9">T7+(0.01*U7)</f>
        <v>1.2361493698047745</v>
      </c>
      <c r="W7" s="1">
        <f t="shared" ref="W7:W70" si="10">((-3*((R7+0.01)^2))-(2*(R7+0.01)*V7))/(((R7+0.01)^2)+(COS(V7)))</f>
        <v>-0.31418400964290583</v>
      </c>
    </row>
    <row r="8" spans="1:23" x14ac:dyDescent="0.25">
      <c r="A8" s="2" t="s">
        <v>5</v>
      </c>
      <c r="B8" s="2">
        <v>0.4</v>
      </c>
      <c r="C8" s="2" t="s">
        <v>643</v>
      </c>
      <c r="D8" s="2">
        <f t="shared" si="3"/>
        <v>-0.1865546860913857</v>
      </c>
      <c r="E8" s="1">
        <f t="shared" si="4"/>
        <v>-0.28946441723678967</v>
      </c>
      <c r="F8" s="1">
        <f t="shared" si="5"/>
        <v>-0.21550112781506467</v>
      </c>
      <c r="G8" s="1">
        <f t="shared" si="6"/>
        <v>-0.43566078901968031</v>
      </c>
      <c r="I8" s="2" t="s">
        <v>5</v>
      </c>
      <c r="J8" s="2">
        <v>0.2</v>
      </c>
      <c r="K8" s="2" t="s">
        <v>643</v>
      </c>
      <c r="L8" s="2">
        <f>L7+(0.05*0.5*(M7+O7))</f>
        <v>-8.0059119440959253E-2</v>
      </c>
      <c r="M8" s="1">
        <f t="shared" si="0"/>
        <v>-8.4853981943012885E-2</v>
      </c>
      <c r="N8" s="1">
        <f t="shared" si="1"/>
        <v>-8.4301818538109891E-2</v>
      </c>
      <c r="O8" s="1">
        <f t="shared" si="2"/>
        <v>-0.13725791434204226</v>
      </c>
      <c r="Q8" s="2" t="s">
        <v>5</v>
      </c>
      <c r="R8" s="2">
        <v>0.04</v>
      </c>
      <c r="S8" s="2" t="s">
        <v>643</v>
      </c>
      <c r="T8" s="2">
        <f t="shared" si="7"/>
        <v>1.2357555758258363</v>
      </c>
      <c r="U8" s="1">
        <f t="shared" si="8"/>
        <v>-0.31373500106090901</v>
      </c>
      <c r="V8" s="1">
        <f t="shared" si="9"/>
        <v>1.2326182258152272</v>
      </c>
      <c r="W8" s="1">
        <f t="shared" si="10"/>
        <v>-0.39118747981370278</v>
      </c>
    </row>
    <row r="9" spans="1:23" x14ac:dyDescent="0.25">
      <c r="A9" s="2" t="s">
        <v>6</v>
      </c>
      <c r="B9" s="2">
        <v>0.5</v>
      </c>
      <c r="C9" s="2" t="s">
        <v>644</v>
      </c>
      <c r="D9" s="2">
        <f t="shared" si="3"/>
        <v>-0.2228109464042092</v>
      </c>
      <c r="E9" s="1">
        <f t="shared" si="4"/>
        <v>-0.43026000874531595</v>
      </c>
      <c r="F9" s="1">
        <f t="shared" si="5"/>
        <v>-0.2658369472787408</v>
      </c>
      <c r="G9" s="1">
        <f t="shared" si="6"/>
        <v>-0.57439142243854946</v>
      </c>
      <c r="I9" s="2" t="s">
        <v>6</v>
      </c>
      <c r="J9" s="2">
        <v>0.25</v>
      </c>
      <c r="K9" s="2" t="s">
        <v>644</v>
      </c>
      <c r="L9" s="2">
        <f>L8+(0.05*0.5*(M8+O8))</f>
        <v>-8.561191684808564E-2</v>
      </c>
      <c r="M9" s="1">
        <f t="shared" si="0"/>
        <v>-0.13665367578367987</v>
      </c>
      <c r="N9" s="1">
        <f t="shared" si="1"/>
        <v>-9.2444600637269628E-2</v>
      </c>
      <c r="O9" s="1">
        <f t="shared" si="2"/>
        <v>-0.19759353770092858</v>
      </c>
      <c r="Q9" s="2" t="s">
        <v>6</v>
      </c>
      <c r="R9" s="2">
        <v>0.05</v>
      </c>
      <c r="S9" s="2" t="s">
        <v>644</v>
      </c>
      <c r="T9" s="2">
        <f t="shared" si="7"/>
        <v>1.2322309634214632</v>
      </c>
      <c r="U9" s="1">
        <f t="shared" si="8"/>
        <v>-0.39064471321261407</v>
      </c>
      <c r="V9" s="1">
        <f t="shared" si="9"/>
        <v>1.228324516289337</v>
      </c>
      <c r="W9" s="1">
        <f t="shared" si="10"/>
        <v>-0.46609106219262897</v>
      </c>
    </row>
    <row r="10" spans="1:23" x14ac:dyDescent="0.25">
      <c r="A10" s="2" t="s">
        <v>7</v>
      </c>
      <c r="B10" s="2">
        <v>0.6</v>
      </c>
      <c r="C10" s="2" t="s">
        <v>645</v>
      </c>
      <c r="D10" s="2">
        <f t="shared" si="3"/>
        <v>-0.27304351796340248</v>
      </c>
      <c r="E10" s="1">
        <f t="shared" si="4"/>
        <v>-0.56868751221475367</v>
      </c>
      <c r="F10" s="1">
        <f t="shared" si="5"/>
        <v>-0.32991226918487787</v>
      </c>
      <c r="G10" s="1">
        <f t="shared" si="6"/>
        <v>-0.70200079640337809</v>
      </c>
      <c r="I10" s="2" t="s">
        <v>7</v>
      </c>
      <c r="J10" s="2">
        <v>0.3</v>
      </c>
      <c r="K10" s="2" t="s">
        <v>645</v>
      </c>
      <c r="L10" s="2">
        <f t="shared" ref="L10:L64" si="11">L9+(0.05*0.5*(M9+O9))</f>
        <v>-9.3968097185200855E-2</v>
      </c>
      <c r="M10" s="1">
        <f t="shared" ref="M10:M64" si="12">((-3*(J10^2))-(2*J10*L10))/((J10^2)+(COS(L10)))</f>
        <v>-0.19677731631222517</v>
      </c>
      <c r="N10" s="1">
        <f t="shared" ref="N10:N64" si="13">L10+(0.05*M10)</f>
        <v>-0.10380696300081212</v>
      </c>
      <c r="O10" s="1">
        <f t="shared" ref="O10:O64" si="14">((-3*((J10+0.05)^2))-(2*(J10+0.05)*N10))/(((J10+0.05)^2)+(COS(N10)))</f>
        <v>-0.26392504449246273</v>
      </c>
      <c r="Q10" s="2" t="s">
        <v>7</v>
      </c>
      <c r="R10" s="2">
        <v>0.06</v>
      </c>
      <c r="S10" s="2" t="s">
        <v>645</v>
      </c>
      <c r="T10" s="2">
        <f t="shared" si="7"/>
        <v>1.227947284544437</v>
      </c>
      <c r="U10" s="1">
        <f t="shared" si="8"/>
        <v>-0.46547043822854628</v>
      </c>
      <c r="V10" s="1">
        <f t="shared" si="9"/>
        <v>1.2232925801621515</v>
      </c>
      <c r="W10" s="1">
        <f t="shared" si="10"/>
        <v>-0.53831227823512262</v>
      </c>
    </row>
    <row r="11" spans="1:23" x14ac:dyDescent="0.25">
      <c r="A11" s="2" t="s">
        <v>8</v>
      </c>
      <c r="B11" s="2">
        <v>0.7</v>
      </c>
      <c r="C11" s="2" t="s">
        <v>646</v>
      </c>
      <c r="D11" s="2">
        <f t="shared" si="3"/>
        <v>-0.33657793339430908</v>
      </c>
      <c r="E11" s="1">
        <f t="shared" si="4"/>
        <v>-0.69656015712154173</v>
      </c>
      <c r="F11" s="1">
        <f t="shared" si="5"/>
        <v>-0.40623394910646327</v>
      </c>
      <c r="G11" s="1">
        <f t="shared" si="6"/>
        <v>-0.81484219981141559</v>
      </c>
      <c r="I11" s="2" t="s">
        <v>8</v>
      </c>
      <c r="J11" s="2">
        <v>0.35</v>
      </c>
      <c r="K11" s="2" t="s">
        <v>646</v>
      </c>
      <c r="L11" s="2">
        <f t="shared" si="11"/>
        <v>-0.10548565620531805</v>
      </c>
      <c r="M11" s="1">
        <f t="shared" si="12"/>
        <v>-0.26291442189948572</v>
      </c>
      <c r="N11" s="1">
        <f t="shared" si="13"/>
        <v>-0.11863137730029234</v>
      </c>
      <c r="O11" s="1">
        <f t="shared" si="14"/>
        <v>-0.33400208289827721</v>
      </c>
      <c r="Q11" s="2" t="s">
        <v>8</v>
      </c>
      <c r="R11" s="2">
        <v>7.0000000000000007E-2</v>
      </c>
      <c r="S11" s="2" t="s">
        <v>646</v>
      </c>
      <c r="T11" s="2">
        <f t="shared" si="7"/>
        <v>1.2229283709621186</v>
      </c>
      <c r="U11" s="1">
        <f t="shared" si="8"/>
        <v>-0.53763176901737664</v>
      </c>
      <c r="V11" s="1">
        <f t="shared" si="9"/>
        <v>1.2175520532719448</v>
      </c>
      <c r="W11" s="1">
        <f t="shared" si="10"/>
        <v>-0.60738535034349306</v>
      </c>
    </row>
    <row r="12" spans="1:23" x14ac:dyDescent="0.25">
      <c r="A12" s="2" t="s">
        <v>9</v>
      </c>
      <c r="B12" s="2">
        <v>0.8</v>
      </c>
      <c r="C12" s="2" t="s">
        <v>647</v>
      </c>
      <c r="D12" s="2">
        <f t="shared" si="3"/>
        <v>-0.41214805124095694</v>
      </c>
      <c r="E12" s="1">
        <f t="shared" si="4"/>
        <v>-0.80999390448786712</v>
      </c>
      <c r="F12" s="1">
        <f t="shared" si="5"/>
        <v>-0.49314744168974367</v>
      </c>
      <c r="G12" s="1">
        <f t="shared" si="6"/>
        <v>-0.91216674329866099</v>
      </c>
      <c r="I12" s="2" t="s">
        <v>9</v>
      </c>
      <c r="J12" s="2">
        <v>0.4</v>
      </c>
      <c r="K12" s="2" t="s">
        <v>647</v>
      </c>
      <c r="L12" s="2">
        <f t="shared" si="11"/>
        <v>-0.12040856882526213</v>
      </c>
      <c r="M12" s="1">
        <f t="shared" si="12"/>
        <v>-0.3328301328880553</v>
      </c>
      <c r="N12" s="1">
        <f t="shared" si="13"/>
        <v>-0.13705007546966488</v>
      </c>
      <c r="O12" s="1">
        <f t="shared" si="14"/>
        <v>-0.40578783465463752</v>
      </c>
      <c r="Q12" s="2" t="s">
        <v>9</v>
      </c>
      <c r="R12" s="2">
        <v>0.08</v>
      </c>
      <c r="S12" s="2" t="s">
        <v>647</v>
      </c>
      <c r="T12" s="2">
        <f t="shared" si="7"/>
        <v>1.2172032853653143</v>
      </c>
      <c r="U12" s="1">
        <f t="shared" si="8"/>
        <v>-0.60666358141344323</v>
      </c>
      <c r="V12" s="1">
        <f t="shared" si="9"/>
        <v>1.2111366495511799</v>
      </c>
      <c r="W12" s="1">
        <f t="shared" si="10"/>
        <v>-0.67296419124162676</v>
      </c>
    </row>
    <row r="13" spans="1:23" x14ac:dyDescent="0.25">
      <c r="A13" s="2" t="s">
        <v>10</v>
      </c>
      <c r="B13" s="2">
        <v>0.9</v>
      </c>
      <c r="C13" s="2" t="s">
        <v>648</v>
      </c>
      <c r="D13" s="2">
        <f t="shared" si="3"/>
        <v>-0.49825608363028334</v>
      </c>
      <c r="E13" s="1">
        <f t="shared" si="4"/>
        <v>-0.90803324799429308</v>
      </c>
      <c r="F13" s="1">
        <f t="shared" si="5"/>
        <v>-0.58905940842971272</v>
      </c>
      <c r="G13" s="1">
        <f t="shared" si="6"/>
        <v>-0.99476788034743791</v>
      </c>
      <c r="I13" s="2" t="s">
        <v>10</v>
      </c>
      <c r="J13" s="2">
        <v>0.45</v>
      </c>
      <c r="K13" s="2" t="s">
        <v>648</v>
      </c>
      <c r="L13" s="2">
        <f t="shared" si="11"/>
        <v>-0.13887401801382945</v>
      </c>
      <c r="M13" s="1">
        <f t="shared" si="12"/>
        <v>-0.40449703319241648</v>
      </c>
      <c r="N13" s="1">
        <f t="shared" si="13"/>
        <v>-0.15909886967345027</v>
      </c>
      <c r="O13" s="1">
        <f t="shared" si="14"/>
        <v>-0.47754585605952843</v>
      </c>
      <c r="Q13" s="2" t="s">
        <v>10</v>
      </c>
      <c r="R13" s="2">
        <v>0.09</v>
      </c>
      <c r="S13" s="2" t="s">
        <v>648</v>
      </c>
      <c r="T13" s="2">
        <f t="shared" si="7"/>
        <v>1.2108051465020389</v>
      </c>
      <c r="U13" s="1">
        <f t="shared" si="8"/>
        <v>-0.67221918976001604</v>
      </c>
      <c r="V13" s="1">
        <f t="shared" si="9"/>
        <v>1.2040829546044387</v>
      </c>
      <c r="W13" s="1">
        <f t="shared" si="10"/>
        <v>-0.73481787080891159</v>
      </c>
    </row>
    <row r="14" spans="1:23" x14ac:dyDescent="0.25">
      <c r="A14" s="2" t="s">
        <v>11</v>
      </c>
      <c r="B14" s="2">
        <v>1</v>
      </c>
      <c r="C14" s="2" t="s">
        <v>649</v>
      </c>
      <c r="D14" s="2">
        <f t="shared" si="3"/>
        <v>-0.59339614004736996</v>
      </c>
      <c r="E14" s="1">
        <f t="shared" si="4"/>
        <v>-0.99134046525620567</v>
      </c>
      <c r="F14" s="1">
        <f t="shared" si="5"/>
        <v>-0.69253018657299048</v>
      </c>
      <c r="G14" s="1">
        <f t="shared" si="6"/>
        <v>-1.0640525794332463</v>
      </c>
      <c r="I14" s="2" t="s">
        <v>11</v>
      </c>
      <c r="J14" s="2">
        <v>0.5</v>
      </c>
      <c r="K14" s="2" t="s">
        <v>649</v>
      </c>
      <c r="L14" s="2">
        <f t="shared" si="11"/>
        <v>-0.16092509024512808</v>
      </c>
      <c r="M14" s="1">
        <f t="shared" si="12"/>
        <v>-0.4761819435123657</v>
      </c>
      <c r="N14" s="1">
        <f t="shared" si="13"/>
        <v>-0.18473418742074638</v>
      </c>
      <c r="O14" s="1">
        <f t="shared" si="14"/>
        <v>-0.54788063097515938</v>
      </c>
      <c r="Q14" s="2" t="s">
        <v>11</v>
      </c>
      <c r="R14" s="2">
        <v>0.1</v>
      </c>
      <c r="S14" s="2" t="s">
        <v>649</v>
      </c>
      <c r="T14" s="2">
        <f t="shared" si="7"/>
        <v>1.2037699611991943</v>
      </c>
      <c r="U14" s="1">
        <f t="shared" si="8"/>
        <v>-0.73406609285581481</v>
      </c>
      <c r="V14" s="1">
        <f t="shared" si="9"/>
        <v>1.1964293002706361</v>
      </c>
      <c r="W14" s="1">
        <f t="shared" si="10"/>
        <v>-0.79282041315193252</v>
      </c>
    </row>
    <row r="15" spans="1:23" x14ac:dyDescent="0.25">
      <c r="A15" s="2" t="s">
        <v>12</v>
      </c>
      <c r="B15" s="2">
        <v>1.1000000000000001</v>
      </c>
      <c r="C15" s="2" t="s">
        <v>650</v>
      </c>
      <c r="D15" s="2">
        <f t="shared" si="3"/>
        <v>-0.6961657922818425</v>
      </c>
      <c r="E15" s="1">
        <f t="shared" si="4"/>
        <v>-1.0612594080723006</v>
      </c>
      <c r="F15" s="1">
        <f t="shared" si="5"/>
        <v>-0.80229173308907253</v>
      </c>
      <c r="G15" s="1">
        <f t="shared" si="6"/>
        <v>-1.1215136059879676</v>
      </c>
      <c r="I15" s="2" t="s">
        <v>12</v>
      </c>
      <c r="J15" s="2">
        <v>0.55000000000000004</v>
      </c>
      <c r="K15" s="2" t="s">
        <v>650</v>
      </c>
      <c r="L15" s="2">
        <f t="shared" si="11"/>
        <v>-0.18652665460731621</v>
      </c>
      <c r="M15" s="1">
        <f t="shared" si="12"/>
        <v>-0.54648744474875954</v>
      </c>
      <c r="N15" s="1">
        <f t="shared" si="13"/>
        <v>-0.21385102684475418</v>
      </c>
      <c r="O15" s="1">
        <f t="shared" si="14"/>
        <v>-0.61573879099257278</v>
      </c>
      <c r="Q15" s="2" t="s">
        <v>12</v>
      </c>
      <c r="R15" s="2">
        <v>0.11</v>
      </c>
      <c r="S15" s="2" t="s">
        <v>650</v>
      </c>
      <c r="T15" s="2">
        <f t="shared" si="7"/>
        <v>1.1961355286691555</v>
      </c>
      <c r="U15" s="1">
        <f t="shared" si="8"/>
        <v>-0.79207609664165768</v>
      </c>
      <c r="V15" s="1">
        <f t="shared" si="9"/>
        <v>1.188214767702739</v>
      </c>
      <c r="W15" s="1">
        <f t="shared" si="10"/>
        <v>-0.84693695334621399</v>
      </c>
    </row>
    <row r="16" spans="1:23" x14ac:dyDescent="0.25">
      <c r="A16" s="2" t="s">
        <v>13</v>
      </c>
      <c r="B16" s="2">
        <v>1.2</v>
      </c>
      <c r="C16" s="2" t="s">
        <v>651</v>
      </c>
      <c r="D16" s="2">
        <f t="shared" si="3"/>
        <v>-0.80530444298485593</v>
      </c>
      <c r="E16" s="1">
        <f t="shared" si="4"/>
        <v>-1.1192641800206133</v>
      </c>
      <c r="F16" s="1">
        <f t="shared" si="5"/>
        <v>-0.91723086098691731</v>
      </c>
      <c r="G16" s="1">
        <f t="shared" si="6"/>
        <v>-1.1684835800812683</v>
      </c>
      <c r="I16" s="2" t="s">
        <v>13</v>
      </c>
      <c r="J16" s="2">
        <v>0.6</v>
      </c>
      <c r="K16" s="2" t="s">
        <v>651</v>
      </c>
      <c r="L16" s="2">
        <f t="shared" si="11"/>
        <v>-0.21558231050084953</v>
      </c>
      <c r="M16" s="1">
        <f t="shared" si="12"/>
        <v>-0.61435464135687223</v>
      </c>
      <c r="N16" s="1">
        <f t="shared" si="13"/>
        <v>-0.24630004256869314</v>
      </c>
      <c r="O16" s="1">
        <f t="shared" si="14"/>
        <v>-0.68038177104490638</v>
      </c>
      <c r="Q16" s="2" t="s">
        <v>13</v>
      </c>
      <c r="R16" s="2">
        <v>0.12</v>
      </c>
      <c r="S16" s="2" t="s">
        <v>651</v>
      </c>
      <c r="T16" s="2">
        <f t="shared" si="7"/>
        <v>1.1879404634192161</v>
      </c>
      <c r="U16" s="1">
        <f t="shared" si="8"/>
        <v>-0.84621178625543358</v>
      </c>
      <c r="V16" s="1">
        <f t="shared" si="9"/>
        <v>1.1794783455566618</v>
      </c>
      <c r="W16" s="1">
        <f t="shared" si="10"/>
        <v>-0.89720813970409563</v>
      </c>
    </row>
    <row r="17" spans="1:23" x14ac:dyDescent="0.25">
      <c r="A17" s="2" t="s">
        <v>14</v>
      </c>
      <c r="B17" s="2">
        <v>1.3</v>
      </c>
      <c r="C17" s="2" t="s">
        <v>652</v>
      </c>
      <c r="D17" s="2">
        <f t="shared" si="3"/>
        <v>-0.91969183098995</v>
      </c>
      <c r="E17" s="1">
        <f t="shared" si="4"/>
        <v>-1.1666920929978704</v>
      </c>
      <c r="F17" s="1">
        <f t="shared" si="5"/>
        <v>-1.036361040289737</v>
      </c>
      <c r="G17" s="1">
        <f t="shared" si="6"/>
        <v>-1.2060594377217744</v>
      </c>
      <c r="I17" s="2" t="s">
        <v>14</v>
      </c>
      <c r="J17" s="2">
        <v>0.65</v>
      </c>
      <c r="K17" s="2" t="s">
        <v>652</v>
      </c>
      <c r="L17" s="2">
        <f t="shared" si="11"/>
        <v>-0.247950720810894</v>
      </c>
      <c r="M17" s="1">
        <f t="shared" si="12"/>
        <v>-0.6790374716300529</v>
      </c>
      <c r="N17" s="1">
        <f t="shared" si="13"/>
        <v>-0.28190259439239662</v>
      </c>
      <c r="O17" s="1">
        <f t="shared" si="14"/>
        <v>-0.74134138547078987</v>
      </c>
      <c r="Q17" s="2" t="s">
        <v>14</v>
      </c>
      <c r="R17" s="2">
        <v>0.13</v>
      </c>
      <c r="S17" s="2" t="s">
        <v>652</v>
      </c>
      <c r="T17" s="2">
        <f t="shared" si="7"/>
        <v>1.1792233637894185</v>
      </c>
      <c r="U17" s="1">
        <f t="shared" si="8"/>
        <v>-0.89651119484555264</v>
      </c>
      <c r="V17" s="1">
        <f t="shared" si="9"/>
        <v>1.170258251840963</v>
      </c>
      <c r="W17" s="1">
        <f t="shared" si="10"/>
        <v>-0.94373432489323739</v>
      </c>
    </row>
    <row r="18" spans="1:23" x14ac:dyDescent="0.25">
      <c r="A18" s="2" t="s">
        <v>15</v>
      </c>
      <c r="B18" s="2">
        <v>1.4</v>
      </c>
      <c r="C18" s="2" t="s">
        <v>653</v>
      </c>
      <c r="D18" s="2">
        <f t="shared" si="3"/>
        <v>-1.0383294075259322</v>
      </c>
      <c r="E18" s="1">
        <f t="shared" si="4"/>
        <v>-1.2046543390225632</v>
      </c>
      <c r="F18" s="1">
        <f t="shared" si="5"/>
        <v>-1.1587948414281886</v>
      </c>
      <c r="G18" s="1">
        <f t="shared" si="6"/>
        <v>-1.2351195921723832</v>
      </c>
      <c r="I18" s="2" t="s">
        <v>15</v>
      </c>
      <c r="J18" s="2">
        <v>0.7</v>
      </c>
      <c r="K18" s="2" t="s">
        <v>653</v>
      </c>
      <c r="L18" s="2">
        <f t="shared" si="11"/>
        <v>-0.28346019223841507</v>
      </c>
      <c r="M18" s="1">
        <f t="shared" si="12"/>
        <v>-0.74005970848067426</v>
      </c>
      <c r="N18" s="1">
        <f t="shared" si="13"/>
        <v>-0.32046317766244881</v>
      </c>
      <c r="O18" s="1">
        <f t="shared" si="14"/>
        <v>-0.79836830094817701</v>
      </c>
      <c r="Q18" s="2" t="s">
        <v>15</v>
      </c>
      <c r="R18" s="2">
        <v>0.14000000000000001</v>
      </c>
      <c r="S18" s="2" t="s">
        <v>653</v>
      </c>
      <c r="T18" s="2">
        <f t="shared" si="7"/>
        <v>1.1700221361907246</v>
      </c>
      <c r="U18" s="1">
        <f t="shared" si="8"/>
        <v>-0.94307219380759566</v>
      </c>
      <c r="V18" s="1">
        <f t="shared" si="9"/>
        <v>1.1605914142526486</v>
      </c>
      <c r="W18" s="1">
        <f t="shared" si="10"/>
        <v>-0.98666066557744603</v>
      </c>
    </row>
    <row r="19" spans="1:23" x14ac:dyDescent="0.25">
      <c r="A19" s="2" t="s">
        <v>16</v>
      </c>
      <c r="B19" s="2">
        <v>1.5</v>
      </c>
      <c r="C19" s="2" t="s">
        <v>654</v>
      </c>
      <c r="D19" s="2">
        <f t="shared" si="3"/>
        <v>-1.1603181040856796</v>
      </c>
      <c r="E19" s="1">
        <f t="shared" si="4"/>
        <v>-1.2340455317099785</v>
      </c>
      <c r="F19" s="1">
        <f t="shared" si="5"/>
        <v>-1.2837226572566776</v>
      </c>
      <c r="G19" s="1">
        <f t="shared" si="6"/>
        <v>-1.2563851480431512</v>
      </c>
      <c r="I19" s="2" t="s">
        <v>16</v>
      </c>
      <c r="J19" s="2">
        <v>0.75</v>
      </c>
      <c r="K19" s="2" t="s">
        <v>654</v>
      </c>
      <c r="L19" s="2">
        <f t="shared" si="11"/>
        <v>-0.32192089247413636</v>
      </c>
      <c r="M19" s="1">
        <f t="shared" si="12"/>
        <v>-0.79716445621089349</v>
      </c>
      <c r="N19" s="1">
        <f t="shared" si="13"/>
        <v>-0.36177911528468104</v>
      </c>
      <c r="O19" s="1">
        <f t="shared" si="14"/>
        <v>-0.85138078047651067</v>
      </c>
      <c r="Q19" s="2" t="s">
        <v>16</v>
      </c>
      <c r="R19" s="2">
        <v>0.15</v>
      </c>
      <c r="S19" s="2" t="s">
        <v>654</v>
      </c>
      <c r="T19" s="2">
        <f t="shared" si="7"/>
        <v>1.1603734718937995</v>
      </c>
      <c r="U19" s="1">
        <f t="shared" si="8"/>
        <v>-0.98603772176963822</v>
      </c>
      <c r="V19" s="1">
        <f t="shared" si="9"/>
        <v>1.1505130946761031</v>
      </c>
      <c r="W19" s="1">
        <f t="shared" si="10"/>
        <v>-1.0261638352990083</v>
      </c>
    </row>
    <row r="20" spans="1:23" x14ac:dyDescent="0.25">
      <c r="A20" s="2" t="s">
        <v>17</v>
      </c>
      <c r="B20" s="2">
        <v>1.6</v>
      </c>
      <c r="C20" s="2" t="s">
        <v>655</v>
      </c>
      <c r="D20" s="2">
        <f t="shared" si="3"/>
        <v>-1.284839638073336</v>
      </c>
      <c r="E20" s="1">
        <f t="shared" si="4"/>
        <v>-1.2556011473486308</v>
      </c>
      <c r="F20" s="1">
        <f t="shared" si="5"/>
        <v>-1.4103997528081991</v>
      </c>
      <c r="G20" s="1">
        <f t="shared" si="6"/>
        <v>-1.2704949710383009</v>
      </c>
      <c r="I20" s="2" t="s">
        <v>17</v>
      </c>
      <c r="J20" s="2">
        <v>0.8</v>
      </c>
      <c r="K20" s="2" t="s">
        <v>655</v>
      </c>
      <c r="L20" s="2">
        <f t="shared" si="11"/>
        <v>-0.36313452339132146</v>
      </c>
      <c r="M20" s="1">
        <f t="shared" si="12"/>
        <v>-0.85026349515133481</v>
      </c>
      <c r="N20" s="1">
        <f t="shared" si="13"/>
        <v>-0.40564769814888824</v>
      </c>
      <c r="O20" s="1">
        <f t="shared" si="14"/>
        <v>-0.90041832341997607</v>
      </c>
      <c r="Q20" s="2" t="s">
        <v>17</v>
      </c>
      <c r="R20" s="2">
        <v>0.16</v>
      </c>
      <c r="S20" s="2" t="s">
        <v>655</v>
      </c>
      <c r="T20" s="2">
        <f t="shared" si="7"/>
        <v>1.1503124641084563</v>
      </c>
      <c r="U20" s="1">
        <f t="shared" si="8"/>
        <v>-1.0255825654057993</v>
      </c>
      <c r="V20" s="1">
        <f t="shared" si="9"/>
        <v>1.1400566384543984</v>
      </c>
      <c r="W20" s="1">
        <f t="shared" si="10"/>
        <v>-1.0624407033022529</v>
      </c>
    </row>
    <row r="21" spans="1:23" x14ac:dyDescent="0.25">
      <c r="A21" s="2" t="s">
        <v>18</v>
      </c>
      <c r="B21" s="2">
        <v>1.7</v>
      </c>
      <c r="C21" s="2" t="s">
        <v>656</v>
      </c>
      <c r="D21" s="2">
        <f t="shared" si="3"/>
        <v>-1.4111444439926826</v>
      </c>
      <c r="E21" s="1">
        <f t="shared" si="4"/>
        <v>-1.2699708892898134</v>
      </c>
      <c r="F21" s="1">
        <f t="shared" si="5"/>
        <v>-1.5381415329216639</v>
      </c>
      <c r="G21" s="1">
        <f t="shared" si="6"/>
        <v>-1.2780748847137191</v>
      </c>
      <c r="I21" s="2" t="s">
        <v>18</v>
      </c>
      <c r="J21" s="2">
        <v>0.85</v>
      </c>
      <c r="K21" s="2" t="s">
        <v>656</v>
      </c>
      <c r="L21" s="2">
        <f t="shared" si="11"/>
        <v>-0.40690156885560425</v>
      </c>
      <c r="M21" s="1">
        <f t="shared" si="12"/>
        <v>-0.89939116918869855</v>
      </c>
      <c r="N21" s="1">
        <f t="shared" si="13"/>
        <v>-0.4518711273150392</v>
      </c>
      <c r="O21" s="1">
        <f t="shared" si="14"/>
        <v>-0.94560250462008399</v>
      </c>
      <c r="Q21" s="2" t="s">
        <v>18</v>
      </c>
      <c r="R21" s="2">
        <v>0.17</v>
      </c>
      <c r="S21" s="2" t="s">
        <v>656</v>
      </c>
      <c r="T21" s="2">
        <f t="shared" si="7"/>
        <v>1.139872347764916</v>
      </c>
      <c r="U21" s="1">
        <f t="shared" si="8"/>
        <v>-1.0619020583445533</v>
      </c>
      <c r="V21" s="1">
        <f t="shared" si="9"/>
        <v>1.1292533271814704</v>
      </c>
      <c r="W21" s="1">
        <f t="shared" si="10"/>
        <v>-1.0956990655801251</v>
      </c>
    </row>
    <row r="22" spans="1:23" x14ac:dyDescent="0.25">
      <c r="A22" s="2" t="s">
        <v>19</v>
      </c>
      <c r="B22" s="2">
        <v>1.8</v>
      </c>
      <c r="C22" s="2" t="s">
        <v>657</v>
      </c>
      <c r="D22" s="2">
        <f t="shared" si="3"/>
        <v>-1.5385467326928592</v>
      </c>
      <c r="E22" s="1">
        <f t="shared" si="4"/>
        <v>-1.2777872789597233</v>
      </c>
      <c r="F22" s="1">
        <f t="shared" si="5"/>
        <v>-1.6663254605888316</v>
      </c>
      <c r="G22" s="1">
        <f t="shared" si="6"/>
        <v>-1.2797879272966719</v>
      </c>
      <c r="I22" s="2" t="s">
        <v>19</v>
      </c>
      <c r="J22" s="2">
        <v>0.9</v>
      </c>
      <c r="K22" s="2" t="s">
        <v>657</v>
      </c>
      <c r="L22" s="2">
        <f t="shared" si="11"/>
        <v>-0.45302641070082383</v>
      </c>
      <c r="M22" s="1">
        <f t="shared" si="12"/>
        <v>-0.94466522502684291</v>
      </c>
      <c r="N22" s="1">
        <f t="shared" si="13"/>
        <v>-0.50025967195216603</v>
      </c>
      <c r="O22" s="1">
        <f t="shared" si="14"/>
        <v>-0.98710564229842368</v>
      </c>
      <c r="Q22" s="2" t="s">
        <v>19</v>
      </c>
      <c r="R22" s="2">
        <v>0.18</v>
      </c>
      <c r="S22" s="2" t="s">
        <v>657</v>
      </c>
      <c r="T22" s="2">
        <f t="shared" si="7"/>
        <v>1.1290843421452925</v>
      </c>
      <c r="U22" s="1">
        <f t="shared" si="8"/>
        <v>-1.0952027990312714</v>
      </c>
      <c r="V22" s="1">
        <f t="shared" si="9"/>
        <v>1.1181323141549797</v>
      </c>
      <c r="W22" s="1">
        <f t="shared" si="10"/>
        <v>-1.1261503339577426</v>
      </c>
    </row>
    <row r="23" spans="1:23" x14ac:dyDescent="0.25">
      <c r="A23" s="2" t="s">
        <v>20</v>
      </c>
      <c r="B23" s="2">
        <v>1.9</v>
      </c>
      <c r="C23" s="2" t="s">
        <v>658</v>
      </c>
      <c r="D23" s="2">
        <f t="shared" si="3"/>
        <v>-1.666425493005679</v>
      </c>
      <c r="E23" s="1">
        <f t="shared" si="4"/>
        <v>-1.2797160291523098</v>
      </c>
      <c r="F23" s="1">
        <f t="shared" si="5"/>
        <v>-1.7943970959209099</v>
      </c>
      <c r="G23" s="1">
        <f t="shared" si="6"/>
        <v>-1.2763585358175353</v>
      </c>
      <c r="I23" s="2" t="s">
        <v>20</v>
      </c>
      <c r="J23" s="2">
        <v>0.95</v>
      </c>
      <c r="K23" s="2" t="s">
        <v>658</v>
      </c>
      <c r="L23" s="2">
        <f t="shared" si="11"/>
        <v>-0.50132068238395555</v>
      </c>
      <c r="M23" s="1">
        <f t="shared" si="12"/>
        <v>-0.9862553354914978</v>
      </c>
      <c r="N23" s="1">
        <f t="shared" si="13"/>
        <v>-0.55063344915853041</v>
      </c>
      <c r="O23" s="1">
        <f t="shared" si="14"/>
        <v>-1.0251268847328165</v>
      </c>
      <c r="Q23" s="2" t="s">
        <v>20</v>
      </c>
      <c r="R23" s="2">
        <v>0.19</v>
      </c>
      <c r="S23" s="2" t="s">
        <v>658</v>
      </c>
      <c r="T23" s="2">
        <f t="shared" si="7"/>
        <v>1.1179775764803475</v>
      </c>
      <c r="U23" s="1">
        <f t="shared" si="8"/>
        <v>-1.1256953063704966</v>
      </c>
      <c r="V23" s="1">
        <f t="shared" si="9"/>
        <v>1.1067206234166425</v>
      </c>
      <c r="W23" s="1">
        <f t="shared" si="10"/>
        <v>-1.1540039822418937</v>
      </c>
    </row>
    <row r="24" spans="1:23" x14ac:dyDescent="0.25">
      <c r="A24" s="2" t="s">
        <v>21</v>
      </c>
      <c r="B24" s="2">
        <v>2</v>
      </c>
      <c r="C24" s="2" t="s">
        <v>659</v>
      </c>
      <c r="D24" s="2">
        <f t="shared" si="3"/>
        <v>-1.7942292212541713</v>
      </c>
      <c r="E24" s="1">
        <f t="shared" si="4"/>
        <v>-1.2764809574562381</v>
      </c>
      <c r="F24" s="1">
        <f t="shared" si="5"/>
        <v>-1.9218773169997951</v>
      </c>
      <c r="G24" s="1">
        <f t="shared" si="6"/>
        <v>-1.2685698422649587</v>
      </c>
      <c r="I24" s="2" t="s">
        <v>21</v>
      </c>
      <c r="J24" s="2">
        <v>1</v>
      </c>
      <c r="K24" s="2" t="s">
        <v>659</v>
      </c>
      <c r="L24" s="2">
        <f t="shared" si="11"/>
        <v>-0.55160523788956339</v>
      </c>
      <c r="M24" s="1">
        <f t="shared" si="12"/>
        <v>-1.0243589770789778</v>
      </c>
      <c r="N24" s="1">
        <f t="shared" si="13"/>
        <v>-0.60282318674351232</v>
      </c>
      <c r="O24" s="1">
        <f t="shared" si="14"/>
        <v>-1.0598747698360174</v>
      </c>
      <c r="Q24" s="2" t="s">
        <v>21</v>
      </c>
      <c r="R24" s="2">
        <v>0.2</v>
      </c>
      <c r="S24" s="2" t="s">
        <v>659</v>
      </c>
      <c r="T24" s="2">
        <f t="shared" si="7"/>
        <v>1.1065790800372854</v>
      </c>
      <c r="U24" s="1">
        <f t="shared" si="8"/>
        <v>-1.1535884224423993</v>
      </c>
      <c r="V24" s="1">
        <f t="shared" si="9"/>
        <v>1.0950431958128615</v>
      </c>
      <c r="W24" s="1">
        <f t="shared" si="10"/>
        <v>-1.179463498150598</v>
      </c>
    </row>
    <row r="25" spans="1:23" x14ac:dyDescent="0.25">
      <c r="A25" s="2" t="s">
        <v>22</v>
      </c>
      <c r="B25" s="2">
        <v>2.1</v>
      </c>
      <c r="C25" s="2" t="s">
        <v>660</v>
      </c>
      <c r="D25" s="2">
        <f t="shared" si="3"/>
        <v>-1.9214817612402311</v>
      </c>
      <c r="E25" s="1">
        <f t="shared" si="4"/>
        <v>-1.2688625093218642</v>
      </c>
      <c r="F25" s="1">
        <f t="shared" si="5"/>
        <v>-2.0483680121724177</v>
      </c>
      <c r="G25" s="1">
        <f t="shared" si="6"/>
        <v>-1.2572392501466385</v>
      </c>
      <c r="I25" s="2" t="s">
        <v>22</v>
      </c>
      <c r="J25" s="2">
        <v>1.05</v>
      </c>
      <c r="K25" s="2" t="s">
        <v>660</v>
      </c>
      <c r="L25" s="2">
        <f t="shared" si="11"/>
        <v>-0.60371108156243825</v>
      </c>
      <c r="M25" s="1">
        <f t="shared" si="12"/>
        <v>-1.0591837693367481</v>
      </c>
      <c r="N25" s="1">
        <f t="shared" si="13"/>
        <v>-0.65667027002927569</v>
      </c>
      <c r="O25" s="1">
        <f t="shared" si="14"/>
        <v>-1.0915551227654934</v>
      </c>
      <c r="Q25" s="2" t="s">
        <v>22</v>
      </c>
      <c r="R25" s="2">
        <v>0.21</v>
      </c>
      <c r="S25" s="2" t="s">
        <v>660</v>
      </c>
      <c r="T25" s="2">
        <f t="shared" si="7"/>
        <v>1.0949138204343205</v>
      </c>
      <c r="U25" s="1">
        <f t="shared" si="8"/>
        <v>-1.1790852183160077</v>
      </c>
      <c r="V25" s="1">
        <f t="shared" si="9"/>
        <v>1.0831229682511605</v>
      </c>
      <c r="W25" s="1">
        <f t="shared" si="10"/>
        <v>-1.202723578684904</v>
      </c>
    </row>
    <row r="26" spans="1:23" x14ac:dyDescent="0.25">
      <c r="A26" s="2" t="s">
        <v>23</v>
      </c>
      <c r="B26" s="2">
        <v>2.2000000000000002</v>
      </c>
      <c r="C26" s="2" t="s">
        <v>661</v>
      </c>
      <c r="D26" s="2">
        <f t="shared" si="3"/>
        <v>-2.0477868492136562</v>
      </c>
      <c r="E26" s="1">
        <f t="shared" si="4"/>
        <v>-1.2576748028680818</v>
      </c>
      <c r="F26" s="1">
        <f t="shared" si="5"/>
        <v>-2.1735543295004645</v>
      </c>
      <c r="G26" s="1">
        <f t="shared" si="6"/>
        <v>-1.2431815380139994</v>
      </c>
      <c r="I26" s="2" t="s">
        <v>23</v>
      </c>
      <c r="J26" s="2">
        <v>1.1000000000000001</v>
      </c>
      <c r="K26" s="2" t="s">
        <v>661</v>
      </c>
      <c r="L26" s="2">
        <f t="shared" si="11"/>
        <v>-0.65747955386499424</v>
      </c>
      <c r="M26" s="1">
        <f t="shared" si="12"/>
        <v>-1.0909351714996558</v>
      </c>
      <c r="N26" s="1">
        <f t="shared" si="13"/>
        <v>-0.71202631243997705</v>
      </c>
      <c r="O26" s="1">
        <f t="shared" si="14"/>
        <v>-1.1203631766226247</v>
      </c>
      <c r="Q26" s="2" t="s">
        <v>23</v>
      </c>
      <c r="R26" s="2">
        <v>0.22</v>
      </c>
      <c r="S26" s="2" t="s">
        <v>661</v>
      </c>
      <c r="T26" s="2">
        <f t="shared" si="7"/>
        <v>1.083004776449316</v>
      </c>
      <c r="U26" s="1">
        <f t="shared" si="8"/>
        <v>-1.2023801453086307</v>
      </c>
      <c r="V26" s="1">
        <f t="shared" si="9"/>
        <v>1.0709809749962298</v>
      </c>
      <c r="W26" s="1">
        <f t="shared" si="10"/>
        <v>-1.2239683201794154</v>
      </c>
    </row>
    <row r="27" spans="1:23" x14ac:dyDescent="0.25">
      <c r="A27" s="2" t="s">
        <v>24</v>
      </c>
      <c r="B27" s="2">
        <v>2.2999999999999998</v>
      </c>
      <c r="C27" s="2" t="s">
        <v>662</v>
      </c>
      <c r="D27" s="2">
        <f t="shared" si="3"/>
        <v>-2.1728296662577602</v>
      </c>
      <c r="E27" s="1">
        <f t="shared" si="4"/>
        <v>-1.2437300799333439</v>
      </c>
      <c r="F27" s="1">
        <f t="shared" si="5"/>
        <v>-2.2972026742510945</v>
      </c>
      <c r="G27" s="1">
        <f t="shared" si="6"/>
        <v>-1.227169776366793</v>
      </c>
      <c r="I27" s="2" t="s">
        <v>24</v>
      </c>
      <c r="J27" s="2">
        <v>1.1499999999999999</v>
      </c>
      <c r="K27" s="2" t="s">
        <v>662</v>
      </c>
      <c r="L27" s="2">
        <f t="shared" si="11"/>
        <v>-0.71276201256805127</v>
      </c>
      <c r="M27" s="1">
        <f t="shared" si="12"/>
        <v>-1.1198084349517134</v>
      </c>
      <c r="N27" s="1">
        <f t="shared" si="13"/>
        <v>-0.76875243431563689</v>
      </c>
      <c r="O27" s="1">
        <f t="shared" si="14"/>
        <v>-1.1464789277992455</v>
      </c>
      <c r="Q27" s="2" t="s">
        <v>24</v>
      </c>
      <c r="R27" s="2">
        <v>0.23</v>
      </c>
      <c r="S27" s="2" t="s">
        <v>662</v>
      </c>
      <c r="T27" s="2">
        <f t="shared" si="7"/>
        <v>1.0708730341218757</v>
      </c>
      <c r="U27" s="1">
        <f t="shared" si="8"/>
        <v>-1.223657185556009</v>
      </c>
      <c r="V27" s="1">
        <f t="shared" si="9"/>
        <v>1.0586364622663156</v>
      </c>
      <c r="W27" s="1">
        <f t="shared" si="10"/>
        <v>-1.2433701812883395</v>
      </c>
    </row>
    <row r="28" spans="1:23" x14ac:dyDescent="0.25">
      <c r="A28" s="2" t="s">
        <v>25</v>
      </c>
      <c r="B28" s="2">
        <v>2.4</v>
      </c>
      <c r="C28" s="2" t="s">
        <v>663</v>
      </c>
      <c r="D28" s="2">
        <f t="shared" si="3"/>
        <v>-2.2963746590727672</v>
      </c>
      <c r="E28" s="1">
        <f t="shared" si="4"/>
        <v>-1.2278005275288109</v>
      </c>
      <c r="F28" s="1">
        <f t="shared" si="5"/>
        <v>-2.4191547118256485</v>
      </c>
      <c r="G28" s="1">
        <f t="shared" si="6"/>
        <v>-1.2099024595331853</v>
      </c>
      <c r="I28" s="2" t="s">
        <v>25</v>
      </c>
      <c r="J28" s="2">
        <v>1.2</v>
      </c>
      <c r="K28" s="2" t="s">
        <v>663</v>
      </c>
      <c r="L28" s="2">
        <f t="shared" si="11"/>
        <v>-0.76941919663682523</v>
      </c>
      <c r="M28" s="1">
        <f t="shared" si="12"/>
        <v>-1.1459838260018513</v>
      </c>
      <c r="N28" s="1">
        <f t="shared" si="13"/>
        <v>-0.82671838793691776</v>
      </c>
      <c r="O28" s="1">
        <f t="shared" si="14"/>
        <v>-1.1700649034413815</v>
      </c>
      <c r="Q28" s="2" t="s">
        <v>25</v>
      </c>
      <c r="R28" s="2">
        <v>0.24</v>
      </c>
      <c r="S28" s="2" t="s">
        <v>663</v>
      </c>
      <c r="T28" s="2">
        <f t="shared" si="7"/>
        <v>1.058537897287654</v>
      </c>
      <c r="U28" s="1">
        <f t="shared" si="8"/>
        <v>-1.2430887813057494</v>
      </c>
      <c r="V28" s="1">
        <f t="shared" si="9"/>
        <v>1.0461070094745966</v>
      </c>
      <c r="W28" s="1">
        <f t="shared" si="10"/>
        <v>-1.2610895298071296</v>
      </c>
    </row>
    <row r="29" spans="1:23" x14ac:dyDescent="0.25">
      <c r="A29" s="2" t="s">
        <v>26</v>
      </c>
      <c r="B29" s="2">
        <v>2.5</v>
      </c>
      <c r="C29" s="2" t="s">
        <v>664</v>
      </c>
      <c r="D29" s="2">
        <f t="shared" si="3"/>
        <v>-2.4182598084258671</v>
      </c>
      <c r="E29" s="1">
        <f t="shared" si="4"/>
        <v>-1.210585724010556</v>
      </c>
      <c r="F29" s="1">
        <f t="shared" si="5"/>
        <v>-2.5393183808269226</v>
      </c>
      <c r="G29" s="1">
        <f t="shared" si="6"/>
        <v>-1.1919816746692549</v>
      </c>
      <c r="I29" s="2" t="s">
        <v>26</v>
      </c>
      <c r="J29" s="2">
        <v>1.25</v>
      </c>
      <c r="K29" s="2" t="s">
        <v>664</v>
      </c>
      <c r="L29" s="2">
        <f t="shared" si="11"/>
        <v>-0.82732041487290608</v>
      </c>
      <c r="M29" s="1">
        <f t="shared" si="12"/>
        <v>-1.1696242936094834</v>
      </c>
      <c r="N29" s="1">
        <f t="shared" si="13"/>
        <v>-0.88580162955338027</v>
      </c>
      <c r="O29" s="1">
        <f t="shared" si="14"/>
        <v>-1.1912656846027714</v>
      </c>
      <c r="Q29" s="2" t="s">
        <v>26</v>
      </c>
      <c r="R29" s="2">
        <v>0.25</v>
      </c>
      <c r="S29" s="2" t="s">
        <v>664</v>
      </c>
      <c r="T29" s="2">
        <f t="shared" si="7"/>
        <v>1.0460170057320897</v>
      </c>
      <c r="U29" s="1">
        <f t="shared" si="8"/>
        <v>-1.2608353540266357</v>
      </c>
      <c r="V29" s="1">
        <f t="shared" si="9"/>
        <v>1.0334086521918233</v>
      </c>
      <c r="W29" s="1">
        <f t="shared" si="10"/>
        <v>-1.2772746174718927</v>
      </c>
    </row>
    <row r="30" spans="1:23" x14ac:dyDescent="0.25">
      <c r="A30" s="2" t="s">
        <v>27</v>
      </c>
      <c r="B30" s="2">
        <v>2.6</v>
      </c>
      <c r="C30" s="2" t="s">
        <v>665</v>
      </c>
      <c r="D30" s="2">
        <f t="shared" si="3"/>
        <v>-2.5383881783598574</v>
      </c>
      <c r="E30" s="1">
        <f t="shared" si="4"/>
        <v>-1.1926905936009471</v>
      </c>
      <c r="F30" s="1">
        <f t="shared" si="5"/>
        <v>-2.6576572377199521</v>
      </c>
      <c r="G30" s="1">
        <f t="shared" si="6"/>
        <v>-1.1739034158892991</v>
      </c>
      <c r="I30" s="2" t="s">
        <v>27</v>
      </c>
      <c r="J30" s="2">
        <v>1.3</v>
      </c>
      <c r="K30" s="2" t="s">
        <v>665</v>
      </c>
      <c r="L30" s="2">
        <f t="shared" si="11"/>
        <v>-0.8863426643282124</v>
      </c>
      <c r="M30" s="1">
        <f t="shared" si="12"/>
        <v>-1.190874920280826</v>
      </c>
      <c r="N30" s="1">
        <f t="shared" si="13"/>
        <v>-0.94588641034225374</v>
      </c>
      <c r="O30" s="1">
        <f t="shared" si="14"/>
        <v>-1.2102086751829568</v>
      </c>
      <c r="Q30" s="2" t="s">
        <v>27</v>
      </c>
      <c r="R30" s="2">
        <v>0.26</v>
      </c>
      <c r="S30" s="2" t="s">
        <v>665</v>
      </c>
      <c r="T30" s="2">
        <f t="shared" si="7"/>
        <v>1.0333264558745969</v>
      </c>
      <c r="U30" s="1">
        <f t="shared" si="8"/>
        <v>-1.2770452570994077</v>
      </c>
      <c r="V30" s="1">
        <f t="shared" si="9"/>
        <v>1.0205560033036027</v>
      </c>
      <c r="W30" s="1">
        <f t="shared" si="10"/>
        <v>-1.2920618578070149</v>
      </c>
    </row>
    <row r="31" spans="1:23" x14ac:dyDescent="0.25">
      <c r="A31" s="2" t="s">
        <v>28</v>
      </c>
      <c r="B31" s="2">
        <v>2.7</v>
      </c>
      <c r="C31" s="2" t="s">
        <v>666</v>
      </c>
      <c r="D31" s="2">
        <f t="shared" si="3"/>
        <v>-2.6567178788343697</v>
      </c>
      <c r="E31" s="1">
        <f t="shared" si="4"/>
        <v>-1.1746151774723264</v>
      </c>
      <c r="F31" s="1">
        <f t="shared" si="5"/>
        <v>-2.7741793965816024</v>
      </c>
      <c r="G31" s="1">
        <f t="shared" si="6"/>
        <v>-1.1560584231022795</v>
      </c>
      <c r="I31" s="2" t="s">
        <v>28</v>
      </c>
      <c r="J31" s="2">
        <v>1.35</v>
      </c>
      <c r="K31" s="2" t="s">
        <v>666</v>
      </c>
      <c r="L31" s="2">
        <f t="shared" si="11"/>
        <v>-0.94636975421480696</v>
      </c>
      <c r="M31" s="1">
        <f t="shared" si="12"/>
        <v>-1.2098636403072474</v>
      </c>
      <c r="N31" s="1">
        <f t="shared" si="13"/>
        <v>-1.0068629362301693</v>
      </c>
      <c r="O31" s="1">
        <f t="shared" si="14"/>
        <v>-1.2270057261821521</v>
      </c>
      <c r="Q31" s="2" t="s">
        <v>28</v>
      </c>
      <c r="R31" s="2">
        <v>0.27</v>
      </c>
      <c r="S31" s="2" t="s">
        <v>666</v>
      </c>
      <c r="T31" s="2">
        <f t="shared" si="7"/>
        <v>1.0204809203000649</v>
      </c>
      <c r="U31" s="1">
        <f t="shared" si="8"/>
        <v>-1.2918550364938515</v>
      </c>
      <c r="V31" s="1">
        <f t="shared" si="9"/>
        <v>1.0075623699351264</v>
      </c>
      <c r="W31" s="1">
        <f t="shared" si="10"/>
        <v>-1.3055763092654027</v>
      </c>
    </row>
    <row r="32" spans="1:23" x14ac:dyDescent="0.25">
      <c r="A32" s="2" t="s">
        <v>29</v>
      </c>
      <c r="B32" s="2">
        <v>2.8</v>
      </c>
      <c r="C32" s="2" t="s">
        <v>667</v>
      </c>
      <c r="D32" s="2">
        <f t="shared" si="3"/>
        <v>-2.7732515588630999</v>
      </c>
      <c r="E32" s="1">
        <f t="shared" si="4"/>
        <v>-1.1567548299699379</v>
      </c>
      <c r="F32" s="1">
        <f t="shared" si="5"/>
        <v>-2.8889270418600939</v>
      </c>
      <c r="G32" s="1">
        <f t="shared" si="6"/>
        <v>-1.1387405630084149</v>
      </c>
      <c r="I32" s="2" t="s">
        <v>29</v>
      </c>
      <c r="J32" s="2">
        <v>1.4</v>
      </c>
      <c r="K32" s="2" t="s">
        <v>667</v>
      </c>
      <c r="L32" s="2">
        <f t="shared" si="11"/>
        <v>-1.0072914883770419</v>
      </c>
      <c r="M32" s="1">
        <f t="shared" si="12"/>
        <v>-1.2267028294097591</v>
      </c>
      <c r="N32" s="1">
        <f t="shared" si="13"/>
        <v>-1.0686266298475298</v>
      </c>
      <c r="O32" s="1">
        <f t="shared" si="14"/>
        <v>-1.2417553167155069</v>
      </c>
      <c r="Q32" s="2" t="s">
        <v>29</v>
      </c>
      <c r="R32" s="2">
        <v>0.28000000000000003</v>
      </c>
      <c r="S32" s="2" t="s">
        <v>667</v>
      </c>
      <c r="T32" s="2">
        <f t="shared" si="7"/>
        <v>1.0074937635712686</v>
      </c>
      <c r="U32" s="1">
        <f t="shared" si="8"/>
        <v>-1.3053899009064172</v>
      </c>
      <c r="V32" s="1">
        <f t="shared" si="9"/>
        <v>0.99443986456220446</v>
      </c>
      <c r="W32" s="1">
        <f t="shared" si="10"/>
        <v>-1.3179322888388516</v>
      </c>
    </row>
    <row r="33" spans="1:23" x14ac:dyDescent="0.25">
      <c r="A33" s="2" t="s">
        <v>30</v>
      </c>
      <c r="B33" s="2">
        <v>2.9</v>
      </c>
      <c r="C33" s="2" t="s">
        <v>668</v>
      </c>
      <c r="D33" s="2">
        <f t="shared" si="3"/>
        <v>-2.8880263285120176</v>
      </c>
      <c r="E33" s="1">
        <f t="shared" si="4"/>
        <v>-1.1394080315670367</v>
      </c>
      <c r="F33" s="1">
        <f t="shared" si="5"/>
        <v>-3.0019671316687213</v>
      </c>
      <c r="G33" s="1">
        <f t="shared" si="6"/>
        <v>-1.1221595697476814</v>
      </c>
      <c r="I33" s="2" t="s">
        <v>30</v>
      </c>
      <c r="J33" s="2">
        <v>1.45</v>
      </c>
      <c r="K33" s="2" t="s">
        <v>668</v>
      </c>
      <c r="L33" s="2">
        <f t="shared" si="11"/>
        <v>-1.0690029420301734</v>
      </c>
      <c r="M33" s="1">
        <f t="shared" si="12"/>
        <v>-1.2414914626681328</v>
      </c>
      <c r="N33" s="1">
        <f t="shared" si="13"/>
        <v>-1.1310775151635801</v>
      </c>
      <c r="O33" s="1">
        <f t="shared" si="14"/>
        <v>-1.2545450608284936</v>
      </c>
      <c r="Q33" s="2" t="s">
        <v>30</v>
      </c>
      <c r="R33" s="2">
        <v>0.28999999999999998</v>
      </c>
      <c r="S33" s="2" t="s">
        <v>668</v>
      </c>
      <c r="T33" s="2">
        <f t="shared" si="7"/>
        <v>0.99437715262254234</v>
      </c>
      <c r="U33" s="1">
        <f t="shared" si="8"/>
        <v>-1.3177643257726834</v>
      </c>
      <c r="V33" s="1">
        <f t="shared" si="9"/>
        <v>0.98119950936481548</v>
      </c>
      <c r="W33" s="1">
        <f t="shared" si="10"/>
        <v>-1.3292340600909147</v>
      </c>
    </row>
    <row r="34" spans="1:23" x14ac:dyDescent="0.25">
      <c r="A34" s="2" t="s">
        <v>31</v>
      </c>
      <c r="B34" s="2">
        <v>3</v>
      </c>
      <c r="C34" s="2" t="s">
        <v>669</v>
      </c>
      <c r="D34" s="16">
        <f>D33+(0.1*0.5*(E33+G33))</f>
        <v>-3.0011047085777536</v>
      </c>
      <c r="E34" s="1">
        <f>((-3*(B34^2))-(2*B34*D34))/((B34^2)+(COS(D34)))</f>
        <v>-1.1227887246342758</v>
      </c>
      <c r="F34" s="1">
        <f>D34+(0.1*E34)</f>
        <v>-3.1133835810411812</v>
      </c>
      <c r="G34" s="1">
        <f>((-3*((B34+0.1)^2))-(2*(B34+0.1)*F34))/(((B34+0.1)^2)+(COS(F34)))</f>
        <v>-1.1064554697776257</v>
      </c>
      <c r="I34" s="2" t="s">
        <v>31</v>
      </c>
      <c r="J34" s="2">
        <v>1.5</v>
      </c>
      <c r="K34" s="2" t="s">
        <v>669</v>
      </c>
      <c r="L34" s="2">
        <f t="shared" si="11"/>
        <v>-1.1314038551175891</v>
      </c>
      <c r="M34" s="1">
        <f t="shared" si="12"/>
        <v>-1.254317606234997</v>
      </c>
      <c r="N34" s="1">
        <f t="shared" si="13"/>
        <v>-1.1941197354293389</v>
      </c>
      <c r="O34" s="1">
        <f t="shared" si="14"/>
        <v>-1.2654543572549286</v>
      </c>
      <c r="Q34" s="2" t="s">
        <v>31</v>
      </c>
      <c r="R34" s="2">
        <v>0.3</v>
      </c>
      <c r="S34" s="2" t="s">
        <v>669</v>
      </c>
      <c r="T34" s="2">
        <f t="shared" si="7"/>
        <v>0.98114216069322435</v>
      </c>
      <c r="U34" s="1">
        <f t="shared" si="8"/>
        <v>-1.3290827344112988</v>
      </c>
      <c r="V34" s="1">
        <f t="shared" si="9"/>
        <v>0.96785133334911133</v>
      </c>
      <c r="W34" s="1">
        <f t="shared" si="10"/>
        <v>-1.3395765545669565</v>
      </c>
    </row>
    <row r="35" spans="1:23" x14ac:dyDescent="0.25">
      <c r="I35" s="2" t="s">
        <v>674</v>
      </c>
      <c r="J35" s="2">
        <v>1.55</v>
      </c>
      <c r="K35" s="2" t="s">
        <v>675</v>
      </c>
      <c r="L35" s="2">
        <f t="shared" si="11"/>
        <v>-1.1943981542048372</v>
      </c>
      <c r="M35" s="1">
        <f t="shared" si="12"/>
        <v>-1.2652610574071486</v>
      </c>
      <c r="N35" s="1">
        <f t="shared" si="13"/>
        <v>-1.2576612070751947</v>
      </c>
      <c r="O35" s="1">
        <f t="shared" si="14"/>
        <v>-1.2745570330873337</v>
      </c>
      <c r="Q35" s="2" t="s">
        <v>674</v>
      </c>
      <c r="R35" s="2">
        <v>0.31</v>
      </c>
      <c r="S35" s="2" t="s">
        <v>675</v>
      </c>
      <c r="T35" s="2">
        <f t="shared" si="7"/>
        <v>0.96779886424833306</v>
      </c>
      <c r="U35" s="1">
        <f t="shared" si="8"/>
        <v>-1.3394402146527649</v>
      </c>
      <c r="V35" s="1">
        <f t="shared" si="9"/>
        <v>0.95440446210180541</v>
      </c>
      <c r="W35" s="1">
        <f t="shared" si="10"/>
        <v>-1.3490460972825968</v>
      </c>
    </row>
    <row r="36" spans="1:23" x14ac:dyDescent="0.25">
      <c r="I36" s="2" t="s">
        <v>679</v>
      </c>
      <c r="J36" s="2">
        <v>1.6</v>
      </c>
      <c r="K36" s="2" t="s">
        <v>680</v>
      </c>
      <c r="L36" s="2">
        <f t="shared" si="11"/>
        <v>-1.2578936064671993</v>
      </c>
      <c r="M36" s="1">
        <f t="shared" si="12"/>
        <v>-1.2743959822988384</v>
      </c>
      <c r="N36" s="1">
        <f t="shared" si="13"/>
        <v>-1.3216134055821411</v>
      </c>
      <c r="O36" s="1">
        <f t="shared" si="14"/>
        <v>-1.2819238568682829</v>
      </c>
      <c r="Q36" s="2" t="s">
        <v>679</v>
      </c>
      <c r="R36" s="2">
        <v>0.32</v>
      </c>
      <c r="S36" s="2" t="s">
        <v>680</v>
      </c>
      <c r="T36" s="2">
        <f t="shared" si="7"/>
        <v>0.95435643268865622</v>
      </c>
      <c r="U36" s="1">
        <f t="shared" si="8"/>
        <v>-1.3489232411535632</v>
      </c>
      <c r="V36" s="1">
        <f t="shared" si="9"/>
        <v>0.94086720027712056</v>
      </c>
      <c r="W36" s="1">
        <f t="shared" si="10"/>
        <v>-1.3577211160251845</v>
      </c>
    </row>
    <row r="37" spans="1:23" x14ac:dyDescent="0.25">
      <c r="I37" s="2" t="s">
        <v>681</v>
      </c>
      <c r="J37" s="2">
        <v>1.65</v>
      </c>
      <c r="K37" s="2" t="s">
        <v>682</v>
      </c>
      <c r="L37" s="2">
        <f t="shared" si="11"/>
        <v>-1.3218016024463772</v>
      </c>
      <c r="M37" s="1">
        <f t="shared" si="12"/>
        <v>-1.2817934255874508</v>
      </c>
      <c r="N37" s="1">
        <f t="shared" si="13"/>
        <v>-1.3858912737257498</v>
      </c>
      <c r="O37" s="1">
        <f t="shared" si="14"/>
        <v>-1.2876248162115285</v>
      </c>
      <c r="Q37" s="2" t="s">
        <v>681</v>
      </c>
      <c r="R37" s="2">
        <v>0.33</v>
      </c>
      <c r="S37" s="2" t="s">
        <v>682</v>
      </c>
      <c r="T37" s="2">
        <f t="shared" si="7"/>
        <v>0.94082321090276244</v>
      </c>
      <c r="U37" s="1">
        <f t="shared" si="8"/>
        <v>-1.357610382725007</v>
      </c>
      <c r="V37" s="1">
        <f t="shared" si="9"/>
        <v>0.92724710707551239</v>
      </c>
      <c r="W37" s="1">
        <f t="shared" si="10"/>
        <v>-1.3656728210345923</v>
      </c>
    </row>
    <row r="38" spans="1:23" x14ac:dyDescent="0.25">
      <c r="I38" s="2" t="s">
        <v>683</v>
      </c>
      <c r="J38" s="2">
        <v>1.7</v>
      </c>
      <c r="K38" s="2" t="s">
        <v>684</v>
      </c>
      <c r="L38" s="2">
        <f t="shared" si="11"/>
        <v>-1.3860370584913517</v>
      </c>
      <c r="M38" s="1">
        <f t="shared" si="12"/>
        <v>-1.287523586922424</v>
      </c>
      <c r="N38" s="1">
        <f t="shared" si="13"/>
        <v>-1.450413237837473</v>
      </c>
      <c r="O38" s="1">
        <f t="shared" si="14"/>
        <v>-1.2917310731930205</v>
      </c>
      <c r="Q38" s="2" t="s">
        <v>683</v>
      </c>
      <c r="R38" s="2">
        <v>0.34</v>
      </c>
      <c r="S38" s="2" t="s">
        <v>684</v>
      </c>
      <c r="T38" s="2">
        <f t="shared" si="7"/>
        <v>0.9272067948839644</v>
      </c>
      <c r="U38" s="1">
        <f t="shared" si="8"/>
        <v>-1.3655729809223349</v>
      </c>
      <c r="V38" s="1">
        <f t="shared" si="9"/>
        <v>0.91355106507474104</v>
      </c>
      <c r="W38" s="1">
        <f t="shared" si="10"/>
        <v>-1.3729658467111288</v>
      </c>
    </row>
    <row r="39" spans="1:23" x14ac:dyDescent="0.25">
      <c r="I39" s="2" t="s">
        <v>685</v>
      </c>
      <c r="J39" s="2">
        <v>1.75</v>
      </c>
      <c r="K39" s="2" t="s">
        <v>686</v>
      </c>
      <c r="L39" s="2">
        <f t="shared" si="11"/>
        <v>-1.4505184249942378</v>
      </c>
      <c r="M39" s="1">
        <f t="shared" si="12"/>
        <v>-1.2916577770733988</v>
      </c>
      <c r="N39" s="1">
        <f t="shared" si="13"/>
        <v>-1.5151013138479077</v>
      </c>
      <c r="O39" s="1">
        <f t="shared" si="14"/>
        <v>-1.2943165298334569</v>
      </c>
      <c r="Q39" s="2" t="s">
        <v>685</v>
      </c>
      <c r="R39" s="2">
        <v>0.35</v>
      </c>
      <c r="S39" s="2" t="s">
        <v>686</v>
      </c>
      <c r="T39" s="2">
        <f t="shared" si="7"/>
        <v>0.91351410074579709</v>
      </c>
      <c r="U39" s="1">
        <f t="shared" si="8"/>
        <v>-1.3728757912927374</v>
      </c>
      <c r="V39" s="1">
        <f t="shared" si="9"/>
        <v>0.89978534283286971</v>
      </c>
      <c r="W39" s="1">
        <f t="shared" si="10"/>
        <v>-1.379658850712574</v>
      </c>
    </row>
    <row r="40" spans="1:23" x14ac:dyDescent="0.25">
      <c r="I40" s="2" t="s">
        <v>687</v>
      </c>
      <c r="J40" s="2">
        <v>1.8</v>
      </c>
      <c r="K40" s="2" t="s">
        <v>688</v>
      </c>
      <c r="L40" s="2">
        <f t="shared" si="11"/>
        <v>-1.5151677826669092</v>
      </c>
      <c r="M40" s="1">
        <f t="shared" si="12"/>
        <v>-1.2942699861683826</v>
      </c>
      <c r="N40" s="1">
        <f t="shared" si="13"/>
        <v>-1.5798812819753283</v>
      </c>
      <c r="O40" s="1">
        <f t="shared" si="14"/>
        <v>-1.2954589573000375</v>
      </c>
      <c r="Q40" s="2" t="s">
        <v>687</v>
      </c>
      <c r="R40" s="2">
        <v>0.36</v>
      </c>
      <c r="S40" s="2" t="s">
        <v>688</v>
      </c>
      <c r="T40" s="2">
        <f t="shared" si="7"/>
        <v>0.89975142753577053</v>
      </c>
      <c r="U40" s="1">
        <f t="shared" si="8"/>
        <v>-1.3795775824539618</v>
      </c>
      <c r="V40" s="1">
        <f t="shared" si="9"/>
        <v>0.88595565171123092</v>
      </c>
      <c r="W40" s="1">
        <f t="shared" si="10"/>
        <v>-1.3858050684639736</v>
      </c>
    </row>
    <row r="41" spans="1:23" x14ac:dyDescent="0.25">
      <c r="I41" s="2" t="s">
        <v>689</v>
      </c>
      <c r="J41" s="2">
        <v>1.85</v>
      </c>
      <c r="K41" s="2" t="s">
        <v>690</v>
      </c>
      <c r="L41" s="2">
        <f t="shared" si="11"/>
        <v>-1.5799110062536197</v>
      </c>
      <c r="M41" s="1">
        <f t="shared" si="12"/>
        <v>-1.2954380177247908</v>
      </c>
      <c r="N41" s="1">
        <f t="shared" si="13"/>
        <v>-1.6446829071398592</v>
      </c>
      <c r="O41" s="1">
        <f t="shared" si="14"/>
        <v>-1.2952406661185791</v>
      </c>
      <c r="Q41" s="2" t="s">
        <v>689</v>
      </c>
      <c r="R41" s="2">
        <v>0.37</v>
      </c>
      <c r="S41" s="2" t="s">
        <v>690</v>
      </c>
      <c r="T41" s="2">
        <f t="shared" si="7"/>
        <v>0.88592451428118091</v>
      </c>
      <c r="U41" s="1">
        <f t="shared" si="8"/>
        <v>-1.3857316908839654</v>
      </c>
      <c r="V41" s="1">
        <f t="shared" si="9"/>
        <v>0.87206719737234129</v>
      </c>
      <c r="W41" s="1">
        <f t="shared" si="10"/>
        <v>-1.3914528229661633</v>
      </c>
    </row>
    <row r="42" spans="1:23" x14ac:dyDescent="0.25">
      <c r="I42" s="2" t="s">
        <v>691</v>
      </c>
      <c r="J42" s="2">
        <v>1.9</v>
      </c>
      <c r="K42" s="2" t="s">
        <v>692</v>
      </c>
      <c r="L42" s="2">
        <f t="shared" si="11"/>
        <v>-1.6446779733497039</v>
      </c>
      <c r="M42" s="1">
        <f t="shared" si="12"/>
        <v>-1.2952441657627916</v>
      </c>
      <c r="N42" s="1">
        <f t="shared" si="13"/>
        <v>-1.7094401816378435</v>
      </c>
      <c r="O42" s="1">
        <f t="shared" si="14"/>
        <v>-1.2937487198280955</v>
      </c>
      <c r="Q42" s="2" t="s">
        <v>691</v>
      </c>
      <c r="R42" s="2">
        <v>0.38</v>
      </c>
      <c r="S42" s="2" t="s">
        <v>692</v>
      </c>
      <c r="T42" s="2">
        <f t="shared" si="7"/>
        <v>0.87203859171193021</v>
      </c>
      <c r="U42" s="1">
        <f t="shared" si="8"/>
        <v>-1.3913865312014715</v>
      </c>
      <c r="V42" s="1">
        <f t="shared" si="9"/>
        <v>0.85812472639991555</v>
      </c>
      <c r="W42" s="1">
        <f t="shared" si="10"/>
        <v>-1.3966459910519526</v>
      </c>
    </row>
    <row r="43" spans="1:23" x14ac:dyDescent="0.25">
      <c r="I43" s="2" t="s">
        <v>693</v>
      </c>
      <c r="J43" s="2">
        <v>1.95</v>
      </c>
      <c r="K43" s="2" t="s">
        <v>694</v>
      </c>
      <c r="L43" s="2">
        <f t="shared" si="11"/>
        <v>-1.7094027954894762</v>
      </c>
      <c r="M43" s="1">
        <f t="shared" si="12"/>
        <v>-1.2937754372671724</v>
      </c>
      <c r="N43" s="1">
        <f t="shared" si="13"/>
        <v>-1.7740915673528348</v>
      </c>
      <c r="O43" s="1">
        <f t="shared" si="14"/>
        <v>-1.2910747194909213</v>
      </c>
      <c r="Q43" s="2" t="s">
        <v>693</v>
      </c>
      <c r="R43" s="2">
        <v>0.39</v>
      </c>
      <c r="S43" s="2" t="s">
        <v>694</v>
      </c>
      <c r="T43" s="2">
        <f t="shared" si="7"/>
        <v>0.85809842910066314</v>
      </c>
      <c r="U43" s="1">
        <f t="shared" si="8"/>
        <v>-1.3965860630089624</v>
      </c>
      <c r="V43" s="1">
        <f t="shared" si="9"/>
        <v>0.8441325684705735</v>
      </c>
      <c r="W43" s="1">
        <f t="shared" si="10"/>
        <v>-1.401424428058339</v>
      </c>
    </row>
    <row r="44" spans="1:23" x14ac:dyDescent="0.25">
      <c r="I44" s="2" t="s">
        <v>695</v>
      </c>
      <c r="J44" s="2">
        <v>2</v>
      </c>
      <c r="K44" s="2" t="s">
        <v>696</v>
      </c>
      <c r="L44" s="2">
        <f t="shared" si="11"/>
        <v>-1.7740240494084285</v>
      </c>
      <c r="M44" s="1">
        <f t="shared" si="12"/>
        <v>-1.2911233470393386</v>
      </c>
      <c r="N44" s="1">
        <f t="shared" si="13"/>
        <v>-1.8385802167603955</v>
      </c>
      <c r="O44" s="1">
        <f t="shared" si="14"/>
        <v>-1.2873142092589662</v>
      </c>
      <c r="Q44" s="2" t="s">
        <v>695</v>
      </c>
      <c r="R44" s="2">
        <v>0.4</v>
      </c>
      <c r="S44" s="2" t="s">
        <v>696</v>
      </c>
      <c r="T44" s="2">
        <f t="shared" si="7"/>
        <v>0.84410837664532667</v>
      </c>
      <c r="U44" s="1">
        <f t="shared" si="8"/>
        <v>-1.4013702162110073</v>
      </c>
      <c r="V44" s="1">
        <f t="shared" si="9"/>
        <v>0.83009467448321661</v>
      </c>
      <c r="W44" s="1">
        <f t="shared" si="10"/>
        <v>-1.4058243533787378</v>
      </c>
    </row>
    <row r="45" spans="1:23" x14ac:dyDescent="0.25">
      <c r="I45" s="2" t="s">
        <v>697</v>
      </c>
      <c r="J45" s="2">
        <v>2.0499999999999998</v>
      </c>
      <c r="K45" s="2" t="s">
        <v>698</v>
      </c>
      <c r="L45" s="2">
        <f t="shared" si="11"/>
        <v>-1.838484988315886</v>
      </c>
      <c r="M45" s="1">
        <f t="shared" si="12"/>
        <v>-1.287383334570972</v>
      </c>
      <c r="N45" s="1">
        <f t="shared" si="13"/>
        <v>-1.9028541550444347</v>
      </c>
      <c r="O45" s="1">
        <f t="shared" si="14"/>
        <v>-1.2825657717700847</v>
      </c>
      <c r="Q45" s="2" t="s">
        <v>697</v>
      </c>
      <c r="R45" s="2">
        <v>0.41</v>
      </c>
      <c r="S45" s="2" t="s">
        <v>698</v>
      </c>
      <c r="T45" s="2">
        <f t="shared" si="7"/>
        <v>0.8300724037973779</v>
      </c>
      <c r="U45" s="1">
        <f t="shared" si="8"/>
        <v>-1.4057752772329928</v>
      </c>
      <c r="V45" s="1">
        <f t="shared" si="9"/>
        <v>0.816014651025048</v>
      </c>
      <c r="W45" s="1">
        <f t="shared" si="10"/>
        <v>-1.4098786996222454</v>
      </c>
    </row>
    <row r="46" spans="1:23" x14ac:dyDescent="0.25">
      <c r="I46" s="2" t="s">
        <v>699</v>
      </c>
      <c r="J46" s="2">
        <v>2.1</v>
      </c>
      <c r="K46" s="2" t="s">
        <v>700</v>
      </c>
      <c r="L46" s="2">
        <f t="shared" si="11"/>
        <v>-1.9027337159744124</v>
      </c>
      <c r="M46" s="1">
        <f t="shared" si="12"/>
        <v>-1.2826538709997426</v>
      </c>
      <c r="N46" s="1">
        <f t="shared" si="13"/>
        <v>-1.9668664095243995</v>
      </c>
      <c r="O46" s="1">
        <f t="shared" si="14"/>
        <v>-1.2769298948847072</v>
      </c>
      <c r="Q46" s="2" t="s">
        <v>699</v>
      </c>
      <c r="R46" s="2">
        <v>0.42</v>
      </c>
      <c r="S46" s="2" t="s">
        <v>700</v>
      </c>
      <c r="T46" s="2">
        <f t="shared" si="7"/>
        <v>0.81599413391310172</v>
      </c>
      <c r="U46" s="1">
        <f t="shared" si="8"/>
        <v>-1.4098342388406679</v>
      </c>
      <c r="V46" s="1">
        <f t="shared" si="9"/>
        <v>0.80189579152469503</v>
      </c>
      <c r="W46" s="1">
        <f t="shared" si="10"/>
        <v>-1.4136174282059</v>
      </c>
    </row>
    <row r="47" spans="1:23" x14ac:dyDescent="0.25">
      <c r="I47" s="2" t="s">
        <v>701</v>
      </c>
      <c r="J47" s="2">
        <v>2.15</v>
      </c>
      <c r="K47" s="2" t="s">
        <v>702</v>
      </c>
      <c r="L47" s="2">
        <f t="shared" si="11"/>
        <v>-1.9667233101215236</v>
      </c>
      <c r="M47" s="1">
        <f t="shared" si="12"/>
        <v>-1.2770353368843974</v>
      </c>
      <c r="N47" s="1">
        <f t="shared" si="13"/>
        <v>-2.0305750769657434</v>
      </c>
      <c r="O47" s="1">
        <f t="shared" si="14"/>
        <v>-1.2705076972336924</v>
      </c>
      <c r="Q47" s="2" t="s">
        <v>701</v>
      </c>
      <c r="R47" s="2">
        <v>0.43</v>
      </c>
      <c r="S47" s="2" t="s">
        <v>702</v>
      </c>
      <c r="T47" s="2">
        <f t="shared" si="7"/>
        <v>0.80187687557786891</v>
      </c>
      <c r="U47" s="1">
        <f t="shared" si="8"/>
        <v>-1.4135771163689563</v>
      </c>
      <c r="V47" s="1">
        <f t="shared" si="9"/>
        <v>0.78774110441417933</v>
      </c>
      <c r="W47" s="1">
        <f t="shared" si="10"/>
        <v>-1.417067814191991</v>
      </c>
    </row>
    <row r="48" spans="1:23" x14ac:dyDescent="0.25">
      <c r="I48" s="2" t="s">
        <v>703</v>
      </c>
      <c r="J48" s="2">
        <v>2.2000000000000002</v>
      </c>
      <c r="K48" s="2" t="s">
        <v>704</v>
      </c>
      <c r="L48" s="2">
        <f t="shared" si="11"/>
        <v>-2.030411885974476</v>
      </c>
      <c r="M48" s="1">
        <f t="shared" si="12"/>
        <v>-1.2706287575369728</v>
      </c>
      <c r="N48" s="1">
        <f t="shared" si="13"/>
        <v>-2.0939433238513248</v>
      </c>
      <c r="O48" s="1">
        <f t="shared" si="14"/>
        <v>-1.2633995991202491</v>
      </c>
      <c r="Q48" s="2" t="s">
        <v>703</v>
      </c>
      <c r="R48" s="2">
        <v>0.44</v>
      </c>
      <c r="S48" s="2" t="s">
        <v>704</v>
      </c>
      <c r="T48" s="2">
        <f t="shared" si="7"/>
        <v>0.78772365092506413</v>
      </c>
      <c r="U48" s="1">
        <f t="shared" si="8"/>
        <v>-1.4170312331611732</v>
      </c>
      <c r="V48" s="1">
        <f t="shared" si="9"/>
        <v>0.77355333859345243</v>
      </c>
      <c r="W48" s="1">
        <f t="shared" si="10"/>
        <v>-1.4202547030934054</v>
      </c>
    </row>
    <row r="49" spans="9:23" x14ac:dyDescent="0.25">
      <c r="I49" s="2" t="s">
        <v>705</v>
      </c>
      <c r="J49" s="2">
        <v>2.25</v>
      </c>
      <c r="K49" s="2" t="s">
        <v>706</v>
      </c>
      <c r="L49" s="2">
        <f t="shared" si="11"/>
        <v>-2.0937625948909067</v>
      </c>
      <c r="M49" s="1">
        <f t="shared" si="12"/>
        <v>-1.2635344818534477</v>
      </c>
      <c r="N49" s="1">
        <f t="shared" si="13"/>
        <v>-2.156939318983579</v>
      </c>
      <c r="O49" s="1">
        <f t="shared" si="14"/>
        <v>-1.2557040181893209</v>
      </c>
      <c r="Q49" s="2" t="s">
        <v>705</v>
      </c>
      <c r="R49" s="2">
        <v>0.45</v>
      </c>
      <c r="S49" s="2" t="s">
        <v>706</v>
      </c>
      <c r="T49" s="2">
        <f t="shared" si="7"/>
        <v>0.77353722124379121</v>
      </c>
      <c r="U49" s="1">
        <f t="shared" si="8"/>
        <v>-1.4202214779354518</v>
      </c>
      <c r="V49" s="1">
        <f t="shared" si="9"/>
        <v>0.75933500646443663</v>
      </c>
      <c r="W49" s="1">
        <f t="shared" si="10"/>
        <v>-1.4232007422332726</v>
      </c>
    </row>
    <row r="50" spans="9:23" x14ac:dyDescent="0.25">
      <c r="I50" s="2" t="s">
        <v>707</v>
      </c>
      <c r="J50" s="2">
        <v>2.2999999999999998</v>
      </c>
      <c r="K50" s="2" t="s">
        <v>708</v>
      </c>
      <c r="L50" s="2">
        <f t="shared" si="11"/>
        <v>-2.1567435573919758</v>
      </c>
      <c r="M50" s="1">
        <f t="shared" si="12"/>
        <v>-1.255850883654515</v>
      </c>
      <c r="N50" s="1">
        <f t="shared" si="13"/>
        <v>-2.2195361015747017</v>
      </c>
      <c r="O50" s="1">
        <f t="shared" si="14"/>
        <v>-1.247516157271507</v>
      </c>
      <c r="Q50" s="2" t="s">
        <v>707</v>
      </c>
      <c r="R50" s="2">
        <v>0.46</v>
      </c>
      <c r="S50" s="2" t="s">
        <v>708</v>
      </c>
      <c r="T50" s="2">
        <f t="shared" si="7"/>
        <v>0.75932011014294754</v>
      </c>
      <c r="U50" s="1">
        <f t="shared" si="8"/>
        <v>-1.4231705366617977</v>
      </c>
      <c r="V50" s="1">
        <f t="shared" si="9"/>
        <v>0.74508840477632954</v>
      </c>
      <c r="W50" s="1">
        <f t="shared" si="10"/>
        <v>-1.4259265890806954</v>
      </c>
    </row>
    <row r="51" spans="9:23" x14ac:dyDescent="0.25">
      <c r="I51" s="2" t="s">
        <v>709</v>
      </c>
      <c r="J51" s="2">
        <v>2.35</v>
      </c>
      <c r="K51" s="2" t="s">
        <v>710</v>
      </c>
      <c r="L51" s="2">
        <f t="shared" si="11"/>
        <v>-2.2193277334151262</v>
      </c>
      <c r="M51" s="1">
        <f t="shared" si="12"/>
        <v>-1.247673152775167</v>
      </c>
      <c r="N51" s="1">
        <f t="shared" si="13"/>
        <v>-2.2817113910538844</v>
      </c>
      <c r="O51" s="1">
        <f t="shared" si="14"/>
        <v>-1.2389269366314757</v>
      </c>
      <c r="Q51" s="2" t="s">
        <v>709</v>
      </c>
      <c r="R51" s="2">
        <v>0.47</v>
      </c>
      <c r="S51" s="2" t="s">
        <v>710</v>
      </c>
      <c r="T51" s="2">
        <f t="shared" si="7"/>
        <v>0.74507462451423512</v>
      </c>
      <c r="U51" s="1">
        <f t="shared" si="8"/>
        <v>-1.4258991013709965</v>
      </c>
      <c r="V51" s="1">
        <f t="shared" si="9"/>
        <v>0.73081563350052514</v>
      </c>
      <c r="W51" s="1">
        <f t="shared" si="10"/>
        <v>-1.4284510988060803</v>
      </c>
    </row>
    <row r="52" spans="9:23" x14ac:dyDescent="0.25">
      <c r="I52" s="2" t="s">
        <v>711</v>
      </c>
      <c r="J52" s="2">
        <v>2.4</v>
      </c>
      <c r="K52" s="2" t="s">
        <v>712</v>
      </c>
      <c r="L52" s="2">
        <f t="shared" si="11"/>
        <v>-2.2814927356502923</v>
      </c>
      <c r="M52" s="1">
        <f t="shared" si="12"/>
        <v>-1.2390922281950345</v>
      </c>
      <c r="N52" s="1">
        <f t="shared" si="13"/>
        <v>-2.3434473470600441</v>
      </c>
      <c r="O52" s="1">
        <f t="shared" si="14"/>
        <v>-1.2300221063087453</v>
      </c>
      <c r="Q52" s="2" t="s">
        <v>711</v>
      </c>
      <c r="R52" s="2">
        <v>0.48</v>
      </c>
      <c r="S52" s="2" t="s">
        <v>712</v>
      </c>
      <c r="T52" s="2">
        <f t="shared" si="7"/>
        <v>0.73080287351334972</v>
      </c>
      <c r="U52" s="1">
        <f t="shared" si="8"/>
        <v>-1.4284260581398793</v>
      </c>
      <c r="V52" s="1">
        <f t="shared" si="9"/>
        <v>0.71651861293195096</v>
      </c>
      <c r="W52" s="1">
        <f t="shared" si="10"/>
        <v>-1.4307914931174135</v>
      </c>
    </row>
    <row r="53" spans="9:23" x14ac:dyDescent="0.25">
      <c r="I53" s="2" t="s">
        <v>713</v>
      </c>
      <c r="J53" s="2">
        <v>2.4500000000000002</v>
      </c>
      <c r="K53" s="2" t="s">
        <v>714</v>
      </c>
      <c r="L53" s="2">
        <f t="shared" si="11"/>
        <v>-2.343220594012887</v>
      </c>
      <c r="M53" s="1">
        <f t="shared" si="12"/>
        <v>-1.2301939091550929</v>
      </c>
      <c r="N53" s="1">
        <f t="shared" si="13"/>
        <v>-2.4047302894706415</v>
      </c>
      <c r="O53" s="1">
        <f t="shared" si="14"/>
        <v>-1.2208815579846681</v>
      </c>
      <c r="Q53" s="2" t="s">
        <v>713</v>
      </c>
      <c r="R53" s="2">
        <v>0.49</v>
      </c>
      <c r="S53" s="2" t="s">
        <v>714</v>
      </c>
      <c r="T53" s="2">
        <f t="shared" si="7"/>
        <v>0.71650678575706328</v>
      </c>
      <c r="U53" s="1">
        <f t="shared" si="8"/>
        <v>-1.4307686563162467</v>
      </c>
      <c r="V53" s="1">
        <f t="shared" si="9"/>
        <v>0.70219909919390078</v>
      </c>
      <c r="W53" s="1">
        <f t="shared" si="10"/>
        <v>-1.4329635122592603</v>
      </c>
    </row>
    <row r="54" spans="9:23" x14ac:dyDescent="0.25">
      <c r="I54" s="2" t="s">
        <v>715</v>
      </c>
      <c r="J54" s="2">
        <v>2.5</v>
      </c>
      <c r="K54" s="2" t="s">
        <v>716</v>
      </c>
      <c r="L54" s="2">
        <f t="shared" si="11"/>
        <v>-2.404497480691381</v>
      </c>
      <c r="M54" s="1">
        <f t="shared" si="12"/>
        <v>-1.2210581640926927</v>
      </c>
      <c r="N54" s="1">
        <f t="shared" si="13"/>
        <v>-2.4655503888960157</v>
      </c>
      <c r="O54" s="1">
        <f t="shared" si="14"/>
        <v>-1.2115788411623172</v>
      </c>
      <c r="Q54" s="2" t="s">
        <v>715</v>
      </c>
      <c r="R54" s="2">
        <v>0.5</v>
      </c>
      <c r="S54" s="2" t="s">
        <v>716</v>
      </c>
      <c r="T54" s="2">
        <f t="shared" si="7"/>
        <v>0.7021881249141857</v>
      </c>
      <c r="U54" s="1">
        <f t="shared" si="8"/>
        <v>-1.4329426608677871</v>
      </c>
      <c r="V54" s="1">
        <f t="shared" si="9"/>
        <v>0.68785869830550783</v>
      </c>
      <c r="W54" s="1">
        <f t="shared" si="10"/>
        <v>-1.4349815518837616</v>
      </c>
    </row>
    <row r="55" spans="9:23" x14ac:dyDescent="0.25">
      <c r="I55" s="2" t="s">
        <v>717</v>
      </c>
      <c r="J55" s="2">
        <v>2.5499999999999998</v>
      </c>
      <c r="K55" s="2" t="s">
        <v>718</v>
      </c>
      <c r="L55" s="2">
        <f t="shared" si="11"/>
        <v>-2.4653134058227564</v>
      </c>
      <c r="M55" s="1">
        <f t="shared" si="12"/>
        <v>-1.2117586426560707</v>
      </c>
      <c r="N55" s="1">
        <f t="shared" si="13"/>
        <v>-2.5259013379555597</v>
      </c>
      <c r="O55" s="1">
        <f t="shared" si="14"/>
        <v>-1.2021808762962876</v>
      </c>
      <c r="Q55" s="2" t="s">
        <v>717</v>
      </c>
      <c r="R55" s="2">
        <v>0.51</v>
      </c>
      <c r="S55" s="2" t="s">
        <v>718</v>
      </c>
      <c r="T55" s="2">
        <f t="shared" si="7"/>
        <v>0.68784850385042795</v>
      </c>
      <c r="U55" s="1">
        <f t="shared" si="8"/>
        <v>-1.4349624895671174</v>
      </c>
      <c r="V55" s="1">
        <f t="shared" si="9"/>
        <v>0.6734988789547568</v>
      </c>
      <c r="W55" s="1">
        <f t="shared" si="10"/>
        <v>-1.4368587863400097</v>
      </c>
    </row>
    <row r="56" spans="9:23" x14ac:dyDescent="0.25">
      <c r="I56" s="2" t="s">
        <v>719</v>
      </c>
      <c r="J56" s="2">
        <v>2.6</v>
      </c>
      <c r="K56" s="2" t="s">
        <v>720</v>
      </c>
      <c r="L56" s="2">
        <f t="shared" si="11"/>
        <v>-2.5256618937965651</v>
      </c>
      <c r="M56" s="1">
        <f t="shared" si="12"/>
        <v>-1.2023623839246951</v>
      </c>
      <c r="N56" s="1">
        <f t="shared" si="13"/>
        <v>-2.5857800129927999</v>
      </c>
      <c r="O56" s="1">
        <f t="shared" si="14"/>
        <v>-1.1927478483079932</v>
      </c>
      <c r="Q56" s="2" t="s">
        <v>719</v>
      </c>
      <c r="R56" s="2">
        <v>0.52</v>
      </c>
      <c r="S56" s="2" t="s">
        <v>720</v>
      </c>
      <c r="T56" s="2">
        <f t="shared" si="7"/>
        <v>0.67348939747089231</v>
      </c>
      <c r="U56" s="1">
        <f t="shared" si="8"/>
        <v>-1.4368413365623038</v>
      </c>
      <c r="V56" s="1">
        <f t="shared" si="9"/>
        <v>0.65912098410526931</v>
      </c>
      <c r="W56" s="1">
        <f t="shared" si="10"/>
        <v>-1.4386072797764646</v>
      </c>
    </row>
    <row r="57" spans="9:23" x14ac:dyDescent="0.25">
      <c r="I57" s="2" t="s">
        <v>721</v>
      </c>
      <c r="J57" s="2">
        <v>2.65</v>
      </c>
      <c r="K57" s="2" t="s">
        <v>722</v>
      </c>
      <c r="L57" s="2">
        <f t="shared" si="11"/>
        <v>-2.5855396496023824</v>
      </c>
      <c r="M57" s="1">
        <f t="shared" si="12"/>
        <v>-1.1929297047248792</v>
      </c>
      <c r="N57" s="1">
        <f t="shared" si="13"/>
        <v>-2.6451861348386263</v>
      </c>
      <c r="O57" s="1">
        <f t="shared" si="14"/>
        <v>-1.1833332577329079</v>
      </c>
      <c r="Q57" s="2" t="s">
        <v>721</v>
      </c>
      <c r="R57" s="2">
        <v>0.53</v>
      </c>
      <c r="S57" s="2" t="s">
        <v>722</v>
      </c>
      <c r="T57" s="2">
        <f t="shared" si="7"/>
        <v>0.65911215438919846</v>
      </c>
      <c r="U57" s="1">
        <f t="shared" si="8"/>
        <v>-1.4385912837304711</v>
      </c>
      <c r="V57" s="1">
        <f t="shared" si="9"/>
        <v>0.64472624155189373</v>
      </c>
      <c r="W57" s="1">
        <f t="shared" si="10"/>
        <v>-1.4402380863111399</v>
      </c>
    </row>
    <row r="58" spans="9:23" x14ac:dyDescent="0.25">
      <c r="I58" s="2" t="s">
        <v>723</v>
      </c>
      <c r="J58" s="2">
        <v>2.7</v>
      </c>
      <c r="K58" s="2" t="s">
        <v>724</v>
      </c>
      <c r="L58" s="2">
        <f t="shared" si="11"/>
        <v>-2.644946223663827</v>
      </c>
      <c r="M58" s="1">
        <f t="shared" si="12"/>
        <v>-1.1835142456703838</v>
      </c>
      <c r="N58" s="1">
        <f t="shared" si="13"/>
        <v>-2.7041219359473461</v>
      </c>
      <c r="O58" s="1">
        <f t="shared" si="14"/>
        <v>-1.1739841033374403</v>
      </c>
      <c r="Q58" s="2" t="s">
        <v>723</v>
      </c>
      <c r="R58" s="2">
        <v>0.54</v>
      </c>
      <c r="S58" s="2" t="s">
        <v>724</v>
      </c>
      <c r="T58" s="2">
        <f t="shared" si="7"/>
        <v>0.64471800753899045</v>
      </c>
      <c r="U58" s="1">
        <f t="shared" si="8"/>
        <v>-1.44022340107209</v>
      </c>
      <c r="V58" s="1">
        <f t="shared" si="9"/>
        <v>0.63031577352826951</v>
      </c>
      <c r="W58" s="1">
        <f t="shared" si="10"/>
        <v>-1.4417613403962406</v>
      </c>
    </row>
    <row r="59" spans="9:23" x14ac:dyDescent="0.25">
      <c r="I59" s="2" t="s">
        <v>725</v>
      </c>
      <c r="J59" s="2">
        <v>2.75</v>
      </c>
      <c r="K59" s="2" t="s">
        <v>726</v>
      </c>
      <c r="L59" s="2">
        <f t="shared" si="11"/>
        <v>-2.7038836823890224</v>
      </c>
      <c r="M59" s="1">
        <f t="shared" si="12"/>
        <v>-1.1741631490595281</v>
      </c>
      <c r="N59" s="1">
        <f t="shared" si="13"/>
        <v>-2.7625918398419986</v>
      </c>
      <c r="O59" s="1">
        <f t="shared" si="14"/>
        <v>-1.16474116899087</v>
      </c>
      <c r="Q59" s="2" t="s">
        <v>725</v>
      </c>
      <c r="R59" s="2">
        <v>0.55000000000000004</v>
      </c>
      <c r="S59" s="2" t="s">
        <v>726</v>
      </c>
      <c r="T59" s="2">
        <f t="shared" si="7"/>
        <v>0.63030808383164882</v>
      </c>
      <c r="U59" s="1">
        <f t="shared" si="8"/>
        <v>-1.4417478372753081</v>
      </c>
      <c r="V59" s="1">
        <f t="shared" si="9"/>
        <v>0.61589060545889573</v>
      </c>
      <c r="W59" s="1">
        <f t="shared" si="10"/>
        <v>-1.4431863383874535</v>
      </c>
    </row>
    <row r="60" spans="9:23" x14ac:dyDescent="0.25">
      <c r="I60" s="2" t="s">
        <v>727</v>
      </c>
      <c r="J60" s="2">
        <v>2.8</v>
      </c>
      <c r="K60" s="2" t="s">
        <v>728</v>
      </c>
      <c r="L60" s="2">
        <f t="shared" si="11"/>
        <v>-2.7623562903402825</v>
      </c>
      <c r="M60" s="1">
        <f t="shared" si="12"/>
        <v>-1.1649173416141603</v>
      </c>
      <c r="N60" s="1">
        <f t="shared" si="13"/>
        <v>-2.8206021574209905</v>
      </c>
      <c r="O60" s="1">
        <f t="shared" si="14"/>
        <v>-1.1556393883647342</v>
      </c>
      <c r="Q60" s="2" t="s">
        <v>727</v>
      </c>
      <c r="R60" s="2">
        <v>0.56000000000000005</v>
      </c>
      <c r="S60" s="2" t="s">
        <v>728</v>
      </c>
      <c r="T60" s="2">
        <f t="shared" si="7"/>
        <v>0.61588341295333504</v>
      </c>
      <c r="U60" s="1">
        <f t="shared" si="8"/>
        <v>-1.443173901463042</v>
      </c>
      <c r="V60" s="1">
        <f t="shared" si="9"/>
        <v>0.60145167393870458</v>
      </c>
      <c r="W60" s="1">
        <f t="shared" si="10"/>
        <v>-1.4445216122226732</v>
      </c>
    </row>
    <row r="61" spans="9:23" x14ac:dyDescent="0.25">
      <c r="I61" s="2" t="s">
        <v>729</v>
      </c>
      <c r="J61" s="2">
        <v>2.85</v>
      </c>
      <c r="K61" s="2" t="s">
        <v>730</v>
      </c>
      <c r="L61" s="2">
        <f t="shared" si="11"/>
        <v>-2.8203702085897548</v>
      </c>
      <c r="M61" s="1">
        <f t="shared" si="12"/>
        <v>-1.1558118957452148</v>
      </c>
      <c r="N61" s="1">
        <f t="shared" si="13"/>
        <v>-2.8781608033770154</v>
      </c>
      <c r="O61" s="1">
        <f t="shared" si="14"/>
        <v>-1.1467082631268954</v>
      </c>
      <c r="Q61" s="2" t="s">
        <v>729</v>
      </c>
      <c r="R61" s="2">
        <v>0.56999999999999995</v>
      </c>
      <c r="S61" s="2" t="s">
        <v>730</v>
      </c>
      <c r="T61" s="2">
        <f t="shared" si="7"/>
        <v>0.60144493538490651</v>
      </c>
      <c r="U61" s="1">
        <f t="shared" si="8"/>
        <v>-1.4445101370299149</v>
      </c>
      <c r="V61" s="1">
        <f t="shared" si="9"/>
        <v>0.58699983401460731</v>
      </c>
      <c r="W61" s="1">
        <f t="shared" si="10"/>
        <v>-1.4457749960198552</v>
      </c>
    </row>
    <row r="62" spans="9:23" x14ac:dyDescent="0.25">
      <c r="I62" s="2" t="s">
        <v>731</v>
      </c>
      <c r="J62" s="2">
        <v>2.9</v>
      </c>
      <c r="K62" s="2" t="s">
        <v>732</v>
      </c>
      <c r="L62" s="2">
        <f t="shared" si="11"/>
        <v>-2.8779332125615578</v>
      </c>
      <c r="M62" s="1">
        <f t="shared" si="12"/>
        <v>-1.1468764450503022</v>
      </c>
      <c r="N62" s="1">
        <f t="shared" si="13"/>
        <v>-2.9352770348140726</v>
      </c>
      <c r="O62" s="1">
        <f t="shared" si="14"/>
        <v>-1.1379723132118686</v>
      </c>
      <c r="Q62" s="2" t="s">
        <v>731</v>
      </c>
      <c r="R62" s="2">
        <v>0.57999999999999996</v>
      </c>
      <c r="S62" s="2" t="s">
        <v>732</v>
      </c>
      <c r="T62" s="2">
        <f t="shared" si="7"/>
        <v>0.58699350971965769</v>
      </c>
      <c r="U62" s="1">
        <f t="shared" si="8"/>
        <v>-1.4457643883808438</v>
      </c>
      <c r="V62" s="1">
        <f t="shared" si="9"/>
        <v>0.57253586583584926</v>
      </c>
      <c r="W62" s="1">
        <f t="shared" si="10"/>
        <v>-1.4469536863182202</v>
      </c>
    </row>
    <row r="63" spans="9:23" x14ac:dyDescent="0.25">
      <c r="I63" s="2" t="s">
        <v>733</v>
      </c>
      <c r="J63" s="2">
        <v>2.95</v>
      </c>
      <c r="K63" s="2" t="s">
        <v>734</v>
      </c>
      <c r="L63" s="2">
        <f t="shared" si="11"/>
        <v>-2.935054431518112</v>
      </c>
      <c r="M63" s="1">
        <f t="shared" si="12"/>
        <v>-1.1381356326056671</v>
      </c>
      <c r="N63" s="1">
        <f t="shared" si="13"/>
        <v>-2.9919612131483952</v>
      </c>
      <c r="O63" s="1">
        <f t="shared" si="14"/>
        <v>-1.1294515410706563</v>
      </c>
      <c r="Q63" s="2" t="s">
        <v>733</v>
      </c>
      <c r="R63" s="2">
        <v>0.59</v>
      </c>
      <c r="S63" s="2" t="s">
        <v>734</v>
      </c>
      <c r="T63" s="2">
        <f t="shared" si="7"/>
        <v>0.57252991934616237</v>
      </c>
      <c r="U63" s="1">
        <f t="shared" si="8"/>
        <v>-1.4469438612973979</v>
      </c>
      <c r="V63" s="1">
        <f t="shared" si="9"/>
        <v>0.55806048073318837</v>
      </c>
      <c r="W63" s="1">
        <f t="shared" si="10"/>
        <v>-1.4480642966103427</v>
      </c>
    </row>
    <row r="64" spans="9:23" x14ac:dyDescent="0.25">
      <c r="I64" s="2" t="s">
        <v>735</v>
      </c>
      <c r="J64" s="2">
        <v>3</v>
      </c>
      <c r="K64" s="2" t="s">
        <v>736</v>
      </c>
      <c r="L64" s="16">
        <f t="shared" si="11"/>
        <v>-2.99174411086002</v>
      </c>
      <c r="M64" s="1">
        <f t="shared" si="12"/>
        <v>-1.1296095738962342</v>
      </c>
      <c r="N64" s="1">
        <f t="shared" si="13"/>
        <v>-3.0482245895548319</v>
      </c>
      <c r="O64" s="1">
        <f t="shared" si="14"/>
        <v>-1.1211618952105067</v>
      </c>
      <c r="Q64" s="2" t="s">
        <v>735</v>
      </c>
      <c r="R64" s="2">
        <v>0.6</v>
      </c>
      <c r="S64" s="2" t="s">
        <v>736</v>
      </c>
      <c r="T64" s="2">
        <f t="shared" si="7"/>
        <v>0.55805487855662372</v>
      </c>
      <c r="U64" s="1">
        <f t="shared" si="8"/>
        <v>-1.4480551775811952</v>
      </c>
      <c r="V64" s="1">
        <f t="shared" si="9"/>
        <v>0.54357432678081175</v>
      </c>
      <c r="W64" s="1">
        <f t="shared" si="10"/>
        <v>-1.4491129067440334</v>
      </c>
    </row>
    <row r="65" spans="17:23" x14ac:dyDescent="0.25">
      <c r="Q65" s="2" t="s">
        <v>738</v>
      </c>
      <c r="R65" s="2">
        <v>0.61</v>
      </c>
      <c r="S65" s="2" t="s">
        <v>739</v>
      </c>
      <c r="T65" s="2">
        <f t="shared" si="7"/>
        <v>0.54356903813499757</v>
      </c>
      <c r="U65" s="1">
        <f t="shared" si="8"/>
        <v>-1.4491044245547706</v>
      </c>
      <c r="V65" s="1">
        <f t="shared" si="9"/>
        <v>0.52907799388944987</v>
      </c>
      <c r="W65" s="1">
        <f t="shared" si="10"/>
        <v>-1.4501051077115357</v>
      </c>
    </row>
    <row r="66" spans="17:23" x14ac:dyDescent="0.25">
      <c r="Q66" s="2" t="s">
        <v>740</v>
      </c>
      <c r="R66" s="2">
        <v>0.62</v>
      </c>
      <c r="S66" s="2" t="s">
        <v>741</v>
      </c>
      <c r="T66" s="2">
        <f t="shared" si="7"/>
        <v>0.52907299047366607</v>
      </c>
      <c r="U66" s="1">
        <f t="shared" si="8"/>
        <v>-1.4500971999388343</v>
      </c>
      <c r="V66" s="1">
        <f t="shared" si="9"/>
        <v>0.51457201847427769</v>
      </c>
      <c r="W66" s="1">
        <f t="shared" si="10"/>
        <v>-1.4510460422887652</v>
      </c>
    </row>
    <row r="67" spans="17:23" x14ac:dyDescent="0.25">
      <c r="Q67" s="2" t="s">
        <v>742</v>
      </c>
      <c r="R67" s="2">
        <v>0.63</v>
      </c>
      <c r="S67" s="2" t="s">
        <v>743</v>
      </c>
      <c r="T67" s="2">
        <f t="shared" si="7"/>
        <v>0.51456727426252802</v>
      </c>
      <c r="U67" s="1">
        <f t="shared" si="8"/>
        <v>-1.4510386525698651</v>
      </c>
      <c r="V67" s="1">
        <f t="shared" si="9"/>
        <v>0.50005688773682933</v>
      </c>
      <c r="W67" s="1">
        <f t="shared" si="10"/>
        <v>-1.451940441938419</v>
      </c>
    </row>
    <row r="68" spans="17:23" x14ac:dyDescent="0.25">
      <c r="Q68" s="2" t="s">
        <v>744</v>
      </c>
      <c r="R68" s="2">
        <v>0.64</v>
      </c>
      <c r="S68" s="2" t="s">
        <v>745</v>
      </c>
      <c r="T68" s="2">
        <f t="shared" si="7"/>
        <v>0.50005237878998665</v>
      </c>
      <c r="U68" s="1">
        <f t="shared" si="8"/>
        <v>-1.4519335193729659</v>
      </c>
      <c r="V68" s="1">
        <f t="shared" si="9"/>
        <v>0.48553304359625699</v>
      </c>
      <c r="W68" s="1">
        <f t="shared" si="10"/>
        <v>-1.4527926603471617</v>
      </c>
    </row>
    <row r="69" spans="17:23" x14ac:dyDescent="0.25">
      <c r="Q69" s="2" t="s">
        <v>746</v>
      </c>
      <c r="R69" s="2">
        <v>0.65</v>
      </c>
      <c r="S69" s="2" t="s">
        <v>747</v>
      </c>
      <c r="T69" s="2">
        <f t="shared" si="7"/>
        <v>0.485528747891386</v>
      </c>
      <c r="U69" s="1">
        <f t="shared" si="8"/>
        <v>-1.452786158961163</v>
      </c>
      <c r="V69" s="1">
        <f t="shared" si="9"/>
        <v>0.47100088630177439</v>
      </c>
      <c r="W69" s="1">
        <f t="shared" si="10"/>
        <v>-1.4536067039282263</v>
      </c>
    </row>
    <row r="70" spans="17:23" x14ac:dyDescent="0.25">
      <c r="Q70" s="2" t="s">
        <v>748</v>
      </c>
      <c r="R70" s="2">
        <v>0.66</v>
      </c>
      <c r="S70" s="2" t="s">
        <v>749</v>
      </c>
      <c r="T70" s="2">
        <f t="shared" si="7"/>
        <v>0.47099678357693908</v>
      </c>
      <c r="U70" s="1">
        <f t="shared" si="8"/>
        <v>-1.4536005821933491</v>
      </c>
      <c r="V70" s="1">
        <f t="shared" si="9"/>
        <v>0.4564607777550056</v>
      </c>
      <c r="W70" s="1">
        <f t="shared" si="10"/>
        <v>-1.4543862595861137</v>
      </c>
    </row>
    <row r="71" spans="17:23" x14ac:dyDescent="0.25">
      <c r="Q71" s="2" t="s">
        <v>750</v>
      </c>
      <c r="R71" s="2">
        <v>0.67</v>
      </c>
      <c r="S71" s="2" t="s">
        <v>751</v>
      </c>
      <c r="T71" s="2">
        <f t="shared" ref="T71:T134" si="15">T70+(0.01*0.5*(U70+W70))</f>
        <v>0.45645684936804176</v>
      </c>
      <c r="U71" s="1">
        <f t="shared" ref="U71:U134" si="16">((-3*(R71^2))-(2*R71*T71))/((R71^2)+(COS(T71)))</f>
        <v>-1.45438047998831</v>
      </c>
      <c r="V71" s="1">
        <f t="shared" ref="V71:V134" si="17">T71+(0.01*U71)</f>
        <v>0.44191304456815866</v>
      </c>
      <c r="W71" s="1">
        <f t="shared" ref="W71:W134" si="18">((-3*((R71+0.01)^2))-(2*(R71+0.01)*V71))/(((R71+0.01)^2)+(COS(V71)))</f>
        <v>-1.455134720009178</v>
      </c>
    </row>
    <row r="72" spans="17:23" x14ac:dyDescent="0.25">
      <c r="Q72" s="2" t="s">
        <v>752</v>
      </c>
      <c r="R72" s="2">
        <v>0.68</v>
      </c>
      <c r="S72" s="2" t="s">
        <v>753</v>
      </c>
      <c r="T72" s="2">
        <f t="shared" si="15"/>
        <v>0.4419092733680543</v>
      </c>
      <c r="U72" s="1">
        <f t="shared" si="16"/>
        <v>-1.4551292486613168</v>
      </c>
      <c r="V72" s="1">
        <f t="shared" si="17"/>
        <v>0.42735798088144111</v>
      </c>
      <c r="W72" s="1">
        <f t="shared" si="18"/>
        <v>-1.4558552067283683</v>
      </c>
    </row>
    <row r="73" spans="17:23" x14ac:dyDescent="0.25">
      <c r="Q73" s="2" t="s">
        <v>754</v>
      </c>
      <c r="R73" s="2">
        <v>0.69</v>
      </c>
      <c r="S73" s="2" t="s">
        <v>755</v>
      </c>
      <c r="T73" s="2">
        <f t="shared" si="15"/>
        <v>0.42735435109110587</v>
      </c>
      <c r="U73" s="1">
        <f t="shared" si="16"/>
        <v>-1.4558500130221375</v>
      </c>
      <c r="V73" s="1">
        <f t="shared" si="17"/>
        <v>0.4127958509608845</v>
      </c>
      <c r="W73" s="1">
        <f t="shared" si="18"/>
        <v>-1.456550591155839</v>
      </c>
    </row>
    <row r="74" spans="17:23" x14ac:dyDescent="0.25">
      <c r="Q74" s="2" t="s">
        <v>756</v>
      </c>
      <c r="R74" s="2">
        <v>0.7</v>
      </c>
      <c r="S74" s="2" t="s">
        <v>757</v>
      </c>
      <c r="T74" s="2">
        <f t="shared" si="15"/>
        <v>0.41279234807021598</v>
      </c>
      <c r="U74" s="1">
        <f t="shared" si="16"/>
        <v>-1.4565456474487224</v>
      </c>
      <c r="V74" s="1">
        <f t="shared" si="17"/>
        <v>0.39822689159572877</v>
      </c>
      <c r="W74" s="1">
        <f t="shared" si="18"/>
        <v>-1.4572235137952663</v>
      </c>
    </row>
    <row r="75" spans="17:23" x14ac:dyDescent="0.25">
      <c r="Q75" s="2" t="s">
        <v>758</v>
      </c>
      <c r="R75" s="2">
        <v>0.71</v>
      </c>
      <c r="S75" s="2" t="s">
        <v>759</v>
      </c>
      <c r="T75" s="2">
        <f t="shared" si="15"/>
        <v>0.39822350226399605</v>
      </c>
      <c r="U75" s="1">
        <f t="shared" si="16"/>
        <v>-1.4572187951288591</v>
      </c>
      <c r="V75" s="1">
        <f t="shared" si="17"/>
        <v>0.38365131431270744</v>
      </c>
      <c r="W75" s="1">
        <f t="shared" si="18"/>
        <v>-1.4578764017961581</v>
      </c>
    </row>
    <row r="76" spans="17:23" x14ac:dyDescent="0.25">
      <c r="Q76" s="2" t="s">
        <v>760</v>
      </c>
      <c r="R76" s="2">
        <v>0.72</v>
      </c>
      <c r="S76" s="2" t="s">
        <v>761</v>
      </c>
      <c r="T76" s="2">
        <f t="shared" si="15"/>
        <v>0.38364802627937095</v>
      </c>
      <c r="U76" s="1">
        <f t="shared" si="16"/>
        <v>-1.4578718856425166</v>
      </c>
      <c r="V76" s="1">
        <f t="shared" si="17"/>
        <v>0.3690693074229458</v>
      </c>
      <c r="W76" s="1">
        <f t="shared" si="18"/>
        <v>-1.4585114850070484</v>
      </c>
    </row>
    <row r="77" spans="17:23" x14ac:dyDescent="0.25">
      <c r="Q77" s="2" t="s">
        <v>762</v>
      </c>
      <c r="R77" s="2">
        <v>0.73</v>
      </c>
      <c r="S77" s="2" t="s">
        <v>763</v>
      </c>
      <c r="T77" s="2">
        <f t="shared" si="15"/>
        <v>0.36906610942612311</v>
      </c>
      <c r="U77" s="1">
        <f t="shared" si="16"/>
        <v>-1.4585071510401182</v>
      </c>
      <c r="V77" s="1">
        <f t="shared" si="17"/>
        <v>0.35448103791572194</v>
      </c>
      <c r="W77" s="1">
        <f t="shared" si="18"/>
        <v>-1.4591308106668714</v>
      </c>
    </row>
    <row r="78" spans="17:23" x14ac:dyDescent="0.25">
      <c r="Q78" s="2" t="s">
        <v>764</v>
      </c>
      <c r="R78" s="2">
        <v>0.74</v>
      </c>
      <c r="S78" s="2" t="s">
        <v>765</v>
      </c>
      <c r="T78" s="2">
        <f t="shared" si="15"/>
        <v>0.35447791961758818</v>
      </c>
      <c r="U78" s="1">
        <f t="shared" si="16"/>
        <v>-1.4591266405563781</v>
      </c>
      <c r="V78" s="1">
        <f t="shared" si="17"/>
        <v>0.33988665321202438</v>
      </c>
      <c r="W78" s="1">
        <f t="shared" si="18"/>
        <v>-1.4597362568599292</v>
      </c>
    </row>
    <row r="79" spans="17:23" x14ac:dyDescent="0.25">
      <c r="Q79" s="2" t="s">
        <v>766</v>
      </c>
      <c r="R79" s="2">
        <v>0.75</v>
      </c>
      <c r="S79" s="2" t="s">
        <v>767</v>
      </c>
      <c r="T79" s="2">
        <f t="shared" si="15"/>
        <v>0.33988360513050664</v>
      </c>
      <c r="U79" s="1">
        <f t="shared" si="16"/>
        <v>-1.459732234085398</v>
      </c>
      <c r="V79" s="1">
        <f t="shared" si="17"/>
        <v>0.32528628278965266</v>
      </c>
      <c r="W79" s="1">
        <f t="shared" si="18"/>
        <v>-1.4603295448474358</v>
      </c>
    </row>
    <row r="80" spans="17:23" x14ac:dyDescent="0.25">
      <c r="Q80" s="2" t="s">
        <v>768</v>
      </c>
      <c r="R80" s="2">
        <v>0.76</v>
      </c>
      <c r="S80" s="2" t="s">
        <v>769</v>
      </c>
      <c r="T80" s="2">
        <f t="shared" si="15"/>
        <v>0.32528329623584246</v>
      </c>
      <c r="U80" s="1">
        <f t="shared" si="16"/>
        <v>-1.4603256545302592</v>
      </c>
      <c r="V80" s="1">
        <f t="shared" si="17"/>
        <v>0.31068003969053987</v>
      </c>
      <c r="W80" s="1">
        <f t="shared" si="18"/>
        <v>-1.4609122503774865</v>
      </c>
    </row>
    <row r="81" spans="17:23" x14ac:dyDescent="0.25">
      <c r="Q81" s="2" t="s">
        <v>770</v>
      </c>
      <c r="R81" s="2">
        <v>0.77</v>
      </c>
      <c r="S81" s="2" t="s">
        <v>771</v>
      </c>
      <c r="T81" s="2">
        <f t="shared" si="15"/>
        <v>0.31067710671130372</v>
      </c>
      <c r="U81" s="1">
        <f t="shared" si="16"/>
        <v>-1.4609084791291946</v>
      </c>
      <c r="V81" s="1">
        <f t="shared" si="17"/>
        <v>0.29606802192001175</v>
      </c>
      <c r="W81" s="1">
        <f t="shared" si="18"/>
        <v>-1.4614858140653808</v>
      </c>
    </row>
    <row r="82" spans="17:23" x14ac:dyDescent="0.25">
      <c r="Q82" s="2" t="s">
        <v>772</v>
      </c>
      <c r="R82" s="2">
        <v>0.78</v>
      </c>
      <c r="S82" s="2" t="s">
        <v>773</v>
      </c>
      <c r="T82" s="2">
        <f t="shared" si="15"/>
        <v>0.29606513524533085</v>
      </c>
      <c r="U82" s="1">
        <f t="shared" si="16"/>
        <v>-1.4614821498504571</v>
      </c>
      <c r="V82" s="1">
        <f t="shared" si="17"/>
        <v>0.28145031374682628</v>
      </c>
      <c r="W82" s="1">
        <f t="shared" si="18"/>
        <v>-1.4620515509272844</v>
      </c>
    </row>
    <row r="83" spans="17:23" x14ac:dyDescent="0.25">
      <c r="Q83" s="2" t="s">
        <v>774</v>
      </c>
      <c r="R83" s="2">
        <v>0.79</v>
      </c>
      <c r="S83" s="2" t="s">
        <v>775</v>
      </c>
      <c r="T83" s="2">
        <f t="shared" si="15"/>
        <v>0.28144746674144216</v>
      </c>
      <c r="U83" s="1">
        <f t="shared" si="16"/>
        <v>-1.4620479829390542</v>
      </c>
      <c r="V83" s="1">
        <f t="shared" si="17"/>
        <v>0.26682698691205164</v>
      </c>
      <c r="W83" s="1">
        <f t="shared" si="18"/>
        <v>-1.4626106591422565</v>
      </c>
    </row>
    <row r="84" spans="17:23" x14ac:dyDescent="0.25">
      <c r="Q84" s="2" t="s">
        <v>776</v>
      </c>
      <c r="R84" s="2">
        <v>0.8</v>
      </c>
      <c r="S84" s="2" t="s">
        <v>777</v>
      </c>
      <c r="T84" s="2">
        <f t="shared" si="15"/>
        <v>0.2668241735310356</v>
      </c>
      <c r="U84" s="1">
        <f t="shared" si="16"/>
        <v>-1.4626071776905367</v>
      </c>
      <c r="V84" s="1">
        <f t="shared" si="17"/>
        <v>0.25219810175413021</v>
      </c>
      <c r="W84" s="1">
        <f t="shared" si="18"/>
        <v>-1.4631642281104815</v>
      </c>
    </row>
    <row r="85" spans="17:23" x14ac:dyDescent="0.25">
      <c r="Q85" s="2" t="s">
        <v>778</v>
      </c>
      <c r="R85" s="2">
        <v>0.81</v>
      </c>
      <c r="S85" s="2" t="s">
        <v>779</v>
      </c>
      <c r="T85" s="2">
        <f t="shared" si="15"/>
        <v>0.25219531650203053</v>
      </c>
      <c r="U85" s="1">
        <f t="shared" si="16"/>
        <v>-1.4631608245198109</v>
      </c>
      <c r="V85" s="1">
        <f t="shared" si="17"/>
        <v>0.23756370825683243</v>
      </c>
      <c r="W85" s="1">
        <f t="shared" si="18"/>
        <v>-1.4637132458691418</v>
      </c>
    </row>
    <row r="86" spans="17:23" x14ac:dyDescent="0.25">
      <c r="Q86" s="2" t="s">
        <v>780</v>
      </c>
      <c r="R86" s="2">
        <v>0.82</v>
      </c>
      <c r="S86" s="2" t="s">
        <v>781</v>
      </c>
      <c r="T86" s="2">
        <f t="shared" si="15"/>
        <v>0.23756094615008577</v>
      </c>
      <c r="U86" s="1">
        <f t="shared" si="16"/>
        <v>-1.4637099123865414</v>
      </c>
      <c r="V86" s="1">
        <f t="shared" si="17"/>
        <v>0.22292384702622037</v>
      </c>
      <c r="W86" s="1">
        <f t="shared" si="18"/>
        <v>-1.4642586059215654</v>
      </c>
    </row>
    <row r="87" spans="17:23" x14ac:dyDescent="0.25">
      <c r="Q87" s="2" t="s">
        <v>782</v>
      </c>
      <c r="R87" s="2">
        <v>0.83</v>
      </c>
      <c r="S87" s="2" t="s">
        <v>783</v>
      </c>
      <c r="T87" s="2">
        <f t="shared" si="15"/>
        <v>0.22292110355854525</v>
      </c>
      <c r="U87" s="1">
        <f t="shared" si="16"/>
        <v>-1.4642553356328898</v>
      </c>
      <c r="V87" s="1">
        <f t="shared" si="17"/>
        <v>0.20827855020221636</v>
      </c>
      <c r="W87" s="1">
        <f t="shared" si="18"/>
        <v>-1.4648011135301187</v>
      </c>
    </row>
    <row r="88" spans="17:23" x14ac:dyDescent="0.25">
      <c r="Q88" s="2" t="s">
        <v>784</v>
      </c>
      <c r="R88" s="2">
        <v>0.84</v>
      </c>
      <c r="S88" s="2" t="s">
        <v>785</v>
      </c>
      <c r="T88" s="2">
        <f t="shared" si="15"/>
        <v>0.2082758213127302</v>
      </c>
      <c r="U88" s="1">
        <f t="shared" si="16"/>
        <v>-1.4647979002841514</v>
      </c>
      <c r="V88" s="1">
        <f t="shared" si="17"/>
        <v>0.19362784230988869</v>
      </c>
      <c r="W88" s="1">
        <f t="shared" si="18"/>
        <v>-1.4653414915186282</v>
      </c>
    </row>
    <row r="89" spans="17:23" x14ac:dyDescent="0.25">
      <c r="Q89" s="2" t="s">
        <v>786</v>
      </c>
      <c r="R89" s="2">
        <v>0.85</v>
      </c>
      <c r="S89" s="2" t="s">
        <v>787</v>
      </c>
      <c r="T89" s="2">
        <f t="shared" si="15"/>
        <v>0.19362512435371632</v>
      </c>
      <c r="U89" s="1">
        <f t="shared" si="16"/>
        <v>-1.4653383298581737</v>
      </c>
      <c r="V89" s="1">
        <f t="shared" si="17"/>
        <v>0.17897174105513458</v>
      </c>
      <c r="W89" s="1">
        <f t="shared" si="18"/>
        <v>-1.4658803856259284</v>
      </c>
    </row>
    <row r="90" spans="17:23" x14ac:dyDescent="0.25">
      <c r="Q90" s="2" t="s">
        <v>788</v>
      </c>
      <c r="R90" s="2">
        <v>0.86</v>
      </c>
      <c r="S90" s="2" t="s">
        <v>789</v>
      </c>
      <c r="T90" s="2">
        <f t="shared" si="15"/>
        <v>0.17896903077629581</v>
      </c>
      <c r="U90" s="1">
        <f t="shared" si="16"/>
        <v>-1.4658772707252139</v>
      </c>
      <c r="V90" s="1">
        <f t="shared" si="17"/>
        <v>0.16431025806904367</v>
      </c>
      <c r="W90" s="1">
        <f t="shared" si="18"/>
        <v>-1.4664183694483326</v>
      </c>
    </row>
    <row r="91" spans="17:23" x14ac:dyDescent="0.25">
      <c r="Q91" s="2" t="s">
        <v>790</v>
      </c>
      <c r="R91" s="2">
        <v>0.87</v>
      </c>
      <c r="S91" s="2" t="s">
        <v>791</v>
      </c>
      <c r="T91" s="2">
        <f t="shared" si="15"/>
        <v>0.16430755257542806</v>
      </c>
      <c r="U91" s="1">
        <f t="shared" si="16"/>
        <v>-1.4664152970561182</v>
      </c>
      <c r="V91" s="1">
        <f t="shared" si="17"/>
        <v>0.14964339960486689</v>
      </c>
      <c r="W91" s="1">
        <f t="shared" si="18"/>
        <v>-1.4669559490054289</v>
      </c>
    </row>
    <row r="92" spans="17:23" x14ac:dyDescent="0.25">
      <c r="Q92" s="2" t="s">
        <v>792</v>
      </c>
      <c r="R92" s="2">
        <v>0.88</v>
      </c>
      <c r="S92" s="2" t="s">
        <v>793</v>
      </c>
      <c r="T92" s="2">
        <f t="shared" si="15"/>
        <v>0.14964069634512034</v>
      </c>
      <c r="U92" s="1">
        <f t="shared" si="16"/>
        <v>-1.4669529153932783</v>
      </c>
      <c r="V92" s="1">
        <f t="shared" si="17"/>
        <v>0.13497116719118757</v>
      </c>
      <c r="W92" s="1">
        <f t="shared" si="18"/>
        <v>-1.4674935669605103</v>
      </c>
    </row>
    <row r="93" spans="17:23" x14ac:dyDescent="0.25">
      <c r="Q93" s="2" t="s">
        <v>794</v>
      </c>
      <c r="R93" s="2">
        <v>0.89</v>
      </c>
      <c r="S93" s="2" t="s">
        <v>795</v>
      </c>
      <c r="T93" s="2">
        <f t="shared" si="15"/>
        <v>0.13496846393335141</v>
      </c>
      <c r="U93" s="1">
        <f t="shared" si="16"/>
        <v>-1.4674905688757323</v>
      </c>
      <c r="V93" s="1">
        <f t="shared" si="17"/>
        <v>0.12029355824459409</v>
      </c>
      <c r="W93" s="1">
        <f t="shared" si="18"/>
        <v>-1.4680316065241772</v>
      </c>
    </row>
    <row r="94" spans="17:23" x14ac:dyDescent="0.25">
      <c r="Q94" s="2" t="s">
        <v>796</v>
      </c>
      <c r="R94" s="2">
        <v>0.9</v>
      </c>
      <c r="S94" s="2" t="s">
        <v>797</v>
      </c>
      <c r="T94" s="2">
        <f t="shared" si="15"/>
        <v>0.12029085305635186</v>
      </c>
      <c r="U94" s="1">
        <f t="shared" si="16"/>
        <v>-1.4680286411469954</v>
      </c>
      <c r="V94" s="1">
        <f t="shared" si="17"/>
        <v>0.1056105666448819</v>
      </c>
      <c r="W94" s="1">
        <f t="shared" si="18"/>
        <v>-1.4685703950671432</v>
      </c>
    </row>
    <row r="95" spans="17:23" x14ac:dyDescent="0.25">
      <c r="Q95" s="2" t="s">
        <v>798</v>
      </c>
      <c r="R95" s="2">
        <v>0.91</v>
      </c>
      <c r="S95" s="2" t="s">
        <v>799</v>
      </c>
      <c r="T95" s="2">
        <f t="shared" si="15"/>
        <v>0.10560785787528117</v>
      </c>
      <c r="U95" s="1">
        <f t="shared" si="16"/>
        <v>-1.4685674599716991</v>
      </c>
      <c r="V95" s="1">
        <f t="shared" si="17"/>
        <v>9.0922183275564172E-2</v>
      </c>
      <c r="W95" s="1">
        <f t="shared" si="18"/>
        <v>-1.4691102074659976</v>
      </c>
    </row>
    <row r="96" spans="17:23" x14ac:dyDescent="0.25">
      <c r="Q96" s="2" t="s">
        <v>800</v>
      </c>
      <c r="R96" s="2">
        <v>0.92</v>
      </c>
      <c r="S96" s="2" t="s">
        <v>801</v>
      </c>
      <c r="T96" s="2">
        <f t="shared" si="15"/>
        <v>9.0919469538092684E-2</v>
      </c>
      <c r="U96" s="1">
        <f t="shared" si="16"/>
        <v>-1.469107300584827</v>
      </c>
      <c r="V96" s="1">
        <f t="shared" si="17"/>
        <v>7.6228396532244419E-2</v>
      </c>
      <c r="W96" s="1">
        <f t="shared" si="18"/>
        <v>-1.4696512692036279</v>
      </c>
    </row>
    <row r="97" spans="17:23" x14ac:dyDescent="0.25">
      <c r="Q97" s="2" t="s">
        <v>802</v>
      </c>
      <c r="R97" s="2">
        <v>0.93</v>
      </c>
      <c r="S97" s="2" t="s">
        <v>803</v>
      </c>
      <c r="T97" s="2">
        <f t="shared" si="15"/>
        <v>7.622567668915041E-2</v>
      </c>
      <c r="U97" s="1">
        <f t="shared" si="16"/>
        <v>-1.4696483887952896</v>
      </c>
      <c r="V97" s="1">
        <f t="shared" si="17"/>
        <v>6.1529192801197514E-2</v>
      </c>
      <c r="W97" s="1">
        <f t="shared" si="18"/>
        <v>-1.4701937592441476</v>
      </c>
    </row>
    <row r="98" spans="17:23" x14ac:dyDescent="0.25">
      <c r="Q98" s="2" t="s">
        <v>804</v>
      </c>
      <c r="R98" s="2">
        <v>0.94</v>
      </c>
      <c r="S98" s="2" t="s">
        <v>805</v>
      </c>
      <c r="T98" s="2">
        <f t="shared" si="15"/>
        <v>6.1526465948953224E-2</v>
      </c>
      <c r="U98" s="1">
        <f t="shared" si="16"/>
        <v>-1.470190903863716</v>
      </c>
      <c r="V98" s="1">
        <f t="shared" si="17"/>
        <v>4.6824556910316062E-2</v>
      </c>
      <c r="W98" s="1">
        <f t="shared" si="18"/>
        <v>-1.4707378127004922</v>
      </c>
    </row>
    <row r="99" spans="17:23" x14ac:dyDescent="0.25">
      <c r="Q99" s="2" t="s">
        <v>806</v>
      </c>
      <c r="R99" s="2">
        <v>0.95</v>
      </c>
      <c r="S99" s="2" t="s">
        <v>807</v>
      </c>
      <c r="T99" s="2">
        <f t="shared" si="15"/>
        <v>4.6821822366132179E-2</v>
      </c>
      <c r="U99" s="1">
        <f t="shared" si="16"/>
        <v>-1.4707349811726478</v>
      </c>
      <c r="V99" s="1">
        <f t="shared" si="17"/>
        <v>3.21144725544057E-2</v>
      </c>
      <c r="W99" s="1">
        <f t="shared" si="18"/>
        <v>-1.4712835233113086</v>
      </c>
    </row>
    <row r="100" spans="17:23" x14ac:dyDescent="0.25">
      <c r="Q100" s="2" t="s">
        <v>808</v>
      </c>
      <c r="R100" s="2">
        <v>0.96</v>
      </c>
      <c r="S100" s="2" t="s">
        <v>809</v>
      </c>
      <c r="T100" s="2">
        <f t="shared" si="15"/>
        <v>3.2111729843712397E-2</v>
      </c>
      <c r="U100" s="1">
        <f t="shared" si="16"/>
        <v>-1.4712807147057922</v>
      </c>
      <c r="V100" s="1">
        <f t="shared" si="17"/>
        <v>1.7398922696654474E-2</v>
      </c>
      <c r="W100" s="1">
        <f t="shared" si="18"/>
        <v>-1.471830945742389</v>
      </c>
    </row>
    <row r="101" spans="17:23" x14ac:dyDescent="0.25">
      <c r="Q101" s="2" t="s">
        <v>810</v>
      </c>
      <c r="R101" s="2">
        <v>0.97</v>
      </c>
      <c r="S101" s="2" t="s">
        <v>811</v>
      </c>
      <c r="T101" s="2">
        <f t="shared" si="15"/>
        <v>1.7396171541471488E-2</v>
      </c>
      <c r="U101" s="1">
        <f t="shared" si="16"/>
        <v>-1.4718281593516058</v>
      </c>
      <c r="V101" s="1">
        <f t="shared" si="17"/>
        <v>2.6778899479554287E-3</v>
      </c>
      <c r="W101" s="1">
        <f t="shared" si="18"/>
        <v>-1.4723800977266384</v>
      </c>
    </row>
    <row r="102" spans="17:23" x14ac:dyDescent="0.25">
      <c r="Q102" s="2" t="s">
        <v>812</v>
      </c>
      <c r="R102" s="2">
        <v>0.98</v>
      </c>
      <c r="S102" s="2" t="s">
        <v>813</v>
      </c>
      <c r="T102" s="2">
        <f t="shared" si="15"/>
        <v>2.6751302560802659E-3</v>
      </c>
      <c r="U102" s="1">
        <f t="shared" si="16"/>
        <v>-1.4723773330452168</v>
      </c>
      <c r="V102" s="1">
        <f t="shared" si="17"/>
        <v>-1.2048643074371902E-2</v>
      </c>
      <c r="W102" s="1">
        <f t="shared" si="18"/>
        <v>-1.4729309620554092</v>
      </c>
    </row>
    <row r="103" spans="17:23" x14ac:dyDescent="0.25">
      <c r="Q103" s="2" t="s">
        <v>814</v>
      </c>
      <c r="R103" s="2">
        <v>0.99</v>
      </c>
      <c r="S103" s="2" t="s">
        <v>815</v>
      </c>
      <c r="T103" s="2">
        <f t="shared" si="15"/>
        <v>-1.2051411219422865E-2</v>
      </c>
      <c r="U103" s="1">
        <f t="shared" si="16"/>
        <v>-1.4729282187615416</v>
      </c>
      <c r="V103" s="1">
        <f t="shared" si="17"/>
        <v>-2.6780693407038279E-2</v>
      </c>
      <c r="W103" s="1">
        <f t="shared" si="18"/>
        <v>-1.4734834884330212</v>
      </c>
    </row>
    <row r="104" spans="17:23" x14ac:dyDescent="0.25">
      <c r="Q104" s="2" t="s">
        <v>816</v>
      </c>
      <c r="R104" s="2">
        <v>1</v>
      </c>
      <c r="S104" s="2" t="s">
        <v>817</v>
      </c>
      <c r="T104" s="2">
        <f t="shared" si="15"/>
        <v>-2.6783469755395681E-2</v>
      </c>
      <c r="U104" s="1">
        <f t="shared" si="16"/>
        <v>-1.4734807663714287</v>
      </c>
      <c r="V104" s="1">
        <f t="shared" si="17"/>
        <v>-4.1518277419109968E-2</v>
      </c>
      <c r="W104" s="1">
        <f t="shared" si="18"/>
        <v>-1.4740375952053122</v>
      </c>
    </row>
    <row r="105" spans="17:23" x14ac:dyDescent="0.25">
      <c r="Q105" s="2" t="s">
        <v>818</v>
      </c>
      <c r="R105" s="2">
        <v>1.01</v>
      </c>
      <c r="S105" s="2" t="s">
        <v>819</v>
      </c>
      <c r="T105" s="2">
        <f t="shared" si="15"/>
        <v>-4.1521061563279386E-2</v>
      </c>
      <c r="U105" s="1">
        <f t="shared" si="16"/>
        <v>-1.4740348943716866</v>
      </c>
      <c r="V105" s="1">
        <f t="shared" si="17"/>
        <v>-5.6261410506996248E-2</v>
      </c>
      <c r="W105" s="1">
        <f t="shared" si="18"/>
        <v>-1.4745931709722238</v>
      </c>
    </row>
    <row r="106" spans="17:23" x14ac:dyDescent="0.25">
      <c r="Q106" s="2" t="s">
        <v>820</v>
      </c>
      <c r="R106" s="2">
        <v>1.02</v>
      </c>
      <c r="S106" s="2" t="s">
        <v>821</v>
      </c>
      <c r="T106" s="2">
        <f t="shared" si="15"/>
        <v>-5.6264201889998935E-2</v>
      </c>
      <c r="U106" s="1">
        <f t="shared" si="16"/>
        <v>-1.4745904914990187</v>
      </c>
      <c r="V106" s="1">
        <f t="shared" si="17"/>
        <v>-7.101010680498912E-2</v>
      </c>
      <c r="W106" s="1">
        <f t="shared" si="18"/>
        <v>-1.475150076093624</v>
      </c>
    </row>
    <row r="107" spans="17:23" x14ac:dyDescent="0.25">
      <c r="Q107" s="2" t="s">
        <v>822</v>
      </c>
      <c r="R107" s="2">
        <v>1.03</v>
      </c>
      <c r="S107" s="2" t="s">
        <v>823</v>
      </c>
      <c r="T107" s="2">
        <f t="shared" si="15"/>
        <v>-7.1012904727962151E-2</v>
      </c>
      <c r="U107" s="1">
        <f t="shared" si="16"/>
        <v>-1.4751474182370814</v>
      </c>
      <c r="V107" s="1">
        <f t="shared" si="17"/>
        <v>-8.5764378910332964E-2</v>
      </c>
      <c r="W107" s="1">
        <f t="shared" si="18"/>
        <v>-1.4757081440968733</v>
      </c>
    </row>
    <row r="108" spans="17:23" x14ac:dyDescent="0.25">
      <c r="Q108" s="2" t="s">
        <v>824</v>
      </c>
      <c r="R108" s="2">
        <v>1.04</v>
      </c>
      <c r="S108" s="2" t="s">
        <v>825</v>
      </c>
      <c r="T108" s="2">
        <f t="shared" si="15"/>
        <v>-8.576718253963192E-2</v>
      </c>
      <c r="U108" s="1">
        <f t="shared" si="16"/>
        <v>-1.47570550822517</v>
      </c>
      <c r="V108" s="1">
        <f t="shared" si="17"/>
        <v>-0.10052423762188362</v>
      </c>
      <c r="W108" s="1">
        <f t="shared" si="18"/>
        <v>-1.4762671829939609</v>
      </c>
    </row>
    <row r="109" spans="17:23" x14ac:dyDescent="0.25">
      <c r="Q109" s="2" t="s">
        <v>826</v>
      </c>
      <c r="R109" s="2">
        <v>1.05</v>
      </c>
      <c r="S109" s="2" t="s">
        <v>827</v>
      </c>
      <c r="T109" s="2">
        <f t="shared" si="15"/>
        <v>-0.10052704599572758</v>
      </c>
      <c r="U109" s="1">
        <f t="shared" si="16"/>
        <v>-1.4762645695763859</v>
      </c>
      <c r="V109" s="1">
        <f t="shared" si="17"/>
        <v>-0.11528969169149143</v>
      </c>
      <c r="W109" s="1">
        <f t="shared" si="18"/>
        <v>-1.4768269765154709</v>
      </c>
    </row>
    <row r="110" spans="17:23" x14ac:dyDescent="0.25">
      <c r="Q110" s="2" t="s">
        <v>828</v>
      </c>
      <c r="R110" s="2">
        <v>1.06</v>
      </c>
      <c r="S110" s="2" t="s">
        <v>829</v>
      </c>
      <c r="T110" s="2">
        <f t="shared" si="15"/>
        <v>-0.11529250372618687</v>
      </c>
      <c r="U110" s="1">
        <f t="shared" si="16"/>
        <v>-1.4768243861125407</v>
      </c>
      <c r="V110" s="1">
        <f t="shared" si="17"/>
        <v>-0.13006074758731229</v>
      </c>
      <c r="W110" s="1">
        <f t="shared" si="18"/>
        <v>-1.4773872852680661</v>
      </c>
    </row>
    <row r="111" spans="17:23" x14ac:dyDescent="0.25">
      <c r="Q111" s="2" t="s">
        <v>830</v>
      </c>
      <c r="R111" s="2">
        <v>1.07</v>
      </c>
      <c r="S111" s="2" t="s">
        <v>831</v>
      </c>
      <c r="T111" s="2">
        <f t="shared" si="15"/>
        <v>-0.13006356208308989</v>
      </c>
      <c r="U111" s="1">
        <f t="shared" si="16"/>
        <v>-1.4773847185225011</v>
      </c>
      <c r="V111" s="1">
        <f t="shared" si="17"/>
        <v>-0.1448374092683149</v>
      </c>
      <c r="W111" s="1">
        <f t="shared" si="18"/>
        <v>-1.4779478478216939</v>
      </c>
    </row>
    <row r="112" spans="17:23" x14ac:dyDescent="0.25">
      <c r="Q112" s="2" t="s">
        <v>832</v>
      </c>
      <c r="R112" s="2">
        <v>1.08</v>
      </c>
      <c r="S112" s="2" t="s">
        <v>833</v>
      </c>
      <c r="T112" s="2">
        <f t="shared" si="15"/>
        <v>-0.14484022491481086</v>
      </c>
      <c r="U112" s="1">
        <f t="shared" si="16"/>
        <v>-1.4779453054501781</v>
      </c>
      <c r="V112" s="1">
        <f t="shared" si="17"/>
        <v>-0.15961967796931265</v>
      </c>
      <c r="W112" s="1">
        <f t="shared" si="18"/>
        <v>-1.4785083817322622</v>
      </c>
    </row>
    <row r="113" spans="17:23" x14ac:dyDescent="0.25">
      <c r="Q113" s="2" t="s">
        <v>834</v>
      </c>
      <c r="R113" s="2">
        <v>1.0900000000000001</v>
      </c>
      <c r="S113" s="2" t="s">
        <v>835</v>
      </c>
      <c r="T113" s="2">
        <f t="shared" si="15"/>
        <v>-0.15962249335072307</v>
      </c>
      <c r="U113" s="1">
        <f t="shared" si="16"/>
        <v>-1.4785058645179268</v>
      </c>
      <c r="V113" s="1">
        <f t="shared" si="17"/>
        <v>-0.17440755199590233</v>
      </c>
      <c r="W113" s="1">
        <f t="shared" si="18"/>
        <v>-1.4790685845051053</v>
      </c>
    </row>
    <row r="114" spans="17:23" x14ac:dyDescent="0.25">
      <c r="Q114" s="2" t="s">
        <v>836</v>
      </c>
      <c r="R114" s="2">
        <v>1.1000000000000001</v>
      </c>
      <c r="S114" s="2" t="s">
        <v>837</v>
      </c>
      <c r="T114" s="2">
        <f t="shared" si="15"/>
        <v>-0.17441036559583822</v>
      </c>
      <c r="U114" s="1">
        <f t="shared" si="16"/>
        <v>-1.4790660932906687</v>
      </c>
      <c r="V114" s="1">
        <f t="shared" si="17"/>
        <v>-0.1892010265287449</v>
      </c>
      <c r="W114" s="1">
        <f t="shared" si="18"/>
        <v>-1.4796281345041835</v>
      </c>
    </row>
    <row r="115" spans="17:23" x14ac:dyDescent="0.25">
      <c r="Q115" s="2" t="s">
        <v>838</v>
      </c>
      <c r="R115" s="2">
        <v>1.1100000000000001</v>
      </c>
      <c r="S115" s="2" t="s">
        <v>839</v>
      </c>
      <c r="T115" s="2">
        <f t="shared" si="15"/>
        <v>-0.18920383673481247</v>
      </c>
      <c r="U115" s="1">
        <f t="shared" si="16"/>
        <v>-1.4796256701856991</v>
      </c>
      <c r="V115" s="1">
        <f t="shared" si="17"/>
        <v>-0.20400009343666947</v>
      </c>
      <c r="W115" s="1">
        <f t="shared" si="18"/>
        <v>-1.4801866918116142</v>
      </c>
    </row>
    <row r="116" spans="17:23" x14ac:dyDescent="0.25">
      <c r="Q116" s="2" t="s">
        <v>840</v>
      </c>
      <c r="R116" s="2">
        <v>1.1200000000000001</v>
      </c>
      <c r="S116" s="2" t="s">
        <v>841</v>
      </c>
      <c r="T116" s="2">
        <f t="shared" si="15"/>
        <v>-0.20400289854479903</v>
      </c>
      <c r="U116" s="1">
        <f t="shared" si="16"/>
        <v>-1.48018425533277</v>
      </c>
      <c r="V116" s="1">
        <f t="shared" si="17"/>
        <v>-0.21880474109812673</v>
      </c>
      <c r="W116" s="1">
        <f t="shared" si="18"/>
        <v>-1.4807438990417916</v>
      </c>
    </row>
    <row r="117" spans="17:23" x14ac:dyDescent="0.25">
      <c r="Q117" s="2" t="s">
        <v>842</v>
      </c>
      <c r="R117" s="2">
        <v>1.1299999999999999</v>
      </c>
      <c r="S117" s="2" t="s">
        <v>843</v>
      </c>
      <c r="T117" s="2">
        <f t="shared" si="15"/>
        <v>-0.21880753931667182</v>
      </c>
      <c r="U117" s="1">
        <f t="shared" si="16"/>
        <v>-1.48074149138872</v>
      </c>
      <c r="V117" s="1">
        <f t="shared" si="17"/>
        <v>-0.23361495423055903</v>
      </c>
      <c r="W117" s="1">
        <f t="shared" si="18"/>
        <v>-1.4812993821140685</v>
      </c>
    </row>
    <row r="118" spans="17:23" x14ac:dyDescent="0.25">
      <c r="Q118" s="2" t="s">
        <v>844</v>
      </c>
      <c r="R118" s="2">
        <v>1.1399999999999999</v>
      </c>
      <c r="S118" s="2" t="s">
        <v>845</v>
      </c>
      <c r="T118" s="2">
        <f t="shared" si="15"/>
        <v>-0.23361774368418575</v>
      </c>
      <c r="U118" s="1">
        <f t="shared" si="16"/>
        <v>-1.4812970043106253</v>
      </c>
      <c r="V118" s="1">
        <f t="shared" si="17"/>
        <v>-0.248430713727292</v>
      </c>
      <c r="W118" s="1">
        <f t="shared" si="18"/>
        <v>-1.4818527509877077</v>
      </c>
    </row>
    <row r="119" spans="17:23" x14ac:dyDescent="0.25">
      <c r="Q119" s="2" t="s">
        <v>846</v>
      </c>
      <c r="R119" s="2">
        <v>1.1499999999999999</v>
      </c>
      <c r="S119" s="2" t="s">
        <v>847</v>
      </c>
      <c r="T119" s="2">
        <f t="shared" si="15"/>
        <v>-0.24843349246067742</v>
      </c>
      <c r="U119" s="1">
        <f t="shared" si="16"/>
        <v>-1.4818504040911749</v>
      </c>
      <c r="V119" s="1">
        <f t="shared" si="17"/>
        <v>-0.26325199650158915</v>
      </c>
      <c r="W119" s="1">
        <f t="shared" si="18"/>
        <v>-1.4824036003625285</v>
      </c>
    </row>
    <row r="120" spans="17:23" x14ac:dyDescent="0.25">
      <c r="Q120" s="2" t="s">
        <v>848</v>
      </c>
      <c r="R120" s="2">
        <v>1.1599999999999999</v>
      </c>
      <c r="S120" s="2" t="s">
        <v>849</v>
      </c>
      <c r="T120" s="2">
        <f t="shared" si="15"/>
        <v>-0.26325476248294594</v>
      </c>
      <c r="U120" s="1">
        <f t="shared" si="16"/>
        <v>-1.4824012854597157</v>
      </c>
      <c r="V120" s="1">
        <f t="shared" si="17"/>
        <v>-0.2780787753375431</v>
      </c>
      <c r="W120" s="1">
        <f t="shared" si="18"/>
        <v>-1.4829515103484787</v>
      </c>
    </row>
    <row r="121" spans="17:23" x14ac:dyDescent="0.25">
      <c r="Q121" s="2" t="s">
        <v>850</v>
      </c>
      <c r="R121" s="2">
        <v>1.17</v>
      </c>
      <c r="S121" s="2" t="s">
        <v>851</v>
      </c>
      <c r="T121" s="2">
        <f t="shared" si="15"/>
        <v>-0.27808152646198692</v>
      </c>
      <c r="U121" s="1">
        <f t="shared" si="16"/>
        <v>-1.4829492285521857</v>
      </c>
      <c r="V121" s="1">
        <f t="shared" si="17"/>
        <v>-0.2929110187475088</v>
      </c>
      <c r="W121" s="1">
        <f t="shared" si="18"/>
        <v>-1.4834960471071192</v>
      </c>
    </row>
    <row r="122" spans="17:23" x14ac:dyDescent="0.25">
      <c r="Q122" s="2" t="s">
        <v>852</v>
      </c>
      <c r="R122" s="2">
        <v>1.18</v>
      </c>
      <c r="S122" s="2" t="s">
        <v>853</v>
      </c>
      <c r="T122" s="2">
        <f t="shared" si="15"/>
        <v>-0.29291375284028343</v>
      </c>
      <c r="U122" s="1">
        <f t="shared" si="16"/>
        <v>-1.4834937995529296</v>
      </c>
      <c r="V122" s="1">
        <f t="shared" si="17"/>
        <v>-0.30774869083581274</v>
      </c>
      <c r="W122" s="1">
        <f t="shared" si="18"/>
        <v>-1.4840367634678224</v>
      </c>
    </row>
    <row r="123" spans="17:23" x14ac:dyDescent="0.25">
      <c r="Q123" s="2" t="s">
        <v>854</v>
      </c>
      <c r="R123" s="2">
        <v>1.19</v>
      </c>
      <c r="S123" s="2" t="s">
        <v>855</v>
      </c>
      <c r="T123" s="2">
        <f t="shared" si="15"/>
        <v>-0.30775140565538717</v>
      </c>
      <c r="U123" s="1">
        <f t="shared" si="16"/>
        <v>-1.4840345513112068</v>
      </c>
      <c r="V123" s="1">
        <f t="shared" si="17"/>
        <v>-0.32259175116849925</v>
      </c>
      <c r="W123" s="1">
        <f t="shared" si="18"/>
        <v>-1.484573199521301</v>
      </c>
    </row>
    <row r="124" spans="17:23" x14ac:dyDescent="0.25">
      <c r="Q124" s="2" t="s">
        <v>856</v>
      </c>
      <c r="R124" s="2">
        <v>1.2</v>
      </c>
      <c r="S124" s="2" t="s">
        <v>857</v>
      </c>
      <c r="T124" s="2">
        <f t="shared" si="15"/>
        <v>-0.32259444440954971</v>
      </c>
      <c r="U124" s="1">
        <f t="shared" si="16"/>
        <v>-1.4845710239349983</v>
      </c>
      <c r="V124" s="1">
        <f t="shared" si="17"/>
        <v>-0.3374401546488997</v>
      </c>
      <c r="W124" s="1">
        <f t="shared" si="18"/>
        <v>-1.485104883192907</v>
      </c>
    </row>
    <row r="125" spans="17:23" x14ac:dyDescent="0.25">
      <c r="Q125" s="2" t="s">
        <v>858</v>
      </c>
      <c r="R125" s="2">
        <v>1.21</v>
      </c>
      <c r="S125" s="2" t="s">
        <v>859</v>
      </c>
      <c r="T125" s="2">
        <f t="shared" si="15"/>
        <v>-0.33744282394518921</v>
      </c>
      <c r="U125" s="1">
        <f t="shared" si="16"/>
        <v>-1.4851027453645684</v>
      </c>
      <c r="V125" s="1">
        <f t="shared" si="17"/>
        <v>-0.3522938513988349</v>
      </c>
      <c r="W125" s="1">
        <f t="shared" si="18"/>
        <v>-1.4856313307979929</v>
      </c>
    </row>
    <row r="126" spans="17:23" x14ac:dyDescent="0.25">
      <c r="Q126" s="2" t="s">
        <v>860</v>
      </c>
      <c r="R126" s="2">
        <v>1.22</v>
      </c>
      <c r="S126" s="2" t="s">
        <v>861</v>
      </c>
      <c r="T126" s="2">
        <f t="shared" si="15"/>
        <v>-0.35229649432600202</v>
      </c>
      <c r="U126" s="1">
        <f t="shared" si="16"/>
        <v>-1.4856292319280617</v>
      </c>
      <c r="V126" s="1">
        <f t="shared" si="17"/>
        <v>-0.36715278664528261</v>
      </c>
      <c r="W126" s="1">
        <f t="shared" si="18"/>
        <v>-1.4861520475814582</v>
      </c>
    </row>
    <row r="127" spans="17:23" x14ac:dyDescent="0.25">
      <c r="Q127" s="2" t="s">
        <v>862</v>
      </c>
      <c r="R127" s="2">
        <v>1.23</v>
      </c>
      <c r="S127" s="2" t="s">
        <v>863</v>
      </c>
      <c r="T127" s="2">
        <f t="shared" si="15"/>
        <v>-0.36715540072354963</v>
      </c>
      <c r="U127" s="1">
        <f t="shared" si="16"/>
        <v>-1.4861499888812708</v>
      </c>
      <c r="V127" s="1">
        <f t="shared" si="17"/>
        <v>-0.38201690061236232</v>
      </c>
      <c r="W127" s="1">
        <f t="shared" si="18"/>
        <v>-1.4866665282434957</v>
      </c>
    </row>
    <row r="128" spans="17:23" x14ac:dyDescent="0.25">
      <c r="Q128" s="2" t="s">
        <v>864</v>
      </c>
      <c r="R128" s="2">
        <v>1.24</v>
      </c>
      <c r="S128" s="2" t="s">
        <v>865</v>
      </c>
      <c r="T128" s="2">
        <f t="shared" si="15"/>
        <v>-0.38201948330917346</v>
      </c>
      <c r="U128" s="1">
        <f t="shared" si="16"/>
        <v>-1.4866645109335832</v>
      </c>
      <c r="V128" s="1">
        <f t="shared" si="17"/>
        <v>-0.39688612841850929</v>
      </c>
      <c r="W128" s="1">
        <f t="shared" si="18"/>
        <v>-1.487174257453393</v>
      </c>
    </row>
    <row r="129" spans="17:23" x14ac:dyDescent="0.25">
      <c r="Q129" s="2" t="s">
        <v>866</v>
      </c>
      <c r="R129" s="2">
        <v>1.25</v>
      </c>
      <c r="S129" s="2" t="s">
        <v>867</v>
      </c>
      <c r="T129" s="2">
        <f t="shared" si="15"/>
        <v>-0.39688867715110832</v>
      </c>
      <c r="U129" s="1">
        <f t="shared" si="16"/>
        <v>-1.4871722827619691</v>
      </c>
      <c r="V129" s="1">
        <f t="shared" si="17"/>
        <v>-0.41176039997872799</v>
      </c>
      <c r="W129" s="1">
        <f t="shared" si="18"/>
        <v>-1.487674710353144</v>
      </c>
    </row>
    <row r="130" spans="17:23" x14ac:dyDescent="0.25">
      <c r="Q130" s="2" t="s">
        <v>868</v>
      </c>
      <c r="R130" s="2">
        <v>1.26</v>
      </c>
      <c r="S130" s="2" t="s">
        <v>869</v>
      </c>
      <c r="T130" s="2">
        <f t="shared" si="15"/>
        <v>-0.41176291211668387</v>
      </c>
      <c r="U130" s="1">
        <f t="shared" si="16"/>
        <v>-1.4876727795147646</v>
      </c>
      <c r="V130" s="1">
        <f t="shared" si="17"/>
        <v>-0.42663963991183151</v>
      </c>
      <c r="W130" s="1">
        <f t="shared" si="18"/>
        <v>-1.4881673530525019</v>
      </c>
    </row>
    <row r="131" spans="17:23" x14ac:dyDescent="0.25">
      <c r="Q131" s="2" t="s">
        <v>870</v>
      </c>
      <c r="R131" s="2">
        <v>1.27</v>
      </c>
      <c r="S131" s="2" t="s">
        <v>871</v>
      </c>
      <c r="T131" s="2">
        <f t="shared" si="15"/>
        <v>-0.42664211277952019</v>
      </c>
      <c r="U131" s="1">
        <f t="shared" si="16"/>
        <v>-1.4881654673068789</v>
      </c>
      <c r="V131" s="1">
        <f t="shared" si="17"/>
        <v>-0.44152376745258898</v>
      </c>
      <c r="W131" s="1">
        <f t="shared" si="18"/>
        <v>-1.4886516431169974</v>
      </c>
    </row>
    <row r="132" spans="17:23" x14ac:dyDescent="0.25">
      <c r="Q132" s="2" t="s">
        <v>872</v>
      </c>
      <c r="R132" s="2">
        <v>1.28</v>
      </c>
      <c r="S132" s="2" t="s">
        <v>873</v>
      </c>
      <c r="T132" s="2">
        <f t="shared" si="15"/>
        <v>-0.44152619833163959</v>
      </c>
      <c r="U132" s="1">
        <f t="shared" si="16"/>
        <v>-1.4886498037079592</v>
      </c>
      <c r="V132" s="1">
        <f t="shared" si="17"/>
        <v>-0.45641269636871917</v>
      </c>
      <c r="W132" s="1">
        <f t="shared" si="18"/>
        <v>-1.4891270300503461</v>
      </c>
    </row>
    <row r="133" spans="17:23" x14ac:dyDescent="0.25">
      <c r="Q133" s="2" t="s">
        <v>874</v>
      </c>
      <c r="R133" s="2">
        <v>1.29</v>
      </c>
      <c r="S133" s="2" t="s">
        <v>875</v>
      </c>
      <c r="T133" s="2">
        <f t="shared" si="15"/>
        <v>-0.45641508250043111</v>
      </c>
      <c r="U133" s="1">
        <f t="shared" si="16"/>
        <v>-1.4891252382249296</v>
      </c>
      <c r="V133" s="1">
        <f t="shared" si="17"/>
        <v>-0.47130633488268042</v>
      </c>
      <c r="W133" s="1">
        <f t="shared" si="18"/>
        <v>-1.4895929557725767</v>
      </c>
    </row>
    <row r="134" spans="17:23" x14ac:dyDescent="0.25">
      <c r="Q134" s="2" t="s">
        <v>876</v>
      </c>
      <c r="R134" s="2">
        <v>1.3</v>
      </c>
      <c r="S134" s="2" t="s">
        <v>877</v>
      </c>
      <c r="T134" s="2">
        <f t="shared" si="15"/>
        <v>-0.47130867347041866</v>
      </c>
      <c r="U134" s="1">
        <f t="shared" si="16"/>
        <v>-1.4895912127802384</v>
      </c>
      <c r="V134" s="1">
        <f t="shared" si="17"/>
        <v>-0.48620458559822105</v>
      </c>
      <c r="W134" s="1">
        <f t="shared" si="18"/>
        <v>-1.4900488550951039</v>
      </c>
    </row>
    <row r="135" spans="17:23" x14ac:dyDescent="0.25">
      <c r="Q135" s="2" t="s">
        <v>878</v>
      </c>
      <c r="R135" s="2">
        <v>1.31</v>
      </c>
      <c r="S135" s="2" t="s">
        <v>879</v>
      </c>
      <c r="T135" s="2">
        <f t="shared" ref="T135:T198" si="19">T134+(0.01*0.5*(U134+W134))</f>
        <v>-0.48620687380979538</v>
      </c>
      <c r="U135" s="1">
        <f t="shared" ref="U135:U198" si="20">((-3*(R135^2))-(2*R135*T135))/((R135^2)+(COS(T135)))</f>
        <v>-1.4900471621870444</v>
      </c>
      <c r="V135" s="1">
        <f t="shared" ref="V135:V198" si="21">T135+(0.01*U135)</f>
        <v>-0.5011073454316658</v>
      </c>
      <c r="W135" s="1">
        <f t="shared" ref="W135:W198" si="22">((-3*((R135+0.01)^2))-(2*(R135+0.01)*V135))/(((R135+0.01)^2)+(COS(V135)))</f>
        <v>-1.4904941561939076</v>
      </c>
    </row>
    <row r="136" spans="17:23" x14ac:dyDescent="0.25">
      <c r="Q136" s="2" t="s">
        <v>880</v>
      </c>
      <c r="R136" s="2">
        <v>1.32</v>
      </c>
      <c r="S136" s="2" t="s">
        <v>881</v>
      </c>
      <c r="T136" s="2">
        <f t="shared" si="19"/>
        <v>-0.50110958040170017</v>
      </c>
      <c r="U136" s="1">
        <f t="shared" si="20"/>
        <v>-1.4904925146224939</v>
      </c>
      <c r="V136" s="1">
        <f t="shared" si="21"/>
        <v>-0.51601450554792516</v>
      </c>
      <c r="W136" s="1">
        <f t="shared" si="22"/>
        <v>-1.4909282810818669</v>
      </c>
    </row>
    <row r="137" spans="17:23" x14ac:dyDescent="0.25">
      <c r="Q137" s="2" t="s">
        <v>882</v>
      </c>
      <c r="R137" s="2">
        <v>1.33</v>
      </c>
      <c r="S137" s="2" t="s">
        <v>883</v>
      </c>
      <c r="T137" s="2">
        <f t="shared" si="19"/>
        <v>-0.51601668438022197</v>
      </c>
      <c r="U137" s="1">
        <f t="shared" si="20"/>
        <v>-1.4909266921001496</v>
      </c>
      <c r="V137" s="1">
        <f t="shared" si="21"/>
        <v>-0.53092595130122344</v>
      </c>
      <c r="W137" s="1">
        <f t="shared" si="22"/>
        <v>-1.4913506460812449</v>
      </c>
    </row>
    <row r="138" spans="17:23" x14ac:dyDescent="0.25">
      <c r="Q138" s="2" t="s">
        <v>884</v>
      </c>
      <c r="R138" s="2">
        <v>1.34</v>
      </c>
      <c r="S138" s="2" t="s">
        <v>885</v>
      </c>
      <c r="T138" s="2">
        <f t="shared" si="19"/>
        <v>-0.53092807107112894</v>
      </c>
      <c r="U138" s="1">
        <f t="shared" si="20"/>
        <v>-1.4913491109425543</v>
      </c>
      <c r="V138" s="1">
        <f t="shared" si="21"/>
        <v>-0.54584156218055446</v>
      </c>
      <c r="W138" s="1">
        <f t="shared" si="22"/>
        <v>-1.4917606622972102</v>
      </c>
    </row>
    <row r="139" spans="17:23" x14ac:dyDescent="0.25">
      <c r="Q139" s="2" t="s">
        <v>886</v>
      </c>
      <c r="R139" s="2">
        <v>1.35</v>
      </c>
      <c r="S139" s="2" t="s">
        <v>887</v>
      </c>
      <c r="T139" s="2">
        <f t="shared" si="19"/>
        <v>-0.54584361993732777</v>
      </c>
      <c r="U139" s="1">
        <f t="shared" si="20"/>
        <v>-1.4917591822548317</v>
      </c>
      <c r="V139" s="1">
        <f t="shared" si="21"/>
        <v>-0.56076121175987614</v>
      </c>
      <c r="W139" s="1">
        <f t="shared" si="22"/>
        <v>-1.4921577360932441</v>
      </c>
    </row>
    <row r="140" spans="17:23" x14ac:dyDescent="0.25">
      <c r="Q140" s="2" t="s">
        <v>888</v>
      </c>
      <c r="R140" s="2">
        <v>1.36</v>
      </c>
      <c r="S140" s="2" t="s">
        <v>889</v>
      </c>
      <c r="T140" s="2">
        <f t="shared" si="19"/>
        <v>-0.56076320452906814</v>
      </c>
      <c r="U140" s="1">
        <f t="shared" si="20"/>
        <v>-1.4921563124001589</v>
      </c>
      <c r="V140" s="1">
        <f t="shared" si="21"/>
        <v>-0.57568476765306975</v>
      </c>
      <c r="W140" s="1">
        <f t="shared" si="22"/>
        <v>-1.4925412695691751</v>
      </c>
    </row>
    <row r="141" spans="17:23" x14ac:dyDescent="0.25">
      <c r="Q141" s="2" t="s">
        <v>890</v>
      </c>
      <c r="R141" s="2">
        <v>1.37</v>
      </c>
      <c r="S141" s="2" t="s">
        <v>891</v>
      </c>
      <c r="T141" s="2">
        <f t="shared" si="19"/>
        <v>-0.57568669243891479</v>
      </c>
      <c r="U141" s="1">
        <f t="shared" si="20"/>
        <v>-1.4925399034778601</v>
      </c>
      <c r="V141" s="1">
        <f t="shared" si="21"/>
        <v>-0.59061209147369342</v>
      </c>
      <c r="W141" s="1">
        <f t="shared" si="22"/>
        <v>-1.4929106610425249</v>
      </c>
    </row>
    <row r="142" spans="17:23" x14ac:dyDescent="0.25">
      <c r="Q142" s="2" t="s">
        <v>892</v>
      </c>
      <c r="R142" s="2">
        <v>1.38</v>
      </c>
      <c r="S142" s="2" t="s">
        <v>893</v>
      </c>
      <c r="T142" s="2">
        <f t="shared" si="19"/>
        <v>-0.59061394526151667</v>
      </c>
      <c r="U142" s="1">
        <f t="shared" si="20"/>
        <v>-1.4929093538048068</v>
      </c>
      <c r="V142" s="1">
        <f t="shared" si="21"/>
        <v>-0.60554303879956473</v>
      </c>
      <c r="W142" s="1">
        <f t="shared" si="22"/>
        <v>-1.4932653055337879</v>
      </c>
    </row>
    <row r="143" spans="17:23" x14ac:dyDescent="0.25">
      <c r="Q143" s="2" t="s">
        <v>894</v>
      </c>
      <c r="R143" s="2">
        <v>1.39</v>
      </c>
      <c r="S143" s="2" t="s">
        <v>895</v>
      </c>
      <c r="T143" s="2">
        <f t="shared" si="19"/>
        <v>-0.60554481855820963</v>
      </c>
      <c r="U143" s="1">
        <f t="shared" si="20"/>
        <v>-1.4932640584007444</v>
      </c>
      <c r="V143" s="1">
        <f t="shared" si="21"/>
        <v>-0.62047745914221708</v>
      </c>
      <c r="W143" s="1">
        <f t="shared" si="22"/>
        <v>-1.4936045952561836</v>
      </c>
    </row>
    <row r="144" spans="17:23" x14ac:dyDescent="0.25">
      <c r="Q144" s="2" t="s">
        <v>896</v>
      </c>
      <c r="R144" s="2">
        <v>1.4</v>
      </c>
      <c r="S144" s="2" t="s">
        <v>897</v>
      </c>
      <c r="T144" s="2">
        <f t="shared" si="19"/>
        <v>-0.62047916182649432</v>
      </c>
      <c r="U144" s="1">
        <f t="shared" si="20"/>
        <v>-1.4936034094780823</v>
      </c>
      <c r="V144" s="1">
        <f t="shared" si="21"/>
        <v>-0.63541519592127516</v>
      </c>
      <c r="W144" s="1">
        <f t="shared" si="22"/>
        <v>-1.4939279201103599</v>
      </c>
    </row>
    <row r="145" spans="17:23" x14ac:dyDescent="0.25">
      <c r="Q145" s="2" t="s">
        <v>898</v>
      </c>
      <c r="R145" s="2">
        <v>1.41</v>
      </c>
      <c r="S145" s="2" t="s">
        <v>899</v>
      </c>
      <c r="T145" s="2">
        <f t="shared" si="19"/>
        <v>-0.63541681847443654</v>
      </c>
      <c r="U145" s="1">
        <f t="shared" si="20"/>
        <v>-1.4939267969366341</v>
      </c>
      <c r="V145" s="1">
        <f t="shared" si="21"/>
        <v>-0.65035608644380283</v>
      </c>
      <c r="W145" s="1">
        <f t="shared" si="22"/>
        <v>-1.494234668184468</v>
      </c>
    </row>
    <row r="146" spans="17:23" x14ac:dyDescent="0.25">
      <c r="Q146" s="2" t="s">
        <v>900</v>
      </c>
      <c r="R146" s="2">
        <v>1.42</v>
      </c>
      <c r="S146" s="2" t="s">
        <v>901</v>
      </c>
      <c r="T146" s="2">
        <f t="shared" si="19"/>
        <v>-0.65035762580004208</v>
      </c>
      <c r="U146" s="1">
        <f t="shared" si="20"/>
        <v>-1.4942336088637171</v>
      </c>
      <c r="V146" s="1">
        <f t="shared" si="21"/>
        <v>-0.66529996188867924</v>
      </c>
      <c r="W146" s="1">
        <f t="shared" si="22"/>
        <v>-1.4945242262599474</v>
      </c>
    </row>
    <row r="147" spans="17:23" x14ac:dyDescent="0.25">
      <c r="Q147" s="2" t="s">
        <v>902</v>
      </c>
      <c r="R147" s="2">
        <v>1.43</v>
      </c>
      <c r="S147" s="2" t="s">
        <v>903</v>
      </c>
      <c r="T147" s="2">
        <f t="shared" si="19"/>
        <v>-0.66530141497566042</v>
      </c>
      <c r="U147" s="1">
        <f t="shared" si="20"/>
        <v>-1.4945232320399642</v>
      </c>
      <c r="V147" s="1">
        <f t="shared" si="21"/>
        <v>-0.6802466472960601</v>
      </c>
      <c r="W147" s="1">
        <f t="shared" si="22"/>
        <v>-1.4947959803233133</v>
      </c>
    </row>
    <row r="148" spans="17:23" x14ac:dyDescent="0.25">
      <c r="Q148" s="2" t="s">
        <v>904</v>
      </c>
      <c r="R148" s="2">
        <v>1.44</v>
      </c>
      <c r="S148" s="2" t="s">
        <v>905</v>
      </c>
      <c r="T148" s="2">
        <f t="shared" si="19"/>
        <v>-0.68024801103747679</v>
      </c>
      <c r="U148" s="1">
        <f t="shared" si="20"/>
        <v>-1.4947950524511244</v>
      </c>
      <c r="V148" s="1">
        <f t="shared" si="21"/>
        <v>-0.69519596156198804</v>
      </c>
      <c r="W148" s="1">
        <f t="shared" si="22"/>
        <v>-1.4950493160841596</v>
      </c>
    </row>
    <row r="149" spans="17:23" x14ac:dyDescent="0.25">
      <c r="Q149" s="2" t="s">
        <v>906</v>
      </c>
      <c r="R149" s="2">
        <v>1.45</v>
      </c>
      <c r="S149" s="2" t="s">
        <v>907</v>
      </c>
      <c r="T149" s="2">
        <f t="shared" si="19"/>
        <v>-0.69519723288015323</v>
      </c>
      <c r="U149" s="1">
        <f t="shared" si="20"/>
        <v>-1.4950484558060784</v>
      </c>
      <c r="V149" s="1">
        <f t="shared" si="21"/>
        <v>-0.71014771743821403</v>
      </c>
      <c r="W149" s="1">
        <f t="shared" si="22"/>
        <v>-1.4952836194995387</v>
      </c>
    </row>
    <row r="150" spans="17:23" x14ac:dyDescent="0.25">
      <c r="Q150" s="2" t="s">
        <v>908</v>
      </c>
      <c r="R150" s="2">
        <v>1.46</v>
      </c>
      <c r="S150" s="2" t="s">
        <v>909</v>
      </c>
      <c r="T150" s="2">
        <f t="shared" si="19"/>
        <v>-0.71014889325668129</v>
      </c>
      <c r="U150" s="1">
        <f t="shared" si="20"/>
        <v>-1.4952828280612263</v>
      </c>
      <c r="V150" s="1">
        <f t="shared" si="21"/>
        <v>-0.72510172153729358</v>
      </c>
      <c r="W150" s="1">
        <f t="shared" si="22"/>
        <v>-1.4954982773048158</v>
      </c>
    </row>
    <row r="151" spans="17:23" x14ac:dyDescent="0.25">
      <c r="Q151" s="2" t="s">
        <v>910</v>
      </c>
      <c r="R151" s="2">
        <v>1.47</v>
      </c>
      <c r="S151" s="2" t="s">
        <v>911</v>
      </c>
      <c r="T151" s="2">
        <f t="shared" si="19"/>
        <v>-0.72510279878351147</v>
      </c>
      <c r="U151" s="1">
        <f t="shared" si="20"/>
        <v>-1.495497555951341</v>
      </c>
      <c r="V151" s="1">
        <f t="shared" si="21"/>
        <v>-0.74005777434302489</v>
      </c>
      <c r="W151" s="1">
        <f t="shared" si="22"/>
        <v>-1.4956926775510231</v>
      </c>
    </row>
    <row r="152" spans="17:23" x14ac:dyDescent="0.25">
      <c r="Q152" s="2" t="s">
        <v>912</v>
      </c>
      <c r="R152" s="2">
        <v>1.48</v>
      </c>
      <c r="S152" s="2" t="s">
        <v>913</v>
      </c>
      <c r="T152" s="2">
        <f t="shared" si="19"/>
        <v>-0.74005874995102328</v>
      </c>
      <c r="U152" s="1">
        <f t="shared" si="20"/>
        <v>-1.4956920275269201</v>
      </c>
      <c r="V152" s="1">
        <f t="shared" si="21"/>
        <v>-0.75501567022629246</v>
      </c>
      <c r="W152" s="1">
        <f t="shared" si="22"/>
        <v>-1.4958662101486924</v>
      </c>
    </row>
    <row r="153" spans="17:23" x14ac:dyDescent="0.25">
      <c r="Q153" s="2" t="s">
        <v>914</v>
      </c>
      <c r="R153" s="2">
        <v>1.49</v>
      </c>
      <c r="S153" s="2" t="s">
        <v>915</v>
      </c>
      <c r="T153" s="2">
        <f t="shared" si="19"/>
        <v>-0.75501654113940131</v>
      </c>
      <c r="U153" s="1">
        <f t="shared" si="20"/>
        <v>-1.49586563269801</v>
      </c>
      <c r="V153" s="1">
        <f t="shared" si="21"/>
        <v>-0.76997519746638143</v>
      </c>
      <c r="W153" s="1">
        <f t="shared" si="22"/>
        <v>-1.4960182674180751</v>
      </c>
    </row>
    <row r="154" spans="17:23" x14ac:dyDescent="0.25">
      <c r="Q154" s="2" t="s">
        <v>916</v>
      </c>
      <c r="R154" s="2">
        <v>1.5</v>
      </c>
      <c r="S154" s="2" t="s">
        <v>917</v>
      </c>
      <c r="T154" s="2">
        <f t="shared" si="19"/>
        <v>-0.76997596063998175</v>
      </c>
      <c r="U154" s="1">
        <f t="shared" si="20"/>
        <v>-1.4960177637844134</v>
      </c>
      <c r="V154" s="1">
        <f t="shared" si="21"/>
        <v>-0.78493613827782593</v>
      </c>
      <c r="W154" s="1">
        <f t="shared" si="22"/>
        <v>-1.4961482446456</v>
      </c>
    </row>
    <row r="155" spans="17:23" x14ac:dyDescent="0.25">
      <c r="Q155" s="2" t="s">
        <v>918</v>
      </c>
      <c r="R155" s="2">
        <v>1.51</v>
      </c>
      <c r="S155" s="2" t="s">
        <v>919</v>
      </c>
      <c r="T155" s="2">
        <f t="shared" si="19"/>
        <v>-0.78493679068213185</v>
      </c>
      <c r="U155" s="1">
        <f t="shared" si="20"/>
        <v>-1.4961478160721269</v>
      </c>
      <c r="V155" s="1">
        <f t="shared" si="21"/>
        <v>-0.79989826884285309</v>
      </c>
      <c r="W155" s="1">
        <f t="shared" si="22"/>
        <v>-1.4962555406463567</v>
      </c>
    </row>
    <row r="156" spans="17:23" x14ac:dyDescent="0.25">
      <c r="Q156" s="2" t="s">
        <v>920</v>
      </c>
      <c r="R156" s="2">
        <v>1.52</v>
      </c>
      <c r="S156" s="2" t="s">
        <v>921</v>
      </c>
      <c r="T156" s="2">
        <f t="shared" si="19"/>
        <v>-0.79989880746572428</v>
      </c>
      <c r="U156" s="1">
        <f t="shared" si="20"/>
        <v>-1.4962551883758068</v>
      </c>
      <c r="V156" s="1">
        <f t="shared" si="21"/>
        <v>-0.81486135934948234</v>
      </c>
      <c r="W156" s="1">
        <f t="shared" si="22"/>
        <v>-1.496339558332342</v>
      </c>
    </row>
    <row r="157" spans="17:23" x14ac:dyDescent="0.25">
      <c r="Q157" s="2" t="s">
        <v>922</v>
      </c>
      <c r="R157" s="2">
        <v>1.53</v>
      </c>
      <c r="S157" s="2" t="s">
        <v>923</v>
      </c>
      <c r="T157" s="2">
        <f t="shared" si="19"/>
        <v>-0.814861781199265</v>
      </c>
      <c r="U157" s="1">
        <f t="shared" si="20"/>
        <v>-1.4963392836069829</v>
      </c>
      <c r="V157" s="1">
        <f t="shared" si="21"/>
        <v>-0.82982517403533484</v>
      </c>
      <c r="W157" s="1">
        <f t="shared" si="22"/>
        <v>-1.4963997052861329</v>
      </c>
    </row>
    <row r="158" spans="17:23" x14ac:dyDescent="0.25">
      <c r="Q158" s="2" t="s">
        <v>924</v>
      </c>
      <c r="R158" s="2">
        <v>1.54</v>
      </c>
      <c r="S158" s="2" t="s">
        <v>925</v>
      </c>
      <c r="T158" s="2">
        <f t="shared" si="19"/>
        <v>-0.82982547614373059</v>
      </c>
      <c r="U158" s="1">
        <f t="shared" si="20"/>
        <v>-1.4963995093477076</v>
      </c>
      <c r="V158" s="1">
        <f t="shared" si="21"/>
        <v>-0.84478947123720771</v>
      </c>
      <c r="W158" s="1">
        <f t="shared" si="22"/>
        <v>-1.4964353943396111</v>
      </c>
    </row>
    <row r="159" spans="17:23" x14ac:dyDescent="0.25">
      <c r="Q159" s="2" t="s">
        <v>926</v>
      </c>
      <c r="R159" s="2">
        <v>1.55</v>
      </c>
      <c r="S159" s="2" t="s">
        <v>927</v>
      </c>
      <c r="T159" s="2">
        <f t="shared" si="19"/>
        <v>-0.84478965066216716</v>
      </c>
      <c r="U159" s="1">
        <f t="shared" si="20"/>
        <v>-1.496435278429241</v>
      </c>
      <c r="V159" s="1">
        <f t="shared" si="21"/>
        <v>-0.85975400344645958</v>
      </c>
      <c r="W159" s="1">
        <f t="shared" si="22"/>
        <v>-1.4964460441572873</v>
      </c>
    </row>
    <row r="160" spans="17:23" x14ac:dyDescent="0.25">
      <c r="Q160" s="2" t="s">
        <v>928</v>
      </c>
      <c r="R160" s="2">
        <v>1.56</v>
      </c>
      <c r="S160" s="2" t="s">
        <v>929</v>
      </c>
      <c r="T160" s="2">
        <f t="shared" si="19"/>
        <v>-0.85975405727509979</v>
      </c>
      <c r="U160" s="1">
        <f t="shared" si="20"/>
        <v>-1.4964460095153371</v>
      </c>
      <c r="V160" s="1">
        <f t="shared" si="21"/>
        <v>-0.87471851737025319</v>
      </c>
      <c r="W160" s="1">
        <f t="shared" si="22"/>
        <v>-1.4964310798237299</v>
      </c>
    </row>
    <row r="161" spans="17:23" x14ac:dyDescent="0.25">
      <c r="Q161" s="2" t="s">
        <v>930</v>
      </c>
      <c r="R161" s="2">
        <v>1.57</v>
      </c>
      <c r="S161" s="2" t="s">
        <v>931</v>
      </c>
      <c r="T161" s="2">
        <f t="shared" si="19"/>
        <v>-0.87471844272179511</v>
      </c>
      <c r="U161" s="1">
        <f t="shared" si="20"/>
        <v>-1.4964311276896314</v>
      </c>
      <c r="V161" s="1">
        <f t="shared" si="21"/>
        <v>-0.88968275399869146</v>
      </c>
      <c r="W161" s="1">
        <f t="shared" si="22"/>
        <v>-1.4963899334345458</v>
      </c>
    </row>
    <row r="162" spans="17:23" x14ac:dyDescent="0.25">
      <c r="Q162" s="2" t="s">
        <v>932</v>
      </c>
      <c r="R162" s="2">
        <v>1.58</v>
      </c>
      <c r="S162" s="2" t="s">
        <v>933</v>
      </c>
      <c r="T162" s="2">
        <f t="shared" si="19"/>
        <v>-0.88968254802741598</v>
      </c>
      <c r="U162" s="1">
        <f t="shared" si="20"/>
        <v>-1.4963900650465747</v>
      </c>
      <c r="V162" s="1">
        <f t="shared" si="21"/>
        <v>-0.90464644867788169</v>
      </c>
      <c r="W162" s="1">
        <f t="shared" si="22"/>
        <v>-1.4963220446903021</v>
      </c>
    </row>
    <row r="163" spans="17:23" x14ac:dyDescent="0.25">
      <c r="Q163" s="2" t="s">
        <v>934</v>
      </c>
      <c r="R163" s="2">
        <v>1.59</v>
      </c>
      <c r="S163" s="2" t="s">
        <v>935</v>
      </c>
      <c r="T163" s="2">
        <f t="shared" si="19"/>
        <v>-0.90464610857610039</v>
      </c>
      <c r="U163" s="1">
        <f t="shared" si="20"/>
        <v>-1.4963222612853049</v>
      </c>
      <c r="V163" s="1">
        <f t="shared" si="21"/>
        <v>-0.91960933118895349</v>
      </c>
      <c r="W163" s="1">
        <f t="shared" si="22"/>
        <v>-1.4962268614927288</v>
      </c>
    </row>
    <row r="164" spans="17:23" x14ac:dyDescent="0.25">
      <c r="Q164" s="2" t="s">
        <v>936</v>
      </c>
      <c r="R164" s="2">
        <v>1.6</v>
      </c>
      <c r="S164" s="2" t="s">
        <v>937</v>
      </c>
      <c r="T164" s="2">
        <f t="shared" si="19"/>
        <v>-0.91960885418999061</v>
      </c>
      <c r="U164" s="1">
        <f t="shared" si="20"/>
        <v>-1.4962271643057958</v>
      </c>
      <c r="V164" s="1">
        <f t="shared" si="21"/>
        <v>-0.93457112583304858</v>
      </c>
      <c r="W164" s="1">
        <f t="shared" si="22"/>
        <v>-1.4961038405424909</v>
      </c>
    </row>
    <row r="165" spans="17:23" x14ac:dyDescent="0.25">
      <c r="Q165" s="2" t="s">
        <v>938</v>
      </c>
      <c r="R165" s="2">
        <v>1.61</v>
      </c>
      <c r="S165" s="2" t="s">
        <v>939</v>
      </c>
      <c r="T165" s="2">
        <f t="shared" si="19"/>
        <v>-0.93457050921423201</v>
      </c>
      <c r="U165" s="1">
        <f t="shared" si="20"/>
        <v>-1.4961042308065748</v>
      </c>
      <c r="V165" s="1">
        <f t="shared" si="21"/>
        <v>-0.94953155152229773</v>
      </c>
      <c r="W165" s="1">
        <f t="shared" si="22"/>
        <v>-1.4959524479377704</v>
      </c>
    </row>
    <row r="166" spans="17:23" x14ac:dyDescent="0.25">
      <c r="Q166" s="2" t="s">
        <v>940</v>
      </c>
      <c r="R166" s="2">
        <v>1.62</v>
      </c>
      <c r="S166" s="2" t="s">
        <v>941</v>
      </c>
      <c r="T166" s="2">
        <f t="shared" si="19"/>
        <v>-0.9495307926079537</v>
      </c>
      <c r="U166" s="1">
        <f t="shared" si="20"/>
        <v>-1.4959529268832441</v>
      </c>
      <c r="V166" s="1">
        <f t="shared" si="21"/>
        <v>-0.96449032187678618</v>
      </c>
      <c r="W166" s="1">
        <f t="shared" si="22"/>
        <v>-1.4957721597728428</v>
      </c>
    </row>
    <row r="167" spans="17:23" x14ac:dyDescent="0.25">
      <c r="Q167" s="2" t="s">
        <v>942</v>
      </c>
      <c r="R167" s="2">
        <v>1.63</v>
      </c>
      <c r="S167" s="2" t="s">
        <v>943</v>
      </c>
      <c r="T167" s="2">
        <f t="shared" si="19"/>
        <v>-0.96448941804123411</v>
      </c>
      <c r="U167" s="1">
        <f t="shared" si="20"/>
        <v>-1.4957727286269937</v>
      </c>
      <c r="V167" s="1">
        <f t="shared" si="21"/>
        <v>-0.9794471453275041</v>
      </c>
      <c r="W167" s="1">
        <f t="shared" si="22"/>
        <v>-1.495562462735802</v>
      </c>
    </row>
    <row r="168" spans="17:23" x14ac:dyDescent="0.25">
      <c r="Q168" s="2" t="s">
        <v>944</v>
      </c>
      <c r="R168" s="2">
        <v>1.64</v>
      </c>
      <c r="S168" s="2" t="s">
        <v>945</v>
      </c>
      <c r="T168" s="2">
        <f t="shared" si="19"/>
        <v>-0.97944609399804805</v>
      </c>
      <c r="U168" s="1">
        <f t="shared" si="20"/>
        <v>-1.4955631227222668</v>
      </c>
      <c r="V168" s="1">
        <f t="shared" si="21"/>
        <v>-0.99440172522527071</v>
      </c>
      <c r="W168" s="1">
        <f t="shared" si="22"/>
        <v>-1.495322854704529</v>
      </c>
    </row>
    <row r="169" spans="17:23" x14ac:dyDescent="0.25">
      <c r="Q169" s="2" t="s">
        <v>946</v>
      </c>
      <c r="R169" s="2">
        <v>1.65</v>
      </c>
      <c r="S169" s="2" t="s">
        <v>947</v>
      </c>
      <c r="T169" s="2">
        <f t="shared" si="19"/>
        <v>-0.99440052388518207</v>
      </c>
      <c r="U169" s="1">
        <f t="shared" si="20"/>
        <v>-1.4953236070426548</v>
      </c>
      <c r="V169" s="1">
        <f t="shared" si="21"/>
        <v>-1.0093537599556086</v>
      </c>
      <c r="W169" s="1">
        <f t="shared" si="22"/>
        <v>-1.4950528453399683</v>
      </c>
    </row>
    <row r="170" spans="17:23" x14ac:dyDescent="0.25">
      <c r="Q170" s="2" t="s">
        <v>948</v>
      </c>
      <c r="R170" s="2">
        <v>1.66</v>
      </c>
      <c r="S170" s="2" t="s">
        <v>949</v>
      </c>
      <c r="T170" s="2">
        <f t="shared" si="19"/>
        <v>-1.0093524061470951</v>
      </c>
      <c r="U170" s="1">
        <f t="shared" si="20"/>
        <v>-1.4950536912441097</v>
      </c>
      <c r="V170" s="1">
        <f t="shared" si="21"/>
        <v>-1.0243029430595363</v>
      </c>
      <c r="W170" s="1">
        <f t="shared" si="22"/>
        <v>-1.4947519566757321</v>
      </c>
    </row>
    <row r="171" spans="17:23" x14ac:dyDescent="0.25">
      <c r="Q171" s="2" t="s">
        <v>950</v>
      </c>
      <c r="R171" s="2">
        <v>1.67</v>
      </c>
      <c r="S171" s="2" t="s">
        <v>951</v>
      </c>
      <c r="T171" s="2">
        <f t="shared" si="19"/>
        <v>-1.0243014343866943</v>
      </c>
      <c r="U171" s="1">
        <f t="shared" si="20"/>
        <v>-1.494752897354475</v>
      </c>
      <c r="V171" s="1">
        <f t="shared" si="21"/>
        <v>-1.0392489633602391</v>
      </c>
      <c r="W171" s="1">
        <f t="shared" si="22"/>
        <v>-1.494419723703025</v>
      </c>
    </row>
    <row r="172" spans="17:23" x14ac:dyDescent="0.25">
      <c r="Q172" s="2" t="s">
        <v>952</v>
      </c>
      <c r="R172" s="2">
        <v>1.68</v>
      </c>
      <c r="S172" s="2" t="s">
        <v>953</v>
      </c>
      <c r="T172" s="2">
        <f t="shared" si="19"/>
        <v>-1.0392472974919817</v>
      </c>
      <c r="U172" s="1">
        <f t="shared" si="20"/>
        <v>-1.4944207603583404</v>
      </c>
      <c r="V172" s="1">
        <f t="shared" si="21"/>
        <v>-1.0541915050955653</v>
      </c>
      <c r="W172" s="1">
        <f t="shared" si="22"/>
        <v>-1.4940556949498389</v>
      </c>
    </row>
    <row r="173" spans="17:23" x14ac:dyDescent="0.25">
      <c r="Q173" s="2" t="s">
        <v>954</v>
      </c>
      <c r="R173" s="2">
        <v>1.69</v>
      </c>
      <c r="S173" s="2" t="s">
        <v>955</v>
      </c>
      <c r="T173" s="2">
        <f t="shared" si="19"/>
        <v>-1.0541896797685226</v>
      </c>
      <c r="U173" s="1">
        <f t="shared" si="20"/>
        <v>-1.494056828776158</v>
      </c>
      <c r="V173" s="1">
        <f t="shared" si="21"/>
        <v>-1.0691302480562843</v>
      </c>
      <c r="W173" s="1">
        <f t="shared" si="22"/>
        <v>-1.4936594330533375</v>
      </c>
    </row>
    <row r="174" spans="17:23" x14ac:dyDescent="0.25">
      <c r="Q174" s="2" t="s">
        <v>956</v>
      </c>
      <c r="R174" s="2">
        <v>1.7</v>
      </c>
      <c r="S174" s="2" t="s">
        <v>957</v>
      </c>
      <c r="T174" s="2">
        <f t="shared" si="19"/>
        <v>-1.06912826107767</v>
      </c>
      <c r="U174" s="1">
        <f t="shared" si="20"/>
        <v>-1.4936606652365609</v>
      </c>
      <c r="V174" s="1">
        <f t="shared" si="21"/>
        <v>-1.0840648677300355</v>
      </c>
      <c r="W174" s="1">
        <f t="shared" si="22"/>
        <v>-1.4932305153243515</v>
      </c>
    </row>
    <row r="175" spans="17:23" x14ac:dyDescent="0.25">
      <c r="Q175" s="2" t="s">
        <v>958</v>
      </c>
      <c r="R175" s="2">
        <v>1.71</v>
      </c>
      <c r="S175" s="2" t="s">
        <v>959</v>
      </c>
      <c r="T175" s="2">
        <f t="shared" si="19"/>
        <v>-1.0840627169804746</v>
      </c>
      <c r="U175" s="1">
        <f t="shared" si="20"/>
        <v>-1.4932318470407755</v>
      </c>
      <c r="V175" s="1">
        <f t="shared" si="21"/>
        <v>-1.0989950354508824</v>
      </c>
      <c r="W175" s="1">
        <f t="shared" si="22"/>
        <v>-1.4927685343028296</v>
      </c>
    </row>
    <row r="176" spans="17:23" x14ac:dyDescent="0.25">
      <c r="Q176" s="2" t="s">
        <v>960</v>
      </c>
      <c r="R176" s="2">
        <v>1.72</v>
      </c>
      <c r="S176" s="2" t="s">
        <v>961</v>
      </c>
      <c r="T176" s="2">
        <f t="shared" si="19"/>
        <v>-1.0989927188871926</v>
      </c>
      <c r="U176" s="1">
        <f t="shared" si="20"/>
        <v>-1.4927699667180028</v>
      </c>
      <c r="V176" s="1">
        <f t="shared" si="21"/>
        <v>-1.1139204185543727</v>
      </c>
      <c r="W176" s="1">
        <f t="shared" si="22"/>
        <v>-1.492273098303136</v>
      </c>
    </row>
    <row r="177" spans="17:23" x14ac:dyDescent="0.25">
      <c r="Q177" s="2" t="s">
        <v>962</v>
      </c>
      <c r="R177" s="2">
        <v>1.73</v>
      </c>
      <c r="S177" s="2" t="s">
        <v>963</v>
      </c>
      <c r="T177" s="2">
        <f t="shared" si="19"/>
        <v>-1.1139179342122982</v>
      </c>
      <c r="U177" s="1">
        <f t="shared" si="20"/>
        <v>-1.4922746325706358</v>
      </c>
      <c r="V177" s="1">
        <f t="shared" si="21"/>
        <v>-1.1288406805380047</v>
      </c>
      <c r="W177" s="1">
        <f t="shared" si="22"/>
        <v>-1.4917438319480127</v>
      </c>
    </row>
    <row r="178" spans="17:23" x14ac:dyDescent="0.25">
      <c r="Q178" s="2" t="s">
        <v>964</v>
      </c>
      <c r="R178" s="2">
        <v>1.74</v>
      </c>
      <c r="S178" s="2" t="s">
        <v>965</v>
      </c>
      <c r="T178" s="2">
        <f t="shared" si="19"/>
        <v>-1.1288380265348914</v>
      </c>
      <c r="U178" s="1">
        <f t="shared" si="20"/>
        <v>-1.4917454692081538</v>
      </c>
      <c r="V178" s="1">
        <f t="shared" si="21"/>
        <v>-1.143755481226973</v>
      </c>
      <c r="W178" s="1">
        <f t="shared" si="22"/>
        <v>-1.4911803766900547</v>
      </c>
    </row>
    <row r="179" spans="17:23" x14ac:dyDescent="0.25">
      <c r="Q179" s="2" t="s">
        <v>966</v>
      </c>
      <c r="R179" s="2">
        <v>1.75</v>
      </c>
      <c r="S179" s="2" t="s">
        <v>967</v>
      </c>
      <c r="T179" s="2">
        <f t="shared" si="19"/>
        <v>-1.1437526557643825</v>
      </c>
      <c r="U179" s="1">
        <f t="shared" si="20"/>
        <v>-1.4911821180685176</v>
      </c>
      <c r="V179" s="1">
        <f t="shared" si="21"/>
        <v>-1.1586644769450676</v>
      </c>
      <c r="W179" s="1">
        <f t="shared" si="22"/>
        <v>-1.49058239131952</v>
      </c>
    </row>
    <row r="180" spans="17:23" x14ac:dyDescent="0.25">
      <c r="Q180" s="2" t="s">
        <v>968</v>
      </c>
      <c r="R180" s="2">
        <v>1.76</v>
      </c>
      <c r="S180" s="2" t="s">
        <v>969</v>
      </c>
      <c r="T180" s="2">
        <f t="shared" si="19"/>
        <v>-1.1586614783113227</v>
      </c>
      <c r="U180" s="1">
        <f t="shared" si="20"/>
        <v>-1.4905842379259127</v>
      </c>
      <c r="V180" s="1">
        <f t="shared" si="21"/>
        <v>-1.1735673206905819</v>
      </c>
      <c r="W180" s="1">
        <f t="shared" si="22"/>
        <v>-1.4899495524573003</v>
      </c>
    </row>
    <row r="181" spans="17:23" x14ac:dyDescent="0.25">
      <c r="Q181" s="2" t="s">
        <v>970</v>
      </c>
      <c r="R181" s="2">
        <v>1.77</v>
      </c>
      <c r="S181" s="2" t="s">
        <v>971</v>
      </c>
      <c r="T181" s="2">
        <f t="shared" si="19"/>
        <v>-1.1735641472632388</v>
      </c>
      <c r="U181" s="1">
        <f t="shared" si="20"/>
        <v>-1.4899515053836465</v>
      </c>
      <c r="V181" s="1">
        <f t="shared" si="21"/>
        <v>-1.1884636623170752</v>
      </c>
      <c r="W181" s="1">
        <f t="shared" si="22"/>
        <v>-1.4892815550318768</v>
      </c>
    </row>
    <row r="182" spans="17:23" x14ac:dyDescent="0.25">
      <c r="Q182" s="2" t="s">
        <v>972</v>
      </c>
      <c r="R182" s="2">
        <v>1.78</v>
      </c>
      <c r="S182" s="2" t="s">
        <v>973</v>
      </c>
      <c r="T182" s="2">
        <f t="shared" si="19"/>
        <v>-1.1884603125653164</v>
      </c>
      <c r="U182" s="1">
        <f t="shared" si="20"/>
        <v>-1.4892836153510363</v>
      </c>
      <c r="V182" s="1">
        <f t="shared" si="21"/>
        <v>-1.2033531487188267</v>
      </c>
      <c r="W182" s="1">
        <f t="shared" si="22"/>
        <v>-1.4885781127391038</v>
      </c>
    </row>
    <row r="183" spans="17:23" x14ac:dyDescent="0.25">
      <c r="Q183" s="2" t="s">
        <v>974</v>
      </c>
      <c r="R183" s="2">
        <v>1.79</v>
      </c>
      <c r="S183" s="2" t="s">
        <v>975</v>
      </c>
      <c r="T183" s="2">
        <f t="shared" si="19"/>
        <v>-1.2033496212057671</v>
      </c>
      <c r="U183" s="1">
        <f t="shared" si="20"/>
        <v>-1.4885802815031279</v>
      </c>
      <c r="V183" s="1">
        <f t="shared" si="21"/>
        <v>-1.2182354240207984</v>
      </c>
      <c r="W183" s="1">
        <f t="shared" si="22"/>
        <v>-1.4878389584836569</v>
      </c>
    </row>
    <row r="184" spans="17:23" x14ac:dyDescent="0.25">
      <c r="Q184" s="2" t="s">
        <v>976</v>
      </c>
      <c r="R184" s="2">
        <v>1.8</v>
      </c>
      <c r="S184" s="2" t="s">
        <v>977</v>
      </c>
      <c r="T184" s="2">
        <f t="shared" si="19"/>
        <v>-1.2182317174057009</v>
      </c>
      <c r="U184" s="1">
        <f t="shared" si="20"/>
        <v>-1.4878412367220788</v>
      </c>
      <c r="V184" s="1">
        <f t="shared" si="21"/>
        <v>-1.2331101297729217</v>
      </c>
      <c r="W184" s="1">
        <f t="shared" si="22"/>
        <v>-1.4870638448010134</v>
      </c>
    </row>
    <row r="185" spans="17:23" x14ac:dyDescent="0.25">
      <c r="Q185" s="2" t="s">
        <v>978</v>
      </c>
      <c r="R185" s="2">
        <v>1.81</v>
      </c>
      <c r="S185" s="2" t="s">
        <v>979</v>
      </c>
      <c r="T185" s="2">
        <f t="shared" si="19"/>
        <v>-1.2331062428133164</v>
      </c>
      <c r="U185" s="1">
        <f t="shared" si="20"/>
        <v>-1.4870662335190812</v>
      </c>
      <c r="V185" s="1">
        <f t="shared" si="21"/>
        <v>-1.2479769051485072</v>
      </c>
      <c r="W185" s="1">
        <f t="shared" si="22"/>
        <v>-1.4862525442588499</v>
      </c>
    </row>
    <row r="186" spans="17:23" x14ac:dyDescent="0.25">
      <c r="Q186" s="2" t="s">
        <v>980</v>
      </c>
      <c r="R186" s="2">
        <v>1.82</v>
      </c>
      <c r="S186" s="2" t="s">
        <v>981</v>
      </c>
      <c r="T186" s="2">
        <f t="shared" si="19"/>
        <v>-1.247972836702206</v>
      </c>
      <c r="U186" s="1">
        <f t="shared" si="20"/>
        <v>-1.4862550444357034</v>
      </c>
      <c r="V186" s="1">
        <f t="shared" si="21"/>
        <v>-1.2628353871465632</v>
      </c>
      <c r="W186" s="1">
        <f t="shared" si="22"/>
        <v>-1.485404849836768</v>
      </c>
    </row>
    <row r="187" spans="17:23" x14ac:dyDescent="0.25">
      <c r="Q187" s="2" t="s">
        <v>982</v>
      </c>
      <c r="R187" s="2">
        <v>1.83</v>
      </c>
      <c r="S187" s="2" t="s">
        <v>983</v>
      </c>
      <c r="T187" s="2">
        <f t="shared" si="19"/>
        <v>-1.2628311361735685</v>
      </c>
      <c r="U187" s="1">
        <f t="shared" si="20"/>
        <v>-1.4854074624235627</v>
      </c>
      <c r="V187" s="1">
        <f t="shared" si="21"/>
        <v>-1.2776852107978041</v>
      </c>
      <c r="W187" s="1">
        <f t="shared" si="22"/>
        <v>-1.4845205752832835</v>
      </c>
    </row>
    <row r="188" spans="17:23" x14ac:dyDescent="0.25">
      <c r="Q188" s="2" t="s">
        <v>984</v>
      </c>
      <c r="R188" s="2">
        <v>1.84</v>
      </c>
      <c r="S188" s="2" t="s">
        <v>985</v>
      </c>
      <c r="T188" s="2">
        <f t="shared" si="19"/>
        <v>-1.2776807763621028</v>
      </c>
      <c r="U188" s="1">
        <f t="shared" si="20"/>
        <v>-1.4845233012012677</v>
      </c>
      <c r="V188" s="1">
        <f t="shared" si="21"/>
        <v>-1.2925260093741153</v>
      </c>
      <c r="W188" s="1">
        <f t="shared" si="22"/>
        <v>-1.4835995554490637</v>
      </c>
    </row>
    <row r="189" spans="17:23" x14ac:dyDescent="0.25">
      <c r="Q189" s="2" t="s">
        <v>986</v>
      </c>
      <c r="R189" s="2">
        <v>1.85</v>
      </c>
      <c r="S189" s="2" t="s">
        <v>987</v>
      </c>
      <c r="T189" s="2">
        <f t="shared" si="19"/>
        <v>-1.2925213906453543</v>
      </c>
      <c r="U189" s="1">
        <f t="shared" si="20"/>
        <v>-1.4836023955876136</v>
      </c>
      <c r="V189" s="1">
        <f t="shared" si="21"/>
        <v>-1.3073574146012306</v>
      </c>
      <c r="W189" s="1">
        <f t="shared" si="22"/>
        <v>-1.4826416465954202</v>
      </c>
    </row>
    <row r="190" spans="17:23" x14ac:dyDescent="0.25">
      <c r="Q190" s="2" t="s">
        <v>988</v>
      </c>
      <c r="R190" s="2">
        <v>1.86</v>
      </c>
      <c r="S190" s="2" t="s">
        <v>989</v>
      </c>
      <c r="T190" s="2">
        <f t="shared" si="19"/>
        <v>-1.3073526108562694</v>
      </c>
      <c r="U190" s="1">
        <f t="shared" si="20"/>
        <v>-1.4826446018100383</v>
      </c>
      <c r="V190" s="1">
        <f t="shared" si="21"/>
        <v>-1.3221790568743699</v>
      </c>
      <c r="W190" s="1">
        <f t="shared" si="22"/>
        <v>-1.4816467266771309</v>
      </c>
    </row>
    <row r="191" spans="17:23" x14ac:dyDescent="0.25">
      <c r="Q191" s="2" t="s">
        <v>990</v>
      </c>
      <c r="R191" s="2">
        <v>1.87</v>
      </c>
      <c r="S191" s="2" t="s">
        <v>991</v>
      </c>
      <c r="T191" s="2">
        <f t="shared" si="19"/>
        <v>-1.3221740674987053</v>
      </c>
      <c r="U191" s="1">
        <f t="shared" si="20"/>
        <v>-1.4816497977874119</v>
      </c>
      <c r="V191" s="1">
        <f t="shared" si="21"/>
        <v>-1.3369905654765795</v>
      </c>
      <c r="W191" s="1">
        <f t="shared" si="22"/>
        <v>-1.4806146955986903</v>
      </c>
    </row>
    <row r="192" spans="17:23" x14ac:dyDescent="0.25">
      <c r="Q192" s="2" t="s">
        <v>992</v>
      </c>
      <c r="R192" s="2">
        <v>1.88</v>
      </c>
      <c r="S192" s="2" t="s">
        <v>993</v>
      </c>
      <c r="T192" s="2">
        <f t="shared" si="19"/>
        <v>-1.3369853899656357</v>
      </c>
      <c r="U192" s="1">
        <f t="shared" si="20"/>
        <v>-1.4806178833862624</v>
      </c>
      <c r="V192" s="1">
        <f t="shared" si="21"/>
        <v>-1.3517915687994984</v>
      </c>
      <c r="W192" s="1">
        <f t="shared" si="22"/>
        <v>-1.4795454754431596</v>
      </c>
    </row>
    <row r="193" spans="17:23" x14ac:dyDescent="0.25">
      <c r="Q193" s="2" t="s">
        <v>994</v>
      </c>
      <c r="R193" s="2">
        <v>1.89</v>
      </c>
      <c r="S193" s="2" t="s">
        <v>995</v>
      </c>
      <c r="T193" s="2">
        <f t="shared" si="19"/>
        <v>-1.3517862067597828</v>
      </c>
      <c r="U193" s="1">
        <f t="shared" si="20"/>
        <v>-1.4795487806496059</v>
      </c>
      <c r="V193" s="1">
        <f t="shared" si="21"/>
        <v>-1.3665816945662788</v>
      </c>
      <c r="W193" s="1">
        <f t="shared" si="22"/>
        <v>-1.4784390106728349</v>
      </c>
    </row>
    <row r="194" spans="17:23" x14ac:dyDescent="0.25">
      <c r="Q194" s="2" t="s">
        <v>996</v>
      </c>
      <c r="R194" s="2">
        <v>1.9</v>
      </c>
      <c r="S194" s="2" t="s">
        <v>997</v>
      </c>
      <c r="T194" s="2">
        <f t="shared" si="19"/>
        <v>-1.366576145716395</v>
      </c>
      <c r="U194" s="1">
        <f t="shared" si="20"/>
        <v>-1.4784424339976028</v>
      </c>
      <c r="V194" s="1">
        <f t="shared" si="21"/>
        <v>-1.3813605700563709</v>
      </c>
      <c r="W194" s="1">
        <f t="shared" si="22"/>
        <v>-1.4772952683010221</v>
      </c>
    </row>
    <row r="195" spans="17:23" x14ac:dyDescent="0.25">
      <c r="Q195" s="2" t="s">
        <v>998</v>
      </c>
      <c r="R195" s="2">
        <v>1.91</v>
      </c>
      <c r="S195" s="2" t="s">
        <v>999</v>
      </c>
      <c r="T195" s="2">
        <f t="shared" si="19"/>
        <v>-1.3813548342278881</v>
      </c>
      <c r="U195" s="1">
        <f t="shared" si="20"/>
        <v>-1.4772988103993265</v>
      </c>
      <c r="V195" s="1">
        <f t="shared" si="21"/>
        <v>-1.3961278223318814</v>
      </c>
      <c r="W195" s="1">
        <f t="shared" si="22"/>
        <v>-1.4761142380342644</v>
      </c>
    </row>
    <row r="196" spans="17:23" x14ac:dyDescent="0.25">
      <c r="Q196" s="2" t="s">
        <v>1000</v>
      </c>
      <c r="R196" s="2">
        <v>1.92</v>
      </c>
      <c r="S196" s="2" t="s">
        <v>1001</v>
      </c>
      <c r="T196" s="2">
        <f t="shared" si="19"/>
        <v>-1.3961218994700559</v>
      </c>
      <c r="U196" s="1">
        <f t="shared" si="20"/>
        <v>-1.4761178995149926</v>
      </c>
      <c r="V196" s="1">
        <f t="shared" si="21"/>
        <v>-1.4108830784652058</v>
      </c>
      <c r="W196" s="1">
        <f t="shared" si="22"/>
        <v>-1.4748959323844413</v>
      </c>
    </row>
    <row r="197" spans="17:23" x14ac:dyDescent="0.25">
      <c r="Q197" s="2" t="s">
        <v>1002</v>
      </c>
      <c r="R197" s="2">
        <v>1.93</v>
      </c>
      <c r="S197" s="2" t="s">
        <v>1003</v>
      </c>
      <c r="T197" s="2">
        <f t="shared" si="19"/>
        <v>-1.410876968629553</v>
      </c>
      <c r="U197" s="1">
        <f t="shared" si="20"/>
        <v>-1.4748997138080644</v>
      </c>
      <c r="V197" s="1">
        <f t="shared" si="21"/>
        <v>-1.4256259657676336</v>
      </c>
      <c r="W197" s="1">
        <f t="shared" si="22"/>
        <v>-1.4736403867502312</v>
      </c>
    </row>
    <row r="198" spans="17:23" x14ac:dyDescent="0.25">
      <c r="Q198" s="2" t="s">
        <v>1004</v>
      </c>
      <c r="R198" s="2">
        <v>1.94</v>
      </c>
      <c r="S198" s="2" t="s">
        <v>1005</v>
      </c>
      <c r="T198" s="2">
        <f t="shared" si="19"/>
        <v>-1.4256196691323446</v>
      </c>
      <c r="U198" s="1">
        <f t="shared" si="20"/>
        <v>-1.4736442886267338</v>
      </c>
      <c r="V198" s="1">
        <f t="shared" si="21"/>
        <v>-1.4403561120186119</v>
      </c>
      <c r="W198" s="1">
        <f t="shared" si="22"/>
        <v>-1.4723476594675033</v>
      </c>
    </row>
    <row r="199" spans="17:23" x14ac:dyDescent="0.25">
      <c r="Q199" s="2" t="s">
        <v>1006</v>
      </c>
      <c r="R199" s="2">
        <v>1.95</v>
      </c>
      <c r="S199" s="2" t="s">
        <v>1007</v>
      </c>
      <c r="T199" s="2">
        <f t="shared" ref="T199:T240" si="23">T198+(0.01*0.5*(U198+W198))</f>
        <v>-1.4403496288728157</v>
      </c>
      <c r="U199" s="1">
        <f t="shared" ref="U199:U240" si="24">((-3*(R199^2))-(2*R199*T199))/((R199^2)+(COS(T199)))</f>
        <v>-1.472351682254337</v>
      </c>
      <c r="V199" s="1">
        <f t="shared" ref="V199:V240" si="25">T199+(0.01*U199)</f>
        <v>-1.4550731456953592</v>
      </c>
      <c r="W199" s="1">
        <f t="shared" ref="W199:W240" si="26">((-3*((R199+0.01)^2))-(2*(R199+0.01)*V199))/(((R199+0.01)^2)+(COS(V199)))</f>
        <v>-1.4710178318282852</v>
      </c>
    </row>
    <row r="200" spans="17:23" x14ac:dyDescent="0.25">
      <c r="Q200" s="2" t="s">
        <v>1008</v>
      </c>
      <c r="R200" s="2">
        <v>1.96</v>
      </c>
      <c r="S200" s="2" t="s">
        <v>1009</v>
      </c>
      <c r="T200" s="2">
        <f t="shared" si="23"/>
        <v>-1.4550664764432288</v>
      </c>
      <c r="U200" s="1">
        <f t="shared" si="24"/>
        <v>-1.4710219759283489</v>
      </c>
      <c r="V200" s="1">
        <f t="shared" si="25"/>
        <v>-1.4697766962025123</v>
      </c>
      <c r="W200" s="1">
        <f t="shared" si="26"/>
        <v>-1.4696510080680232</v>
      </c>
    </row>
    <row r="201" spans="17:23" x14ac:dyDescent="0.25">
      <c r="Q201" s="2" t="s">
        <v>1010</v>
      </c>
      <c r="R201" s="2">
        <v>1.97</v>
      </c>
      <c r="S201" s="2" t="s">
        <v>1011</v>
      </c>
      <c r="T201" s="2">
        <f t="shared" si="23"/>
        <v>-1.4697698413632108</v>
      </c>
      <c r="U201" s="1">
        <f t="shared" si="24"/>
        <v>-1.4696552738276878</v>
      </c>
      <c r="V201" s="1">
        <f t="shared" si="25"/>
        <v>-1.4844663941014877</v>
      </c>
      <c r="W201" s="1">
        <f t="shared" si="26"/>
        <v>-1.4682473153209556</v>
      </c>
    </row>
    <row r="202" spans="17:23" x14ac:dyDescent="0.25">
      <c r="Q202" s="2" t="s">
        <v>1012</v>
      </c>
      <c r="R202" s="2">
        <v>1.98</v>
      </c>
      <c r="S202" s="2" t="s">
        <v>1013</v>
      </c>
      <c r="T202" s="2">
        <f t="shared" si="23"/>
        <v>-1.4844593543089539</v>
      </c>
      <c r="U202" s="1">
        <f t="shared" si="24"/>
        <v>-1.4682517030281321</v>
      </c>
      <c r="V202" s="1">
        <f t="shared" si="25"/>
        <v>-1.4991418713392353</v>
      </c>
      <c r="W202" s="1">
        <f t="shared" si="26"/>
        <v>-1.4668069035434761</v>
      </c>
    </row>
    <row r="203" spans="17:23" x14ac:dyDescent="0.25">
      <c r="Q203" s="2" t="s">
        <v>1014</v>
      </c>
      <c r="R203" s="2">
        <v>1.99</v>
      </c>
      <c r="S203" s="2" t="s">
        <v>1015</v>
      </c>
      <c r="T203" s="2">
        <f t="shared" si="23"/>
        <v>-1.4991346473418119</v>
      </c>
      <c r="U203" s="1">
        <f t="shared" si="24"/>
        <v>-1.466811413425738</v>
      </c>
      <c r="V203" s="1">
        <f t="shared" si="25"/>
        <v>-1.5138027614760692</v>
      </c>
      <c r="W203" s="1">
        <f t="shared" si="26"/>
        <v>-1.4653299454054713</v>
      </c>
    </row>
    <row r="204" spans="17:23" x14ac:dyDescent="0.25">
      <c r="Q204" s="2" t="s">
        <v>1016</v>
      </c>
      <c r="R204" s="2">
        <v>2</v>
      </c>
      <c r="S204" s="2" t="s">
        <v>1017</v>
      </c>
      <c r="T204" s="2">
        <f t="shared" si="23"/>
        <v>-1.5137953541359679</v>
      </c>
      <c r="U204" s="1">
        <f t="shared" si="24"/>
        <v>-1.4653345776282407</v>
      </c>
      <c r="V204" s="1">
        <f t="shared" si="25"/>
        <v>-1.5284486999122502</v>
      </c>
      <c r="W204" s="1">
        <f t="shared" si="26"/>
        <v>-1.4638166361496945</v>
      </c>
    </row>
    <row r="205" spans="17:23" x14ac:dyDescent="0.25">
      <c r="Q205" s="2" t="s">
        <v>1018</v>
      </c>
      <c r="R205" s="2">
        <v>2.0099999999999998</v>
      </c>
      <c r="S205" s="2" t="s">
        <v>1019</v>
      </c>
      <c r="T205" s="2">
        <f t="shared" si="23"/>
        <v>-1.5284411102048576</v>
      </c>
      <c r="U205" s="1">
        <f t="shared" si="24"/>
        <v>-1.4638213908144966</v>
      </c>
      <c r="V205" s="1">
        <f t="shared" si="25"/>
        <v>-1.5430793241130025</v>
      </c>
      <c r="W205" s="1">
        <f t="shared" si="26"/>
        <v>-1.4622671934193219</v>
      </c>
    </row>
    <row r="206" spans="17:23" x14ac:dyDescent="0.25">
      <c r="Q206" s="2" t="s">
        <v>1020</v>
      </c>
      <c r="R206" s="2">
        <v>2.02</v>
      </c>
      <c r="S206" s="2" t="s">
        <v>1021</v>
      </c>
      <c r="T206" s="2">
        <f t="shared" si="23"/>
        <v>-1.5430715531260266</v>
      </c>
      <c r="U206" s="1">
        <f t="shared" si="24"/>
        <v>-1.4622720705621175</v>
      </c>
      <c r="V206" s="1">
        <f t="shared" si="25"/>
        <v>-1.5576942738316477</v>
      </c>
      <c r="W206" s="1">
        <f t="shared" si="26"/>
        <v>-1.4606818570539286</v>
      </c>
    </row>
    <row r="207" spans="17:23" x14ac:dyDescent="0.25">
      <c r="Q207" s="2" t="s">
        <v>1022</v>
      </c>
      <c r="R207" s="2">
        <v>2.0299999999999998</v>
      </c>
      <c r="S207" s="2" t="s">
        <v>1023</v>
      </c>
      <c r="T207" s="2">
        <f t="shared" si="23"/>
        <v>-1.5576863227641069</v>
      </c>
      <c r="U207" s="1">
        <f t="shared" si="24"/>
        <v>-1.4606868566435309</v>
      </c>
      <c r="V207" s="1">
        <f t="shared" si="25"/>
        <v>-1.5722931913305422</v>
      </c>
      <c r="W207" s="1">
        <f t="shared" si="26"/>
        <v>-1.4590608888542083</v>
      </c>
    </row>
    <row r="208" spans="17:23" x14ac:dyDescent="0.25">
      <c r="Q208" s="2" t="s">
        <v>1024</v>
      </c>
      <c r="R208" s="2">
        <v>2.04</v>
      </c>
      <c r="S208" s="2" t="s">
        <v>1025</v>
      </c>
      <c r="T208" s="2">
        <f t="shared" si="23"/>
        <v>-1.5722850614915955</v>
      </c>
      <c r="U208" s="1">
        <f t="shared" si="24"/>
        <v>-1.4590660107907911</v>
      </c>
      <c r="V208" s="1">
        <f t="shared" si="25"/>
        <v>-1.5868757215995035</v>
      </c>
      <c r="W208" s="1">
        <f t="shared" si="26"/>
        <v>-1.4574045723158435</v>
      </c>
    </row>
    <row r="209" spans="17:23" x14ac:dyDescent="0.25">
      <c r="Q209" s="2" t="s">
        <v>1026</v>
      </c>
      <c r="R209" s="2">
        <v>2.0499999999999998</v>
      </c>
      <c r="S209" s="2" t="s">
        <v>1027</v>
      </c>
      <c r="T209" s="2">
        <f t="shared" si="23"/>
        <v>-1.5868674144071286</v>
      </c>
      <c r="U209" s="1">
        <f t="shared" si="24"/>
        <v>-1.4574098164295457</v>
      </c>
      <c r="V209" s="1">
        <f t="shared" si="25"/>
        <v>-1.6014415125714241</v>
      </c>
      <c r="W209" s="1">
        <f t="shared" si="26"/>
        <v>-1.4557132123330159</v>
      </c>
    </row>
    <row r="210" spans="17:23" x14ac:dyDescent="0.25">
      <c r="Q210" s="2" t="s">
        <v>1028</v>
      </c>
      <c r="R210" s="2">
        <v>2.06</v>
      </c>
      <c r="S210" s="2" t="s">
        <v>1029</v>
      </c>
      <c r="T210" s="2">
        <f t="shared" si="23"/>
        <v>-1.6014330295509414</v>
      </c>
      <c r="U210" s="1">
        <f t="shared" si="24"/>
        <v>-1.4557185783826563</v>
      </c>
      <c r="V210" s="1">
        <f t="shared" si="25"/>
        <v>-1.6159902153347678</v>
      </c>
      <c r="W210" s="1">
        <f t="shared" si="26"/>
        <v>-1.4539871348721438</v>
      </c>
    </row>
    <row r="211" spans="17:23" x14ac:dyDescent="0.25">
      <c r="Q211" s="2" t="s">
        <v>1030</v>
      </c>
      <c r="R211" s="2">
        <v>2.0699999999999998</v>
      </c>
      <c r="S211" s="2" t="s">
        <v>1031</v>
      </c>
      <c r="T211" s="2">
        <f t="shared" si="23"/>
        <v>-1.6159815581172154</v>
      </c>
      <c r="U211" s="1">
        <f t="shared" si="24"/>
        <v>-1.453992622544042</v>
      </c>
      <c r="V211" s="1">
        <f t="shared" si="25"/>
        <v>-1.6305214843426559</v>
      </c>
      <c r="W211" s="1">
        <f t="shared" si="26"/>
        <v>-1.4522266866164897</v>
      </c>
    </row>
    <row r="212" spans="17:23" x14ac:dyDescent="0.25">
      <c r="Q212" s="2" t="s">
        <v>1032</v>
      </c>
      <c r="R212" s="2">
        <v>2.08</v>
      </c>
      <c r="S212" s="2" t="s">
        <v>1033</v>
      </c>
      <c r="T212" s="2">
        <f t="shared" si="23"/>
        <v>-1.6305126546630182</v>
      </c>
      <c r="U212" s="1">
        <f t="shared" si="24"/>
        <v>-1.4522322955234077</v>
      </c>
      <c r="V212" s="1">
        <f t="shared" si="25"/>
        <v>-1.6450349776182522</v>
      </c>
      <c r="W212" s="1">
        <f t="shared" si="26"/>
        <v>-1.4504322345823923</v>
      </c>
    </row>
    <row r="213" spans="17:23" x14ac:dyDescent="0.25">
      <c r="Q213" s="2" t="s">
        <v>1034</v>
      </c>
      <c r="R213" s="2">
        <v>2.09</v>
      </c>
      <c r="S213" s="2" t="s">
        <v>1035</v>
      </c>
      <c r="T213" s="2">
        <f t="shared" si="23"/>
        <v>-1.6450259773135472</v>
      </c>
      <c r="U213" s="1">
        <f t="shared" si="24"/>
        <v>-1.4504379642625931</v>
      </c>
      <c r="V213" s="1">
        <f t="shared" si="25"/>
        <v>-1.659530356956173</v>
      </c>
      <c r="W213" s="1">
        <f t="shared" si="26"/>
        <v>-1.4486041657079134</v>
      </c>
    </row>
    <row r="214" spans="17:23" x14ac:dyDescent="0.25">
      <c r="Q214" s="2" t="s">
        <v>1036</v>
      </c>
      <c r="R214" s="2">
        <v>2.1</v>
      </c>
      <c r="S214" s="2" t="s">
        <v>1037</v>
      </c>
      <c r="T214" s="2">
        <f t="shared" si="23"/>
        <v>-1.6595211879633998</v>
      </c>
      <c r="U214" s="1">
        <f t="shared" si="24"/>
        <v>-1.4486100156243569</v>
      </c>
      <c r="V214" s="1">
        <f t="shared" si="25"/>
        <v>-1.6740072881196433</v>
      </c>
      <c r="W214" s="1">
        <f t="shared" si="26"/>
        <v>-1.4467428864148171</v>
      </c>
    </row>
    <row r="215" spans="17:23" x14ac:dyDescent="0.25">
      <c r="Q215" s="2" t="s">
        <v>1038</v>
      </c>
      <c r="R215" s="2">
        <v>2.11</v>
      </c>
      <c r="S215" s="2" t="s">
        <v>1039</v>
      </c>
      <c r="T215" s="2">
        <f t="shared" si="23"/>
        <v>-1.6739979524735957</v>
      </c>
      <c r="U215" s="1">
        <f t="shared" si="24"/>
        <v>-1.446748855954477</v>
      </c>
      <c r="V215" s="1">
        <f t="shared" si="25"/>
        <v>-1.6884654410331406</v>
      </c>
      <c r="W215" s="1">
        <f t="shared" si="26"/>
        <v>-1.4448488221448073</v>
      </c>
    </row>
    <row r="216" spans="17:23" x14ac:dyDescent="0.25">
      <c r="Q216" s="2" t="s">
        <v>1040</v>
      </c>
      <c r="R216" s="2">
        <v>2.12</v>
      </c>
      <c r="S216" s="2" t="s">
        <v>1041</v>
      </c>
      <c r="T216" s="2">
        <f t="shared" si="23"/>
        <v>-1.6884559408640922</v>
      </c>
      <c r="U216" s="1">
        <f t="shared" si="24"/>
        <v>-1.4448549106181343</v>
      </c>
      <c r="V216" s="1">
        <f t="shared" si="25"/>
        <v>-1.7029044899702737</v>
      </c>
      <c r="W216" s="1">
        <f t="shared" si="26"/>
        <v>-1.4429224168710737</v>
      </c>
    </row>
    <row r="217" spans="17:23" x14ac:dyDescent="0.25">
      <c r="Q217" s="2" t="s">
        <v>1042</v>
      </c>
      <c r="R217" s="2">
        <v>2.13</v>
      </c>
      <c r="S217" s="2" t="s">
        <v>1043</v>
      </c>
      <c r="T217" s="2">
        <f t="shared" si="23"/>
        <v>-1.7028948275015383</v>
      </c>
      <c r="U217" s="1">
        <f t="shared" si="24"/>
        <v>-1.4429286235115903</v>
      </c>
      <c r="V217" s="1">
        <f t="shared" si="25"/>
        <v>-1.7173241137366542</v>
      </c>
      <c r="W217" s="1">
        <f t="shared" si="26"/>
        <v>-1.4409641325862157</v>
      </c>
    </row>
    <row r="218" spans="17:23" x14ac:dyDescent="0.25">
      <c r="Q218" s="2" t="s">
        <v>1044</v>
      </c>
      <c r="R218" s="2">
        <v>2.14</v>
      </c>
      <c r="S218" s="2" t="s">
        <v>1045</v>
      </c>
      <c r="T218" s="2">
        <f t="shared" si="23"/>
        <v>-1.7173142912820274</v>
      </c>
      <c r="U218" s="1">
        <f t="shared" si="24"/>
        <v>-1.4409704565502608</v>
      </c>
      <c r="V218" s="1">
        <f t="shared" si="25"/>
        <v>-1.7317239958475299</v>
      </c>
      <c r="W218" s="1">
        <f t="shared" si="26"/>
        <v>-1.4389744487677028</v>
      </c>
    </row>
    <row r="219" spans="17:23" x14ac:dyDescent="0.25">
      <c r="Q219" s="2" t="s">
        <v>1046</v>
      </c>
      <c r="R219" s="2">
        <v>2.15</v>
      </c>
      <c r="S219" s="2" t="s">
        <v>1047</v>
      </c>
      <c r="T219" s="2">
        <f t="shared" si="23"/>
        <v>-1.7317140158086173</v>
      </c>
      <c r="U219" s="1">
        <f t="shared" si="24"/>
        <v>-1.4389808891343163</v>
      </c>
      <c r="V219" s="1">
        <f t="shared" si="25"/>
        <v>-1.7461038246999605</v>
      </c>
      <c r="W219" s="1">
        <f t="shared" si="26"/>
        <v>-1.4369538618220579</v>
      </c>
    </row>
    <row r="220" spans="17:23" x14ac:dyDescent="0.25">
      <c r="Q220" s="2" t="s">
        <v>1048</v>
      </c>
      <c r="R220" s="2">
        <v>2.16</v>
      </c>
      <c r="S220" s="2" t="s">
        <v>1049</v>
      </c>
      <c r="T220" s="2">
        <f t="shared" si="23"/>
        <v>-1.7460936895633992</v>
      </c>
      <c r="U220" s="1">
        <f t="shared" si="24"/>
        <v>-1.4369604175930188</v>
      </c>
      <c r="V220" s="1">
        <f t="shared" si="25"/>
        <v>-1.7604632937393294</v>
      </c>
      <c r="W220" s="1">
        <f t="shared" si="26"/>
        <v>-1.4349028845090328</v>
      </c>
    </row>
    <row r="221" spans="17:23" x14ac:dyDescent="0.25">
      <c r="Q221" s="2" t="s">
        <v>1050</v>
      </c>
      <c r="R221" s="2">
        <v>2.17</v>
      </c>
      <c r="S221" s="2" t="s">
        <v>1051</v>
      </c>
      <c r="T221" s="2">
        <f t="shared" si="23"/>
        <v>-1.7604530060739094</v>
      </c>
      <c r="U221" s="1">
        <f t="shared" si="24"/>
        <v>-1.4349095546090413</v>
      </c>
      <c r="V221" s="1">
        <f t="shared" si="25"/>
        <v>-1.7748021016199997</v>
      </c>
      <c r="W221" s="1">
        <f t="shared" si="26"/>
        <v>-1.4328220453470517</v>
      </c>
    </row>
    <row r="222" spans="17:23" x14ac:dyDescent="0.25">
      <c r="Q222" s="2" t="s">
        <v>1052</v>
      </c>
      <c r="R222" s="2">
        <v>2.1800000000000002</v>
      </c>
      <c r="S222" s="2" t="s">
        <v>1053</v>
      </c>
      <c r="T222" s="2">
        <f t="shared" si="23"/>
        <v>-1.7747916640736898</v>
      </c>
      <c r="U222" s="1">
        <f t="shared" si="24"/>
        <v>-1.4328288286240616</v>
      </c>
      <c r="V222" s="1">
        <f t="shared" si="25"/>
        <v>-1.7891199523599304</v>
      </c>
      <c r="W222" s="1">
        <f t="shared" si="26"/>
        <v>-1.4307118880012648</v>
      </c>
    </row>
    <row r="223" spans="17:23" x14ac:dyDescent="0.25">
      <c r="Q223" s="2" t="s">
        <v>1054</v>
      </c>
      <c r="R223" s="2">
        <v>2.19</v>
      </c>
      <c r="S223" s="2" t="s">
        <v>1055</v>
      </c>
      <c r="T223" s="2">
        <f t="shared" si="23"/>
        <v>-1.7891093676568164</v>
      </c>
      <c r="U223" s="1">
        <f t="shared" si="24"/>
        <v>-1.4307187832269717</v>
      </c>
      <c r="V223" s="1">
        <f t="shared" si="25"/>
        <v>-1.8034165554890862</v>
      </c>
      <c r="W223" s="1">
        <f t="shared" si="26"/>
        <v>-1.4285729706555881</v>
      </c>
    </row>
    <row r="224" spans="17:23" x14ac:dyDescent="0.25">
      <c r="Q224" s="2" t="s">
        <v>1056</v>
      </c>
      <c r="R224" s="2">
        <v>2.2000000000000002</v>
      </c>
      <c r="S224" s="2" t="s">
        <v>1057</v>
      </c>
      <c r="T224" s="2">
        <f t="shared" si="23"/>
        <v>-1.8034058264262292</v>
      </c>
      <c r="U224" s="1">
        <f t="shared" si="24"/>
        <v>-1.4285799765260596</v>
      </c>
      <c r="V224" s="1">
        <f t="shared" si="25"/>
        <v>-1.8176916261914897</v>
      </c>
      <c r="W224" s="1">
        <f t="shared" si="26"/>
        <v>-1.4264058653701228</v>
      </c>
    </row>
    <row r="225" spans="17:23" x14ac:dyDescent="0.25">
      <c r="Q225" s="2" t="s">
        <v>1058</v>
      </c>
      <c r="R225" s="2">
        <v>2.21</v>
      </c>
      <c r="S225" s="2" t="s">
        <v>1059</v>
      </c>
      <c r="T225" s="2">
        <f t="shared" si="23"/>
        <v>-1.81768075563571</v>
      </c>
      <c r="U225" s="1">
        <f t="shared" si="24"/>
        <v>-1.4264129805065813</v>
      </c>
      <c r="V225" s="1">
        <f t="shared" si="25"/>
        <v>-1.8319448854407758</v>
      </c>
      <c r="W225" s="1">
        <f t="shared" si="26"/>
        <v>-1.4242111574253675</v>
      </c>
    </row>
    <row r="226" spans="17:23" x14ac:dyDescent="0.25">
      <c r="Q226" s="2" t="s">
        <v>1060</v>
      </c>
      <c r="R226" s="2">
        <v>2.2200000000000002</v>
      </c>
      <c r="S226" s="2" t="s">
        <v>1061</v>
      </c>
      <c r="T226" s="2">
        <f t="shared" si="23"/>
        <v>-1.8319338763253696</v>
      </c>
      <c r="U226" s="1">
        <f t="shared" si="24"/>
        <v>-1.424218380375124</v>
      </c>
      <c r="V226" s="1">
        <f t="shared" si="25"/>
        <v>-1.8461760601291208</v>
      </c>
      <c r="W226" s="1">
        <f t="shared" si="26"/>
        <v>-1.4219894446546959</v>
      </c>
    </row>
    <row r="227" spans="17:23" x14ac:dyDescent="0.25">
      <c r="Q227" s="2" t="s">
        <v>1062</v>
      </c>
      <c r="R227" s="2">
        <v>2.23</v>
      </c>
      <c r="S227" s="2" t="s">
        <v>1063</v>
      </c>
      <c r="T227" s="2">
        <f t="shared" si="23"/>
        <v>-1.8461649154505186</v>
      </c>
      <c r="U227" s="1">
        <f t="shared" si="24"/>
        <v>-1.4219967738922228</v>
      </c>
      <c r="V227" s="1">
        <f t="shared" si="25"/>
        <v>-1.860384883189441</v>
      </c>
      <c r="W227" s="1">
        <f t="shared" si="26"/>
        <v>-1.4197413367665168</v>
      </c>
    </row>
    <row r="228" spans="17:23" x14ac:dyDescent="0.25">
      <c r="Q228" s="2" t="s">
        <v>1064</v>
      </c>
      <c r="R228" s="2">
        <v>2.2400000000000002</v>
      </c>
      <c r="S228" s="2" t="s">
        <v>1065</v>
      </c>
      <c r="T228" s="2">
        <f t="shared" si="23"/>
        <v>-1.8603736060038123</v>
      </c>
      <c r="U228" s="1">
        <f t="shared" si="24"/>
        <v>-1.4197487706946694</v>
      </c>
      <c r="V228" s="1">
        <f t="shared" si="25"/>
        <v>-1.8745710937107589</v>
      </c>
      <c r="W228" s="1">
        <f t="shared" si="26"/>
        <v>-1.4174674546576216</v>
      </c>
    </row>
    <row r="229" spans="17:23" x14ac:dyDescent="0.25">
      <c r="Q229" s="2" t="s">
        <v>1066</v>
      </c>
      <c r="R229" s="2">
        <v>2.25</v>
      </c>
      <c r="S229" s="2" t="s">
        <v>1067</v>
      </c>
      <c r="T229" s="2">
        <f t="shared" si="23"/>
        <v>-1.8745596871305739</v>
      </c>
      <c r="U229" s="1">
        <f t="shared" si="24"/>
        <v>-1.4174749916089957</v>
      </c>
      <c r="V229" s="1">
        <f t="shared" si="25"/>
        <v>-1.8887344370466639</v>
      </c>
      <c r="W229" s="1">
        <f t="shared" si="26"/>
        <v>-1.415168429719154</v>
      </c>
    </row>
    <row r="230" spans="17:23" x14ac:dyDescent="0.25">
      <c r="Q230" s="2" t="s">
        <v>1068</v>
      </c>
      <c r="R230" s="2">
        <v>2.2599999999999998</v>
      </c>
      <c r="S230" s="2" t="s">
        <v>1069</v>
      </c>
      <c r="T230" s="2">
        <f t="shared" si="23"/>
        <v>-1.8887229042372147</v>
      </c>
      <c r="U230" s="1">
        <f t="shared" si="24"/>
        <v>-1.4151760679575829</v>
      </c>
      <c r="V230" s="1">
        <f t="shared" si="25"/>
        <v>-1.9028746649167905</v>
      </c>
      <c r="W230" s="1">
        <f t="shared" si="26"/>
        <v>-1.4128449031366925</v>
      </c>
    </row>
    <row r="231" spans="17:23" x14ac:dyDescent="0.25">
      <c r="Q231" s="2" t="s">
        <v>1070</v>
      </c>
      <c r="R231" s="2">
        <v>2.27</v>
      </c>
      <c r="S231" s="2" t="s">
        <v>1071</v>
      </c>
      <c r="T231" s="2">
        <f t="shared" si="23"/>
        <v>-1.9028630090926861</v>
      </c>
      <c r="U231" s="1">
        <f t="shared" si="24"/>
        <v>-1.4128526408588733</v>
      </c>
      <c r="V231" s="1">
        <f t="shared" si="25"/>
        <v>-1.9169915355012748</v>
      </c>
      <c r="W231" s="1">
        <f t="shared" si="26"/>
        <v>-1.4104975251858922</v>
      </c>
    </row>
    <row r="232" spans="17:23" x14ac:dyDescent="0.25">
      <c r="Q232" s="2" t="s">
        <v>1072</v>
      </c>
      <c r="R232" s="2">
        <v>2.2799999999999998</v>
      </c>
      <c r="S232" s="2" t="s">
        <v>1073</v>
      </c>
      <c r="T232" s="2">
        <f t="shared" si="23"/>
        <v>-1.9169797599229099</v>
      </c>
      <c r="U232" s="1">
        <f t="shared" si="24"/>
        <v>-1.4105053605231397</v>
      </c>
      <c r="V232" s="1">
        <f t="shared" si="25"/>
        <v>-1.9310848135281413</v>
      </c>
      <c r="W232" s="1">
        <f t="shared" si="26"/>
        <v>-1.4081269545251303</v>
      </c>
    </row>
    <row r="233" spans="17:23" x14ac:dyDescent="0.25">
      <c r="Q233" s="2" t="s">
        <v>1074</v>
      </c>
      <c r="R233" s="2">
        <v>2.29</v>
      </c>
      <c r="S233" s="2" t="s">
        <v>1075</v>
      </c>
      <c r="T233" s="2">
        <f t="shared" si="23"/>
        <v>-1.9310729214981512</v>
      </c>
      <c r="U233" s="1">
        <f t="shared" si="24"/>
        <v>-1.4081348855452622</v>
      </c>
      <c r="V233" s="1">
        <f t="shared" si="25"/>
        <v>-1.9451542703536038</v>
      </c>
      <c r="W233" s="1">
        <f t="shared" si="26"/>
        <v>-1.4057338574866094</v>
      </c>
    </row>
    <row r="234" spans="17:23" x14ac:dyDescent="0.25">
      <c r="Q234" s="2" t="s">
        <v>1076</v>
      </c>
      <c r="R234" s="2">
        <v>2.2999999999999998</v>
      </c>
      <c r="S234" s="2" t="s">
        <v>1077</v>
      </c>
      <c r="T234" s="2">
        <f t="shared" si="23"/>
        <v>-1.9451422652133106</v>
      </c>
      <c r="U234" s="1">
        <f t="shared" si="24"/>
        <v>-1.4057418821959324</v>
      </c>
      <c r="V234" s="1">
        <f t="shared" si="25"/>
        <v>-1.9591996840352699</v>
      </c>
      <c r="W234" s="1">
        <f t="shared" si="26"/>
        <v>-1.4033189073672918</v>
      </c>
    </row>
    <row r="235" spans="17:23" x14ac:dyDescent="0.25">
      <c r="Q235" s="2" t="s">
        <v>1078</v>
      </c>
      <c r="R235" s="2">
        <v>2.31</v>
      </c>
      <c r="S235" s="2" t="s">
        <v>1079</v>
      </c>
      <c r="T235" s="2">
        <f t="shared" si="23"/>
        <v>-1.9591875691611267</v>
      </c>
      <c r="U235" s="1">
        <f t="shared" si="24"/>
        <v>-1.4033270237127176</v>
      </c>
      <c r="V235" s="1">
        <f t="shared" si="25"/>
        <v>-1.9732208393982538</v>
      </c>
      <c r="W235" s="1">
        <f t="shared" si="26"/>
        <v>-1.4008827837210822</v>
      </c>
    </row>
    <row r="236" spans="17:23" x14ac:dyDescent="0.25">
      <c r="Q236" s="2" t="s">
        <v>1080</v>
      </c>
      <c r="R236" s="2">
        <v>2.3199999999999998</v>
      </c>
      <c r="S236" s="2" t="s">
        <v>1081</v>
      </c>
      <c r="T236" s="2">
        <f t="shared" si="23"/>
        <v>-1.9732086181982957</v>
      </c>
      <c r="U236" s="1">
        <f t="shared" si="24"/>
        <v>-1.4008909895923349</v>
      </c>
      <c r="V236" s="1">
        <f t="shared" si="25"/>
        <v>-1.987217528094219</v>
      </c>
      <c r="W236" s="1">
        <f t="shared" si="26"/>
        <v>-1.3984261716535886</v>
      </c>
    </row>
    <row r="237" spans="17:23" x14ac:dyDescent="0.25">
      <c r="Q237" s="2" t="s">
        <v>1082</v>
      </c>
      <c r="R237" s="2">
        <v>2.33</v>
      </c>
      <c r="S237" s="2" t="s">
        <v>1083</v>
      </c>
      <c r="T237" s="2">
        <f t="shared" si="23"/>
        <v>-1.9872052040045254</v>
      </c>
      <c r="U237" s="1">
        <f t="shared" si="24"/>
        <v>-1.3984344648855198</v>
      </c>
      <c r="V237" s="1">
        <f t="shared" si="25"/>
        <v>-2.0011895486533806</v>
      </c>
      <c r="W237" s="1">
        <f t="shared" si="26"/>
        <v>-1.3959497611207985</v>
      </c>
    </row>
    <row r="238" spans="17:23" x14ac:dyDescent="0.25">
      <c r="Q238" s="2" t="s">
        <v>1084</v>
      </c>
      <c r="R238" s="2">
        <v>2.34</v>
      </c>
      <c r="S238" s="2" t="s">
        <v>1085</v>
      </c>
      <c r="T238" s="2">
        <f t="shared" si="23"/>
        <v>-2.0011771251345571</v>
      </c>
      <c r="U238" s="1">
        <f t="shared" si="24"/>
        <v>-1.3959581394957874</v>
      </c>
      <c r="V238" s="1">
        <f t="shared" si="25"/>
        <v>-2.0151367065295149</v>
      </c>
      <c r="W238" s="1">
        <f t="shared" si="26"/>
        <v>-1.3934542462329356</v>
      </c>
    </row>
    <row r="239" spans="17:23" x14ac:dyDescent="0.25">
      <c r="Q239" s="2" t="s">
        <v>1086</v>
      </c>
      <c r="R239" s="2">
        <v>2.35</v>
      </c>
      <c r="S239" s="2" t="s">
        <v>1087</v>
      </c>
      <c r="T239" s="2">
        <f t="shared" si="23"/>
        <v>-2.0151241870632006</v>
      </c>
      <c r="U239" s="1">
        <f t="shared" si="24"/>
        <v>-1.3934627074833843</v>
      </c>
      <c r="V239" s="1">
        <f t="shared" si="25"/>
        <v>-2.0290588141380344</v>
      </c>
      <c r="W239" s="1">
        <f t="shared" si="26"/>
        <v>-1.3909403245647525</v>
      </c>
    </row>
    <row r="240" spans="17:23" x14ac:dyDescent="0.25">
      <c r="Q240" s="2" t="s">
        <v>1088</v>
      </c>
      <c r="R240" s="2">
        <v>2.36</v>
      </c>
      <c r="S240" s="2" t="s">
        <v>1089</v>
      </c>
      <c r="T240" s="2">
        <f t="shared" si="23"/>
        <v>-2.0290462022234412</v>
      </c>
      <c r="U240" s="1">
        <f t="shared" si="24"/>
        <v>-1.3909488663756484</v>
      </c>
      <c r="V240" s="1">
        <f t="shared" si="25"/>
        <v>-2.0429556908871978</v>
      </c>
      <c r="W240" s="1">
        <f t="shared" si="26"/>
        <v>-1.3884086964734483</v>
      </c>
    </row>
    <row r="241" spans="17:23" x14ac:dyDescent="0.25">
      <c r="Q241" s="2" t="s">
        <v>1090</v>
      </c>
      <c r="R241" s="2">
        <v>2.37</v>
      </c>
      <c r="S241" s="2" t="s">
        <v>1091</v>
      </c>
      <c r="T241" s="2">
        <f>T240+(0.01*0.5*(U240+W240))</f>
        <v>-2.0429429900376865</v>
      </c>
      <c r="U241" s="1">
        <f>((-3*(R241^2))-(2*R241*T241))/((R241^2)+(COS(T241)))</f>
        <v>-1.388417316485006</v>
      </c>
      <c r="V241" s="1">
        <f>T241+(0.01*U241)</f>
        <v>-2.0568271632025366</v>
      </c>
      <c r="W241" s="1">
        <f>((-3*((R241+0.01)^2))-(2*(R241+0.01)*V241))/(((R241+0.01)^2)+(COS(V241)))</f>
        <v>-1.3858600644253574</v>
      </c>
    </row>
    <row r="242" spans="17:23" x14ac:dyDescent="0.25">
      <c r="Q242" s="2" t="s">
        <v>1092</v>
      </c>
      <c r="R242" s="2">
        <v>2.38</v>
      </c>
      <c r="S242" s="2" t="s">
        <v>1093</v>
      </c>
      <c r="T242" s="2">
        <f>T241+(0.01*0.5*(U241+W241))</f>
        <v>-2.0568143769422385</v>
      </c>
      <c r="U242" s="1">
        <f>((-3*(R242^2))-(2*R242*T242))/((R242^2)+(COS(T242)))</f>
        <v>-1.3858687602357189</v>
      </c>
      <c r="V242" s="1">
        <f>T242+(0.01*U242)</f>
        <v>-2.0706730645445957</v>
      </c>
      <c r="W242" s="1">
        <f>((-3*((R242+0.01)^2))-(2*(R242+0.01)*V242))/(((R242+0.01)^2)+(COS(V242)))</f>
        <v>-1.3832951323325176</v>
      </c>
    </row>
    <row r="243" spans="17:23" x14ac:dyDescent="0.25">
      <c r="Q243" s="2" t="s">
        <v>1094</v>
      </c>
      <c r="R243" s="2">
        <v>2.39</v>
      </c>
      <c r="S243" s="2" t="s">
        <v>1095</v>
      </c>
      <c r="T243" s="2">
        <f t="shared" ref="T243:T292" si="27">T242+(0.01*0.5*(U242+W242))</f>
        <v>-2.0706601964050795</v>
      </c>
      <c r="U243" s="1">
        <f t="shared" ref="U243:U292" si="28">((-3*(R243^2))-(2*R243*T243))/((R243^2)+(COS(T243)))</f>
        <v>-1.3833039015005109</v>
      </c>
      <c r="V243" s="1">
        <f t="shared" ref="V243:V292" si="29">T243+(0.01*U243)</f>
        <v>-2.0844932354200845</v>
      </c>
      <c r="W243" s="1">
        <f t="shared" ref="W243:W292" si="30">((-3*((R243+0.01)^2))-(2*(R243+0.01)*V243))/(((R243+0.01)^2)+(COS(V243)))</f>
        <v>-1.3807146049001575</v>
      </c>
    </row>
    <row r="244" spans="17:23" x14ac:dyDescent="0.25">
      <c r="Q244" s="2" t="s">
        <v>1096</v>
      </c>
      <c r="R244" s="2">
        <v>2.4</v>
      </c>
      <c r="S244" s="2" t="s">
        <v>1097</v>
      </c>
      <c r="T244" s="2">
        <f t="shared" si="27"/>
        <v>-2.0844802889370828</v>
      </c>
      <c r="U244" s="1">
        <f t="shared" si="28"/>
        <v>-1.3807234449480996</v>
      </c>
      <c r="V244" s="1">
        <f t="shared" si="29"/>
        <v>-2.0982875233865639</v>
      </c>
      <c r="W244" s="1">
        <f t="shared" si="30"/>
        <v>-1.3781191869860898</v>
      </c>
    </row>
    <row r="245" spans="17:23" x14ac:dyDescent="0.25">
      <c r="Q245" s="2" t="s">
        <v>1098</v>
      </c>
      <c r="R245" s="2">
        <v>2.41</v>
      </c>
      <c r="S245" s="2" t="s">
        <v>1099</v>
      </c>
      <c r="T245" s="2">
        <f t="shared" si="27"/>
        <v>-2.0982745020967539</v>
      </c>
      <c r="U245" s="1">
        <f t="shared" si="28"/>
        <v>-1.3781280954026363</v>
      </c>
      <c r="V245" s="1">
        <f t="shared" si="29"/>
        <v>-2.1120557830507805</v>
      </c>
      <c r="W245" s="1">
        <f t="shared" si="30"/>
        <v>-1.3755095829729689</v>
      </c>
    </row>
    <row r="246" spans="17:23" x14ac:dyDescent="0.25">
      <c r="Q246" s="2" t="s">
        <v>1100</v>
      </c>
      <c r="R246" s="2">
        <v>2.42</v>
      </c>
      <c r="S246" s="2" t="s">
        <v>1101</v>
      </c>
      <c r="T246" s="2">
        <f t="shared" si="27"/>
        <v>-2.1120426904886318</v>
      </c>
      <c r="U246" s="1">
        <f t="shared" si="28"/>
        <v>-1.3755185572159896</v>
      </c>
      <c r="V246" s="1">
        <f t="shared" si="29"/>
        <v>-2.1257978760607918</v>
      </c>
      <c r="W246" s="1">
        <f t="shared" si="30"/>
        <v>-1.3728864961542595</v>
      </c>
    </row>
    <row r="247" spans="17:23" x14ac:dyDescent="0.25">
      <c r="Q247" s="2" t="s">
        <v>1102</v>
      </c>
      <c r="R247" s="2">
        <v>2.4300000000000002</v>
      </c>
      <c r="S247" s="2" t="s">
        <v>1103</v>
      </c>
      <c r="T247" s="2">
        <f t="shared" si="27"/>
        <v>-2.1257847157554832</v>
      </c>
      <c r="U247" s="1">
        <f t="shared" si="28"/>
        <v>-1.3728955336537432</v>
      </c>
      <c r="V247" s="1">
        <f t="shared" si="29"/>
        <v>-2.1395136710920206</v>
      </c>
      <c r="W247" s="1">
        <f t="shared" si="30"/>
        <v>-1.3702506281347648</v>
      </c>
    </row>
    <row r="248" spans="17:23" x14ac:dyDescent="0.25">
      <c r="Q248" s="2" t="s">
        <v>1104</v>
      </c>
      <c r="R248" s="2">
        <v>2.44</v>
      </c>
      <c r="S248" s="2" t="s">
        <v>1105</v>
      </c>
      <c r="T248" s="2">
        <f t="shared" si="27"/>
        <v>-2.1395004465644258</v>
      </c>
      <c r="U248" s="1">
        <f t="shared" si="28"/>
        <v>-1.3702597262957406</v>
      </c>
      <c r="V248" s="1">
        <f t="shared" si="29"/>
        <v>-2.153203043827383</v>
      </c>
      <c r="W248" s="1">
        <f t="shared" si="30"/>
        <v>-1.3676026782464583</v>
      </c>
    </row>
    <row r="249" spans="17:23" x14ac:dyDescent="0.25">
      <c r="Q249" s="2" t="s">
        <v>1106</v>
      </c>
      <c r="R249" s="2">
        <v>2.4500000000000002</v>
      </c>
      <c r="S249" s="2" t="s">
        <v>1107</v>
      </c>
      <c r="T249" s="2">
        <f t="shared" si="27"/>
        <v>-2.1531897585871369</v>
      </c>
      <c r="U249" s="1">
        <f t="shared" si="28"/>
        <v>-1.367611834451925</v>
      </c>
      <c r="V249" s="1">
        <f t="shared" si="29"/>
        <v>-2.1668658769316562</v>
      </c>
      <c r="W249" s="1">
        <f t="shared" si="30"/>
        <v>-1.3649433429803197</v>
      </c>
    </row>
    <row r="250" spans="17:23" x14ac:dyDescent="0.25">
      <c r="Q250" s="2" t="s">
        <v>1108</v>
      </c>
      <c r="R250" s="2">
        <v>2.46</v>
      </c>
      <c r="S250" s="2" t="s">
        <v>1109</v>
      </c>
      <c r="T250" s="2">
        <f t="shared" si="27"/>
        <v>-2.1668525344742982</v>
      </c>
      <c r="U250" s="1">
        <f t="shared" si="28"/>
        <v>-1.364952554594181</v>
      </c>
      <c r="V250" s="1">
        <f t="shared" si="29"/>
        <v>-2.1805020600202401</v>
      </c>
      <c r="W250" s="1">
        <f t="shared" si="30"/>
        <v>-1.3622733154348283</v>
      </c>
    </row>
    <row r="251" spans="17:23" x14ac:dyDescent="0.25">
      <c r="Q251" s="2" t="s">
        <v>1110</v>
      </c>
      <c r="R251" s="2">
        <v>2.4700000000000002</v>
      </c>
      <c r="S251" s="2" t="s">
        <v>1111</v>
      </c>
      <c r="T251" s="2">
        <f t="shared" si="27"/>
        <v>-2.1804886638244434</v>
      </c>
      <c r="U251" s="1">
        <f t="shared" si="28"/>
        <v>-1.3622825798048197</v>
      </c>
      <c r="V251" s="1">
        <f t="shared" si="29"/>
        <v>-2.1941114896224918</v>
      </c>
      <c r="W251" s="1">
        <f t="shared" si="30"/>
        <v>-1.3595932847816683</v>
      </c>
    </row>
    <row r="252" spans="17:23" x14ac:dyDescent="0.25">
      <c r="Q252" s="2" t="s">
        <v>1112</v>
      </c>
      <c r="R252" s="2">
        <v>2.48</v>
      </c>
      <c r="S252" s="2" t="s">
        <v>1113</v>
      </c>
      <c r="T252" s="2">
        <f t="shared" si="27"/>
        <v>-2.1940980431473758</v>
      </c>
      <c r="U252" s="1">
        <f t="shared" si="28"/>
        <v>-1.3596025992422758</v>
      </c>
      <c r="V252" s="1">
        <f t="shared" si="29"/>
        <v>-2.2076940691397984</v>
      </c>
      <c r="W252" s="1">
        <f t="shared" si="30"/>
        <v>-1.3569039357491881</v>
      </c>
    </row>
    <row r="253" spans="17:23" x14ac:dyDescent="0.25">
      <c r="Q253" s="2" t="s">
        <v>1114</v>
      </c>
      <c r="R253" s="2">
        <v>2.4900000000000002</v>
      </c>
      <c r="S253" s="2" t="s">
        <v>1115</v>
      </c>
      <c r="T253" s="2">
        <f t="shared" si="27"/>
        <v>-2.2076805758223332</v>
      </c>
      <c r="U253" s="1">
        <f t="shared" si="28"/>
        <v>-1.3569132976245459</v>
      </c>
      <c r="V253" s="1">
        <f t="shared" si="29"/>
        <v>-2.2212497087985787</v>
      </c>
      <c r="W253" s="1">
        <f t="shared" si="30"/>
        <v>-1.3542059481240556</v>
      </c>
    </row>
    <row r="254" spans="17:23" x14ac:dyDescent="0.25">
      <c r="Q254" s="2" t="s">
        <v>1116</v>
      </c>
      <c r="R254" s="2">
        <v>2.5</v>
      </c>
      <c r="S254" s="2" t="s">
        <v>1117</v>
      </c>
      <c r="T254" s="2">
        <f t="shared" si="27"/>
        <v>-2.2212361720510763</v>
      </c>
      <c r="U254" s="1">
        <f t="shared" si="28"/>
        <v>-1.3542153547308196</v>
      </c>
      <c r="V254" s="1">
        <f t="shared" si="29"/>
        <v>-2.2347783255983846</v>
      </c>
      <c r="W254" s="1">
        <f t="shared" si="30"/>
        <v>-1.3514999962715157</v>
      </c>
    </row>
    <row r="255" spans="17:23" x14ac:dyDescent="0.25">
      <c r="Q255" s="2" t="s">
        <v>1118</v>
      </c>
      <c r="R255" s="2">
        <v>2.5099999999999998</v>
      </c>
      <c r="S255" s="2" t="s">
        <v>1119</v>
      </c>
      <c r="T255" s="2">
        <f t="shared" si="27"/>
        <v>-2.234764748806088</v>
      </c>
      <c r="U255" s="1">
        <f t="shared" si="28"/>
        <v>-1.3515094449217067</v>
      </c>
      <c r="V255" s="1">
        <f t="shared" si="29"/>
        <v>-2.2482798432553053</v>
      </c>
      <c r="W255" s="1">
        <f t="shared" si="30"/>
        <v>-1.3487867486745875</v>
      </c>
    </row>
    <row r="256" spans="17:23" x14ac:dyDescent="0.25">
      <c r="Q256" s="2" t="s">
        <v>1120</v>
      </c>
      <c r="R256" s="2">
        <v>2.52</v>
      </c>
      <c r="S256" s="2" t="s">
        <v>1121</v>
      </c>
      <c r="T256" s="2">
        <f t="shared" si="27"/>
        <v>-2.2482662297740696</v>
      </c>
      <c r="U256" s="1">
        <f t="shared" si="28"/>
        <v>-1.3487962366783943</v>
      </c>
      <c r="V256" s="1">
        <f t="shared" si="29"/>
        <v>-2.2617541921408537</v>
      </c>
      <c r="W256" s="1">
        <f t="shared" si="30"/>
        <v>-1.3460668674924785</v>
      </c>
    </row>
    <row r="257" spans="17:23" x14ac:dyDescent="0.25">
      <c r="Q257" s="2" t="s">
        <v>1122</v>
      </c>
      <c r="R257" s="2">
        <v>2.5299999999999998</v>
      </c>
      <c r="S257" s="2" t="s">
        <v>1123</v>
      </c>
      <c r="T257" s="2">
        <f t="shared" si="27"/>
        <v>-2.261740545294924</v>
      </c>
      <c r="U257" s="1">
        <f t="shared" si="28"/>
        <v>-1.3460763921610202</v>
      </c>
      <c r="V257" s="1">
        <f t="shared" si="29"/>
        <v>-2.2752013092165342</v>
      </c>
      <c r="W257" s="1">
        <f t="shared" si="30"/>
        <v>-1.3433410081384538</v>
      </c>
    </row>
    <row r="258" spans="17:23" x14ac:dyDescent="0.25">
      <c r="Q258" s="2" t="s">
        <v>1124</v>
      </c>
      <c r="R258" s="2">
        <v>2.54</v>
      </c>
      <c r="S258" s="2" t="s">
        <v>1125</v>
      </c>
      <c r="T258" s="2">
        <f t="shared" si="27"/>
        <v>-2.2751876322964213</v>
      </c>
      <c r="U258" s="1">
        <f t="shared" si="28"/>
        <v>-1.3433505667864931</v>
      </c>
      <c r="V258" s="1">
        <f t="shared" si="29"/>
        <v>-2.2886211379642862</v>
      </c>
      <c r="W258" s="1">
        <f t="shared" si="30"/>
        <v>-1.3406098188773192</v>
      </c>
    </row>
    <row r="259" spans="17:23" x14ac:dyDescent="0.25">
      <c r="Q259" s="2" t="s">
        <v>1126</v>
      </c>
      <c r="R259" s="2">
        <v>2.5499999999999998</v>
      </c>
      <c r="S259" s="2" t="s">
        <v>1127</v>
      </c>
      <c r="T259" s="2">
        <f t="shared" si="27"/>
        <v>-2.2886074342247404</v>
      </c>
      <c r="U259" s="1">
        <f t="shared" si="28"/>
        <v>-1.3406194088259196</v>
      </c>
      <c r="V259" s="1">
        <f t="shared" si="29"/>
        <v>-2.3020136283129995</v>
      </c>
      <c r="W259" s="1">
        <f t="shared" si="30"/>
        <v>-1.3378739404426392</v>
      </c>
    </row>
    <row r="260" spans="17:23" x14ac:dyDescent="0.25">
      <c r="Q260" s="2" t="s">
        <v>1128</v>
      </c>
      <c r="R260" s="2">
        <v>2.56</v>
      </c>
      <c r="S260" s="2" t="s">
        <v>1129</v>
      </c>
      <c r="T260" s="2">
        <f t="shared" si="27"/>
        <v>-2.3019999009710834</v>
      </c>
      <c r="U260" s="1">
        <f t="shared" si="28"/>
        <v>-1.3378835590217668</v>
      </c>
      <c r="V260" s="1">
        <f t="shared" si="29"/>
        <v>-2.3153787365613012</v>
      </c>
      <c r="W260" s="1">
        <f t="shared" si="30"/>
        <v>-1.3351340056737635</v>
      </c>
    </row>
    <row r="261" spans="17:23" x14ac:dyDescent="0.25">
      <c r="Q261" s="2" t="s">
        <v>1130</v>
      </c>
      <c r="R261" s="2">
        <v>2.57</v>
      </c>
      <c r="S261" s="2" t="s">
        <v>1131</v>
      </c>
      <c r="T261" s="2">
        <f t="shared" si="27"/>
        <v>-2.3153649887945611</v>
      </c>
      <c r="U261" s="1">
        <f t="shared" si="28"/>
        <v>-1.3351436502248235</v>
      </c>
      <c r="V261" s="1">
        <f t="shared" si="29"/>
        <v>-2.3287164252968093</v>
      </c>
      <c r="W261" s="1">
        <f t="shared" si="30"/>
        <v>-1.3323906391726688</v>
      </c>
    </row>
    <row r="262" spans="17:23" x14ac:dyDescent="0.25">
      <c r="Q262" s="2" t="s">
        <v>1132</v>
      </c>
      <c r="R262" s="2">
        <v>2.58</v>
      </c>
      <c r="S262" s="2" t="s">
        <v>1133</v>
      </c>
      <c r="T262" s="2">
        <f t="shared" si="27"/>
        <v>-2.3287026602415484</v>
      </c>
      <c r="U262" s="1">
        <f t="shared" si="28"/>
        <v>-1.3324003070509729</v>
      </c>
      <c r="V262" s="1">
        <f t="shared" si="29"/>
        <v>-2.3420266633120579</v>
      </c>
      <c r="W262" s="1">
        <f t="shared" si="30"/>
        <v>-1.3296444569805825</v>
      </c>
    </row>
    <row r="263" spans="17:23" x14ac:dyDescent="0.25">
      <c r="Q263" s="2" t="s">
        <v>1134</v>
      </c>
      <c r="R263" s="2">
        <v>2.59</v>
      </c>
      <c r="S263" s="2" t="s">
        <v>1135</v>
      </c>
      <c r="T263" s="2">
        <f t="shared" si="27"/>
        <v>-2.342012884061706</v>
      </c>
      <c r="U263" s="1">
        <f t="shared" si="28"/>
        <v>-1.3296541455577493</v>
      </c>
      <c r="V263" s="1">
        <f t="shared" si="29"/>
        <v>-2.3553094255172837</v>
      </c>
      <c r="W263" s="1">
        <f t="shared" si="30"/>
        <v>-1.3268960662743252</v>
      </c>
    </row>
    <row r="264" spans="17:23" x14ac:dyDescent="0.25">
      <c r="Q264" s="2" t="s">
        <v>1136</v>
      </c>
      <c r="R264" s="2">
        <v>2.6</v>
      </c>
      <c r="S264" s="2" t="s">
        <v>1137</v>
      </c>
      <c r="T264" s="2">
        <f t="shared" si="27"/>
        <v>-2.3552956351208665</v>
      </c>
      <c r="U264" s="1">
        <f t="shared" si="28"/>
        <v>-1.3269057729406029</v>
      </c>
      <c r="V264" s="1">
        <f t="shared" si="29"/>
        <v>-2.3685646928502724</v>
      </c>
      <c r="W264" s="1">
        <f t="shared" si="30"/>
        <v>-1.3241460650822421</v>
      </c>
    </row>
    <row r="265" spans="17:23" x14ac:dyDescent="0.25">
      <c r="Q265" s="2" t="s">
        <v>1138</v>
      </c>
      <c r="R265" s="2">
        <v>2.61</v>
      </c>
      <c r="S265" s="2" t="s">
        <v>1139</v>
      </c>
      <c r="T265" s="2">
        <f t="shared" si="27"/>
        <v>-2.3685508943109808</v>
      </c>
      <c r="U265" s="1">
        <f t="shared" si="28"/>
        <v>-1.3241557872487515</v>
      </c>
      <c r="V265" s="1">
        <f t="shared" si="29"/>
        <v>-2.3817924521834684</v>
      </c>
      <c r="W265" s="1">
        <f t="shared" si="30"/>
        <v>-1.3213950420195535</v>
      </c>
    </row>
    <row r="266" spans="17:23" x14ac:dyDescent="0.25">
      <c r="Q266" s="2" t="s">
        <v>1140</v>
      </c>
      <c r="R266" s="2">
        <v>2.62</v>
      </c>
      <c r="S266" s="2" t="s">
        <v>1141</v>
      </c>
      <c r="T266" s="2">
        <f t="shared" si="27"/>
        <v>-2.3817786484573222</v>
      </c>
      <c r="U266" s="1">
        <f t="shared" si="28"/>
        <v>-1.3214047771204553</v>
      </c>
      <c r="V266" s="1">
        <f t="shared" si="29"/>
        <v>-2.3949926962285266</v>
      </c>
      <c r="W266" s="1">
        <f t="shared" si="30"/>
        <v>-1.3186435760429385</v>
      </c>
    </row>
    <row r="267" spans="17:23" x14ac:dyDescent="0.25">
      <c r="Q267" s="2" t="s">
        <v>1142</v>
      </c>
      <c r="R267" s="2">
        <v>2.63</v>
      </c>
      <c r="S267" s="2" t="s">
        <v>1143</v>
      </c>
      <c r="T267" s="2">
        <f t="shared" si="27"/>
        <v>-2.3949788902231393</v>
      </c>
      <c r="U267" s="1">
        <f t="shared" si="28"/>
        <v>-1.3186533215375111</v>
      </c>
      <c r="V267" s="1">
        <f t="shared" si="29"/>
        <v>-2.4081654234385144</v>
      </c>
      <c r="W267" s="1">
        <f t="shared" si="30"/>
        <v>-1.3158922362241043</v>
      </c>
    </row>
    <row r="268" spans="17:23" x14ac:dyDescent="0.25">
      <c r="Q268" s="2" t="s">
        <v>1144</v>
      </c>
      <c r="R268" s="2">
        <v>2.64</v>
      </c>
      <c r="S268" s="2" t="s">
        <v>1145</v>
      </c>
      <c r="T268" s="2">
        <f t="shared" si="27"/>
        <v>-2.4081516180119475</v>
      </c>
      <c r="U268" s="1">
        <f t="shared" si="28"/>
        <v>-1.3159019895987434</v>
      </c>
      <c r="V268" s="1">
        <f t="shared" si="29"/>
        <v>-2.421310637907935</v>
      </c>
      <c r="W268" s="1">
        <f t="shared" si="30"/>
        <v>-1.3131415815420759</v>
      </c>
    </row>
    <row r="269" spans="17:23" x14ac:dyDescent="0.25">
      <c r="Q269" s="2" t="s">
        <v>1146</v>
      </c>
      <c r="R269" s="2">
        <v>2.65</v>
      </c>
      <c r="S269" s="2" t="s">
        <v>1147</v>
      </c>
      <c r="T269" s="2">
        <f t="shared" si="27"/>
        <v>-2.4212968358676514</v>
      </c>
      <c r="U269" s="1">
        <f t="shared" si="28"/>
        <v>-1.3131513403121975</v>
      </c>
      <c r="V269" s="1">
        <f t="shared" si="29"/>
        <v>-2.4344283492707732</v>
      </c>
      <c r="W269" s="1">
        <f t="shared" si="30"/>
        <v>-1.3103921606938855</v>
      </c>
    </row>
    <row r="270" spans="17:23" x14ac:dyDescent="0.25">
      <c r="Q270" s="2" t="s">
        <v>1148</v>
      </c>
      <c r="R270" s="2">
        <v>2.66</v>
      </c>
      <c r="S270" s="2" t="s">
        <v>1149</v>
      </c>
      <c r="T270" s="2">
        <f t="shared" si="27"/>
        <v>-2.4344145533726818</v>
      </c>
      <c r="U270" s="1">
        <f t="shared" si="28"/>
        <v>-1.3104019224057486</v>
      </c>
      <c r="V270" s="1">
        <f t="shared" si="29"/>
        <v>-2.4475185725967394</v>
      </c>
      <c r="W270" s="1">
        <f t="shared" si="30"/>
        <v>-1.3076445119233473</v>
      </c>
    </row>
    <row r="271" spans="17:23" x14ac:dyDescent="0.25">
      <c r="Q271" s="2" t="s">
        <v>1150</v>
      </c>
      <c r="R271" s="2">
        <v>2.67</v>
      </c>
      <c r="S271" s="2" t="s">
        <v>1151</v>
      </c>
      <c r="T271" s="2">
        <f t="shared" si="27"/>
        <v>-2.4475047855443273</v>
      </c>
      <c r="U271" s="1">
        <f t="shared" si="28"/>
        <v>-1.3076542741557844</v>
      </c>
      <c r="V271" s="1">
        <f t="shared" si="29"/>
        <v>-2.460581328285885</v>
      </c>
      <c r="W271" s="1">
        <f t="shared" si="30"/>
        <v>-1.3048991628675515</v>
      </c>
    </row>
    <row r="272" spans="17:23" x14ac:dyDescent="0.25">
      <c r="Q272" s="2" t="s">
        <v>1152</v>
      </c>
      <c r="R272" s="2">
        <v>2.68</v>
      </c>
      <c r="S272" s="2" t="s">
        <v>1153</v>
      </c>
      <c r="T272" s="2">
        <f t="shared" si="27"/>
        <v>-2.4605675527294442</v>
      </c>
      <c r="U272" s="1">
        <f t="shared" si="28"/>
        <v>-1.304908923233602</v>
      </c>
      <c r="V272" s="1">
        <f t="shared" si="29"/>
        <v>-2.47361664196178</v>
      </c>
      <c r="W272" s="1">
        <f t="shared" si="30"/>
        <v>-1.3021566304206695</v>
      </c>
    </row>
    <row r="273" spans="17:23" x14ac:dyDescent="0.25">
      <c r="Q273" s="2" t="s">
        <v>1154</v>
      </c>
      <c r="R273" s="2">
        <v>2.69</v>
      </c>
      <c r="S273" s="2" t="s">
        <v>1155</v>
      </c>
      <c r="T273" s="2">
        <f t="shared" si="27"/>
        <v>-2.4736028804977157</v>
      </c>
      <c r="U273" s="1">
        <f t="shared" si="28"/>
        <v>-1.30216638656913</v>
      </c>
      <c r="V273" s="1">
        <f t="shared" si="29"/>
        <v>-2.4866245443634072</v>
      </c>
      <c r="W273" s="1">
        <f t="shared" si="30"/>
        <v>-1.2994174206146951</v>
      </c>
    </row>
    <row r="274" spans="17:23" x14ac:dyDescent="0.25">
      <c r="Q274" s="2" t="s">
        <v>1156</v>
      </c>
      <c r="R274" s="2">
        <v>2.7</v>
      </c>
      <c r="S274" s="2" t="s">
        <v>1157</v>
      </c>
      <c r="T274" s="2">
        <f t="shared" si="27"/>
        <v>-2.4866107995336346</v>
      </c>
      <c r="U274" s="1">
        <f t="shared" si="28"/>
        <v>-1.2994271702315754</v>
      </c>
      <c r="V274" s="1">
        <f t="shared" si="29"/>
        <v>-2.4996050712359503</v>
      </c>
      <c r="W274" s="1">
        <f t="shared" si="30"/>
        <v>-1.2966820285166654</v>
      </c>
    </row>
    <row r="275" spans="17:23" x14ac:dyDescent="0.25">
      <c r="Q275" s="2" t="s">
        <v>1158</v>
      </c>
      <c r="R275" s="2">
        <v>2.71</v>
      </c>
      <c r="S275" s="2" t="s">
        <v>1159</v>
      </c>
      <c r="T275" s="2">
        <f t="shared" si="27"/>
        <v>-2.4995913455273757</v>
      </c>
      <c r="U275" s="1">
        <f t="shared" si="28"/>
        <v>-1.2966917693265454</v>
      </c>
      <c r="V275" s="1">
        <f t="shared" si="29"/>
        <v>-2.5125582632206411</v>
      </c>
      <c r="W275" s="1">
        <f t="shared" si="30"/>
        <v>-1.2939509381419163</v>
      </c>
    </row>
    <row r="276" spans="17:23" x14ac:dyDescent="0.25">
      <c r="Q276" s="2" t="s">
        <v>1160</v>
      </c>
      <c r="R276" s="2">
        <v>2.72</v>
      </c>
      <c r="S276" s="2" t="s">
        <v>1161</v>
      </c>
      <c r="T276" s="2">
        <f t="shared" si="27"/>
        <v>-2.5125445590647182</v>
      </c>
      <c r="U276" s="1">
        <f t="shared" si="28"/>
        <v>-1.2939606679092241</v>
      </c>
      <c r="V276" s="1">
        <f t="shared" si="29"/>
        <v>-2.5254841657438103</v>
      </c>
      <c r="W276" s="1">
        <f t="shared" si="30"/>
        <v>-1.2912246223829236</v>
      </c>
    </row>
    <row r="277" spans="17:23" x14ac:dyDescent="0.25">
      <c r="Q277" s="2" t="s">
        <v>1162</v>
      </c>
      <c r="R277" s="2">
        <v>2.73</v>
      </c>
      <c r="S277" s="2" t="s">
        <v>1163</v>
      </c>
      <c r="T277" s="2">
        <f t="shared" si="27"/>
        <v>-2.5254704855161791</v>
      </c>
      <c r="U277" s="1">
        <f t="shared" si="28"/>
        <v>-1.2912343389131122</v>
      </c>
      <c r="V277" s="1">
        <f t="shared" si="29"/>
        <v>-2.5383828289053101</v>
      </c>
      <c r="W277" s="1">
        <f t="shared" si="30"/>
        <v>-1.2885035429532343</v>
      </c>
    </row>
    <row r="278" spans="17:23" x14ac:dyDescent="0.25">
      <c r="Q278" s="2" t="s">
        <v>1164</v>
      </c>
      <c r="R278" s="2">
        <v>2.74</v>
      </c>
      <c r="S278" s="2" t="s">
        <v>1165</v>
      </c>
      <c r="T278" s="2">
        <f t="shared" si="27"/>
        <v>-2.5383691749255108</v>
      </c>
      <c r="U278" s="1">
        <f t="shared" si="28"/>
        <v>-1.288513244093872</v>
      </c>
      <c r="V278" s="1">
        <f t="shared" si="29"/>
        <v>-2.5512543073664498</v>
      </c>
      <c r="W278" s="1">
        <f t="shared" si="30"/>
        <v>-1.2857881503460011</v>
      </c>
    </row>
    <row r="279" spans="17:23" x14ac:dyDescent="0.25">
      <c r="Q279" s="2" t="s">
        <v>1166</v>
      </c>
      <c r="R279" s="2">
        <v>2.75</v>
      </c>
      <c r="S279" s="2" t="s">
        <v>1167</v>
      </c>
      <c r="T279" s="2">
        <f t="shared" si="27"/>
        <v>-2.5512406818977102</v>
      </c>
      <c r="U279" s="1">
        <f t="shared" si="28"/>
        <v>-1.2857978339877696</v>
      </c>
      <c r="V279" s="1">
        <f t="shared" si="29"/>
        <v>-2.5640986602375881</v>
      </c>
      <c r="W279" s="1">
        <f t="shared" si="30"/>
        <v>-1.2830788838066272</v>
      </c>
    </row>
    <row r="280" spans="17:23" x14ac:dyDescent="0.25">
      <c r="Q280" s="2" t="s">
        <v>1168</v>
      </c>
      <c r="R280" s="2">
        <v>2.76</v>
      </c>
      <c r="S280" s="2" t="s">
        <v>1169</v>
      </c>
      <c r="T280" s="2">
        <f t="shared" si="27"/>
        <v>-2.5640850654866822</v>
      </c>
      <c r="U280" s="1">
        <f t="shared" si="28"/>
        <v>-1.2830885478842333</v>
      </c>
      <c r="V280" s="1">
        <f t="shared" si="29"/>
        <v>-2.5769159509655246</v>
      </c>
      <c r="W280" s="1">
        <f t="shared" si="30"/>
        <v>-1.2803761713190009</v>
      </c>
    </row>
    <row r="281" spans="17:23" x14ac:dyDescent="0.25">
      <c r="Q281" s="2" t="s">
        <v>1170</v>
      </c>
      <c r="R281" s="2">
        <v>2.77</v>
      </c>
      <c r="S281" s="2" t="s">
        <v>1171</v>
      </c>
      <c r="T281" s="2">
        <f t="shared" si="27"/>
        <v>-2.5769023890826985</v>
      </c>
      <c r="U281" s="1">
        <f t="shared" si="28"/>
        <v>-1.2803858138120032</v>
      </c>
      <c r="V281" s="1">
        <f t="shared" si="29"/>
        <v>-2.5897062472208185</v>
      </c>
      <c r="W281" s="1">
        <f t="shared" si="30"/>
        <v>-1.2776804296048172</v>
      </c>
    </row>
    <row r="282" spans="17:23" x14ac:dyDescent="0.25">
      <c r="Q282" s="2" t="s">
        <v>1172</v>
      </c>
      <c r="R282" s="2">
        <v>2.78</v>
      </c>
      <c r="S282" s="2" t="s">
        <v>1173</v>
      </c>
      <c r="T282" s="2">
        <f t="shared" si="27"/>
        <v>-2.5896927202997828</v>
      </c>
      <c r="U282" s="1">
        <f t="shared" si="28"/>
        <v>-1.2776900485383589</v>
      </c>
      <c r="V282" s="1">
        <f t="shared" si="29"/>
        <v>-2.6024696207851665</v>
      </c>
      <c r="W282" s="1">
        <f t="shared" si="30"/>
        <v>-1.2749920641354551</v>
      </c>
    </row>
    <row r="283" spans="17:23" x14ac:dyDescent="0.25">
      <c r="Q283" s="2" t="s">
        <v>1174</v>
      </c>
      <c r="R283" s="2">
        <v>2.79</v>
      </c>
      <c r="S283" s="2" t="s">
        <v>1175</v>
      </c>
      <c r="T283" s="2">
        <f t="shared" si="27"/>
        <v>-2.602456130863152</v>
      </c>
      <c r="U283" s="1">
        <f t="shared" si="28"/>
        <v>-1.2750016575809235</v>
      </c>
      <c r="V283" s="1">
        <f t="shared" si="29"/>
        <v>-2.6152061474389612</v>
      </c>
      <c r="W283" s="1">
        <f t="shared" si="30"/>
        <v>-1.2723114691558963</v>
      </c>
    </row>
    <row r="284" spans="17:23" x14ac:dyDescent="0.25">
      <c r="Q284" s="2" t="s">
        <v>1176</v>
      </c>
      <c r="R284" s="2">
        <v>2.8</v>
      </c>
      <c r="S284" s="2" t="s">
        <v>1177</v>
      </c>
      <c r="T284" s="2">
        <f t="shared" si="27"/>
        <v>-2.6151926964968362</v>
      </c>
      <c r="U284" s="1">
        <f t="shared" si="28"/>
        <v>-1.2723210352314922</v>
      </c>
      <c r="V284" s="1">
        <f t="shared" si="29"/>
        <v>-2.6279159068491511</v>
      </c>
      <c r="W284" s="1">
        <f t="shared" si="30"/>
        <v>-1.2696390277201599</v>
      </c>
    </row>
    <row r="285" spans="17:23" x14ac:dyDescent="0.25">
      <c r="Q285" s="2" t="s">
        <v>1178</v>
      </c>
      <c r="R285" s="2">
        <v>2.81</v>
      </c>
      <c r="S285" s="2" t="s">
        <v>1179</v>
      </c>
      <c r="T285" s="2">
        <f t="shared" si="27"/>
        <v>-2.6279024968115943</v>
      </c>
      <c r="U285" s="1">
        <f t="shared" si="28"/>
        <v>-1.2696485645913891</v>
      </c>
      <c r="V285" s="1">
        <f t="shared" si="29"/>
        <v>-2.640598982457508</v>
      </c>
      <c r="W285" s="1">
        <f t="shared" si="30"/>
        <v>-1.266975111737725</v>
      </c>
    </row>
    <row r="286" spans="17:23" x14ac:dyDescent="0.25">
      <c r="Q286" s="2" t="s">
        <v>1180</v>
      </c>
      <c r="R286" s="2">
        <v>2.82</v>
      </c>
      <c r="S286" s="2" t="s">
        <v>1181</v>
      </c>
      <c r="T286" s="2">
        <f t="shared" si="27"/>
        <v>-2.6405856151932396</v>
      </c>
      <c r="U286" s="1">
        <f t="shared" si="28"/>
        <v>-1.2669846176178103</v>
      </c>
      <c r="V286" s="1">
        <f t="shared" si="29"/>
        <v>-2.6532554613694179</v>
      </c>
      <c r="W286" s="1">
        <f t="shared" si="30"/>
        <v>-1.2643200820304241</v>
      </c>
    </row>
    <row r="287" spans="17:23" x14ac:dyDescent="0.25">
      <c r="Q287" s="2" t="s">
        <v>1182</v>
      </c>
      <c r="R287" s="2">
        <v>2.83</v>
      </c>
      <c r="S287" s="2" t="s">
        <v>1183</v>
      </c>
      <c r="T287" s="2">
        <f t="shared" si="27"/>
        <v>-2.6532421386914806</v>
      </c>
      <c r="U287" s="1">
        <f t="shared" si="28"/>
        <v>-1.2643295551806462</v>
      </c>
      <c r="V287" s="1">
        <f t="shared" si="29"/>
        <v>-2.6658854342432869</v>
      </c>
      <c r="W287" s="1">
        <f t="shared" si="30"/>
        <v>-1.2616742883992926</v>
      </c>
    </row>
    <row r="288" spans="17:23" x14ac:dyDescent="0.25">
      <c r="Q288" s="2" t="s">
        <v>1184</v>
      </c>
      <c r="R288" s="2">
        <v>2.84</v>
      </c>
      <c r="S288" s="2" t="s">
        <v>1185</v>
      </c>
      <c r="T288" s="2">
        <f t="shared" si="27"/>
        <v>-2.6658721579093805</v>
      </c>
      <c r="U288" s="1">
        <f t="shared" si="28"/>
        <v>-1.2616837271292467</v>
      </c>
      <c r="V288" s="1">
        <f t="shared" si="29"/>
        <v>-2.6784889951806727</v>
      </c>
      <c r="W288" s="1">
        <f t="shared" si="30"/>
        <v>-1.259038069700839</v>
      </c>
    </row>
    <row r="289" spans="17:23" x14ac:dyDescent="0.25">
      <c r="Q289" s="2" t="s">
        <v>1186</v>
      </c>
      <c r="R289" s="2">
        <v>2.85</v>
      </c>
      <c r="S289" s="2" t="s">
        <v>1187</v>
      </c>
      <c r="T289" s="2">
        <f t="shared" si="27"/>
        <v>-2.6784757668935311</v>
      </c>
      <c r="U289" s="1">
        <f t="shared" si="28"/>
        <v>-1.2590474723686331</v>
      </c>
      <c r="V289" s="1">
        <f t="shared" si="29"/>
        <v>-2.6910662416172175</v>
      </c>
      <c r="W289" s="1">
        <f t="shared" si="30"/>
        <v>-1.2564117539322588</v>
      </c>
    </row>
    <row r="290" spans="17:23" x14ac:dyDescent="0.25">
      <c r="Q290" s="2" t="s">
        <v>1188</v>
      </c>
      <c r="R290" s="2">
        <v>2.86</v>
      </c>
      <c r="S290" s="2" t="s">
        <v>1189</v>
      </c>
      <c r="T290" s="2">
        <f t="shared" si="27"/>
        <v>-2.6910530630250356</v>
      </c>
      <c r="U290" s="1">
        <f t="shared" si="28"/>
        <v>-1.256421118944633</v>
      </c>
      <c r="V290" s="1">
        <f t="shared" si="29"/>
        <v>-2.7036172742144817</v>
      </c>
      <c r="W290" s="1">
        <f t="shared" si="30"/>
        <v>-1.2537956583250589</v>
      </c>
    </row>
    <row r="291" spans="17:23" x14ac:dyDescent="0.25">
      <c r="Q291" s="2" t="s">
        <v>1190</v>
      </c>
      <c r="R291" s="2">
        <v>2.87</v>
      </c>
      <c r="S291" s="2" t="s">
        <v>1191</v>
      </c>
      <c r="T291" s="2">
        <f t="shared" si="27"/>
        <v>-2.7036041469113838</v>
      </c>
      <c r="U291" s="1">
        <f t="shared" si="28"/>
        <v>-1.2538049841374417</v>
      </c>
      <c r="V291" s="1">
        <f t="shared" si="29"/>
        <v>-2.7161421967527581</v>
      </c>
      <c r="W291" s="1">
        <f t="shared" si="30"/>
        <v>-1.2511900894466097</v>
      </c>
    </row>
    <row r="292" spans="17:23" x14ac:dyDescent="0.25">
      <c r="Q292" s="2" t="s">
        <v>1192</v>
      </c>
      <c r="R292" s="2">
        <v>2.88</v>
      </c>
      <c r="S292" s="2" t="s">
        <v>1193</v>
      </c>
      <c r="T292" s="2">
        <f t="shared" si="27"/>
        <v>-2.716129122279304</v>
      </c>
      <c r="U292" s="1">
        <f t="shared" si="28"/>
        <v>-1.2511993745631085</v>
      </c>
      <c r="V292" s="1">
        <f t="shared" si="29"/>
        <v>-2.7286411160249351</v>
      </c>
      <c r="W292" s="1">
        <f t="shared" si="30"/>
        <v>-1.2485953433091403</v>
      </c>
    </row>
    <row r="293" spans="17:23" x14ac:dyDescent="0.25">
      <c r="Q293" s="2" t="s">
        <v>1194</v>
      </c>
      <c r="R293" s="2">
        <v>2.89</v>
      </c>
      <c r="S293" s="2" t="s">
        <v>1195</v>
      </c>
      <c r="T293" s="2">
        <f>T292+(0.01*0.5*(U292+W292))</f>
        <v>-2.7286280958686651</v>
      </c>
      <c r="U293" s="1">
        <f>((-3*(R293^2))-(2*R293*T293))/((R293^2)+(COS(T293)))</f>
        <v>-1.2486045862824748</v>
      </c>
      <c r="V293" s="1">
        <f>T293+(0.01*U293)</f>
        <v>-2.7411141417314897</v>
      </c>
      <c r="W293" s="1">
        <f>((-3*((R293+0.01)^2))-(2*(R293+0.01)*V293))/(((R293+0.01)^2)+(COS(V293)))</f>
        <v>-1.2460117054856934</v>
      </c>
    </row>
    <row r="294" spans="17:23" x14ac:dyDescent="0.25">
      <c r="Q294" s="2" t="s">
        <v>1196</v>
      </c>
      <c r="R294" s="2">
        <v>2.9</v>
      </c>
      <c r="S294" s="2" t="s">
        <v>1197</v>
      </c>
      <c r="T294" s="2">
        <f>T293+(0.01*0.5*(U293+W293))</f>
        <v>-2.741101177327506</v>
      </c>
      <c r="U294" s="1">
        <f>((-3*(R294^2))-(2*R294*T294))/((R294^2)+(COS(T294)))</f>
        <v>-1.2460209049170636</v>
      </c>
      <c r="V294" s="1">
        <f>T294+(0.01*U294)</f>
        <v>-2.7535613863766768</v>
      </c>
      <c r="W294" s="1">
        <f>((-3*((R294+0.01)^2))-(2*(R294+0.01)*V294))/(((R294+0.01)^2)+(COS(V294)))</f>
        <v>-1.2434394512325633</v>
      </c>
    </row>
    <row r="295" spans="17:23" x14ac:dyDescent="0.25">
      <c r="Q295" s="2" t="s">
        <v>1198</v>
      </c>
      <c r="R295" s="2">
        <v>2.91</v>
      </c>
      <c r="S295" s="2" t="s">
        <v>1199</v>
      </c>
      <c r="T295" s="2">
        <f t="shared" ref="T295:T301" si="31">T294+(0.01*0.5*(U294+W294))</f>
        <v>-2.7535484791082543</v>
      </c>
      <c r="U295" s="1">
        <f t="shared" ref="U295:U301" si="32">((-3*(R295^2))-(2*R295*T295))/((R295^2)+(COS(T295)))</f>
        <v>-1.2434486057714682</v>
      </c>
      <c r="V295" s="1">
        <f t="shared" ref="V295:V301" si="33">T295+(0.01*U295)</f>
        <v>-2.7659829651659691</v>
      </c>
      <c r="W295" s="1">
        <f t="shared" ref="W295:W301" si="34">((-3*((R295+0.01)^2))-(2*(R295+0.01)*V295))/(((R295+0.01)^2)+(COS(V295)))</f>
        <v>-1.2408788456177799</v>
      </c>
    </row>
    <row r="296" spans="17:23" x14ac:dyDescent="0.25">
      <c r="Q296" s="2" t="s">
        <v>1200</v>
      </c>
      <c r="R296" s="2">
        <v>2.92</v>
      </c>
      <c r="S296" s="2" t="s">
        <v>1201</v>
      </c>
      <c r="T296" s="2">
        <f t="shared" si="31"/>
        <v>-2.7659701163652004</v>
      </c>
      <c r="U296" s="1">
        <f t="shared" si="32"/>
        <v>-1.2408879539617759</v>
      </c>
      <c r="V296" s="1">
        <f t="shared" si="33"/>
        <v>-2.7783789959048182</v>
      </c>
      <c r="W296" s="1">
        <f t="shared" si="34"/>
        <v>-1.2383301436551641</v>
      </c>
    </row>
    <row r="297" spans="17:23" x14ac:dyDescent="0.25">
      <c r="Q297" s="2" t="s">
        <v>1202</v>
      </c>
      <c r="R297" s="2">
        <v>2.93</v>
      </c>
      <c r="S297" s="2" t="s">
        <v>1203</v>
      </c>
      <c r="T297" s="2">
        <f t="shared" si="31"/>
        <v>-2.7783662068532853</v>
      </c>
      <c r="U297" s="1">
        <f t="shared" si="32"/>
        <v>-1.2383392045495778</v>
      </c>
      <c r="V297" s="1">
        <f t="shared" si="33"/>
        <v>-2.7907495988987812</v>
      </c>
      <c r="W297" s="1">
        <f t="shared" si="34"/>
        <v>-1.2357935904435415</v>
      </c>
    </row>
    <row r="298" spans="17:23" x14ac:dyDescent="0.25">
      <c r="Q298" s="2" t="s">
        <v>1204</v>
      </c>
      <c r="R298" s="2">
        <v>2.94</v>
      </c>
      <c r="S298" s="2" t="s">
        <v>1205</v>
      </c>
      <c r="T298" s="2">
        <f t="shared" si="31"/>
        <v>-2.7907368708282507</v>
      </c>
      <c r="U298" s="1">
        <f t="shared" si="32"/>
        <v>-1.2358026026811302</v>
      </c>
      <c r="V298" s="1">
        <f t="shared" si="33"/>
        <v>-2.803094896855062</v>
      </c>
      <c r="W298" s="1">
        <f t="shared" si="34"/>
        <v>-1.233269421310675</v>
      </c>
    </row>
    <row r="299" spans="17:23" x14ac:dyDescent="0.25">
      <c r="Q299" s="2" t="s">
        <v>1206</v>
      </c>
      <c r="R299" s="2">
        <v>2.95</v>
      </c>
      <c r="S299" s="2" t="s">
        <v>1207</v>
      </c>
      <c r="T299" s="2">
        <f t="shared" si="31"/>
        <v>-2.8030822309482097</v>
      </c>
      <c r="U299" s="1">
        <f t="shared" si="32"/>
        <v>-1.2332783837312442</v>
      </c>
      <c r="V299" s="1">
        <f t="shared" si="33"/>
        <v>-2.8154150147855224</v>
      </c>
      <c r="W299" s="1">
        <f t="shared" si="34"/>
        <v>-1.2307578619615134</v>
      </c>
    </row>
    <row r="300" spans="17:23" x14ac:dyDescent="0.25">
      <c r="Q300" s="2" t="s">
        <v>1208</v>
      </c>
      <c r="R300" s="2">
        <v>2.96</v>
      </c>
      <c r="S300" s="2" t="s">
        <v>1209</v>
      </c>
      <c r="T300" s="2">
        <f t="shared" si="31"/>
        <v>-2.8154024121766734</v>
      </c>
      <c r="U300" s="1">
        <f t="shared" si="32"/>
        <v>-1.23076677345149</v>
      </c>
      <c r="V300" s="1">
        <f t="shared" si="33"/>
        <v>-2.8277100799111885</v>
      </c>
      <c r="W300" s="1">
        <f t="shared" si="34"/>
        <v>-1.2282591286303546</v>
      </c>
    </row>
    <row r="301" spans="17:23" x14ac:dyDescent="0.25">
      <c r="Q301" s="2" t="s">
        <v>1210</v>
      </c>
      <c r="R301" s="2">
        <v>2.97</v>
      </c>
      <c r="S301" s="2" t="s">
        <v>1211</v>
      </c>
      <c r="T301" s="2">
        <f t="shared" si="31"/>
        <v>-2.8276975416870824</v>
      </c>
      <c r="U301" s="1">
        <f t="shared" si="32"/>
        <v>-1.2282679881223193</v>
      </c>
      <c r="V301" s="1">
        <f t="shared" si="33"/>
        <v>-2.8399802215683057</v>
      </c>
      <c r="W301" s="1">
        <f t="shared" si="34"/>
        <v>-1.2257734282365305</v>
      </c>
    </row>
    <row r="302" spans="17:23" x14ac:dyDescent="0.25">
      <c r="Q302" s="2" t="s">
        <v>1212</v>
      </c>
      <c r="R302" s="2">
        <v>2.98</v>
      </c>
      <c r="S302" s="2" t="s">
        <v>1213</v>
      </c>
      <c r="T302" s="2">
        <f>T301+(0.01*0.5*(U301+W301))</f>
        <v>-2.8399677487688768</v>
      </c>
      <c r="U302" s="1">
        <f>((-3*(R302^2))-(2*R302*T302))/((R302^2)+(COS(T302)))</f>
        <v>-1.2257822347087113</v>
      </c>
      <c r="V302" s="1">
        <f>T302+(0.01*U302)</f>
        <v>-2.8522255711159641</v>
      </c>
      <c r="W302" s="1">
        <f>((-3*((R302+0.01)^2))-(2*(R302+0.01)*V302))/(((R302+0.01)^2)+(COS(V302)))</f>
        <v>-1.2233009585432524</v>
      </c>
    </row>
    <row r="303" spans="17:23" x14ac:dyDescent="0.25">
      <c r="Q303" s="2" t="s">
        <v>1214</v>
      </c>
      <c r="R303" s="2">
        <v>2.99</v>
      </c>
      <c r="S303" s="2" t="s">
        <v>1215</v>
      </c>
      <c r="T303" s="2">
        <f>T302+(0.01*0.5*(U302+W302))</f>
        <v>-2.8522131647351365</v>
      </c>
      <c r="U303" s="1">
        <f>((-3*(R303^2))-(2*R303*T303))/((R303^2)+(COS(T303)))</f>
        <v>-1.2233097110189863</v>
      </c>
      <c r="V303" s="1">
        <f>T303+(0.01*U303)</f>
        <v>-2.8644462618453264</v>
      </c>
      <c r="W303" s="1">
        <f>((-3*((R303+0.01)^2))-(2*(R303+0.01)*V303))/(((R303+0.01)^2)+(COS(V303)))</f>
        <v>-1.2208419083192492</v>
      </c>
    </row>
    <row r="304" spans="17:23" x14ac:dyDescent="0.25">
      <c r="Q304" s="8" t="s">
        <v>1216</v>
      </c>
      <c r="R304" s="8">
        <v>3</v>
      </c>
      <c r="S304" s="8" t="s">
        <v>1217</v>
      </c>
      <c r="T304" s="17">
        <f t="shared" ref="T304" si="35">T303+(0.01*0.5*(U303+W303))</f>
        <v>-2.8644339228318279</v>
      </c>
      <c r="U304" s="9">
        <f t="shared" ref="U304" si="36">((-3*(R304^2))-(2*R304*T304))/((R304^2)+(COS(T304)))</f>
        <v>-1.2208506058664033</v>
      </c>
      <c r="V304" s="9">
        <f t="shared" ref="V304" si="37">T304+(0.01*U304)</f>
        <v>-2.8766424288904919</v>
      </c>
      <c r="W304" s="9">
        <f t="shared" ref="W304" si="38">((-3*((R304+0.01)^2))-(2*(R304+0.01)*V304))/(((R304+0.01)^2)+(COS(V304)))</f>
        <v>-1.2183964575028465</v>
      </c>
    </row>
    <row r="305" spans="16:23" x14ac:dyDescent="0.25">
      <c r="P305" s="10"/>
      <c r="Q305" s="7"/>
      <c r="R305" s="7"/>
      <c r="S305" s="7"/>
      <c r="T305" s="7"/>
      <c r="U305" s="10"/>
      <c r="V305" s="10"/>
      <c r="W305" s="10"/>
    </row>
    <row r="306" spans="16:23" x14ac:dyDescent="0.25">
      <c r="P306" s="10"/>
      <c r="Q306" s="7"/>
      <c r="R306" s="7"/>
      <c r="S306" s="7"/>
      <c r="T306" s="7"/>
      <c r="U306" s="10"/>
      <c r="V306" s="10"/>
      <c r="W306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8103-F2D6-4B84-93A0-B4F4C34BB1D7}">
  <dimension ref="A1:Z303"/>
  <sheetViews>
    <sheetView topLeftCell="A24" workbookViewId="0">
      <selection activeCell="D33" sqref="D33"/>
    </sheetView>
  </sheetViews>
  <sheetFormatPr baseColWidth="10" defaultRowHeight="15" x14ac:dyDescent="0.25"/>
  <sheetData>
    <row r="1" spans="1:26" x14ac:dyDescent="0.25">
      <c r="A1" t="s">
        <v>636</v>
      </c>
      <c r="C1" t="s">
        <v>1222</v>
      </c>
      <c r="J1" t="s">
        <v>1225</v>
      </c>
      <c r="S1" t="s">
        <v>737</v>
      </c>
    </row>
    <row r="2" spans="1:26" x14ac:dyDescent="0.25">
      <c r="E2" t="s">
        <v>671</v>
      </c>
      <c r="F2" t="s">
        <v>672</v>
      </c>
      <c r="G2" t="s">
        <v>1223</v>
      </c>
      <c r="H2" t="s">
        <v>1224</v>
      </c>
      <c r="N2" t="s">
        <v>671</v>
      </c>
      <c r="O2" t="s">
        <v>672</v>
      </c>
      <c r="P2" t="s">
        <v>1223</v>
      </c>
      <c r="Q2" t="s">
        <v>1224</v>
      </c>
      <c r="W2" t="s">
        <v>671</v>
      </c>
      <c r="X2" t="s">
        <v>672</v>
      </c>
      <c r="Y2" t="s">
        <v>1223</v>
      </c>
      <c r="Z2" t="s">
        <v>1224</v>
      </c>
    </row>
    <row r="3" spans="1:26" x14ac:dyDescent="0.25">
      <c r="A3" s="1" t="s">
        <v>1</v>
      </c>
      <c r="B3" s="1">
        <v>0</v>
      </c>
      <c r="C3" s="1" t="s">
        <v>639</v>
      </c>
      <c r="D3" s="1">
        <f>PI()/2</f>
        <v>1.5707963267948966</v>
      </c>
      <c r="E3" s="1">
        <f>((-3*(B3^2))-(2*B3*D3))/((B3^2)+(COS(D3)))</f>
        <v>0</v>
      </c>
      <c r="F3" s="1">
        <f>((-3*((B3+(0.5*0.1))^2))-(2*(B3+(0.5*0.1))*(D3+(E3*0.5*0.1))))/(((B3+(0.5*0.1))^2)+(COS(D3+(E3*0.5*0.1))))</f>
        <v>-65.831853071794242</v>
      </c>
      <c r="G3" s="1">
        <f>((-3*((B3+(0.5*0.1))^2))-(2*(B3+(0.5*0.1))*(D3+(F3*0.5*0.1))))/(((B3+(0.5*0.1))^2)+(COS(D3+(F3*0.5*0.1))))</f>
        <v>-1.1200607351474383</v>
      </c>
      <c r="H3" s="1">
        <f>((-3*((B3+0.1)^2))-(2*(B3+0.1)*(D3+(G3*0.1))))/(((B3+0.1))^2)+(COS(D3+(G3*0.1)))</f>
        <v>-32.064033037992367</v>
      </c>
      <c r="J3" s="1" t="s">
        <v>1</v>
      </c>
      <c r="K3" s="1">
        <v>0</v>
      </c>
      <c r="L3" s="11" t="s">
        <v>639</v>
      </c>
      <c r="M3" s="1">
        <f>PI()/2</f>
        <v>1.5707963267948966</v>
      </c>
      <c r="N3" s="1">
        <f>((-3*(K3^2))-(2*K3*M3))/((K3^2)+(COS(M3)))</f>
        <v>0</v>
      </c>
      <c r="O3" s="1">
        <f>((-3*((K3+(0.5*0.05))^2))-(2*(K3+(0.5*0.05))*(M3+(N3*0.5*0.05))))/(((K3+(0.5*0.05))^2)+(COS(M3+(N3*0.5*0.05))))</f>
        <v>-128.66370614357911</v>
      </c>
      <c r="P3" s="1">
        <f>((-3*((K3+(0.5*0.05))^2))-(2*(K3+(0.5*0.05))*(M3+(O3*0.5*0.05))))/(((K3+(0.5*0.05))^2)+(COS(M3+(O3*0.5*0.05))))</f>
        <v>-1.0822304439596158</v>
      </c>
      <c r="Q3" s="1">
        <f>((-3*((K3+0.05)^2))-(2*(K3+0.05)*(M3+(P3*0.05))))/(((K3+0.05))^2)+(COS(M3+(P3*0.05)))</f>
        <v>-63.613307064748263</v>
      </c>
      <c r="S3" s="1" t="s">
        <v>1</v>
      </c>
      <c r="T3" s="1">
        <v>0</v>
      </c>
      <c r="U3" s="11" t="s">
        <v>639</v>
      </c>
      <c r="V3" s="1">
        <f>PI()/2</f>
        <v>1.5707963267948966</v>
      </c>
      <c r="W3" s="1">
        <f>((-3*(T3^2))-(2*T3*V3))/((T3^2)+(COS(V3)))</f>
        <v>0</v>
      </c>
      <c r="X3" s="1">
        <f>((-3*((T3+(0.5*0.01))^2))-(2*(T3+(0.5*0.01))*(V3+(W3*0.5*0.01))))/(((T3+(0.5*0.01))^2)+(COS(V3+(W3*0.5*0.01))))</f>
        <v>-631.31853071641171</v>
      </c>
      <c r="Y3" s="1">
        <f>((-3*((T3+(0.5*0.01))^2))-(2*(T3+(0.5*0.01))*(V3+(X3*0.5*0.01))))/(((T3+(0.5*0.01))^2)+(COS(V3+(X3*0.5*0.01))))</f>
        <v>-1.0539937322756328</v>
      </c>
      <c r="Z3" s="1">
        <f>((-3*((T3+0.01)^2))-(2*(T3+0.01)*(V3+(Y3*0.01))))/(((T3+0.01))^2)+(COS(V3+(Y3*0.01)))</f>
        <v>-315.04073815225161</v>
      </c>
    </row>
    <row r="4" spans="1:26" x14ac:dyDescent="0.25">
      <c r="A4" s="1" t="s">
        <v>637</v>
      </c>
      <c r="B4" s="1">
        <v>0.1</v>
      </c>
      <c r="C4" s="1" t="s">
        <v>640</v>
      </c>
      <c r="D4" s="1">
        <f>D3+((0.1/6)*(E3+(F3*2)+(G3*2)+H3))</f>
        <v>-1.195334684069699</v>
      </c>
      <c r="E4" s="1">
        <f>((-3*(B4^2))-(2*B4*D4))/((B4^2)+(COS(D4)))</f>
        <v>0.55499282692891394</v>
      </c>
      <c r="F4" s="1">
        <f>((-3*((B4+(0.5*0.1))^2))-(2*(B4+(0.5*0.1))*(D4+(E4*0.5*0.1))))/(((B4+(0.5*0.1))^2)+(COS(D4+(E4*0.5*0.1))))</f>
        <v>0.6815935260181939</v>
      </c>
      <c r="G4" s="1">
        <f>((-3*((B4+(0.5*0.1))^2))-(2*(B4+(0.5*0.1))*(D4+(F4*0.5*0.1))))/(((B4+(0.5*0.1))^2)+(COS(D4+(F4*0.5*0.1))))</f>
        <v>0.66765890220663016</v>
      </c>
      <c r="H4" s="1">
        <f>((-3*((B4+0.1)^2))-(2*(B4+0.1)*(D4+(G4*0.1))))/(((B4+0.1))^2)+(COS(D4+(G4*0.1)))</f>
        <v>8.713641709292606</v>
      </c>
      <c r="J4" s="1" t="s">
        <v>637</v>
      </c>
      <c r="K4" s="1">
        <v>0.05</v>
      </c>
      <c r="L4" s="11" t="s">
        <v>640</v>
      </c>
      <c r="M4" s="1">
        <f>M3+((0.05/6)*(N3+(O3*2)+(P3*2)+Q3))</f>
        <v>-1.1217468418703174</v>
      </c>
      <c r="N4" s="1">
        <f>((-3*(K4^2))-(2*K4*M4))/((K4^2)+(COS(M4)))</f>
        <v>0.23974443150041275</v>
      </c>
      <c r="O4" s="1">
        <f>((-3*((K4+(0.5*0.05))^2))-(2*(K4+(0.5*0.05))*(M4+(N4*0.5*0.05))))/(((K4+(0.5*0.05))^2)+(COS(M4+(N4*0.5*0.05))))</f>
        <v>0.33807950186437696</v>
      </c>
      <c r="P4" s="1">
        <f>((-3*((K4+(0.5*0.05))^2))-(2*(K4+(0.5*0.05))*(M4+(O4*0.5*0.05))))/(((K4+(0.5*0.05))^2)+(COS(M4+(O4*0.5*0.05))))</f>
        <v>0.33558726443398007</v>
      </c>
      <c r="Q4" s="1">
        <f>((-3*((K4+0.05)^2))-(2*(K4+0.05)*(M4+(P4*0.05))))/(((K4+0.05))^2)+(COS(M4+(P4*0.05)))</f>
        <v>19.548513062650116</v>
      </c>
      <c r="S4" s="1" t="s">
        <v>637</v>
      </c>
      <c r="T4" s="1">
        <v>0.01</v>
      </c>
      <c r="U4" s="11" t="s">
        <v>640</v>
      </c>
      <c r="V4" s="1">
        <f>V3+((0.01/6)*(W3+(X3*2)+(Y3*2)+Z3))</f>
        <v>-1.0621799849544811</v>
      </c>
      <c r="W4" s="1">
        <f>((-3*(T4^2))-(2*T4*V4))/((T4^2)+(COS(V4)))</f>
        <v>4.2999228248128657E-2</v>
      </c>
      <c r="X4" s="1">
        <f>((-3*((T4+(0.5*0.01))^2))-(2*(T4+(0.5*0.01))*(V4+(W4*0.5*0.01))))/(((T4+(0.5*0.01))^2)+(COS(V4+(W4*0.5*0.01))))</f>
        <v>6.3982567183519856E-2</v>
      </c>
      <c r="Y4" s="1">
        <f>((-3*((T4+(0.5*0.01))^2))-(2*(T4+(0.5*0.01))*(V4+(X4*0.5*0.01))))/(((T4+(0.5*0.01))^2)+(COS(V4+(X4*0.5*0.01))))</f>
        <v>6.3964084646305402E-2</v>
      </c>
      <c r="Z4" s="1">
        <f>((-3*((T4+0.01)^2))-(2*(T4+0.01)*(V4+(Y4*0.01))))/(((T4+0.01))^2)+(COS(V4+(Y4*0.01)))</f>
        <v>103.64156218560288</v>
      </c>
    </row>
    <row r="5" spans="1:26" x14ac:dyDescent="0.25">
      <c r="A5" s="1" t="s">
        <v>638</v>
      </c>
      <c r="B5" s="1">
        <v>0.2</v>
      </c>
      <c r="C5" s="1" t="s">
        <v>641</v>
      </c>
      <c r="D5" s="1">
        <f>D4+((0.1/6)*(E4+(F4*2)+(G4*2)+H4))</f>
        <v>-0.99588236085851289</v>
      </c>
      <c r="E5" s="1">
        <f>((-3*(B5^2))-(2*B5*D5))/((B5^2)+(COS(D5)))</f>
        <v>0.4768255954177491</v>
      </c>
      <c r="F5" s="1">
        <f>((-3*((B5+(0.5*0.1))^2))-(2*(B5+(0.5*0.1))*(D5+(E5*0.5*0.1))))/(((B5+(0.5*0.1))^2)+(COS(D5+(E5*0.5*0.1))))</f>
        <v>0.47678251663126042</v>
      </c>
      <c r="G5" s="1">
        <f>((-3*((B5+(0.5*0.1))^2))-(2*(B5+(0.5*0.1))*(D5+(F5*0.5*0.1))))/(((B5+(0.5*0.1))^2)+(COS(D5+(F5*0.5*0.1))))</f>
        <v>0.47678559160150114</v>
      </c>
      <c r="H5" s="1">
        <f>((-3*((B5+0.1)^2))-(2*(B5+0.1)*(D5+(G5*0.1))))/(((B5+0.1))^2)+(COS(D5+(G5*0.1)))</f>
        <v>3.9045018838654899</v>
      </c>
      <c r="J5" s="1" t="s">
        <v>638</v>
      </c>
      <c r="K5" s="1">
        <v>0.1</v>
      </c>
      <c r="L5" s="11" t="s">
        <v>641</v>
      </c>
      <c r="M5" s="1">
        <f t="shared" ref="M5:M63" si="0">M4+((0.05/6)*(N4+(O4*2)+(P4*2)+Q4))</f>
        <v>-0.94561691664742364</v>
      </c>
      <c r="N5" s="1">
        <f t="shared" ref="N5:N63" si="1">((-3*(K5^2))-(2*K5*M5))/((K5^2)+(COS(M5)))</f>
        <v>0.26732518967698343</v>
      </c>
      <c r="O5" s="1">
        <f t="shared" ref="O5:O63" si="2">((-3*((K5+(0.5*0.05))^2))-(2*(K5+(0.5*0.05))*(M5+(N5*0.5*0.05))))/(((K5+(0.5*0.05))^2)+(COS(M5+(N5*0.5*0.05))))</f>
        <v>0.30985748012380038</v>
      </c>
      <c r="P5" s="1">
        <f t="shared" ref="P5:P63" si="3">((-3*((K5+(0.5*0.05))^2))-(2*(K5+(0.5*0.05))*(M5+(O5*0.5*0.05))))/(((K5+(0.5*0.05))^2)+(COS(M5+(O5*0.5*0.05))))</f>
        <v>0.30898191162176208</v>
      </c>
      <c r="Q5" s="1">
        <f t="shared" ref="Q5:Q63" si="4">((-3*((K5+0.05)^2))-(2*(K5+0.05)*(M5+(P5*0.05))))/(((K5+0.05))^2)+(COS(M5+(P5*0.05)))</f>
        <v>9.9999370593737904</v>
      </c>
      <c r="S5" s="1" t="s">
        <v>638</v>
      </c>
      <c r="T5" s="1">
        <v>0.02</v>
      </c>
      <c r="U5" s="11" t="s">
        <v>641</v>
      </c>
      <c r="V5" s="1">
        <f>V4+((0.01/6)*(W4+(X4*2)+(Y4*2)+Z4))</f>
        <v>-0.88894589375862998</v>
      </c>
      <c r="W5" s="1">
        <f>((-3*(T5^2))-(2*T5*V5))/((T5^2)+(COS(V5)))</f>
        <v>5.4481696955093521E-2</v>
      </c>
      <c r="X5" s="1">
        <f>((-3*((T5+(0.5*0.01))^2))-(2*(T5+(0.5*0.01))*(V5+(W5*0.5*0.01))))/(((T5+(0.5*0.01))^2)+(COS(V5+(W5*0.5*0.01))))</f>
        <v>6.7439203889381627E-2</v>
      </c>
      <c r="Y5" s="1">
        <f>((-3*((T5+(0.5*0.01))^2))-(2*(T5+(0.5*0.01))*(V5+(X5*0.5*0.01))))/(((T5+(0.5*0.01))^2)+(COS(V5+(X5*0.5*0.01))))</f>
        <v>6.7428697393895856E-2</v>
      </c>
      <c r="Z5" s="1">
        <f>((-3*((T5+0.01)^2))-(2*(T5+0.01)*(V5+(Y5*0.01))))/(((T5+0.01))^2)+(COS(V5+(Y5*0.01)))</f>
        <v>56.84886129028601</v>
      </c>
    </row>
    <row r="6" spans="1:26" x14ac:dyDescent="0.25">
      <c r="A6" s="1" t="s">
        <v>4</v>
      </c>
      <c r="B6" s="1">
        <v>0.3</v>
      </c>
      <c r="C6" s="1" t="s">
        <v>642</v>
      </c>
      <c r="D6" s="1">
        <f>D5+((0.1/6)*(E5+(F5*2)+(G5*2)+H5))</f>
        <v>-0.89107463259603348</v>
      </c>
      <c r="E6" s="1">
        <f>((-3*(B6^2))-(2*B6*D6))/((B6^2)+(COS(D6)))</f>
        <v>0.3682902849653964</v>
      </c>
      <c r="F6" s="1">
        <f>((-3*((B6+(0.5*0.1))^2))-(2*(B6+(0.5*0.1))*(D6+(E6*0.5*0.1))))/(((B6+(0.5*0.1))^2)+(COS(D6+(E6*0.5*0.1))))</f>
        <v>0.31799937918023635</v>
      </c>
      <c r="G6" s="1">
        <f>((-3*((B6+(0.5*0.1))^2))-(2*(B6+(0.5*0.1))*(D6+(F6*0.5*0.1))))/(((B6+(0.5*0.1))^2)+(COS(D6+(F6*0.5*0.1))))</f>
        <v>0.32110848065686998</v>
      </c>
      <c r="H6" s="1">
        <f>((-3*((B6+0.1)^2))-(2*(B6+0.1)*(D6+(G6*0.1))))/(((B6+0.1))^2)+(COS(D6+(G6*0.1)))</f>
        <v>1.9480413285875975</v>
      </c>
      <c r="J6" s="1" t="s">
        <v>4</v>
      </c>
      <c r="K6" s="1">
        <v>0.15</v>
      </c>
      <c r="L6" s="11" t="s">
        <v>642</v>
      </c>
      <c r="M6" s="1">
        <f t="shared" si="0"/>
        <v>-0.84974240804290779</v>
      </c>
      <c r="N6" s="1">
        <f t="shared" si="1"/>
        <v>0.27454098953478007</v>
      </c>
      <c r="O6" s="1">
        <f t="shared" si="2"/>
        <v>0.29188180479585596</v>
      </c>
      <c r="P6" s="1">
        <f t="shared" si="3"/>
        <v>0.29152823056576155</v>
      </c>
      <c r="Q6" s="1">
        <f t="shared" si="4"/>
        <v>6.0227145859222597</v>
      </c>
      <c r="S6" s="1" t="s">
        <v>4</v>
      </c>
      <c r="T6" s="1">
        <v>0.03</v>
      </c>
      <c r="U6" s="11" t="s">
        <v>642</v>
      </c>
      <c r="V6" s="1">
        <f t="shared" ref="V6:V10" si="5">V5+((0.01/6)*(W5+(X5*2)+(Y5*2)+Z5))</f>
        <v>-0.79365742910895054</v>
      </c>
      <c r="W6" s="1">
        <f t="shared" ref="W6:W10" si="6">((-3*(T6^2))-(2*T6*V6))/((T6^2)+(COS(V6)))</f>
        <v>6.3974823817262452E-2</v>
      </c>
      <c r="X6" s="1">
        <f t="shared" ref="X6:X10" si="7">((-3*((T6+(0.5*0.01))^2))-(2*(T6+(0.5*0.01))*(V6+(W6*0.5*0.01))))/(((T6+(0.5*0.01))^2)+(COS(V6+(W6*0.5*0.01))))</f>
        <v>7.3799568459622586E-2</v>
      </c>
      <c r="Y6" s="1">
        <f t="shared" ref="Y6:Y10" si="8">((-3*((T6+(0.5*0.01))^2))-(2*(T6+(0.5*0.01))*(V6+(X6*0.5*0.01))))/(((T6+(0.5*0.01))^2)+(COS(V6+(X6*0.5*0.01))))</f>
        <v>7.3790998531250485E-2</v>
      </c>
      <c r="Z6" s="1">
        <f t="shared" ref="Z6:Z10" si="9">((-3*((T6+0.01)^2))-(2*(T6+0.01)*(V6+(Y6*0.01))))/(((T6+0.01))^2)+(COS(V6+(Y6*0.01)))</f>
        <v>37.347744385173954</v>
      </c>
    </row>
    <row r="7" spans="1:26" x14ac:dyDescent="0.25">
      <c r="A7" s="1" t="s">
        <v>5</v>
      </c>
      <c r="B7" s="1">
        <v>0.4</v>
      </c>
      <c r="C7" s="1" t="s">
        <v>643</v>
      </c>
      <c r="D7" s="1">
        <f>D6+((0.1/6)*(E6+(F6*2)+(G6*2)+H6))</f>
        <v>-0.83116551037558006</v>
      </c>
      <c r="E7" s="1">
        <f>((-3*(B7^2))-(2*B7*D7))/((B7^2)+(COS(D7)))</f>
        <v>0.22173744614216287</v>
      </c>
      <c r="F7" s="1">
        <f>((-3*((B7+(0.5*0.1))^2))-(2*(B7+(0.5*0.1))*(D7+(E7*0.5*0.1))))/(((B7+(0.5*0.1))^2)+(COS(D7+(E7*0.5*0.1))))</f>
        <v>0.14759368208687079</v>
      </c>
      <c r="G7" s="1">
        <f>((-3*((B7+(0.5*0.1))^2))-(2*(B7+(0.5*0.1))*(D7+(F7*0.5*0.1))))/(((B7+(0.5*0.1))^2)+(COS(D7+(F7*0.5*0.1))))</f>
        <v>0.15183116573160313</v>
      </c>
      <c r="H7" s="1">
        <f>((-3*((B7+0.1)^2))-(2*(B7+0.1)*(D7+(G7*0.1))))/(((B7+0.1))^2)+(COS(D7+(G7*0.1)))</f>
        <v>0.94908272469854571</v>
      </c>
      <c r="J7" s="1" t="s">
        <v>5</v>
      </c>
      <c r="K7" s="1">
        <v>0.2</v>
      </c>
      <c r="L7" s="11" t="s">
        <v>643</v>
      </c>
      <c r="M7" s="1">
        <f t="shared" si="0"/>
        <v>-0.78754177765807221</v>
      </c>
      <c r="N7" s="1">
        <f t="shared" si="1"/>
        <v>0.26156046846610054</v>
      </c>
      <c r="O7" s="1">
        <f t="shared" si="2"/>
        <v>0.2623128284445379</v>
      </c>
      <c r="P7" s="1">
        <f t="shared" si="3"/>
        <v>0.26229713880612354</v>
      </c>
      <c r="Q7" s="1">
        <f t="shared" si="4"/>
        <v>3.9102372752473116</v>
      </c>
      <c r="S7" s="1" t="s">
        <v>5</v>
      </c>
      <c r="T7" s="1">
        <v>0.04</v>
      </c>
      <c r="U7" s="11" t="s">
        <v>643</v>
      </c>
      <c r="V7" s="1">
        <f t="shared" si="5"/>
        <v>-0.73081259520399555</v>
      </c>
      <c r="W7" s="1">
        <f t="shared" si="6"/>
        <v>7.191461747020024E-2</v>
      </c>
      <c r="X7" s="1">
        <f t="shared" si="7"/>
        <v>7.9884849557656748E-2</v>
      </c>
      <c r="Y7" s="1">
        <f t="shared" si="8"/>
        <v>7.9877204047199779E-2</v>
      </c>
      <c r="Z7" s="1">
        <f t="shared" si="9"/>
        <v>26.945718110566599</v>
      </c>
    </row>
    <row r="8" spans="1:26" x14ac:dyDescent="0.25">
      <c r="A8" s="1" t="s">
        <v>6</v>
      </c>
      <c r="B8" s="1">
        <v>0.5</v>
      </c>
      <c r="C8" s="1" t="s">
        <v>644</v>
      </c>
      <c r="D8" s="1">
        <f t="shared" ref="D8:D18" si="10">D7+((0.1/6)*(E7+(F7*2)+(G7*2)+H7))</f>
        <v>-0.80167101260095242</v>
      </c>
      <c r="E8" s="1">
        <f t="shared" ref="E8:E18" si="11">((-3*(B8^2))-(2*B8*D8))/((B8^2)+(COS(D8)))</f>
        <v>5.4648999079438522E-2</v>
      </c>
      <c r="F8" s="1">
        <f t="shared" ref="F8:F18" si="12">((-3*((B8+(0.5*0.1))^2))-(2*(B8+(0.5*0.1))*(D8+(E8*0.5*0.1))))/(((B8+(0.5*0.1))^2)+(COS(D8+(E8*0.5*0.1))))</f>
        <v>-2.8668505782877468E-2</v>
      </c>
      <c r="G8" s="1">
        <f t="shared" ref="G8:G18" si="13">((-3*((B8+(0.5*0.1))^2))-(2*(B8+(0.5*0.1))*(D8+(F8*0.5*0.1))))/(((B8+(0.5*0.1))^2)+(COS(D8+(F8*0.5*0.1))))</f>
        <v>-2.4158163712194855E-2</v>
      </c>
      <c r="H8" s="1">
        <f t="shared" ref="H8:H18" si="14">((-3*((B8+0.1)^2))-(2*(B8+0.1)*(D8+(G8*0.1))))/(((B8+0.1))^2)+(COS(D8+(G8*0.1)))</f>
        <v>0.37405861751052044</v>
      </c>
      <c r="J8" s="1" t="s">
        <v>6</v>
      </c>
      <c r="K8" s="1">
        <v>0.25</v>
      </c>
      <c r="L8" s="11" t="s">
        <v>644</v>
      </c>
      <c r="M8" s="1">
        <f t="shared" si="0"/>
        <v>-0.74403329700628273</v>
      </c>
      <c r="N8" s="1">
        <f t="shared" si="1"/>
        <v>0.23115349415105224</v>
      </c>
      <c r="O8" s="1">
        <f t="shared" si="2"/>
        <v>0.21976164718800686</v>
      </c>
      <c r="P8" s="1">
        <f t="shared" si="3"/>
        <v>0.22000550808872613</v>
      </c>
      <c r="Q8" s="1">
        <f t="shared" si="4"/>
        <v>2.6300351586073476</v>
      </c>
      <c r="S8" s="1" t="s">
        <v>6</v>
      </c>
      <c r="T8" s="1">
        <v>0.05</v>
      </c>
      <c r="U8" s="11" t="s">
        <v>644</v>
      </c>
      <c r="V8" s="1">
        <f t="shared" si="5"/>
        <v>-0.6852506671452514</v>
      </c>
      <c r="W8" s="1">
        <f t="shared" si="6"/>
        <v>7.8563562415158453E-2</v>
      </c>
      <c r="X8" s="1">
        <f t="shared" si="7"/>
        <v>8.5217322495028447E-2</v>
      </c>
      <c r="Y8" s="1">
        <f t="shared" si="8"/>
        <v>8.521030961919504E-2</v>
      </c>
      <c r="Z8" s="1">
        <f t="shared" si="9"/>
        <v>20.588084887601852</v>
      </c>
    </row>
    <row r="9" spans="1:26" x14ac:dyDescent="0.25">
      <c r="A9" s="1" t="s">
        <v>7</v>
      </c>
      <c r="B9" s="1">
        <v>0.6</v>
      </c>
      <c r="C9" s="1" t="s">
        <v>645</v>
      </c>
      <c r="D9" s="1">
        <f t="shared" si="10"/>
        <v>-0.79628677464095554</v>
      </c>
      <c r="E9" s="1">
        <f t="shared" si="11"/>
        <v>-0.11748150954633849</v>
      </c>
      <c r="F9" s="1">
        <f t="shared" si="12"/>
        <v>-0.20103779597564569</v>
      </c>
      <c r="G9" s="1">
        <f t="shared" si="13"/>
        <v>-0.19670801522351022</v>
      </c>
      <c r="H9" s="1">
        <f t="shared" si="14"/>
        <v>1.647858688896664E-2</v>
      </c>
      <c r="J9" s="1" t="s">
        <v>7</v>
      </c>
      <c r="K9" s="1">
        <v>0.3</v>
      </c>
      <c r="L9" s="11" t="s">
        <v>645</v>
      </c>
      <c r="M9" s="1">
        <f t="shared" si="0"/>
        <v>-0.71286060564535048</v>
      </c>
      <c r="N9" s="1">
        <f t="shared" si="1"/>
        <v>0.18631713631830607</v>
      </c>
      <c r="O9" s="1">
        <f t="shared" si="2"/>
        <v>0.16581580686866218</v>
      </c>
      <c r="P9" s="1">
        <f t="shared" si="3"/>
        <v>0.16626496665137602</v>
      </c>
      <c r="Q9" s="1">
        <f t="shared" si="4"/>
        <v>1.7878897004346923</v>
      </c>
      <c r="S9" s="1" t="s">
        <v>7</v>
      </c>
      <c r="T9" s="1">
        <v>0.06</v>
      </c>
      <c r="U9" s="11" t="s">
        <v>645</v>
      </c>
      <c r="V9" s="1">
        <f t="shared" si="5"/>
        <v>-0.65023816095484233</v>
      </c>
      <c r="W9" s="1">
        <f t="shared" si="6"/>
        <v>8.4084109902725329E-2</v>
      </c>
      <c r="X9" s="1">
        <f t="shared" si="7"/>
        <v>8.9704640327430543E-2</v>
      </c>
      <c r="Y9" s="1">
        <f t="shared" si="8"/>
        <v>8.9698170618689094E-2</v>
      </c>
      <c r="Z9" s="1">
        <f t="shared" si="9"/>
        <v>16.349087456504897</v>
      </c>
    </row>
    <row r="10" spans="1:26" x14ac:dyDescent="0.25">
      <c r="A10" s="1" t="s">
        <v>8</v>
      </c>
      <c r="B10" s="1">
        <v>0.7</v>
      </c>
      <c r="C10" s="1" t="s">
        <v>646</v>
      </c>
      <c r="D10" s="1">
        <f t="shared" si="10"/>
        <v>-0.81122835039188357</v>
      </c>
      <c r="E10" s="1">
        <f t="shared" si="11"/>
        <v>-0.28362292036240078</v>
      </c>
      <c r="F10" s="1">
        <f t="shared" si="12"/>
        <v>-0.36218701668501763</v>
      </c>
      <c r="G10" s="1">
        <f t="shared" si="13"/>
        <v>-0.35827306170156148</v>
      </c>
      <c r="H10" s="1">
        <f t="shared" si="14"/>
        <v>-0.220168549122154</v>
      </c>
      <c r="J10" s="1" t="s">
        <v>8</v>
      </c>
      <c r="K10" s="1">
        <v>0.35</v>
      </c>
      <c r="L10" s="11" t="s">
        <v>646</v>
      </c>
      <c r="M10" s="1">
        <f t="shared" si="0"/>
        <v>-0.69087420244707487</v>
      </c>
      <c r="N10" s="1">
        <f t="shared" si="1"/>
        <v>0.12999701986207834</v>
      </c>
      <c r="O10" s="1">
        <f t="shared" si="2"/>
        <v>0.10274266729554743</v>
      </c>
      <c r="P10" s="1">
        <f t="shared" si="3"/>
        <v>0.10335110219563083</v>
      </c>
      <c r="Q10" s="1">
        <f t="shared" si="4"/>
        <v>1.202505013763403</v>
      </c>
      <c r="S10" s="1" t="s">
        <v>8</v>
      </c>
      <c r="T10" s="1">
        <v>7.0000000000000007E-2</v>
      </c>
      <c r="U10" s="11" t="s">
        <v>646</v>
      </c>
      <c r="V10" s="1">
        <f t="shared" si="5"/>
        <v>-0.62225153230767594</v>
      </c>
      <c r="W10" s="1">
        <f t="shared" si="6"/>
        <v>8.8584750700525627E-2</v>
      </c>
      <c r="X10" s="1">
        <f t="shared" si="7"/>
        <v>9.3342505446802337E-2</v>
      </c>
      <c r="Y10" s="1">
        <f t="shared" si="8"/>
        <v>9.3336565362520704E-2</v>
      </c>
      <c r="Z10" s="1">
        <f t="shared" si="9"/>
        <v>13.346066014979574</v>
      </c>
    </row>
    <row r="11" spans="1:26" x14ac:dyDescent="0.25">
      <c r="A11" s="1" t="s">
        <v>9</v>
      </c>
      <c r="B11" s="1">
        <v>0.8</v>
      </c>
      <c r="C11" s="1" t="s">
        <v>647</v>
      </c>
      <c r="D11" s="1">
        <f t="shared" si="10"/>
        <v>-0.84364021082951213</v>
      </c>
      <c r="E11" s="1">
        <f t="shared" si="11"/>
        <v>-0.43700068613998744</v>
      </c>
      <c r="F11" s="1">
        <f t="shared" si="12"/>
        <v>-0.50786649130671069</v>
      </c>
      <c r="G11" s="1">
        <f t="shared" si="13"/>
        <v>-0.50446654118413559</v>
      </c>
      <c r="H11" s="1">
        <f t="shared" si="14"/>
        <v>-0.38690930834733084</v>
      </c>
      <c r="J11" s="1" t="s">
        <v>9</v>
      </c>
      <c r="K11" s="1">
        <v>0.4</v>
      </c>
      <c r="L11" s="11" t="s">
        <v>647</v>
      </c>
      <c r="M11" s="1">
        <f t="shared" si="0"/>
        <v>-0.6763351226753429</v>
      </c>
      <c r="N11" s="1">
        <f t="shared" si="1"/>
        <v>6.4974913578929441E-2</v>
      </c>
      <c r="O11" s="1">
        <f t="shared" si="2"/>
        <v>3.2895185204860747E-2</v>
      </c>
      <c r="P11" s="1">
        <f t="shared" si="3"/>
        <v>3.3621693095689423E-2</v>
      </c>
      <c r="Q11" s="1">
        <f t="shared" si="4"/>
        <v>0.77938548632197269</v>
      </c>
      <c r="S11" s="1" t="s">
        <v>9</v>
      </c>
      <c r="T11" s="1">
        <v>0.08</v>
      </c>
      <c r="U11" s="11" t="s">
        <v>647</v>
      </c>
      <c r="V11" s="1">
        <f t="shared" ref="V11:V74" si="15">V10+((0.01/6)*(W10+(X10*2)+(Y10*2)+Z10))</f>
        <v>-0.59923818412884466</v>
      </c>
      <c r="W11" s="1">
        <f t="shared" ref="W11:W74" si="16">((-3*(T11^2))-(2*T11*V11))/((T11^2)+(COS(V11)))</f>
        <v>9.2142857149654603E-2</v>
      </c>
      <c r="X11" s="1">
        <f t="shared" ref="X11:X74" si="17">((-3*((T11+(0.5*0.01))^2))-(2*(T11+(0.5*0.01))*(V11+(W11*0.5*0.01))))/(((T11+(0.5*0.01))^2)+(COS(V11+(W11*0.5*0.01))))</f>
        <v>9.6150185357300799E-2</v>
      </c>
      <c r="Y11" s="1">
        <f t="shared" ref="Y11:Y74" si="18">((-3*((T11+(0.5*0.01))^2))-(2*(T11+(0.5*0.01))*(V11+(X11*0.5*0.01))))/(((T11+(0.5*0.01))^2)+(COS(V11+(X11*0.5*0.01))))</f>
        <v>9.6144794412514847E-2</v>
      </c>
      <c r="Z11" s="1">
        <f t="shared" ref="Z11:Z74" si="19">((-3*((T11+0.01)^2))-(2*(T11+0.01)*(V11+(Y11*0.01))))/(((T11+0.01))^2)+(COS(V11+(Y11*0.01)))</f>
        <v>11.121345998779944</v>
      </c>
    </row>
    <row r="12" spans="1:26" x14ac:dyDescent="0.25">
      <c r="A12" s="1" t="s">
        <v>10</v>
      </c>
      <c r="B12" s="1">
        <v>0.9</v>
      </c>
      <c r="C12" s="1" t="s">
        <v>648</v>
      </c>
      <c r="D12" s="1">
        <f t="shared" si="10"/>
        <v>-0.891116478487329</v>
      </c>
      <c r="E12" s="1">
        <f t="shared" si="11"/>
        <v>-0.57418494650339347</v>
      </c>
      <c r="F12" s="1">
        <f t="shared" si="12"/>
        <v>-0.63629919543390401</v>
      </c>
      <c r="G12" s="1">
        <f t="shared" si="13"/>
        <v>-0.63342601507375607</v>
      </c>
      <c r="H12" s="1">
        <f t="shared" si="14"/>
        <v>-0.5130316062392748</v>
      </c>
      <c r="J12" s="1" t="s">
        <v>10</v>
      </c>
      <c r="K12" s="1">
        <v>0.45</v>
      </c>
      <c r="L12" s="11" t="s">
        <v>648</v>
      </c>
      <c r="M12" s="1">
        <f t="shared" si="0"/>
        <v>-0.66819017137115955</v>
      </c>
      <c r="N12" s="1">
        <f t="shared" si="1"/>
        <v>-6.2067764384646324E-3</v>
      </c>
      <c r="O12" s="1">
        <f t="shared" si="2"/>
        <v>-4.1512164682481256E-2</v>
      </c>
      <c r="P12" s="1">
        <f t="shared" si="3"/>
        <v>-4.0704397596288619E-2</v>
      </c>
      <c r="Q12" s="1">
        <f t="shared" si="4"/>
        <v>0.46458324616792812</v>
      </c>
      <c r="S12" s="1" t="s">
        <v>10</v>
      </c>
      <c r="T12" s="1">
        <v>0.09</v>
      </c>
      <c r="U12" s="11" t="s">
        <v>648</v>
      </c>
      <c r="V12" s="1">
        <f t="shared" si="15"/>
        <v>-0.57990805276972923</v>
      </c>
      <c r="W12" s="1">
        <f t="shared" si="16"/>
        <v>9.4816733956452556E-2</v>
      </c>
      <c r="X12" s="1">
        <f t="shared" si="17"/>
        <v>9.8152847562993487E-2</v>
      </c>
      <c r="Y12" s="1">
        <f t="shared" si="18"/>
        <v>9.8148040589889393E-2</v>
      </c>
      <c r="Z12" s="1">
        <f t="shared" si="19"/>
        <v>9.4155818792121622</v>
      </c>
    </row>
    <row r="13" spans="1:26" x14ac:dyDescent="0.25">
      <c r="A13" s="1" t="s">
        <v>11</v>
      </c>
      <c r="B13" s="1">
        <v>1</v>
      </c>
      <c r="C13" s="1" t="s">
        <v>649</v>
      </c>
      <c r="D13" s="1">
        <f t="shared" si="10"/>
        <v>-0.95156092804996217</v>
      </c>
      <c r="E13" s="1">
        <f t="shared" si="11"/>
        <v>-0.69404538770314361</v>
      </c>
      <c r="F13" s="1">
        <f t="shared" si="12"/>
        <v>-0.74734917927375888</v>
      </c>
      <c r="G13" s="1">
        <f t="shared" si="13"/>
        <v>-0.74496775786262426</v>
      </c>
      <c r="H13" s="1">
        <f t="shared" si="14"/>
        <v>-0.61624597632238554</v>
      </c>
      <c r="J13" s="1" t="s">
        <v>11</v>
      </c>
      <c r="K13" s="1">
        <v>0.5</v>
      </c>
      <c r="L13" s="11" t="s">
        <v>649</v>
      </c>
      <c r="M13" s="1">
        <f t="shared" si="0"/>
        <v>-0.66574064349472684</v>
      </c>
      <c r="N13" s="1">
        <f t="shared" si="1"/>
        <v>-8.1295364229900843E-2</v>
      </c>
      <c r="O13" s="1">
        <f t="shared" si="2"/>
        <v>-0.11850494492154783</v>
      </c>
      <c r="P13" s="1">
        <f t="shared" si="3"/>
        <v>-0.11764812198708936</v>
      </c>
      <c r="Q13" s="1">
        <f t="shared" si="4"/>
        <v>0.22507837775018469</v>
      </c>
      <c r="S13" s="1" t="s">
        <v>11</v>
      </c>
      <c r="T13" s="1">
        <v>0.1</v>
      </c>
      <c r="U13" s="11" t="s">
        <v>649</v>
      </c>
      <c r="V13" s="1">
        <f t="shared" si="15"/>
        <v>-0.56340305212060526</v>
      </c>
      <c r="W13" s="1">
        <f t="shared" si="16"/>
        <v>9.6652440321625691E-2</v>
      </c>
      <c r="X13" s="1">
        <f t="shared" si="17"/>
        <v>9.9376230720782957E-2</v>
      </c>
      <c r="Y13" s="1">
        <f t="shared" si="18"/>
        <v>9.9372049458555586E-2</v>
      </c>
      <c r="Z13" s="1">
        <f t="shared" si="19"/>
        <v>8.0715970608223593</v>
      </c>
    </row>
    <row r="14" spans="1:26" x14ac:dyDescent="0.25">
      <c r="A14" s="1" t="s">
        <v>12</v>
      </c>
      <c r="B14" s="1">
        <v>1.1000000000000001</v>
      </c>
      <c r="C14" s="1" t="s">
        <v>650</v>
      </c>
      <c r="D14" s="1">
        <f t="shared" si="10"/>
        <v>-1.0231430153549337</v>
      </c>
      <c r="E14" s="1">
        <f t="shared" si="11"/>
        <v>-0.79684357417929685</v>
      </c>
      <c r="F14" s="1">
        <f t="shared" si="12"/>
        <v>-0.84180831470888096</v>
      </c>
      <c r="G14" s="1">
        <f t="shared" si="13"/>
        <v>-0.83986224938301468</v>
      </c>
      <c r="H14" s="1">
        <f t="shared" si="14"/>
        <v>-0.70755358288977066</v>
      </c>
      <c r="J14" s="1" t="s">
        <v>12</v>
      </c>
      <c r="K14" s="1">
        <v>0.55000000000000004</v>
      </c>
      <c r="L14" s="11" t="s">
        <v>650</v>
      </c>
      <c r="M14" s="1">
        <f t="shared" si="0"/>
        <v>-0.66847833616386843</v>
      </c>
      <c r="N14" s="1">
        <f t="shared" si="1"/>
        <v>-0.15835488216563709</v>
      </c>
      <c r="O14" s="1">
        <f t="shared" si="2"/>
        <v>-0.19639334030011593</v>
      </c>
      <c r="P14" s="1">
        <f t="shared" si="3"/>
        <v>-0.19551482788204275</v>
      </c>
      <c r="Q14" s="1">
        <f t="shared" si="4"/>
        <v>3.9516282122606272E-2</v>
      </c>
      <c r="S14" s="1" t="s">
        <v>12</v>
      </c>
      <c r="T14" s="1">
        <v>0.11</v>
      </c>
      <c r="U14" s="11" t="s">
        <v>650</v>
      </c>
      <c r="V14" s="1">
        <f t="shared" si="15"/>
        <v>-0.54912680868476749</v>
      </c>
      <c r="W14" s="1">
        <f t="shared" si="16"/>
        <v>9.7687888993616592E-2</v>
      </c>
      <c r="X14" s="1">
        <f t="shared" si="17"/>
        <v>9.9845095144478535E-2</v>
      </c>
      <c r="Y14" s="1">
        <f t="shared" si="18"/>
        <v>9.9841583835336811E-2</v>
      </c>
      <c r="Z14" s="1">
        <f t="shared" si="19"/>
        <v>6.9889745075927099</v>
      </c>
    </row>
    <row r="15" spans="1:26" x14ac:dyDescent="0.25">
      <c r="A15" s="1" t="s">
        <v>13</v>
      </c>
      <c r="B15" s="1">
        <v>1.2</v>
      </c>
      <c r="C15" s="1" t="s">
        <v>651</v>
      </c>
      <c r="D15" s="1">
        <f t="shared" si="10"/>
        <v>-1.1042719867758146</v>
      </c>
      <c r="E15" s="1">
        <f t="shared" si="11"/>
        <v>-0.8835647636084073</v>
      </c>
      <c r="F15" s="1">
        <f t="shared" si="12"/>
        <v>-0.9208948641170438</v>
      </c>
      <c r="G15" s="1">
        <f t="shared" si="13"/>
        <v>-0.91932294051388042</v>
      </c>
      <c r="H15" s="1">
        <f t="shared" si="14"/>
        <v>-0.79379282752290292</v>
      </c>
      <c r="J15" s="1" t="s">
        <v>13</v>
      </c>
      <c r="K15" s="1">
        <v>0.6</v>
      </c>
      <c r="L15" s="11" t="s">
        <v>651</v>
      </c>
      <c r="M15" s="1">
        <f t="shared" si="0"/>
        <v>-0.67600046063392971</v>
      </c>
      <c r="N15" s="1">
        <f t="shared" si="1"/>
        <v>-0.23577215894338011</v>
      </c>
      <c r="O15" s="1">
        <f t="shared" si="2"/>
        <v>-0.27378337640513956</v>
      </c>
      <c r="P15" s="1">
        <f t="shared" si="3"/>
        <v>-0.27290565612660594</v>
      </c>
      <c r="Q15" s="1">
        <f t="shared" si="4"/>
        <v>-0.10654163303698572</v>
      </c>
      <c r="S15" s="1" t="s">
        <v>13</v>
      </c>
      <c r="T15" s="1">
        <v>0.12</v>
      </c>
      <c r="U15" s="11" t="s">
        <v>651</v>
      </c>
      <c r="V15" s="1">
        <f t="shared" si="15"/>
        <v>-0.53665008242719092</v>
      </c>
      <c r="W15" s="1">
        <f t="shared" si="16"/>
        <v>9.7955430797529774E-2</v>
      </c>
      <c r="X15" s="1">
        <f t="shared" si="17"/>
        <v>9.9582919031681871E-2</v>
      </c>
      <c r="Y15" s="1">
        <f t="shared" si="18"/>
        <v>9.9580121933490889E-2</v>
      </c>
      <c r="Z15" s="1">
        <f t="shared" si="19"/>
        <v>6.1007699612593713</v>
      </c>
    </row>
    <row r="16" spans="1:26" x14ac:dyDescent="0.25">
      <c r="A16" s="1" t="s">
        <v>14</v>
      </c>
      <c r="B16" s="1">
        <v>1.3</v>
      </c>
      <c r="C16" s="1" t="s">
        <v>652</v>
      </c>
      <c r="D16" s="1">
        <f t="shared" si="10"/>
        <v>-1.1935685401157006</v>
      </c>
      <c r="E16" s="1">
        <f t="shared" si="11"/>
        <v>-0.9554871445485057</v>
      </c>
      <c r="F16" s="1">
        <f t="shared" si="12"/>
        <v>-0.98594997201732859</v>
      </c>
      <c r="G16" s="1">
        <f t="shared" si="13"/>
        <v>-0.9846951200991847</v>
      </c>
      <c r="H16" s="1">
        <f t="shared" si="14"/>
        <v>-0.8790692851712969</v>
      </c>
      <c r="J16" s="1" t="s">
        <v>14</v>
      </c>
      <c r="K16" s="1">
        <v>0.65</v>
      </c>
      <c r="L16" s="11" t="s">
        <v>652</v>
      </c>
      <c r="M16" s="1">
        <f t="shared" si="0"/>
        <v>-0.68796455944262846</v>
      </c>
      <c r="N16" s="1">
        <f t="shared" si="1"/>
        <v>-0.31224566298580464</v>
      </c>
      <c r="O16" s="1">
        <f t="shared" si="2"/>
        <v>-0.34956656498080935</v>
      </c>
      <c r="P16" s="1">
        <f t="shared" si="3"/>
        <v>-0.34870739738962747</v>
      </c>
      <c r="Q16" s="1">
        <f t="shared" si="4"/>
        <v>-0.22321930739891938</v>
      </c>
      <c r="S16" s="1" t="s">
        <v>14</v>
      </c>
      <c r="T16" s="1">
        <v>0.13</v>
      </c>
      <c r="U16" s="11" t="s">
        <v>652</v>
      </c>
      <c r="V16" s="1">
        <f t="shared" si="15"/>
        <v>-0.52565499663721216</v>
      </c>
      <c r="W16" s="1">
        <f t="shared" si="16"/>
        <v>9.7483548463234246E-2</v>
      </c>
      <c r="X16" s="1">
        <f t="shared" si="17"/>
        <v>9.8612002217036226E-2</v>
      </c>
      <c r="Y16" s="1">
        <f t="shared" si="18"/>
        <v>9.8609962114862476E-2</v>
      </c>
      <c r="Z16" s="1">
        <f t="shared" si="19"/>
        <v>5.360759804681301</v>
      </c>
    </row>
    <row r="17" spans="1:26" x14ac:dyDescent="0.25">
      <c r="A17" s="1" t="s">
        <v>15</v>
      </c>
      <c r="B17" s="1">
        <v>1.4</v>
      </c>
      <c r="C17" s="1" t="s">
        <v>653</v>
      </c>
      <c r="D17" s="1">
        <f t="shared" si="10"/>
        <v>-1.2898326503482478</v>
      </c>
      <c r="E17" s="1">
        <f t="shared" si="11"/>
        <v>-1.0139396451068119</v>
      </c>
      <c r="F17" s="1">
        <f t="shared" si="12"/>
        <v>-1.0382826855667515</v>
      </c>
      <c r="G17" s="1">
        <f t="shared" si="13"/>
        <v>-1.0372957259751912</v>
      </c>
      <c r="H17" s="1">
        <f t="shared" si="14"/>
        <v>-0.96560935346373444</v>
      </c>
      <c r="J17" s="1" t="s">
        <v>15</v>
      </c>
      <c r="K17" s="1">
        <v>0.7</v>
      </c>
      <c r="L17" s="11" t="s">
        <v>653</v>
      </c>
      <c r="M17" s="1">
        <f t="shared" si="0"/>
        <v>-0.70406466690200842</v>
      </c>
      <c r="N17" s="1">
        <f t="shared" si="1"/>
        <v>-0.3867615058025492</v>
      </c>
      <c r="O17" s="1">
        <f t="shared" si="2"/>
        <v>-0.42289574457615997</v>
      </c>
      <c r="P17" s="1">
        <f t="shared" si="3"/>
        <v>-0.42206851974075904</v>
      </c>
      <c r="Q17" s="1">
        <f t="shared" si="4"/>
        <v>-0.31783047592274694</v>
      </c>
      <c r="S17" s="1" t="s">
        <v>15</v>
      </c>
      <c r="T17" s="1">
        <v>0.14000000000000001</v>
      </c>
      <c r="U17" s="11" t="s">
        <v>653</v>
      </c>
      <c r="V17" s="1">
        <f t="shared" si="15"/>
        <v>-0.51590051783419821</v>
      </c>
      <c r="W17" s="1">
        <f t="shared" si="16"/>
        <v>9.6298001424218724E-2</v>
      </c>
      <c r="X17" s="1">
        <f t="shared" si="17"/>
        <v>9.6953682372910382E-2</v>
      </c>
      <c r="Y17" s="1">
        <f t="shared" si="18"/>
        <v>9.6952439649643216E-2</v>
      </c>
      <c r="Z17" s="1">
        <f t="shared" si="19"/>
        <v>4.7360732875320126</v>
      </c>
    </row>
    <row r="18" spans="1:26" x14ac:dyDescent="0.25">
      <c r="A18" s="1" t="s">
        <v>16</v>
      </c>
      <c r="B18" s="1">
        <v>1.5</v>
      </c>
      <c r="C18" s="1" t="s">
        <v>654</v>
      </c>
      <c r="D18" s="1">
        <f t="shared" si="10"/>
        <v>-1.392011080709155</v>
      </c>
      <c r="E18" s="1">
        <f t="shared" si="11"/>
        <v>-1.0601904517941332</v>
      </c>
      <c r="F18" s="1">
        <f t="shared" si="12"/>
        <v>-1.0791124067273814</v>
      </c>
      <c r="G18" s="1">
        <f t="shared" si="13"/>
        <v>-1.0783526294234096</v>
      </c>
      <c r="H18" s="1">
        <f t="shared" si="14"/>
        <v>-1.0543015981663</v>
      </c>
      <c r="J18" s="1" t="s">
        <v>16</v>
      </c>
      <c r="K18" s="1">
        <v>0.75</v>
      </c>
      <c r="L18" s="11" t="s">
        <v>654</v>
      </c>
      <c r="M18" s="1">
        <f t="shared" si="0"/>
        <v>-0.72401900448833456</v>
      </c>
      <c r="N18" s="1">
        <f t="shared" si="1"/>
        <v>-0.45856110941989181</v>
      </c>
      <c r="O18" s="1">
        <f t="shared" si="2"/>
        <v>-0.49315300024052028</v>
      </c>
      <c r="P18" s="1">
        <f t="shared" si="3"/>
        <v>-0.49236722627940516</v>
      </c>
      <c r="Q18" s="1">
        <f t="shared" si="4"/>
        <v>-0.39578957191255226</v>
      </c>
      <c r="S18" s="1" t="s">
        <v>16</v>
      </c>
      <c r="T18" s="1">
        <v>0.15</v>
      </c>
      <c r="U18" s="11" t="s">
        <v>654</v>
      </c>
      <c r="V18" s="1">
        <f t="shared" si="15"/>
        <v>-0.50720021194586262</v>
      </c>
      <c r="W18" s="1">
        <f t="shared" si="16"/>
        <v>9.442261846758708E-2</v>
      </c>
      <c r="X18" s="1">
        <f t="shared" si="17"/>
        <v>9.4628558519659747E-2</v>
      </c>
      <c r="Y18" s="1">
        <f t="shared" si="18"/>
        <v>9.4628150559589133E-2</v>
      </c>
      <c r="Z18" s="1">
        <f t="shared" si="19"/>
        <v>4.2027412561753614</v>
      </c>
    </row>
    <row r="19" spans="1:26" x14ac:dyDescent="0.25">
      <c r="A19" s="1" t="s">
        <v>17</v>
      </c>
      <c r="B19" s="1">
        <v>1.6</v>
      </c>
      <c r="C19" s="1" t="s">
        <v>655</v>
      </c>
      <c r="D19" s="1">
        <f>D18+((0.1/6)*(E18+(F18*2)+(G18*2)+H18))</f>
        <v>-1.4991681160801886</v>
      </c>
      <c r="E19" s="1">
        <f>((-3*(B19^2))-(2*B19*D19))/((B19^2)+(COS(D19)))</f>
        <v>-1.0954165535552725</v>
      </c>
      <c r="F19" s="1">
        <f>((-3*((B19+(0.5*0.1))^2))-(2*(B19+(0.5*0.1))*(D19+(E19*0.5*0.1))))/(((B19+(0.5*0.1))^2)+(COS(D19+(E19*0.5*0.1))))</f>
        <v>-1.1095676636732297</v>
      </c>
      <c r="G19" s="1">
        <f>((-3*((B19+(0.5*0.1))^2))-(2*(B19+(0.5*0.1))*(D19+(F19*0.5*0.1))))/(((B19+(0.5*0.1))^2)+(COS(D19+(F19*0.5*0.1))))</f>
        <v>-1.109001706035506</v>
      </c>
      <c r="H19" s="1">
        <f>((-3*((B19+0.1)^2))-(2*(B19+0.1)*(D19+(G19*0.1))))/(((B19+0.1))^2)+(COS(D19+(G19*0.1)))</f>
        <v>-1.1450638815623446</v>
      </c>
      <c r="J19" s="1" t="s">
        <v>17</v>
      </c>
      <c r="K19" s="1">
        <v>0.8</v>
      </c>
      <c r="L19" s="11" t="s">
        <v>655</v>
      </c>
      <c r="M19" s="1">
        <f t="shared" si="0"/>
        <v>-0.74756393060810367</v>
      </c>
      <c r="N19" s="1">
        <f t="shared" si="1"/>
        <v>-0.52710465559723474</v>
      </c>
      <c r="O19" s="1">
        <f t="shared" si="2"/>
        <v>-0.55991421679250886</v>
      </c>
      <c r="P19" s="1">
        <f t="shared" si="3"/>
        <v>-0.55917608916025907</v>
      </c>
      <c r="Q19" s="1">
        <f t="shared" si="4"/>
        <v>-0.46118545303863168</v>
      </c>
      <c r="S19" s="1" t="s">
        <v>17</v>
      </c>
      <c r="T19" s="1">
        <v>0.16</v>
      </c>
      <c r="U19" s="11" t="s">
        <v>655</v>
      </c>
      <c r="V19" s="1">
        <f t="shared" si="15"/>
        <v>-0.49940741645786019</v>
      </c>
      <c r="W19" s="1">
        <f t="shared" si="16"/>
        <v>9.1879856729417952E-2</v>
      </c>
      <c r="X19" s="1">
        <f t="shared" si="17"/>
        <v>9.1656686860756065E-2</v>
      </c>
      <c r="Y19" s="1">
        <f t="shared" si="18"/>
        <v>9.1657147662855432E-2</v>
      </c>
      <c r="Z19" s="1">
        <f t="shared" si="19"/>
        <v>3.7429032659548249</v>
      </c>
    </row>
    <row r="20" spans="1:26" x14ac:dyDescent="0.25">
      <c r="A20" s="1" t="s">
        <v>18</v>
      </c>
      <c r="B20" s="1">
        <v>1.7</v>
      </c>
      <c r="C20" s="1" t="s">
        <v>656</v>
      </c>
      <c r="D20" s="1">
        <f>D19+((0.1/6)*(E19+(F19*2)+(G19*2)+H19))</f>
        <v>-1.6104617689891068</v>
      </c>
      <c r="E20" s="1">
        <f>((-3*(B20^2))-(2*B20*D20))/((B20^2)+(COS(D20)))</f>
        <v>-1.120716977151115</v>
      </c>
      <c r="F20" s="1">
        <f>((-3*((B20+(0.5*0.1))^2))-(2*(B20+(0.5*0.1))*(D20+(E20*0.5*0.1))))/(((B20+(0.5*0.1))^2)+(COS(D20+(E20*0.5*0.1))))</f>
        <v>-1.1307114380186665</v>
      </c>
      <c r="G20" s="1">
        <f>((-3*((B20+(0.5*0.1))^2))-(2*(B20+(0.5*0.1))*(D20+(F20*0.5*0.1))))/(((B20+(0.5*0.1))^2)+(COS(D20+(F20*0.5*0.1))))</f>
        <v>-1.1303114352381576</v>
      </c>
      <c r="H20" s="1">
        <f>((-3*((B20+0.1)^2))-(2*(B20+0.1)*(D20+(G20*0.1))))/(((B20+0.1))^2)+(COS(D20+(G20*0.1)))</f>
        <v>-1.2371117668700977</v>
      </c>
      <c r="J20" s="1" t="s">
        <v>18</v>
      </c>
      <c r="K20" s="1">
        <v>0.85</v>
      </c>
      <c r="L20" s="11" t="s">
        <v>656</v>
      </c>
      <c r="M20" s="1">
        <f t="shared" si="0"/>
        <v>-0.77445118661261536</v>
      </c>
      <c r="N20" s="1">
        <f t="shared" si="1"/>
        <v>-0.59203371468344812</v>
      </c>
      <c r="O20" s="1">
        <f t="shared" si="2"/>
        <v>-0.62291363956110057</v>
      </c>
      <c r="P20" s="1">
        <f t="shared" si="3"/>
        <v>-0.62222663656537414</v>
      </c>
      <c r="Q20" s="1">
        <f t="shared" si="4"/>
        <v>-0.51715542527713199</v>
      </c>
      <c r="S20" s="1" t="s">
        <v>18</v>
      </c>
      <c r="T20" s="1">
        <v>0.17</v>
      </c>
      <c r="U20" s="11" t="s">
        <v>656</v>
      </c>
      <c r="V20" s="1">
        <f t="shared" si="15"/>
        <v>-0.49240506513830773</v>
      </c>
      <c r="W20" s="1">
        <f t="shared" si="16"/>
        <v>8.8691201085553284E-2</v>
      </c>
      <c r="X20" s="1">
        <f t="shared" si="17"/>
        <v>8.8057740421212991E-2</v>
      </c>
      <c r="Y20" s="1">
        <f t="shared" si="18"/>
        <v>8.8059100351473282E-2</v>
      </c>
      <c r="Z20" s="1">
        <f t="shared" si="19"/>
        <v>3.342997422556464</v>
      </c>
    </row>
    <row r="21" spans="1:26" x14ac:dyDescent="0.25">
      <c r="A21" s="1" t="s">
        <v>19</v>
      </c>
      <c r="B21" s="1">
        <v>1.8</v>
      </c>
      <c r="C21" s="1" t="s">
        <v>657</v>
      </c>
      <c r="D21" s="1">
        <f>D20+((0.1/6)*(E20+(F20*2)+(G20*2)+H20))</f>
        <v>-1.7251263438313544</v>
      </c>
      <c r="E21" s="1">
        <f>((-3*(B21^2))-(2*B21*D21))/((B21^2)+(COS(D21)))</f>
        <v>-1.1371434274678214</v>
      </c>
      <c r="F21" s="1">
        <f>((-3*((B21+(0.5*0.1))^2))-(2*(B21+(0.5*0.1))*(D21+(E21*0.5*0.1))))/(((B21+(0.5*0.1))^2)+(COS(D21+(E21*0.5*0.1))))</f>
        <v>-1.1435727374813898</v>
      </c>
      <c r="G21" s="1">
        <f>((-3*((B21+(0.5*0.1))^2))-(2*(B21+(0.5*0.1))*(D21+(F21*0.5*0.1))))/(((B21+(0.5*0.1))^2)+(COS(D21+(F21*0.5*0.1))))</f>
        <v>-1.1433143822119711</v>
      </c>
      <c r="H21" s="1">
        <f>((-3*((B21+0.1)^2))-(2*(B21+0.1)*(D21+(G21*0.1))))/(((B21+0.1))^2)+(COS(D21+(G21*0.1)))</f>
        <v>-1.3291697981273127</v>
      </c>
      <c r="J21" s="1" t="s">
        <v>19</v>
      </c>
      <c r="K21" s="1">
        <v>0.9</v>
      </c>
      <c r="L21" s="11" t="s">
        <v>657</v>
      </c>
      <c r="M21" s="1">
        <f t="shared" si="0"/>
        <v>-0.80444676738106147</v>
      </c>
      <c r="N21" s="1">
        <f t="shared" si="1"/>
        <v>-0.65313557848341874</v>
      </c>
      <c r="O21" s="1">
        <f t="shared" si="2"/>
        <v>-0.68201074076328683</v>
      </c>
      <c r="P21" s="1">
        <f t="shared" si="3"/>
        <v>-0.68137620043612168</v>
      </c>
      <c r="Q21" s="1">
        <f t="shared" si="4"/>
        <v>-0.56613659244398562</v>
      </c>
      <c r="S21" s="1" t="s">
        <v>19</v>
      </c>
      <c r="T21" s="1">
        <v>0.18</v>
      </c>
      <c r="U21" s="11" t="s">
        <v>657</v>
      </c>
      <c r="V21" s="1">
        <f t="shared" si="15"/>
        <v>-0.48609852796299541</v>
      </c>
      <c r="W21" s="1">
        <f t="shared" si="16"/>
        <v>8.4877451757728775E-2</v>
      </c>
      <c r="X21" s="1">
        <f t="shared" si="17"/>
        <v>8.3851133700837036E-2</v>
      </c>
      <c r="Y21" s="1">
        <f t="shared" si="18"/>
        <v>8.3853419341278421E-2</v>
      </c>
      <c r="Z21" s="1">
        <f t="shared" si="19"/>
        <v>2.9925536423571888</v>
      </c>
    </row>
    <row r="22" spans="1:26" x14ac:dyDescent="0.25">
      <c r="A22" s="1" t="s">
        <v>20</v>
      </c>
      <c r="B22" s="1">
        <v>1.9</v>
      </c>
      <c r="C22" s="1" t="s">
        <v>658</v>
      </c>
      <c r="D22" s="1">
        <f>D21+((0.1/6)*(E21+(F21*2)+(G21*2)+H21))</f>
        <v>-1.8424611349143853</v>
      </c>
      <c r="E22" s="1">
        <f>((-3*(B22^2))-(2*B22*D22))/((B22^2)+(COS(D22)))</f>
        <v>-1.1457307446589242</v>
      </c>
      <c r="F22" s="1">
        <f>((-3*((B22+(0.5*0.1))^2))-(2*(B22+(0.5*0.1))*(D22+(E22*0.5*0.1))))/(((B22+(0.5*0.1))^2)+(COS(D22+(E22*0.5*0.1))))</f>
        <v>-1.1491715568527132</v>
      </c>
      <c r="G22" s="1">
        <f>((-3*((B22+(0.5*0.1))^2))-(2*(B22+(0.5*0.1))*(D22+(F22*0.5*0.1))))/(((B22+(0.5*0.1))^2)+(COS(D22+(F22*0.5*0.1))))</f>
        <v>-1.14903248802781</v>
      </c>
      <c r="H22" s="1">
        <f>((-3*((B22+0.1)^2))-(2*(B22+0.1)*(D22+(G22*0.1))))/(((B22+0.1))^2)+(COS(D22+(G22*0.1)))</f>
        <v>-1.4196475634199053</v>
      </c>
      <c r="J22" s="1" t="s">
        <v>20</v>
      </c>
      <c r="K22" s="1">
        <v>0.95</v>
      </c>
      <c r="L22" s="11" t="s">
        <v>658</v>
      </c>
      <c r="M22" s="1">
        <f t="shared" si="0"/>
        <v>-0.83733048449211334</v>
      </c>
      <c r="N22" s="1">
        <f t="shared" si="1"/>
        <v>-0.71031095142277334</v>
      </c>
      <c r="O22" s="1">
        <f t="shared" si="2"/>
        <v>-0.73716076509898876</v>
      </c>
      <c r="P22" s="1">
        <f t="shared" si="3"/>
        <v>-0.73657841148926217</v>
      </c>
      <c r="Q22" s="1">
        <f t="shared" si="4"/>
        <v>-0.61003936506446854</v>
      </c>
      <c r="S22" s="1" t="s">
        <v>20</v>
      </c>
      <c r="T22" s="1">
        <v>0.19</v>
      </c>
      <c r="U22" s="11" t="s">
        <v>658</v>
      </c>
      <c r="V22" s="1">
        <f t="shared" si="15"/>
        <v>-0.48041046096266349</v>
      </c>
      <c r="W22" s="1">
        <f t="shared" si="16"/>
        <v>8.0458931922891844E-2</v>
      </c>
      <c r="X22" s="1">
        <f t="shared" si="17"/>
        <v>7.9056116719834618E-2</v>
      </c>
      <c r="Y22" s="1">
        <f t="shared" si="18"/>
        <v>7.9059350787695479E-2</v>
      </c>
      <c r="Z22" s="1">
        <f t="shared" si="19"/>
        <v>2.6833690705305306</v>
      </c>
    </row>
    <row r="23" spans="1:26" x14ac:dyDescent="0.25">
      <c r="A23" s="1" t="s">
        <v>21</v>
      </c>
      <c r="B23" s="1">
        <v>2</v>
      </c>
      <c r="C23" s="1" t="s">
        <v>659</v>
      </c>
      <c r="D23" s="1">
        <f t="shared" ref="D23:D26" si="20">D22+((0.1/6)*(E22+(F22*2)+(G22*2)+H22))</f>
        <v>-1.96182424154505</v>
      </c>
      <c r="E23" s="1">
        <f t="shared" ref="E23:E26" si="21">((-3*(B23^2))-(2*B23*D23))/((B23^2)+(COS(D23)))</f>
        <v>-1.1475165713728748</v>
      </c>
      <c r="F23" s="1">
        <f t="shared" ref="F23:F26" si="22">((-3*((B23+(0.5*0.1))^2))-(2*(B23+(0.5*0.1))*(D23+(E23*0.5*0.1))))/(((B23+(0.5*0.1))^2)+(COS(D23+(E23*0.5*0.1))))</f>
        <v>-1.1485304996464358</v>
      </c>
      <c r="G23" s="1">
        <f t="shared" ref="G23:G26" si="23">((-3*((B23+(0.5*0.1))^2))-(2*(B23+(0.5*0.1))*(D23+(F23*0.5*0.1))))/(((B23+(0.5*0.1))^2)+(COS(D23+(F23*0.5*0.1))))</f>
        <v>-1.1484892715155457</v>
      </c>
      <c r="H23" s="1">
        <f t="shared" ref="H23:H26" si="24">((-3*((B23+0.1)^2))-(2*(B23+0.1)*(D23+(G23*0.1))))/(((B23+0.1))^2)+(COS(D23+(G23*0.1)))</f>
        <v>-1.5067906737007852</v>
      </c>
      <c r="J23" s="1" t="s">
        <v>21</v>
      </c>
      <c r="K23" s="1">
        <v>1</v>
      </c>
      <c r="L23" s="11" t="s">
        <v>659</v>
      </c>
      <c r="M23" s="1">
        <f t="shared" si="0"/>
        <v>-0.87289572340597787</v>
      </c>
      <c r="N23" s="1">
        <f t="shared" si="1"/>
        <v>-0.76354589607497858</v>
      </c>
      <c r="O23" s="1">
        <f t="shared" si="2"/>
        <v>-0.78838959538112541</v>
      </c>
      <c r="P23" s="1">
        <f t="shared" si="3"/>
        <v>-0.78785799545053525</v>
      </c>
      <c r="Q23" s="1">
        <f t="shared" si="4"/>
        <v>-0.65037011725074412</v>
      </c>
      <c r="S23" s="1" t="s">
        <v>21</v>
      </c>
      <c r="T23" s="1">
        <v>0.2</v>
      </c>
      <c r="U23" s="11" t="s">
        <v>659</v>
      </c>
      <c r="V23" s="1">
        <f t="shared" si="15"/>
        <v>-0.47527702940021599</v>
      </c>
      <c r="W23" s="1">
        <f t="shared" si="16"/>
        <v>7.5455637008033538E-2</v>
      </c>
      <c r="X23" s="1">
        <f t="shared" si="17"/>
        <v>7.3691843436646892E-2</v>
      </c>
      <c r="Y23" s="1">
        <f t="shared" si="18"/>
        <v>7.3696044756490137E-2</v>
      </c>
      <c r="Z23" s="1">
        <f t="shared" si="19"/>
        <v>2.4089321998282789</v>
      </c>
    </row>
    <row r="24" spans="1:26" x14ac:dyDescent="0.25">
      <c r="A24" s="1" t="s">
        <v>22</v>
      </c>
      <c r="B24" s="1">
        <v>2.1</v>
      </c>
      <c r="C24" s="1" t="s">
        <v>660</v>
      </c>
      <c r="D24" s="1">
        <f t="shared" si="20"/>
        <v>-2.0826300213350102</v>
      </c>
      <c r="E24" s="1">
        <f t="shared" si="21"/>
        <v>-1.1435455712010367</v>
      </c>
      <c r="F24" s="1">
        <f t="shared" si="22"/>
        <v>-1.1426715007101105</v>
      </c>
      <c r="G24" s="1">
        <f t="shared" si="23"/>
        <v>-1.1427072166265955</v>
      </c>
      <c r="H24" s="1">
        <f t="shared" si="24"/>
        <v>-1.5888100631013578</v>
      </c>
      <c r="J24" s="1" t="s">
        <v>22</v>
      </c>
      <c r="K24" s="1">
        <v>1.05</v>
      </c>
      <c r="L24" s="11" t="s">
        <v>660</v>
      </c>
      <c r="M24" s="1">
        <f t="shared" si="0"/>
        <v>-0.91094915003088661</v>
      </c>
      <c r="N24" s="1">
        <f t="shared" si="1"/>
        <v>-0.8128883372089738</v>
      </c>
      <c r="O24" s="1">
        <f t="shared" si="2"/>
        <v>-0.83577304784181927</v>
      </c>
      <c r="P24" s="1">
        <f t="shared" si="3"/>
        <v>-0.83528999136467608</v>
      </c>
      <c r="Q24" s="1">
        <f t="shared" si="4"/>
        <v>-0.68831973857579387</v>
      </c>
      <c r="S24" s="1" t="s">
        <v>22</v>
      </c>
      <c r="T24" s="1">
        <v>0.21</v>
      </c>
      <c r="U24" s="11" t="s">
        <v>660</v>
      </c>
      <c r="V24" s="1">
        <f t="shared" si="15"/>
        <v>-0.470645090044845</v>
      </c>
      <c r="W24" s="1">
        <f t="shared" si="16"/>
        <v>6.9887340806446041E-2</v>
      </c>
      <c r="X24" s="1">
        <f t="shared" si="17"/>
        <v>6.7777419175324552E-2</v>
      </c>
      <c r="Y24" s="1">
        <f t="shared" si="18"/>
        <v>6.7782602692361721E-2</v>
      </c>
      <c r="Z24" s="1">
        <f t="shared" si="19"/>
        <v>2.1640127862851206</v>
      </c>
    </row>
    <row r="25" spans="1:26" x14ac:dyDescent="0.25">
      <c r="A25" s="1" t="s">
        <v>23</v>
      </c>
      <c r="B25" s="1">
        <v>2.2000000000000002</v>
      </c>
      <c r="C25" s="1" t="s">
        <v>661</v>
      </c>
      <c r="D25" s="1">
        <f t="shared" si="20"/>
        <v>-2.2043485724846068</v>
      </c>
      <c r="E25" s="1">
        <f t="shared" si="21"/>
        <v>-1.1348585589494884</v>
      </c>
      <c r="F25" s="1">
        <f t="shared" si="22"/>
        <v>-1.1326001281840665</v>
      </c>
      <c r="G25" s="1">
        <f t="shared" si="23"/>
        <v>-1.1326926596650917</v>
      </c>
      <c r="H25" s="1">
        <f t="shared" si="24"/>
        <v>-1.6639897966524875</v>
      </c>
      <c r="J25" s="1" t="s">
        <v>23</v>
      </c>
      <c r="K25" s="1">
        <v>1.1000000000000001</v>
      </c>
      <c r="L25" s="11" t="s">
        <v>661</v>
      </c>
      <c r="M25" s="1">
        <f t="shared" si="0"/>
        <v>-0.9513102679825346</v>
      </c>
      <c r="N25" s="1">
        <f t="shared" si="1"/>
        <v>-0.85842901285116591</v>
      </c>
      <c r="O25" s="1">
        <f t="shared" si="2"/>
        <v>-0.87942035907681249</v>
      </c>
      <c r="P25" s="1">
        <f t="shared" si="3"/>
        <v>-0.8789831623074903</v>
      </c>
      <c r="Q25" s="1">
        <f t="shared" si="4"/>
        <v>-0.72482876635832971</v>
      </c>
      <c r="S25" s="1" t="s">
        <v>23</v>
      </c>
      <c r="T25" s="1">
        <v>0.22</v>
      </c>
      <c r="U25" s="11" t="s">
        <v>661</v>
      </c>
      <c r="V25" s="1">
        <f t="shared" si="15"/>
        <v>-0.46647005642680012</v>
      </c>
      <c r="W25" s="1">
        <f t="shared" si="16"/>
        <v>6.3773669205439365E-2</v>
      </c>
      <c r="X25" s="1">
        <f t="shared" si="17"/>
        <v>6.1331931069945451E-2</v>
      </c>
      <c r="Y25" s="1">
        <f t="shared" si="18"/>
        <v>6.133810789632109E-2</v>
      </c>
      <c r="Z25" s="1">
        <f t="shared" si="19"/>
        <v>1.9443646966301038</v>
      </c>
    </row>
    <row r="26" spans="1:26" x14ac:dyDescent="0.25">
      <c r="A26" s="1" t="s">
        <v>24</v>
      </c>
      <c r="B26" s="1">
        <v>2.2999999999999998</v>
      </c>
      <c r="C26" s="1" t="s">
        <v>662</v>
      </c>
      <c r="D26" s="1">
        <f t="shared" si="20"/>
        <v>-2.3265058046729452</v>
      </c>
      <c r="E26" s="1">
        <f t="shared" si="21"/>
        <v>-1.1224705969889639</v>
      </c>
      <c r="F26" s="1">
        <f t="shared" si="22"/>
        <v>-1.1192824436916122</v>
      </c>
      <c r="G26" s="1">
        <f t="shared" si="23"/>
        <v>-1.1194130280448118</v>
      </c>
      <c r="H26" s="1">
        <f t="shared" si="24"/>
        <v>-1.7307727341061798</v>
      </c>
      <c r="J26" s="1" t="s">
        <v>24</v>
      </c>
      <c r="K26" s="1">
        <v>1.1499999999999999</v>
      </c>
      <c r="L26" s="11" t="s">
        <v>662</v>
      </c>
      <c r="M26" s="1">
        <f t="shared" si="0"/>
        <v>-0.99381080816568546</v>
      </c>
      <c r="N26" s="1">
        <f t="shared" si="1"/>
        <v>-0.90028650247656994</v>
      </c>
      <c r="O26" s="1">
        <f t="shared" si="2"/>
        <v>-0.91946142819976018</v>
      </c>
      <c r="P26" s="1">
        <f t="shared" si="3"/>
        <v>-0.91906716748828732</v>
      </c>
      <c r="Q26" s="1">
        <f t="shared" si="4"/>
        <v>-0.76063609550686351</v>
      </c>
      <c r="S26" s="1" t="s">
        <v>24</v>
      </c>
      <c r="T26" s="1">
        <v>0.23</v>
      </c>
      <c r="U26" s="11" t="s">
        <v>662</v>
      </c>
      <c r="V26" s="1">
        <f t="shared" si="15"/>
        <v>-0.46271425902051999</v>
      </c>
      <c r="W26" s="1">
        <f t="shared" si="16"/>
        <v>5.7134149366052461E-2</v>
      </c>
      <c r="X26" s="1">
        <f t="shared" si="17"/>
        <v>5.437446487644565E-2</v>
      </c>
      <c r="Y26" s="1">
        <f t="shared" si="18"/>
        <v>5.438164236441613E-2</v>
      </c>
      <c r="Z26" s="1">
        <f t="shared" si="19"/>
        <v>1.7465071788031965</v>
      </c>
    </row>
    <row r="27" spans="1:26" x14ac:dyDescent="0.25">
      <c r="A27" s="1" t="s">
        <v>25</v>
      </c>
      <c r="B27" s="1">
        <v>2.4</v>
      </c>
      <c r="C27" s="1" t="s">
        <v>663</v>
      </c>
      <c r="D27" s="1">
        <f t="shared" ref="D27:D33" si="25">D26+((0.1/6)*(E26+(F26*2)+(G26*2)+H26))</f>
        <v>-2.4486830425824118</v>
      </c>
      <c r="E27" s="1">
        <f t="shared" ref="E27:E33" si="26">((-3*(B27^2))-(2*B27*D27))/((B27^2)+(COS(D27)))</f>
        <v>-1.1073440212155661</v>
      </c>
      <c r="F27" s="1">
        <f t="shared" ref="F27:F33" si="27">((-3*((B27+(0.5*0.1))^2))-(2*(B27+(0.5*0.1))*(D27+(E27*0.5*0.1))))/(((B27+(0.5*0.1))^2)+(COS(D27+(E27*0.5*0.1))))</f>
        <v>-1.1036201427762307</v>
      </c>
      <c r="G27" s="1">
        <f t="shared" ref="G27:G33" si="28">((-3*((B27+(0.5*0.1))^2))-(2*(B27+(0.5*0.1))*(D27+(F27*0.5*0.1))))/(((B27+(0.5*0.1))^2)+(COS(D27+(F27*0.5*0.1))))</f>
        <v>-1.1037720982651749</v>
      </c>
      <c r="H27" s="1">
        <f t="shared" ref="H27:H33" si="29">((-3*((B27+0.1)^2))-(2*(B27+0.1)*(D27+(G27*0.1))))/(((B27+0.1))^2)+(COS(D27+(G27*0.1)))</f>
        <v>-1.7878239508673608</v>
      </c>
      <c r="J27" s="1" t="s">
        <v>25</v>
      </c>
      <c r="K27" s="1">
        <v>1.2</v>
      </c>
      <c r="L27" s="11" t="s">
        <v>663</v>
      </c>
      <c r="M27" s="1">
        <f t="shared" si="0"/>
        <v>-1.0382939730770149</v>
      </c>
      <c r="N27" s="1">
        <f t="shared" si="1"/>
        <v>-0.9385958285762247</v>
      </c>
      <c r="O27" s="1">
        <f t="shared" si="2"/>
        <v>-0.95603728965189982</v>
      </c>
      <c r="P27" s="1">
        <f t="shared" si="3"/>
        <v>-0.95568297408106961</v>
      </c>
      <c r="Q27" s="1">
        <f t="shared" si="4"/>
        <v>-0.79631596117380199</v>
      </c>
      <c r="S27" s="1" t="s">
        <v>25</v>
      </c>
      <c r="T27" s="1">
        <v>0.24</v>
      </c>
      <c r="U27" s="11" t="s">
        <v>663</v>
      </c>
      <c r="V27" s="1">
        <f t="shared" si="15"/>
        <v>-0.45934566978276836</v>
      </c>
      <c r="W27" s="1">
        <f t="shared" si="16"/>
        <v>4.9988240152802087E-2</v>
      </c>
      <c r="X27" s="1">
        <f t="shared" si="17"/>
        <v>4.6924110911392855E-2</v>
      </c>
      <c r="Y27" s="1">
        <f t="shared" si="18"/>
        <v>4.6932292748764849E-2</v>
      </c>
      <c r="Z27" s="1">
        <f t="shared" si="19"/>
        <v>1.5675615502730174</v>
      </c>
    </row>
    <row r="28" spans="1:26" x14ac:dyDescent="0.25">
      <c r="A28" s="1" t="s">
        <v>26</v>
      </c>
      <c r="B28" s="1">
        <v>2.5</v>
      </c>
      <c r="C28" s="1" t="s">
        <v>664</v>
      </c>
      <c r="D28" s="1">
        <f t="shared" si="25"/>
        <v>-2.5705155834851743</v>
      </c>
      <c r="E28" s="1">
        <f t="shared" si="26"/>
        <v>-1.0903623955538844</v>
      </c>
      <c r="F28" s="1">
        <f t="shared" si="27"/>
        <v>-1.0864289011998778</v>
      </c>
      <c r="G28" s="1">
        <f t="shared" si="28"/>
        <v>-1.0865882265841573</v>
      </c>
      <c r="H28" s="1">
        <f t="shared" si="29"/>
        <v>-1.8340729128340483</v>
      </c>
      <c r="J28" s="1" t="s">
        <v>26</v>
      </c>
      <c r="K28" s="1">
        <v>1.25</v>
      </c>
      <c r="L28" s="11" t="s">
        <v>664</v>
      </c>
      <c r="M28" s="1">
        <f t="shared" si="0"/>
        <v>-1.0846135757204813</v>
      </c>
      <c r="N28" s="1">
        <f t="shared" si="1"/>
        <v>-0.97350008301301294</v>
      </c>
      <c r="O28" s="1">
        <f t="shared" si="2"/>
        <v>-0.98929327807874223</v>
      </c>
      <c r="P28" s="1">
        <f t="shared" si="3"/>
        <v>-0.9889759711990288</v>
      </c>
      <c r="Q28" s="1">
        <f t="shared" si="4"/>
        <v>-0.83230641828862684</v>
      </c>
      <c r="S28" s="1" t="s">
        <v>26</v>
      </c>
      <c r="T28" s="1">
        <v>0.25</v>
      </c>
      <c r="U28" s="11" t="s">
        <v>664</v>
      </c>
      <c r="V28" s="1">
        <f t="shared" si="15"/>
        <v>-0.45633689878652478</v>
      </c>
      <c r="W28" s="1">
        <f t="shared" si="16"/>
        <v>4.2355348170712306E-2</v>
      </c>
      <c r="X28" s="1">
        <f t="shared" si="17"/>
        <v>3.8999961377528904E-2</v>
      </c>
      <c r="Y28" s="1">
        <f t="shared" si="18"/>
        <v>3.9009147701681311E-2</v>
      </c>
      <c r="Z28" s="1">
        <f t="shared" si="19"/>
        <v>1.4051276726394626</v>
      </c>
    </row>
    <row r="29" spans="1:26" x14ac:dyDescent="0.25">
      <c r="A29" s="1" t="s">
        <v>27</v>
      </c>
      <c r="B29" s="1">
        <v>2.6</v>
      </c>
      <c r="C29" s="1" t="s">
        <v>665</v>
      </c>
      <c r="D29" s="1">
        <f t="shared" si="25"/>
        <v>-2.6916900762177742</v>
      </c>
      <c r="E29" s="1">
        <f t="shared" si="26"/>
        <v>-1.0723099779957603</v>
      </c>
      <c r="F29" s="1">
        <f t="shared" si="27"/>
        <v>-1.0684231162672193</v>
      </c>
      <c r="G29" s="1">
        <f t="shared" si="28"/>
        <v>-1.0685788276963828</v>
      </c>
      <c r="H29" s="1">
        <f t="shared" si="29"/>
        <v>-1.868736442866505</v>
      </c>
      <c r="J29" s="1" t="s">
        <v>27</v>
      </c>
      <c r="K29" s="1">
        <v>1.3</v>
      </c>
      <c r="L29" s="11" t="s">
        <v>665</v>
      </c>
      <c r="M29" s="1">
        <f t="shared" si="0"/>
        <v>-1.1326331173859578</v>
      </c>
      <c r="N29" s="1">
        <f t="shared" si="1"/>
        <v>-1.0051445421427236</v>
      </c>
      <c r="O29" s="1">
        <f t="shared" si="2"/>
        <v>-1.0193743772637598</v>
      </c>
      <c r="P29" s="1">
        <f t="shared" si="3"/>
        <v>-1.019091277754423</v>
      </c>
      <c r="Q29" s="1">
        <f t="shared" si="4"/>
        <v>-0.86893158020273142</v>
      </c>
      <c r="S29" s="1" t="s">
        <v>27</v>
      </c>
      <c r="T29" s="1">
        <v>0.26</v>
      </c>
      <c r="U29" s="11" t="s">
        <v>665</v>
      </c>
      <c r="V29" s="1">
        <f t="shared" si="15"/>
        <v>-0.4536643967215771</v>
      </c>
      <c r="W29" s="1">
        <f t="shared" si="16"/>
        <v>3.4254832732907504E-2</v>
      </c>
      <c r="X29" s="1">
        <f t="shared" si="17"/>
        <v>3.0621100925126127E-2</v>
      </c>
      <c r="Y29" s="1">
        <f t="shared" si="18"/>
        <v>3.0631288452600148E-2</v>
      </c>
      <c r="Z29" s="1">
        <f t="shared" si="19"/>
        <v>1.2571894057473996</v>
      </c>
    </row>
    <row r="30" spans="1:26" x14ac:dyDescent="0.25">
      <c r="A30" s="1" t="s">
        <v>28</v>
      </c>
      <c r="B30" s="1">
        <v>2.7</v>
      </c>
      <c r="C30" s="1" t="s">
        <v>666</v>
      </c>
      <c r="D30" s="1">
        <f t="shared" si="25"/>
        <v>-2.8119409146975989</v>
      </c>
      <c r="E30" s="1">
        <f t="shared" si="26"/>
        <v>-1.0538591667657233</v>
      </c>
      <c r="F30" s="1">
        <f t="shared" si="27"/>
        <v>-1.0502082719516186</v>
      </c>
      <c r="G30" s="1">
        <f t="shared" si="28"/>
        <v>-1.0503524332767553</v>
      </c>
      <c r="H30" s="1">
        <f t="shared" si="29"/>
        <v>-1.891325199072587</v>
      </c>
      <c r="J30" s="1" t="s">
        <v>28</v>
      </c>
      <c r="K30" s="1">
        <v>1.35</v>
      </c>
      <c r="L30" s="11" t="s">
        <v>666</v>
      </c>
      <c r="M30" s="1">
        <f t="shared" si="0"/>
        <v>-1.1822248459891398</v>
      </c>
      <c r="N30" s="1">
        <f t="shared" si="1"/>
        <v>-1.0336727796952023</v>
      </c>
      <c r="O30" s="1">
        <f t="shared" si="2"/>
        <v>-1.0464222985246954</v>
      </c>
      <c r="P30" s="1">
        <f t="shared" si="3"/>
        <v>-1.0461707886481761</v>
      </c>
      <c r="Q30" s="1">
        <f t="shared" si="4"/>
        <v>-0.90641923575575034</v>
      </c>
      <c r="S30" s="1" t="s">
        <v>28</v>
      </c>
      <c r="T30" s="1">
        <v>0.27</v>
      </c>
      <c r="U30" s="11" t="s">
        <v>666</v>
      </c>
      <c r="V30" s="1">
        <f t="shared" si="15"/>
        <v>-0.45130781502618417</v>
      </c>
      <c r="W30" s="1">
        <f t="shared" si="16"/>
        <v>2.5706002328043036E-2</v>
      </c>
      <c r="X30" s="1">
        <f t="shared" si="17"/>
        <v>2.1806591964844572E-2</v>
      </c>
      <c r="Y30" s="1">
        <f t="shared" si="18"/>
        <v>2.1817774133953624E-2</v>
      </c>
      <c r="Z30" s="1">
        <f t="shared" si="19"/>
        <v>1.1220414509771586</v>
      </c>
    </row>
    <row r="31" spans="1:26" x14ac:dyDescent="0.25">
      <c r="A31" s="1" t="s">
        <v>29</v>
      </c>
      <c r="B31" s="1">
        <v>2.8</v>
      </c>
      <c r="C31" s="1" t="s">
        <v>667</v>
      </c>
      <c r="D31" s="1">
        <f t="shared" si="25"/>
        <v>-2.9310460109691832</v>
      </c>
      <c r="E31" s="1">
        <f t="shared" si="26"/>
        <v>-1.0355663356956033</v>
      </c>
      <c r="F31" s="1">
        <f t="shared" si="27"/>
        <v>-1.0322805327486215</v>
      </c>
      <c r="G31" s="1">
        <f t="shared" si="28"/>
        <v>-1.0324080189189013</v>
      </c>
      <c r="H31" s="1">
        <f t="shared" si="29"/>
        <v>-1.9016366554391912</v>
      </c>
      <c r="J31" s="1" t="s">
        <v>29</v>
      </c>
      <c r="K31" s="1">
        <v>1.4</v>
      </c>
      <c r="L31" s="11" t="s">
        <v>667</v>
      </c>
      <c r="M31" s="1">
        <f t="shared" si="0"/>
        <v>-1.2332688309041122</v>
      </c>
      <c r="N31" s="1">
        <f t="shared" si="1"/>
        <v>-1.0592243460389061</v>
      </c>
      <c r="O31" s="1">
        <f t="shared" si="2"/>
        <v>-1.0705738955288295</v>
      </c>
      <c r="P31" s="1">
        <f t="shared" si="3"/>
        <v>-1.0703515649705149</v>
      </c>
      <c r="Q31" s="1">
        <f t="shared" si="4"/>
        <v>-0.94491502469751754</v>
      </c>
      <c r="S31" s="1" t="s">
        <v>29</v>
      </c>
      <c r="T31" s="1">
        <v>0.28000000000000003</v>
      </c>
      <c r="U31" s="11" t="s">
        <v>667</v>
      </c>
      <c r="V31" s="1">
        <f t="shared" si="15"/>
        <v>-0.44924948805034615</v>
      </c>
      <c r="W31" s="1">
        <f t="shared" si="16"/>
        <v>1.6728104598568539E-2</v>
      </c>
      <c r="X31" s="1">
        <f t="shared" si="17"/>
        <v>1.2575455978470589E-2</v>
      </c>
      <c r="Y31" s="1">
        <f t="shared" si="18"/>
        <v>1.2587623102723513E-2</v>
      </c>
      <c r="Z31" s="1">
        <f t="shared" si="19"/>
        <v>0.99823217460356972</v>
      </c>
    </row>
    <row r="32" spans="1:26" x14ac:dyDescent="0.25">
      <c r="A32" s="1" t="s">
        <v>30</v>
      </c>
      <c r="B32" s="1">
        <v>2.9</v>
      </c>
      <c r="C32" s="1" t="s">
        <v>668</v>
      </c>
      <c r="D32" s="1">
        <f t="shared" si="25"/>
        <v>-3.0488223458770136</v>
      </c>
      <c r="E32" s="1">
        <f t="shared" si="26"/>
        <v>-1.01787495957975</v>
      </c>
      <c r="F32" s="1">
        <f t="shared" si="27"/>
        <v>-1.0150321548375247</v>
      </c>
      <c r="G32" s="1">
        <f t="shared" si="28"/>
        <v>-1.0151402342535978</v>
      </c>
      <c r="H32" s="1">
        <f t="shared" si="29"/>
        <v>-1.8997375277597273</v>
      </c>
      <c r="J32" s="1" t="s">
        <v>30</v>
      </c>
      <c r="K32" s="1">
        <v>1.45</v>
      </c>
      <c r="L32" s="11" t="s">
        <v>668</v>
      </c>
      <c r="M32" s="1">
        <f t="shared" si="0"/>
        <v>-1.2856520833352381</v>
      </c>
      <c r="N32" s="1">
        <f t="shared" si="1"/>
        <v>-1.0819336450867003</v>
      </c>
      <c r="O32" s="1">
        <f t="shared" si="2"/>
        <v>-1.0919605831876065</v>
      </c>
      <c r="P32" s="1">
        <f t="shared" si="3"/>
        <v>-1.0917652345512823</v>
      </c>
      <c r="Q32" s="1">
        <f t="shared" si="4"/>
        <v>-0.98449404424923437</v>
      </c>
      <c r="S32" s="1" t="s">
        <v>30</v>
      </c>
      <c r="T32" s="1">
        <v>0.28999999999999998</v>
      </c>
      <c r="U32" s="11" t="s">
        <v>668</v>
      </c>
      <c r="V32" s="1">
        <f t="shared" si="15"/>
        <v>-0.44747401065473857</v>
      </c>
      <c r="W32" s="1">
        <f t="shared" si="16"/>
        <v>7.3403114214471536E-3</v>
      </c>
      <c r="X32" s="1">
        <f t="shared" si="17"/>
        <v>2.9466518562607127E-3</v>
      </c>
      <c r="Y32" s="1">
        <f t="shared" si="18"/>
        <v>2.959791286648437E-3</v>
      </c>
      <c r="Z32" s="1">
        <f t="shared" si="19"/>
        <v>0.88451850471166027</v>
      </c>
    </row>
    <row r="33" spans="1:26" x14ac:dyDescent="0.25">
      <c r="A33" s="1" t="s">
        <v>31</v>
      </c>
      <c r="B33" s="1">
        <v>3</v>
      </c>
      <c r="C33" s="1" t="s">
        <v>669</v>
      </c>
      <c r="D33" s="15">
        <f t="shared" si="25"/>
        <v>-3.1651216336357089</v>
      </c>
      <c r="E33" s="1">
        <f t="shared" si="26"/>
        <v>-1.0011241366688608</v>
      </c>
      <c r="F33" s="1">
        <f t="shared" si="27"/>
        <v>-0.99876089827541115</v>
      </c>
      <c r="G33" s="1">
        <f t="shared" si="28"/>
        <v>-0.99884872967440674</v>
      </c>
      <c r="H33" s="1">
        <f t="shared" si="29"/>
        <v>-1.8859383607712972</v>
      </c>
      <c r="J33" s="1" t="s">
        <v>31</v>
      </c>
      <c r="K33" s="1">
        <v>1.5</v>
      </c>
      <c r="L33" s="11" t="s">
        <v>669</v>
      </c>
      <c r="M33" s="1">
        <f t="shared" si="0"/>
        <v>-1.3392677443753522</v>
      </c>
      <c r="N33" s="1">
        <f t="shared" si="1"/>
        <v>-1.101929699028219</v>
      </c>
      <c r="O33" s="1">
        <f t="shared" si="2"/>
        <v>-1.1107084833974779</v>
      </c>
      <c r="P33" s="1">
        <f t="shared" si="3"/>
        <v>-1.1105381244163832</v>
      </c>
      <c r="Q33" s="1">
        <f t="shared" si="4"/>
        <v>-1.0251705397539062</v>
      </c>
      <c r="S33" s="1" t="s">
        <v>31</v>
      </c>
      <c r="T33" s="1">
        <v>0.3</v>
      </c>
      <c r="U33" s="11" t="s">
        <v>669</v>
      </c>
      <c r="V33" s="1">
        <f t="shared" si="15"/>
        <v>-0.44596789115070701</v>
      </c>
      <c r="W33" s="1">
        <f t="shared" si="16"/>
        <v>-2.438299636498613E-3</v>
      </c>
      <c r="X33" s="1">
        <f t="shared" si="17"/>
        <v>-7.0609478869213286E-3</v>
      </c>
      <c r="Y33" s="1">
        <f t="shared" si="18"/>
        <v>-7.0468515925238831E-3</v>
      </c>
      <c r="Z33" s="1">
        <f t="shared" si="19"/>
        <v>0.77983004534106859</v>
      </c>
    </row>
    <row r="34" spans="1:26" x14ac:dyDescent="0.25">
      <c r="J34" s="1" t="s">
        <v>674</v>
      </c>
      <c r="K34" s="1">
        <v>1.55</v>
      </c>
      <c r="L34" s="11" t="s">
        <v>675</v>
      </c>
      <c r="M34" s="1">
        <f t="shared" si="0"/>
        <v>-1.3940143564954344</v>
      </c>
      <c r="N34" s="1">
        <f t="shared" si="1"/>
        <v>-1.1193365431047624</v>
      </c>
      <c r="O34" s="1">
        <f t="shared" si="2"/>
        <v>-1.1269390680507805</v>
      </c>
      <c r="P34" s="1">
        <f t="shared" si="3"/>
        <v>-1.1267918945520607</v>
      </c>
      <c r="Q34" s="1">
        <f t="shared" si="4"/>
        <v>-1.0669061711221848</v>
      </c>
      <c r="S34" s="1" t="s">
        <v>674</v>
      </c>
      <c r="T34" s="1">
        <v>0.31</v>
      </c>
      <c r="U34" s="11" t="s">
        <v>675</v>
      </c>
      <c r="V34" s="1">
        <f t="shared" si="15"/>
        <v>-0.44471926423946423</v>
      </c>
      <c r="W34" s="1">
        <f t="shared" si="16"/>
        <v>-1.2588766463055704E-2</v>
      </c>
      <c r="X34" s="1">
        <f t="shared" si="17"/>
        <v>-1.7428582308457334E-2</v>
      </c>
      <c r="Y34" s="1">
        <f t="shared" si="18"/>
        <v>-1.7413547210361147E-2</v>
      </c>
      <c r="Z34" s="1">
        <f t="shared" si="19"/>
        <v>0.68324029539907905</v>
      </c>
    </row>
    <row r="35" spans="1:26" x14ac:dyDescent="0.25">
      <c r="J35" s="1" t="s">
        <v>679</v>
      </c>
      <c r="K35" s="1">
        <v>1.6</v>
      </c>
      <c r="L35" s="11" t="s">
        <v>680</v>
      </c>
      <c r="M35" s="1">
        <f t="shared" si="0"/>
        <v>-1.4497952284907063</v>
      </c>
      <c r="N35" s="1">
        <f t="shared" si="1"/>
        <v>-1.1342740369336943</v>
      </c>
      <c r="O35" s="1">
        <f t="shared" si="2"/>
        <v>-1.1407701099263734</v>
      </c>
      <c r="P35" s="1">
        <f t="shared" si="3"/>
        <v>-1.1406444827736892</v>
      </c>
      <c r="Q35" s="1">
        <f t="shared" si="4"/>
        <v>-1.1096172255225523</v>
      </c>
      <c r="S35" s="1" t="s">
        <v>679</v>
      </c>
      <c r="T35" s="1">
        <v>0.32</v>
      </c>
      <c r="U35" s="11" t="s">
        <v>680</v>
      </c>
      <c r="V35" s="1">
        <f t="shared" si="15"/>
        <v>-0.44371765212296693</v>
      </c>
      <c r="W35" s="1">
        <f t="shared" si="16"/>
        <v>-2.3092265312244911E-2</v>
      </c>
      <c r="X35" s="1">
        <f t="shared" si="17"/>
        <v>-2.8137628057826755E-2</v>
      </c>
      <c r="Y35" s="1">
        <f t="shared" si="18"/>
        <v>-2.8121674655520932E-2</v>
      </c>
      <c r="Z35" s="1">
        <f t="shared" si="19"/>
        <v>0.59394339335449287</v>
      </c>
    </row>
    <row r="36" spans="1:26" x14ac:dyDescent="0.25">
      <c r="J36" s="1" t="s">
        <v>681</v>
      </c>
      <c r="K36" s="1">
        <v>1.65</v>
      </c>
      <c r="L36" s="11" t="s">
        <v>682</v>
      </c>
      <c r="M36" s="1">
        <f t="shared" si="0"/>
        <v>-1.5065178988895094</v>
      </c>
      <c r="N36" s="1">
        <f t="shared" si="1"/>
        <v>-1.1468589160218376</v>
      </c>
      <c r="O36" s="1">
        <f t="shared" si="2"/>
        <v>-1.152316785789798</v>
      </c>
      <c r="P36" s="1">
        <f t="shared" si="3"/>
        <v>-1.1522112044095894</v>
      </c>
      <c r="Q36" s="1">
        <f t="shared" si="4"/>
        <v>-1.1531810533596991</v>
      </c>
      <c r="S36" s="1" t="s">
        <v>681</v>
      </c>
      <c r="T36" s="1">
        <v>0.33</v>
      </c>
      <c r="U36" s="11" t="s">
        <v>682</v>
      </c>
      <c r="V36" s="1">
        <f t="shared" si="15"/>
        <v>-0.44295376458527436</v>
      </c>
      <c r="W36" s="1">
        <f t="shared" si="16"/>
        <v>-3.3930134803229171E-2</v>
      </c>
      <c r="X36" s="1">
        <f t="shared" si="17"/>
        <v>-3.9169625727286446E-2</v>
      </c>
      <c r="Y36" s="1">
        <f t="shared" si="18"/>
        <v>-3.9152776777686478E-2</v>
      </c>
      <c r="Z36" s="1">
        <f t="shared" si="19"/>
        <v>0.51123519574740084</v>
      </c>
    </row>
    <row r="37" spans="1:26" x14ac:dyDescent="0.25">
      <c r="J37" s="1" t="s">
        <v>683</v>
      </c>
      <c r="K37" s="1">
        <v>1.7</v>
      </c>
      <c r="L37" s="11" t="s">
        <v>684</v>
      </c>
      <c r="M37" s="1">
        <f t="shared" si="0"/>
        <v>-1.5640936984710119</v>
      </c>
      <c r="N37" s="1">
        <f t="shared" si="1"/>
        <v>-1.1572059383996165</v>
      </c>
      <c r="O37" s="1">
        <f t="shared" si="2"/>
        <v>-1.1616928047405095</v>
      </c>
      <c r="P37" s="1">
        <f t="shared" si="3"/>
        <v>-1.161605879375438</v>
      </c>
      <c r="Q37" s="1">
        <f t="shared" si="4"/>
        <v>-1.1974419311108122</v>
      </c>
      <c r="S37" s="1" t="s">
        <v>683</v>
      </c>
      <c r="T37" s="1">
        <v>0.34</v>
      </c>
      <c r="U37" s="11" t="s">
        <v>684</v>
      </c>
      <c r="V37" s="1">
        <f t="shared" si="15"/>
        <v>-0.44241933082538398</v>
      </c>
      <c r="W37" s="1">
        <f t="shared" si="16"/>
        <v>-4.5083900449165763E-2</v>
      </c>
      <c r="X37" s="1">
        <f t="shared" si="17"/>
        <v>-5.0506306122807071E-2</v>
      </c>
      <c r="Y37" s="1">
        <f t="shared" si="18"/>
        <v>-5.0488586456989254E-2</v>
      </c>
      <c r="Z37" s="1">
        <f t="shared" si="19"/>
        <v>0.43449778136246547</v>
      </c>
    </row>
    <row r="38" spans="1:26" x14ac:dyDescent="0.25">
      <c r="J38" s="1" t="s">
        <v>685</v>
      </c>
      <c r="K38" s="1">
        <v>1.75</v>
      </c>
      <c r="L38" s="11" t="s">
        <v>686</v>
      </c>
      <c r="M38" s="1">
        <f t="shared" si="0"/>
        <v>-1.6224374087855313</v>
      </c>
      <c r="N38" s="1">
        <f t="shared" si="1"/>
        <v>-1.1654290083226893</v>
      </c>
      <c r="O38" s="1">
        <f t="shared" si="2"/>
        <v>-1.1690114600368482</v>
      </c>
      <c r="P38" s="1">
        <f t="shared" si="3"/>
        <v>-1.1689418845189017</v>
      </c>
      <c r="Q38" s="1">
        <f t="shared" si="4"/>
        <v>-1.2422164959079307</v>
      </c>
      <c r="S38" s="1" t="s">
        <v>685</v>
      </c>
      <c r="T38" s="1">
        <v>0.35</v>
      </c>
      <c r="U38" s="11" t="s">
        <v>686</v>
      </c>
      <c r="V38" s="1">
        <f t="shared" si="15"/>
        <v>-0.44210695733246114</v>
      </c>
      <c r="W38" s="1">
        <f t="shared" si="16"/>
        <v>-5.6535299258090109E-2</v>
      </c>
      <c r="X38" s="1">
        <f t="shared" si="17"/>
        <v>-6.2129616113324744E-2</v>
      </c>
      <c r="Y38" s="1">
        <f t="shared" si="18"/>
        <v>-6.2111052452882294E-2</v>
      </c>
      <c r="Z38" s="1">
        <f t="shared" si="19"/>
        <v>0.36318668314179925</v>
      </c>
    </row>
    <row r="39" spans="1:26" x14ac:dyDescent="0.25">
      <c r="J39" s="1" t="s">
        <v>687</v>
      </c>
      <c r="K39" s="1">
        <v>1.8</v>
      </c>
      <c r="L39" s="11" t="s">
        <v>688</v>
      </c>
      <c r="M39" s="1">
        <f t="shared" si="0"/>
        <v>-1.6814670103967158</v>
      </c>
      <c r="N39" s="1">
        <f t="shared" si="1"/>
        <v>-1.1716421831911239</v>
      </c>
      <c r="O39" s="1">
        <f t="shared" si="2"/>
        <v>-1.1743865255811521</v>
      </c>
      <c r="P39" s="1">
        <f t="shared" si="3"/>
        <v>-1.1743330521292885</v>
      </c>
      <c r="Q39" s="1">
        <f t="shared" si="4"/>
        <v>-1.2872988495734234</v>
      </c>
      <c r="S39" s="1" t="s">
        <v>687</v>
      </c>
      <c r="T39" s="1">
        <v>0.36</v>
      </c>
      <c r="U39" s="11" t="s">
        <v>688</v>
      </c>
      <c r="V39" s="1">
        <f t="shared" si="15"/>
        <v>-0.44201000725454231</v>
      </c>
      <c r="W39" s="1">
        <f t="shared" si="16"/>
        <v>-6.8266304029526617E-2</v>
      </c>
      <c r="X39" s="1">
        <f t="shared" si="17"/>
        <v>-7.4021743774557558E-2</v>
      </c>
      <c r="Y39" s="1">
        <f t="shared" si="18"/>
        <v>-7.4002364548625396E-2</v>
      </c>
      <c r="Z39" s="1">
        <f t="shared" si="19"/>
        <v>0.29682030710938057</v>
      </c>
    </row>
    <row r="40" spans="1:26" x14ac:dyDescent="0.25">
      <c r="J40" s="1" t="s">
        <v>689</v>
      </c>
      <c r="K40" s="1">
        <v>1.85</v>
      </c>
      <c r="L40" s="11" t="s">
        <v>690</v>
      </c>
      <c r="M40" s="1">
        <f t="shared" si="0"/>
        <v>-1.7411035119649276</v>
      </c>
      <c r="N40" s="1">
        <f t="shared" si="1"/>
        <v>-1.175960492372895</v>
      </c>
      <c r="O40" s="1">
        <f t="shared" si="2"/>
        <v>-1.1779329398447869</v>
      </c>
      <c r="P40" s="1">
        <f t="shared" si="3"/>
        <v>-1.1778943571258438</v>
      </c>
      <c r="Q40" s="1">
        <f t="shared" si="4"/>
        <v>-1.3324653920491412</v>
      </c>
      <c r="S40" s="1" t="s">
        <v>689</v>
      </c>
      <c r="T40" s="1">
        <v>0.37</v>
      </c>
      <c r="U40" s="11" t="s">
        <v>690</v>
      </c>
      <c r="V40" s="1">
        <f t="shared" si="15"/>
        <v>-0.4421224976104865</v>
      </c>
      <c r="W40" s="1">
        <f t="shared" si="16"/>
        <v>-8.0259147038228687E-2</v>
      </c>
      <c r="X40" s="1">
        <f t="shared" si="17"/>
        <v>-8.6165142593364163E-2</v>
      </c>
      <c r="Y40" s="1">
        <f t="shared" si="18"/>
        <v>-8.6144977757277683E-2</v>
      </c>
      <c r="Z40" s="1">
        <f t="shared" si="19"/>
        <v>0.23497111616380029</v>
      </c>
    </row>
    <row r="41" spans="1:26" x14ac:dyDescent="0.25">
      <c r="J41" s="1" t="s">
        <v>691</v>
      </c>
      <c r="K41" s="1">
        <v>1.9</v>
      </c>
      <c r="L41" s="11" t="s">
        <v>692</v>
      </c>
      <c r="M41" s="1">
        <f t="shared" si="0"/>
        <v>-1.8012708492846217</v>
      </c>
      <c r="N41" s="1">
        <f t="shared" si="1"/>
        <v>-1.1785005181885708</v>
      </c>
      <c r="O41" s="1">
        <f t="shared" si="2"/>
        <v>-1.1797672406862698</v>
      </c>
      <c r="P41" s="1">
        <f t="shared" si="3"/>
        <v>-1.179742356102097</v>
      </c>
      <c r="Q41" s="1">
        <f t="shared" si="4"/>
        <v>-1.3774794144777232</v>
      </c>
      <c r="S41" s="1" t="s">
        <v>691</v>
      </c>
      <c r="T41" s="1">
        <v>0.38</v>
      </c>
      <c r="U41" s="11" t="s">
        <v>692</v>
      </c>
      <c r="V41" s="1">
        <f t="shared" si="15"/>
        <v>-0.44243901139644604</v>
      </c>
      <c r="W41" s="1">
        <f t="shared" si="16"/>
        <v>-9.2496342853194677E-2</v>
      </c>
      <c r="X41" s="1">
        <f t="shared" si="17"/>
        <v>-9.8542554541420802E-2</v>
      </c>
      <c r="Y41" s="1">
        <f t="shared" si="18"/>
        <v>-9.8521635397893534E-2</v>
      </c>
      <c r="Z41" s="1">
        <f t="shared" si="19"/>
        <v>0.17725824680077051</v>
      </c>
    </row>
    <row r="42" spans="1:26" x14ac:dyDescent="0.25">
      <c r="J42" s="1" t="s">
        <v>693</v>
      </c>
      <c r="K42" s="1">
        <v>1.95</v>
      </c>
      <c r="L42" s="11" t="s">
        <v>694</v>
      </c>
      <c r="M42" s="1">
        <f t="shared" si="0"/>
        <v>-1.8618958420033136</v>
      </c>
      <c r="N42" s="1">
        <f t="shared" si="1"/>
        <v>-1.1793807101349625</v>
      </c>
      <c r="O42" s="1">
        <f t="shared" si="2"/>
        <v>-1.1800077342478577</v>
      </c>
      <c r="P42" s="1">
        <f t="shared" si="3"/>
        <v>-1.1799953611093454</v>
      </c>
      <c r="Q42" s="1">
        <f t="shared" si="4"/>
        <v>-1.422095459695452</v>
      </c>
      <c r="S42" s="1" t="s">
        <v>693</v>
      </c>
      <c r="T42" s="1">
        <v>0.39</v>
      </c>
      <c r="U42" s="11" t="s">
        <v>694</v>
      </c>
      <c r="V42" s="1">
        <f t="shared" si="15"/>
        <v>-0.44295462218966447</v>
      </c>
      <c r="W42" s="1">
        <f t="shared" si="16"/>
        <v>-0.10496071008809209</v>
      </c>
      <c r="X42" s="1">
        <f t="shared" si="17"/>
        <v>-0.11113703186407765</v>
      </c>
      <c r="Y42" s="1">
        <f t="shared" si="18"/>
        <v>-0.11111539088770808</v>
      </c>
      <c r="Z42" s="1">
        <f t="shared" si="19"/>
        <v>0.12334129598302468</v>
      </c>
    </row>
    <row r="43" spans="1:26" x14ac:dyDescent="0.25">
      <c r="J43" s="1" t="s">
        <v>695</v>
      </c>
      <c r="K43" s="1">
        <v>2</v>
      </c>
      <c r="L43" s="11" t="s">
        <v>696</v>
      </c>
      <c r="M43" s="1">
        <f t="shared" si="0"/>
        <v>-1.9229081950078537</v>
      </c>
      <c r="N43" s="1">
        <f t="shared" si="1"/>
        <v>-1.1787214232723269</v>
      </c>
      <c r="O43" s="1">
        <f t="shared" si="2"/>
        <v>-1.1787743995192859</v>
      </c>
      <c r="P43" s="1">
        <f t="shared" si="3"/>
        <v>-1.1787733494375696</v>
      </c>
      <c r="Q43" s="1">
        <f t="shared" si="4"/>
        <v>-1.4660634418746772</v>
      </c>
      <c r="S43" s="1" t="s">
        <v>695</v>
      </c>
      <c r="T43" s="1">
        <v>0.4</v>
      </c>
      <c r="U43" s="11" t="s">
        <v>696</v>
      </c>
      <c r="V43" s="1">
        <f t="shared" si="15"/>
        <v>-0.44366482928901219</v>
      </c>
      <c r="W43" s="1">
        <f t="shared" si="16"/>
        <v>-0.11763539192015787</v>
      </c>
      <c r="X43" s="1">
        <f t="shared" si="17"/>
        <v>-0.12393195746255802</v>
      </c>
      <c r="Y43" s="1">
        <f t="shared" si="18"/>
        <v>-0.12390962812839978</v>
      </c>
      <c r="Z43" s="1">
        <f t="shared" si="19"/>
        <v>7.2915068788168447E-2</v>
      </c>
    </row>
    <row r="44" spans="1:26" x14ac:dyDescent="0.25">
      <c r="J44" s="1" t="s">
        <v>697</v>
      </c>
      <c r="K44" s="1">
        <v>2.0499999999999998</v>
      </c>
      <c r="L44" s="11" t="s">
        <v>698</v>
      </c>
      <c r="M44" s="1">
        <f t="shared" si="0"/>
        <v>-1.9842405313666931</v>
      </c>
      <c r="N44" s="1">
        <f t="shared" si="1"/>
        <v>-1.1766446900104739</v>
      </c>
      <c r="O44" s="1">
        <f t="shared" si="2"/>
        <v>-1.1761885466016362</v>
      </c>
      <c r="P44" s="1">
        <f t="shared" si="3"/>
        <v>-1.1761976270808225</v>
      </c>
      <c r="Q44" s="1">
        <f t="shared" si="4"/>
        <v>-1.5091325068430799</v>
      </c>
      <c r="S44" s="1" t="s">
        <v>697</v>
      </c>
      <c r="T44" s="1">
        <v>0.41</v>
      </c>
      <c r="U44" s="11" t="s">
        <v>698</v>
      </c>
      <c r="V44" s="1">
        <f t="shared" si="15"/>
        <v>-0.44456550177953535</v>
      </c>
      <c r="W44" s="1">
        <f t="shared" si="16"/>
        <v>-0.1305038752497899</v>
      </c>
      <c r="X44" s="1">
        <f t="shared" si="17"/>
        <v>-0.13691106377594628</v>
      </c>
      <c r="Y44" s="1">
        <f t="shared" si="18"/>
        <v>-0.1368880803928057</v>
      </c>
      <c r="Z44" s="1">
        <f t="shared" si="19"/>
        <v>2.5705119008161081E-2</v>
      </c>
    </row>
    <row r="45" spans="1:26" x14ac:dyDescent="0.25">
      <c r="J45" s="1" t="s">
        <v>699</v>
      </c>
      <c r="K45" s="1">
        <v>2.1</v>
      </c>
      <c r="L45" s="11" t="s">
        <v>700</v>
      </c>
      <c r="M45" s="1">
        <f t="shared" si="0"/>
        <v>-2.0458284442351804</v>
      </c>
      <c r="N45" s="1">
        <f t="shared" si="1"/>
        <v>-1.1732737505549236</v>
      </c>
      <c r="O45" s="1">
        <f t="shared" si="2"/>
        <v>-1.1723722604741236</v>
      </c>
      <c r="P45" s="1">
        <f t="shared" si="3"/>
        <v>-1.1723902773513797</v>
      </c>
      <c r="Q45" s="1">
        <f t="shared" si="4"/>
        <v>-1.5510546094857409</v>
      </c>
      <c r="S45" s="1" t="s">
        <v>699</v>
      </c>
      <c r="T45" s="1">
        <v>0.42</v>
      </c>
      <c r="U45" s="11" t="s">
        <v>700</v>
      </c>
      <c r="V45" s="1">
        <f t="shared" si="15"/>
        <v>-0.44565283018716723</v>
      </c>
      <c r="W45" s="1">
        <f t="shared" si="16"/>
        <v>-0.14355000840343005</v>
      </c>
      <c r="X45" s="1">
        <f t="shared" si="17"/>
        <v>-0.15005845009424598</v>
      </c>
      <c r="Y45" s="1">
        <f t="shared" si="18"/>
        <v>-0.15003484764330036</v>
      </c>
      <c r="Z45" s="1">
        <f t="shared" si="19"/>
        <v>-1.8536052600015784E-2</v>
      </c>
    </row>
    <row r="46" spans="1:26" x14ac:dyDescent="0.25">
      <c r="J46" s="1" t="s">
        <v>701</v>
      </c>
      <c r="K46" s="1">
        <v>2.15</v>
      </c>
      <c r="L46" s="11" t="s">
        <v>702</v>
      </c>
      <c r="M46" s="1">
        <f t="shared" si="0"/>
        <v>-2.1076105561992775</v>
      </c>
      <c r="N46" s="1">
        <f t="shared" si="1"/>
        <v>-1.1687323802491716</v>
      </c>
      <c r="O46" s="1">
        <f t="shared" si="2"/>
        <v>-1.1674476725193925</v>
      </c>
      <c r="P46" s="1">
        <f t="shared" si="3"/>
        <v>-1.1674734365953321</v>
      </c>
      <c r="Q46" s="1">
        <f t="shared" si="4"/>
        <v>-1.5915877837924168</v>
      </c>
      <c r="S46" s="1" t="s">
        <v>701</v>
      </c>
      <c r="T46" s="1">
        <v>0.43</v>
      </c>
      <c r="U46" s="11" t="s">
        <v>702</v>
      </c>
      <c r="V46" s="1">
        <f t="shared" si="15"/>
        <v>-0.44692328461463143</v>
      </c>
      <c r="W46" s="1">
        <f t="shared" si="16"/>
        <v>-0.156758017308706</v>
      </c>
      <c r="X46" s="1">
        <f t="shared" si="17"/>
        <v>-0.16335859825566623</v>
      </c>
      <c r="Y46" s="1">
        <f t="shared" si="18"/>
        <v>-0.16333441223492604</v>
      </c>
      <c r="Z46" s="1">
        <f t="shared" si="19"/>
        <v>-6.0032252086534843E-2</v>
      </c>
    </row>
    <row r="47" spans="1:26" x14ac:dyDescent="0.25">
      <c r="J47" s="1" t="s">
        <v>703</v>
      </c>
      <c r="K47" s="1">
        <v>2.2000000000000002</v>
      </c>
      <c r="L47" s="11" t="s">
        <v>704</v>
      </c>
      <c r="M47" s="1">
        <f t="shared" si="0"/>
        <v>-2.1695285760515359</v>
      </c>
      <c r="N47" s="1">
        <f t="shared" si="1"/>
        <v>-1.163144061350752</v>
      </c>
      <c r="O47" s="1">
        <f t="shared" si="2"/>
        <v>-1.1615361087632472</v>
      </c>
      <c r="P47" s="1">
        <f t="shared" si="3"/>
        <v>-1.1615684457256679</v>
      </c>
      <c r="Q47" s="1">
        <f t="shared" si="4"/>
        <v>-1.6304990836531594</v>
      </c>
      <c r="S47" s="1" t="s">
        <v>703</v>
      </c>
      <c r="T47" s="1">
        <v>0.44</v>
      </c>
      <c r="U47" s="11" t="s">
        <v>704</v>
      </c>
      <c r="V47" s="1">
        <f t="shared" si="15"/>
        <v>-0.44837357843192549</v>
      </c>
      <c r="W47" s="1">
        <f t="shared" si="16"/>
        <v>-0.17011252009378303</v>
      </c>
      <c r="X47" s="1">
        <f t="shared" si="17"/>
        <v>-0.17679638670056952</v>
      </c>
      <c r="Y47" s="1">
        <f t="shared" si="18"/>
        <v>-0.17677165297564307</v>
      </c>
      <c r="Z47" s="1">
        <f t="shared" si="19"/>
        <v>-9.8986387466501458E-2</v>
      </c>
    </row>
    <row r="48" spans="1:26" x14ac:dyDescent="0.25">
      <c r="J48" s="1" t="s">
        <v>705</v>
      </c>
      <c r="K48" s="1">
        <v>2.25</v>
      </c>
      <c r="L48" s="11" t="s">
        <v>706</v>
      </c>
      <c r="M48" s="1">
        <f t="shared" si="0"/>
        <v>-2.231527344834717</v>
      </c>
      <c r="N48" s="1">
        <f t="shared" si="1"/>
        <v>-1.1566310520522252</v>
      </c>
      <c r="O48" s="1">
        <f t="shared" si="2"/>
        <v>-1.1547571665920318</v>
      </c>
      <c r="P48" s="1">
        <f t="shared" si="3"/>
        <v>-1.1547949291803721</v>
      </c>
      <c r="Q48" s="1">
        <f t="shared" si="4"/>
        <v>-1.6675671774954406</v>
      </c>
      <c r="S48" s="1" t="s">
        <v>705</v>
      </c>
      <c r="T48" s="1">
        <v>0.45</v>
      </c>
      <c r="U48" s="11" t="s">
        <v>706</v>
      </c>
      <c r="V48" s="1">
        <f t="shared" si="15"/>
        <v>-0.45000063674344665</v>
      </c>
      <c r="W48" s="1">
        <f t="shared" si="16"/>
        <v>-0.18359854008293056</v>
      </c>
      <c r="X48" s="1">
        <f t="shared" si="17"/>
        <v>-0.19035710287151483</v>
      </c>
      <c r="Y48" s="1">
        <f t="shared" si="18"/>
        <v>-0.19033185753306703</v>
      </c>
      <c r="Z48" s="1">
        <f t="shared" si="19"/>
        <v>-0.13558287843583994</v>
      </c>
    </row>
    <row r="49" spans="10:26" x14ac:dyDescent="0.25">
      <c r="J49" s="1" t="s">
        <v>707</v>
      </c>
      <c r="K49" s="1">
        <v>2.2999999999999998</v>
      </c>
      <c r="L49" s="11" t="s">
        <v>708</v>
      </c>
      <c r="M49" s="1">
        <f t="shared" si="0"/>
        <v>-2.2935548650104876</v>
      </c>
      <c r="N49" s="1">
        <f t="shared" si="1"/>
        <v>-1.1493134067860533</v>
      </c>
      <c r="O49" s="1">
        <f t="shared" si="2"/>
        <v>-1.1472277708108538</v>
      </c>
      <c r="P49" s="1">
        <f t="shared" si="3"/>
        <v>-1.1472698521083038</v>
      </c>
      <c r="Q49" s="1">
        <f t="shared" si="4"/>
        <v>-1.7025845863767479</v>
      </c>
      <c r="S49" s="1" t="s">
        <v>707</v>
      </c>
      <c r="T49" s="1">
        <v>0.46</v>
      </c>
      <c r="U49" s="11" t="s">
        <v>708</v>
      </c>
      <c r="V49" s="1">
        <f t="shared" si="15"/>
        <v>-0.45180156897565987</v>
      </c>
      <c r="W49" s="1">
        <f t="shared" si="16"/>
        <v>-0.19720151717782997</v>
      </c>
      <c r="X49" s="1">
        <f t="shared" si="17"/>
        <v>-0.2040264539637775</v>
      </c>
      <c r="Y49" s="1">
        <f t="shared" si="18"/>
        <v>-0.20400073319201104</v>
      </c>
      <c r="Z49" s="1">
        <f t="shared" si="19"/>
        <v>-0.16998974084262253</v>
      </c>
    </row>
    <row r="50" spans="10:26" x14ac:dyDescent="0.25">
      <c r="J50" s="1" t="s">
        <v>709</v>
      </c>
      <c r="K50" s="1">
        <v>2.35</v>
      </c>
      <c r="L50" s="11" t="s">
        <v>710</v>
      </c>
      <c r="M50" s="1">
        <f t="shared" si="0"/>
        <v>-2.35556230866883</v>
      </c>
      <c r="N50" s="1">
        <f t="shared" si="1"/>
        <v>-1.1413079993615576</v>
      </c>
      <c r="O50" s="1">
        <f t="shared" si="2"/>
        <v>-1.139061255784181</v>
      </c>
      <c r="P50" s="1">
        <f t="shared" si="3"/>
        <v>-1.1391066025586269</v>
      </c>
      <c r="Q50" s="1">
        <f t="shared" si="4"/>
        <v>-1.7353595623555911</v>
      </c>
      <c r="S50" s="1" t="s">
        <v>709</v>
      </c>
      <c r="T50" s="1">
        <v>0.47</v>
      </c>
      <c r="U50" s="11" t="s">
        <v>710</v>
      </c>
      <c r="V50" s="1">
        <f t="shared" si="15"/>
        <v>-0.45377364502954659</v>
      </c>
      <c r="W50" s="1">
        <f t="shared" si="16"/>
        <v>-0.21090731762943973</v>
      </c>
      <c r="X50" s="1">
        <f t="shared" si="17"/>
        <v>-0.21779057604385441</v>
      </c>
      <c r="Y50" s="1">
        <f t="shared" si="18"/>
        <v>-0.21776441598028073</v>
      </c>
      <c r="Z50" s="1">
        <f t="shared" si="19"/>
        <v>-0.2023603956588117</v>
      </c>
    </row>
    <row r="51" spans="10:26" x14ac:dyDescent="0.25">
      <c r="J51" s="1" t="s">
        <v>711</v>
      </c>
      <c r="K51" s="1">
        <v>2.4</v>
      </c>
      <c r="L51" s="11" t="s">
        <v>712</v>
      </c>
      <c r="M51" s="1">
        <f t="shared" si="0"/>
        <v>-2.4175040026555199</v>
      </c>
      <c r="N51" s="1">
        <f t="shared" si="1"/>
        <v>-1.1327275948950455</v>
      </c>
      <c r="O51" s="1">
        <f t="shared" si="2"/>
        <v>-1.1303665137722332</v>
      </c>
      <c r="P51" s="1">
        <f t="shared" si="3"/>
        <v>-1.1304141389043465</v>
      </c>
      <c r="Q51" s="1">
        <f t="shared" si="4"/>
        <v>-1.7657176111462982</v>
      </c>
      <c r="S51" s="1" t="s">
        <v>711</v>
      </c>
      <c r="T51" s="1">
        <v>0.48</v>
      </c>
      <c r="U51" s="11" t="s">
        <v>712</v>
      </c>
      <c r="V51" s="1">
        <f t="shared" si="15"/>
        <v>-0.45591427452510747</v>
      </c>
      <c r="W51" s="1">
        <f t="shared" si="16"/>
        <v>-0.22470224221854157</v>
      </c>
      <c r="X51" s="1">
        <f t="shared" si="17"/>
        <v>-0.23163604156492129</v>
      </c>
      <c r="Y51" s="1">
        <f t="shared" si="18"/>
        <v>-0.23160947819162947</v>
      </c>
      <c r="Z51" s="1">
        <f t="shared" si="19"/>
        <v>-0.23283524373589415</v>
      </c>
    </row>
    <row r="52" spans="10:26" x14ac:dyDescent="0.25">
      <c r="J52" s="1" t="s">
        <v>713</v>
      </c>
      <c r="K52" s="1">
        <v>2.4500000000000002</v>
      </c>
      <c r="L52" s="11" t="s">
        <v>714</v>
      </c>
      <c r="M52" s="1">
        <f t="shared" si="0"/>
        <v>-2.4793373902504743</v>
      </c>
      <c r="N52" s="1">
        <f t="shared" si="1"/>
        <v>-1.1236800086367307</v>
      </c>
      <c r="O52" s="1">
        <f t="shared" si="2"/>
        <v>-1.1212472412865533</v>
      </c>
      <c r="P52" s="1">
        <f t="shared" si="3"/>
        <v>-1.1212962345032638</v>
      </c>
      <c r="Q52" s="1">
        <f t="shared" si="4"/>
        <v>-1.7935026696653864</v>
      </c>
      <c r="S52" s="1" t="s">
        <v>713</v>
      </c>
      <c r="T52" s="1">
        <v>0.49</v>
      </c>
      <c r="U52" s="11" t="s">
        <v>714</v>
      </c>
      <c r="V52" s="1">
        <f t="shared" si="15"/>
        <v>-0.45822098873422001</v>
      </c>
      <c r="W52" s="1">
        <f t="shared" si="16"/>
        <v>-0.23857303287462525</v>
      </c>
      <c r="X52" s="1">
        <f t="shared" si="17"/>
        <v>-0.24554986531815334</v>
      </c>
      <c r="Y52" s="1">
        <f t="shared" si="18"/>
        <v>-0.24552293434472741</v>
      </c>
      <c r="Z52" s="1">
        <f t="shared" si="19"/>
        <v>-0.26154304074575574</v>
      </c>
    </row>
    <row r="53" spans="10:26" x14ac:dyDescent="0.25">
      <c r="J53" s="1" t="s">
        <v>715</v>
      </c>
      <c r="K53" s="1">
        <v>2.5</v>
      </c>
      <c r="L53" s="11" t="s">
        <v>716</v>
      </c>
      <c r="M53" s="1">
        <f t="shared" si="0"/>
        <v>-2.5410229704994887</v>
      </c>
      <c r="N53" s="1">
        <f t="shared" si="1"/>
        <v>-1.1142673805885037</v>
      </c>
      <c r="O53" s="1">
        <f t="shared" si="2"/>
        <v>-1.1118013062050343</v>
      </c>
      <c r="P53" s="1">
        <f t="shared" si="3"/>
        <v>-1.1118508425544646</v>
      </c>
      <c r="Q53" s="1">
        <f t="shared" si="4"/>
        <v>-1.8185779547213583</v>
      </c>
      <c r="S53" s="1" t="s">
        <v>715</v>
      </c>
      <c r="T53" s="1">
        <v>0.5</v>
      </c>
      <c r="U53" s="11" t="s">
        <v>716</v>
      </c>
      <c r="V53" s="1">
        <f t="shared" si="15"/>
        <v>-0.46069142485579689</v>
      </c>
      <c r="W53" s="1">
        <f t="shared" si="16"/>
        <v>-0.2525068777727083</v>
      </c>
      <c r="X53" s="1">
        <f t="shared" si="17"/>
        <v>-0.25951950886737529</v>
      </c>
      <c r="Y53" s="1">
        <f t="shared" si="18"/>
        <v>-0.25949224562555678</v>
      </c>
      <c r="Z53" s="1">
        <f t="shared" si="19"/>
        <v>-0.28860210108539963</v>
      </c>
    </row>
    <row r="54" spans="10:26" x14ac:dyDescent="0.25">
      <c r="J54" s="1" t="s">
        <v>717</v>
      </c>
      <c r="K54" s="1">
        <v>2.5499999999999998</v>
      </c>
      <c r="L54" s="11" t="s">
        <v>718</v>
      </c>
      <c r="M54" s="1">
        <f t="shared" si="0"/>
        <v>-2.6025242174397292</v>
      </c>
      <c r="N54" s="1">
        <f t="shared" si="1"/>
        <v>-1.104585585144743</v>
      </c>
      <c r="O54" s="1">
        <f t="shared" si="2"/>
        <v>-1.1021202493084765</v>
      </c>
      <c r="P54" s="1">
        <f t="shared" si="3"/>
        <v>-1.102169595042557</v>
      </c>
      <c r="Q54" s="1">
        <f t="shared" si="4"/>
        <v>-1.8408265035765639</v>
      </c>
      <c r="S54" s="1" t="s">
        <v>717</v>
      </c>
      <c r="T54" s="1">
        <v>0.51</v>
      </c>
      <c r="U54" s="11" t="s">
        <v>718</v>
      </c>
      <c r="V54" s="1">
        <f t="shared" si="15"/>
        <v>-0.46332331233553686</v>
      </c>
      <c r="W54" s="1">
        <f t="shared" si="16"/>
        <v>-0.26649141495615897</v>
      </c>
      <c r="X54" s="1">
        <f t="shared" si="17"/>
        <v>-0.27353288352178678</v>
      </c>
      <c r="Y54" s="1">
        <f t="shared" si="18"/>
        <v>-0.27350532286792778</v>
      </c>
      <c r="Z54" s="1">
        <f t="shared" si="19"/>
        <v>-0.31412135491050719</v>
      </c>
    </row>
    <row r="55" spans="10:26" x14ac:dyDescent="0.25">
      <c r="J55" s="1" t="s">
        <v>719</v>
      </c>
      <c r="K55" s="1">
        <v>2.6</v>
      </c>
      <c r="L55" s="11" t="s">
        <v>720</v>
      </c>
      <c r="M55" s="1">
        <f t="shared" si="0"/>
        <v>-2.6638074822515905</v>
      </c>
      <c r="N55" s="1">
        <f t="shared" si="1"/>
        <v>-1.0947237856636116</v>
      </c>
      <c r="O55" s="1">
        <f t="shared" si="2"/>
        <v>-1.0922889254842714</v>
      </c>
      <c r="P55" s="1">
        <f t="shared" si="3"/>
        <v>-1.0923374412348701</v>
      </c>
      <c r="Q55" s="1">
        <f t="shared" si="4"/>
        <v>-1.8601514303575428</v>
      </c>
      <c r="S55" s="1" t="s">
        <v>719</v>
      </c>
      <c r="T55" s="1">
        <v>0.52</v>
      </c>
      <c r="U55" s="11" t="s">
        <v>720</v>
      </c>
      <c r="V55" s="1">
        <f t="shared" si="15"/>
        <v>-0.46611446097328035</v>
      </c>
      <c r="W55" s="1">
        <f t="shared" si="16"/>
        <v>-0.28051473454076142</v>
      </c>
      <c r="X55" s="1">
        <f t="shared" si="17"/>
        <v>-0.287578351907606</v>
      </c>
      <c r="Y55" s="1">
        <f t="shared" si="18"/>
        <v>-0.28755052813290877</v>
      </c>
      <c r="Z55" s="1">
        <f t="shared" si="19"/>
        <v>-0.33820127866158045</v>
      </c>
    </row>
    <row r="56" spans="10:26" x14ac:dyDescent="0.25">
      <c r="J56" s="1" t="s">
        <v>721</v>
      </c>
      <c r="K56" s="1">
        <v>2.65</v>
      </c>
      <c r="L56" s="11" t="s">
        <v>722</v>
      </c>
      <c r="M56" s="1">
        <f t="shared" si="0"/>
        <v>-2.724841881830419</v>
      </c>
      <c r="N56" s="1">
        <f t="shared" si="1"/>
        <v>-1.0847641355056754</v>
      </c>
      <c r="O56" s="1">
        <f t="shared" si="2"/>
        <v>-1.0823852825638078</v>
      </c>
      <c r="P56" s="1">
        <f t="shared" si="3"/>
        <v>-1.0824324238896013</v>
      </c>
      <c r="Q56" s="1">
        <f t="shared" si="4"/>
        <v>-1.8764759243633651</v>
      </c>
      <c r="S56" s="1" t="s">
        <v>721</v>
      </c>
      <c r="T56" s="1">
        <v>0.53</v>
      </c>
      <c r="U56" s="11" t="s">
        <v>722</v>
      </c>
      <c r="V56" s="1">
        <f t="shared" si="15"/>
        <v>-0.4690627505954193</v>
      </c>
      <c r="W56" s="1">
        <f t="shared" si="16"/>
        <v>-0.29456537956119833</v>
      </c>
      <c r="X56" s="1">
        <f t="shared" si="17"/>
        <v>-0.30164472820448701</v>
      </c>
      <c r="Y56" s="1">
        <f t="shared" si="18"/>
        <v>-0.30161667495298106</v>
      </c>
      <c r="Z56" s="1">
        <f t="shared" si="19"/>
        <v>-0.36093471630213225</v>
      </c>
    </row>
    <row r="57" spans="10:26" x14ac:dyDescent="0.25">
      <c r="J57" s="1" t="s">
        <v>723</v>
      </c>
      <c r="K57" s="1">
        <v>2.7</v>
      </c>
      <c r="L57" s="11" t="s">
        <v>724</v>
      </c>
      <c r="M57" s="1">
        <f t="shared" si="0"/>
        <v>-2.7855991774368847</v>
      </c>
      <c r="N57" s="1">
        <f t="shared" si="1"/>
        <v>-1.0747816200756006</v>
      </c>
      <c r="O57" s="1">
        <f t="shared" si="2"/>
        <v>-1.0724802699029865</v>
      </c>
      <c r="P57" s="1">
        <f t="shared" si="3"/>
        <v>-1.0725255854360747</v>
      </c>
      <c r="Q57" s="1">
        <f t="shared" si="4"/>
        <v>-1.8897430173541592</v>
      </c>
      <c r="S57" s="1" t="s">
        <v>723</v>
      </c>
      <c r="T57" s="1">
        <v>0.54</v>
      </c>
      <c r="U57" s="11" t="s">
        <v>724</v>
      </c>
      <c r="V57" s="1">
        <f t="shared" si="15"/>
        <v>-0.47216612209904973</v>
      </c>
      <c r="W57" s="1">
        <f t="shared" si="16"/>
        <v>-0.30863234552597485</v>
      </c>
      <c r="X57" s="1">
        <f t="shared" si="17"/>
        <v>-0.31572127711657944</v>
      </c>
      <c r="Y57" s="1">
        <f t="shared" si="18"/>
        <v>-0.31569302731074544</v>
      </c>
      <c r="Z57" s="1">
        <f t="shared" si="19"/>
        <v>-0.38240760587757594</v>
      </c>
    </row>
    <row r="58" spans="10:26" x14ac:dyDescent="0.25">
      <c r="J58" s="1" t="s">
        <v>725</v>
      </c>
      <c r="K58" s="1">
        <v>2.75</v>
      </c>
      <c r="L58" s="11" t="s">
        <v>726</v>
      </c>
      <c r="M58" s="1">
        <f t="shared" si="0"/>
        <v>-2.8460536470044504</v>
      </c>
      <c r="N58" s="1">
        <f t="shared" si="1"/>
        <v>-1.0648440289860539</v>
      </c>
      <c r="O58" s="1">
        <f t="shared" si="2"/>
        <v>-1.062637864486945</v>
      </c>
      <c r="P58" s="1">
        <f t="shared" si="3"/>
        <v>-1.0626809920153926</v>
      </c>
      <c r="Q58" s="1">
        <f t="shared" si="4"/>
        <v>-1.8999151470736799</v>
      </c>
      <c r="S58" s="1" t="s">
        <v>725</v>
      </c>
      <c r="T58" s="1">
        <v>0.55000000000000004</v>
      </c>
      <c r="U58" s="11" t="s">
        <v>726</v>
      </c>
      <c r="V58" s="1">
        <f t="shared" si="15"/>
        <v>-0.47542256969948005</v>
      </c>
      <c r="W58" s="1">
        <f t="shared" si="16"/>
        <v>-0.32270507875062765</v>
      </c>
      <c r="X58" s="1">
        <f t="shared" si="17"/>
        <v>-0.32979771165118288</v>
      </c>
      <c r="Y58" s="1">
        <f t="shared" si="18"/>
        <v>-0.32976929742509276</v>
      </c>
      <c r="Z58" s="1">
        <f t="shared" si="19"/>
        <v>-0.40269962382777702</v>
      </c>
    </row>
    <row r="59" spans="10:26" x14ac:dyDescent="0.25">
      <c r="J59" s="1" t="s">
        <v>727</v>
      </c>
      <c r="K59" s="1">
        <v>2.8</v>
      </c>
      <c r="L59" s="11" t="s">
        <v>728</v>
      </c>
      <c r="M59" s="1">
        <f t="shared" si="0"/>
        <v>-2.9061819544133205</v>
      </c>
      <c r="N59" s="1">
        <f t="shared" si="1"/>
        <v>-1.0550120436692654</v>
      </c>
      <c r="O59" s="1">
        <f t="shared" si="2"/>
        <v>-1.0529151995019399</v>
      </c>
      <c r="P59" s="1">
        <f t="shared" si="3"/>
        <v>-1.052955860387411</v>
      </c>
      <c r="Q59" s="1">
        <f t="shared" si="4"/>
        <v>-1.9069735437653486</v>
      </c>
      <c r="S59" s="1" t="s">
        <v>727</v>
      </c>
      <c r="T59" s="1">
        <v>0.56000000000000005</v>
      </c>
      <c r="U59" s="11" t="s">
        <v>728</v>
      </c>
      <c r="V59" s="1">
        <f t="shared" si="15"/>
        <v>-0.47883013423403165</v>
      </c>
      <c r="W59" s="1">
        <f t="shared" si="16"/>
        <v>-0.33677347354196291</v>
      </c>
      <c r="X59" s="1">
        <f t="shared" si="17"/>
        <v>-0.34386418978018785</v>
      </c>
      <c r="Y59" s="1">
        <f t="shared" si="18"/>
        <v>-0.34383564241999504</v>
      </c>
      <c r="Z59" s="1">
        <f t="shared" si="19"/>
        <v>-0.42188475766675926</v>
      </c>
    </row>
    <row r="60" spans="10:26" x14ac:dyDescent="0.25">
      <c r="J60" s="1" t="s">
        <v>729</v>
      </c>
      <c r="K60" s="1">
        <v>2.85</v>
      </c>
      <c r="L60" s="11" t="s">
        <v>730</v>
      </c>
      <c r="M60" s="1">
        <f t="shared" si="0"/>
        <v>-2.9659630186400983</v>
      </c>
      <c r="N60" s="1">
        <f t="shared" si="1"/>
        <v>-1.0453394234914</v>
      </c>
      <c r="O60" s="1">
        <f t="shared" si="2"/>
        <v>-1.0433627788233804</v>
      </c>
      <c r="P60" s="1">
        <f t="shared" si="3"/>
        <v>-1.0434007711764628</v>
      </c>
      <c r="Q60" s="1">
        <f t="shared" si="4"/>
        <v>-1.9109174654678114</v>
      </c>
      <c r="S60" s="1" t="s">
        <v>729</v>
      </c>
      <c r="T60" s="1">
        <v>0.56999999999999995</v>
      </c>
      <c r="U60" s="11" t="s">
        <v>730</v>
      </c>
      <c r="V60" s="1">
        <f t="shared" si="15"/>
        <v>-0.48238689739338014</v>
      </c>
      <c r="W60" s="1">
        <f t="shared" si="16"/>
        <v>-0.35082786830811907</v>
      </c>
      <c r="X60" s="1">
        <f t="shared" si="17"/>
        <v>-0.35791131006095878</v>
      </c>
      <c r="Y60" s="1">
        <f t="shared" si="18"/>
        <v>-0.35788265995254309</v>
      </c>
      <c r="Z60" s="1">
        <f t="shared" si="19"/>
        <v>-0.44003181611629216</v>
      </c>
    </row>
    <row r="61" spans="10:26" x14ac:dyDescent="0.25">
      <c r="J61" s="1" t="s">
        <v>731</v>
      </c>
      <c r="K61" s="1">
        <v>2.9</v>
      </c>
      <c r="L61" s="11" t="s">
        <v>732</v>
      </c>
      <c r="M61" s="1">
        <f t="shared" si="0"/>
        <v>-3.0253778852147559</v>
      </c>
      <c r="N61" s="1">
        <f t="shared" si="1"/>
        <v>-1.0358732724836799</v>
      </c>
      <c r="O61" s="1">
        <f t="shared" si="2"/>
        <v>-1.0340247605072892</v>
      </c>
      <c r="P61" s="1">
        <f t="shared" si="3"/>
        <v>-1.0340599515340845</v>
      </c>
      <c r="Q61" s="1">
        <f t="shared" si="4"/>
        <v>-1.9117633065879507</v>
      </c>
      <c r="S61" s="1" t="s">
        <v>731</v>
      </c>
      <c r="T61" s="1">
        <v>0.57999999999999996</v>
      </c>
      <c r="U61" s="11" t="s">
        <v>732</v>
      </c>
      <c r="V61" s="1">
        <f t="shared" si="15"/>
        <v>-0.48609097676746582</v>
      </c>
      <c r="W61" s="1">
        <f t="shared" si="16"/>
        <v>-0.36485904067052266</v>
      </c>
      <c r="X61" s="1">
        <f t="shared" si="17"/>
        <v>-0.37193010629407025</v>
      </c>
      <c r="Y61" s="1">
        <f t="shared" si="18"/>
        <v>-0.37190138287760871</v>
      </c>
      <c r="Z61" s="1">
        <f t="shared" si="19"/>
        <v>-0.45720488449491026</v>
      </c>
    </row>
    <row r="62" spans="10:26" x14ac:dyDescent="0.25">
      <c r="J62" s="1" t="s">
        <v>733</v>
      </c>
      <c r="K62" s="1">
        <v>2.95</v>
      </c>
      <c r="L62" s="11" t="s">
        <v>734</v>
      </c>
      <c r="M62" s="1">
        <f t="shared" si="0"/>
        <v>-3.084409601907709</v>
      </c>
      <c r="N62" s="1">
        <f t="shared" si="1"/>
        <v>-1.0266543689452912</v>
      </c>
      <c r="O62" s="1">
        <f t="shared" si="2"/>
        <v>-1.0249392929005567</v>
      </c>
      <c r="P62" s="1">
        <f t="shared" si="3"/>
        <v>-1.0249716108009359</v>
      </c>
      <c r="Q62" s="1">
        <f t="shared" si="4"/>
        <v>-1.9095436027793076</v>
      </c>
      <c r="S62" s="1" t="s">
        <v>733</v>
      </c>
      <c r="T62" s="1">
        <v>0.59</v>
      </c>
      <c r="U62" s="11" t="s">
        <v>734</v>
      </c>
      <c r="V62" s="1">
        <f t="shared" si="15"/>
        <v>-0.48994052160664714</v>
      </c>
      <c r="W62" s="1">
        <f t="shared" si="16"/>
        <v>-0.3788582016543926</v>
      </c>
      <c r="X62" s="1">
        <f t="shared" si="17"/>
        <v>-0.38591204129541273</v>
      </c>
      <c r="Y62" s="1">
        <f t="shared" si="18"/>
        <v>-0.38588327302662961</v>
      </c>
      <c r="Z62" s="1">
        <f t="shared" si="19"/>
        <v>-0.47346373207856174</v>
      </c>
    </row>
    <row r="63" spans="10:26" x14ac:dyDescent="0.25">
      <c r="J63" s="1" t="s">
        <v>735</v>
      </c>
      <c r="K63" s="1">
        <v>3</v>
      </c>
      <c r="L63" s="11" t="s">
        <v>736</v>
      </c>
      <c r="M63" s="15">
        <f t="shared" si="0"/>
        <v>-3.1430431000671053</v>
      </c>
      <c r="N63" s="1">
        <f t="shared" si="1"/>
        <v>-1.0177175411328785</v>
      </c>
      <c r="O63" s="1">
        <f t="shared" si="2"/>
        <v>-1.0161388881597515</v>
      </c>
      <c r="P63" s="1">
        <f t="shared" si="3"/>
        <v>-1.0161683139086237</v>
      </c>
      <c r="Q63" s="1">
        <f t="shared" si="4"/>
        <v>-1.9043059536012752</v>
      </c>
      <c r="S63" s="1" t="s">
        <v>735</v>
      </c>
      <c r="T63" s="1">
        <v>0.6</v>
      </c>
      <c r="U63" s="11" t="s">
        <v>736</v>
      </c>
      <c r="V63" s="1">
        <f t="shared" si="15"/>
        <v>-0.49393370921060886</v>
      </c>
      <c r="W63" s="1">
        <f t="shared" si="16"/>
        <v>-0.3928169890343951</v>
      </c>
      <c r="X63" s="1">
        <f t="shared" si="17"/>
        <v>-0.39984899985973649</v>
      </c>
      <c r="Y63" s="1">
        <f t="shared" si="18"/>
        <v>-0.39982021417755703</v>
      </c>
      <c r="Z63" s="1">
        <f t="shared" si="19"/>
        <v>-0.48886417722986053</v>
      </c>
    </row>
    <row r="64" spans="10:26" x14ac:dyDescent="0.25">
      <c r="S64" s="1" t="s">
        <v>738</v>
      </c>
      <c r="T64" s="1">
        <v>0.61</v>
      </c>
      <c r="U64" s="11" t="s">
        <v>739</v>
      </c>
      <c r="V64" s="1">
        <f t="shared" si="15"/>
        <v>-0.49806874186784028</v>
      </c>
      <c r="W64" s="1">
        <f t="shared" si="16"/>
        <v>-0.40672745991143755</v>
      </c>
      <c r="X64" s="1">
        <f t="shared" si="17"/>
        <v>-0.41373328099170442</v>
      </c>
      <c r="Y64" s="1">
        <f t="shared" si="18"/>
        <v>-0.41370450429202565</v>
      </c>
      <c r="Z64" s="1">
        <f t="shared" si="19"/>
        <v>-0.50345841531205715</v>
      </c>
    </row>
    <row r="65" spans="19:26" x14ac:dyDescent="0.25">
      <c r="S65" s="1" t="s">
        <v>740</v>
      </c>
      <c r="T65" s="1">
        <v>0.62</v>
      </c>
      <c r="U65" s="11" t="s">
        <v>741</v>
      </c>
      <c r="V65" s="1">
        <f t="shared" si="15"/>
        <v>-0.5023438442774919</v>
      </c>
      <c r="W65" s="1">
        <f t="shared" si="16"/>
        <v>-0.42058208259548036</v>
      </c>
      <c r="X65" s="1">
        <f t="shared" si="17"/>
        <v>-0.42755758947910261</v>
      </c>
      <c r="Y65" s="1">
        <f t="shared" si="18"/>
        <v>-0.42752884709437544</v>
      </c>
      <c r="Z65" s="1">
        <f t="shared" si="19"/>
        <v>-0.5172953137386529</v>
      </c>
    </row>
    <row r="66" spans="19:26" x14ac:dyDescent="0.25">
      <c r="S66" s="1" t="s">
        <v>742</v>
      </c>
      <c r="T66" s="1">
        <v>0.63</v>
      </c>
      <c r="U66" s="11" t="s">
        <v>743</v>
      </c>
      <c r="V66" s="1">
        <f t="shared" si="15"/>
        <v>-0.50675726139329369</v>
      </c>
      <c r="W66" s="1">
        <f t="shared" si="16"/>
        <v>-0.43437372786768158</v>
      </c>
      <c r="X66" s="1">
        <f t="shared" si="17"/>
        <v>-0.44131502688101221</v>
      </c>
      <c r="Y66" s="1">
        <f t="shared" si="18"/>
        <v>-0.44128634306532011</v>
      </c>
      <c r="Z66" s="1">
        <f t="shared" si="19"/>
        <v>-0.53042067794150127</v>
      </c>
    </row>
    <row r="67" spans="19:26" x14ac:dyDescent="0.25">
      <c r="S67" s="1" t="s">
        <v>744</v>
      </c>
      <c r="T67" s="1">
        <v>0.64</v>
      </c>
      <c r="U67" s="11" t="s">
        <v>745</v>
      </c>
      <c r="V67" s="1">
        <f t="shared" si="15"/>
        <v>-0.51130725663613008</v>
      </c>
      <c r="W67" s="1">
        <f t="shared" si="16"/>
        <v>-0.44809565969326171</v>
      </c>
      <c r="X67" s="1">
        <f t="shared" si="17"/>
        <v>-0.45499908200157019</v>
      </c>
      <c r="Y67" s="1">
        <f t="shared" si="18"/>
        <v>-0.45497047992088013</v>
      </c>
      <c r="Z67" s="1">
        <f t="shared" si="19"/>
        <v>-0.54287749155367304</v>
      </c>
    </row>
    <row r="68" spans="19:26" x14ac:dyDescent="0.25">
      <c r="S68" s="1" t="s">
        <v>746</v>
      </c>
      <c r="T68" s="1">
        <v>0.65</v>
      </c>
      <c r="U68" s="11" t="s">
        <v>747</v>
      </c>
      <c r="V68" s="1">
        <f t="shared" si="15"/>
        <v>-0.51599211042794979</v>
      </c>
      <c r="W68" s="1">
        <f t="shared" si="16"/>
        <v>-0.46174152545419928</v>
      </c>
      <c r="X68" s="1">
        <f t="shared" si="17"/>
        <v>-0.46860362091746582</v>
      </c>
      <c r="Y68" s="1">
        <f t="shared" si="18"/>
        <v>-0.46857512264472378</v>
      </c>
      <c r="Z68" s="1">
        <f t="shared" si="19"/>
        <v>-0.55470613368570731</v>
      </c>
    </row>
    <row r="69" spans="19:26" x14ac:dyDescent="0.25">
      <c r="S69" s="1" t="s">
        <v>748</v>
      </c>
      <c r="T69" s="1">
        <v>0.66</v>
      </c>
      <c r="U69" s="11" t="s">
        <v>749</v>
      </c>
      <c r="V69" s="1">
        <f t="shared" si="15"/>
        <v>-0.52081011900505692</v>
      </c>
      <c r="W69" s="1">
        <f t="shared" si="16"/>
        <v>-0.47530534576832761</v>
      </c>
      <c r="X69" s="1">
        <f t="shared" si="17"/>
        <v>-0.48212287662460018</v>
      </c>
      <c r="Y69" s="1">
        <f t="shared" si="18"/>
        <v>-0.48209450313933716</v>
      </c>
      <c r="Z69" s="1">
        <f t="shared" si="19"/>
        <v>-0.56594457581438706</v>
      </c>
    </row>
    <row r="70" spans="19:26" x14ac:dyDescent="0.25">
      <c r="S70" s="1" t="s">
        <v>750</v>
      </c>
      <c r="T70" s="1">
        <v>0.67</v>
      </c>
      <c r="U70" s="11" t="s">
        <v>751</v>
      </c>
      <c r="V70" s="1">
        <f t="shared" si="15"/>
        <v>-0.52575959347357459</v>
      </c>
      <c r="W70" s="1">
        <f t="shared" si="16"/>
        <v>-0.48878150395862119</v>
      </c>
      <c r="X70" s="1">
        <f t="shared" si="17"/>
        <v>-0.49555143836641363</v>
      </c>
      <c r="Y70" s="1">
        <f t="shared" si="18"/>
        <v>-0.49552320955853302</v>
      </c>
      <c r="Z70" s="1">
        <f t="shared" si="19"/>
        <v>-0.57662856049313593</v>
      </c>
    </row>
    <row r="71" spans="19:26" x14ac:dyDescent="0.25">
      <c r="S71" s="1" t="s">
        <v>752</v>
      </c>
      <c r="T71" s="1">
        <v>0.68</v>
      </c>
      <c r="U71" s="11" t="s">
        <v>753</v>
      </c>
      <c r="V71" s="1">
        <f t="shared" si="15"/>
        <v>-0.53083885907407735</v>
      </c>
      <c r="W71" s="1">
        <f t="shared" si="16"/>
        <v>-0.5021647352335078</v>
      </c>
      <c r="X71" s="1">
        <f t="shared" si="17"/>
        <v>-0.50888424070330407</v>
      </c>
      <c r="Y71" s="1">
        <f t="shared" si="18"/>
        <v>-0.50885617538071859</v>
      </c>
      <c r="Z71" s="1">
        <f t="shared" si="19"/>
        <v>-0.58679176382500786</v>
      </c>
    </row>
    <row r="72" spans="19:26" x14ac:dyDescent="0.25">
      <c r="S72" s="1" t="s">
        <v>754</v>
      </c>
      <c r="T72" s="1">
        <v>0.69</v>
      </c>
      <c r="U72" s="11" t="s">
        <v>755</v>
      </c>
      <c r="V72" s="1">
        <f t="shared" si="15"/>
        <v>-0.53604625462612165</v>
      </c>
      <c r="W72" s="1">
        <f t="shared" si="16"/>
        <v>-0.51545011563592813</v>
      </c>
      <c r="X72" s="1">
        <f t="shared" si="17"/>
        <v>-0.52211655237936594</v>
      </c>
      <c r="Y72" s="1">
        <f t="shared" si="18"/>
        <v>-0.52208866827916045</v>
      </c>
      <c r="Z72" s="1">
        <f t="shared" si="19"/>
        <v>-0.59646594340699621</v>
      </c>
    </row>
    <row r="73" spans="19:26" x14ac:dyDescent="0.25">
      <c r="S73" s="1" t="s">
        <v>756</v>
      </c>
      <c r="T73" s="1">
        <v>0.7</v>
      </c>
      <c r="U73" s="11" t="s">
        <v>757</v>
      </c>
      <c r="V73" s="1">
        <f t="shared" si="15"/>
        <v>-0.54138013212672165</v>
      </c>
      <c r="W73" s="1">
        <f t="shared" si="16"/>
        <v>-0.52863305081566669</v>
      </c>
      <c r="X73" s="1">
        <f t="shared" si="17"/>
        <v>-0.53524396503939764</v>
      </c>
      <c r="Y73" s="1">
        <f t="shared" si="18"/>
        <v>-0.53521627884219636</v>
      </c>
      <c r="Z73" s="1">
        <f t="shared" si="19"/>
        <v>-0.60568107325265608</v>
      </c>
    </row>
    <row r="74" spans="19:26" x14ac:dyDescent="0.25">
      <c r="S74" s="1" t="s">
        <v>758</v>
      </c>
      <c r="T74" s="1">
        <v>0.71</v>
      </c>
      <c r="U74" s="11" t="s">
        <v>759</v>
      </c>
      <c r="V74" s="1">
        <f t="shared" si="15"/>
        <v>-0.54683885647977415</v>
      </c>
      <c r="W74" s="1">
        <f t="shared" si="16"/>
        <v>-0.54170926467618918</v>
      </c>
      <c r="X74" s="1">
        <f t="shared" si="17"/>
        <v>-0.54826238184579545</v>
      </c>
      <c r="Y74" s="1">
        <f t="shared" si="18"/>
        <v>-0.5482349091930242</v>
      </c>
      <c r="Z74" s="1">
        <f t="shared" si="19"/>
        <v>-0.61446546702455462</v>
      </c>
    </row>
    <row r="75" spans="19:26" x14ac:dyDescent="0.25">
      <c r="S75" s="1" t="s">
        <v>760</v>
      </c>
      <c r="T75" s="1">
        <v>0.72</v>
      </c>
      <c r="U75" s="11" t="s">
        <v>761</v>
      </c>
      <c r="V75" s="1">
        <f t="shared" ref="V75:V138" si="30">V74+((0.01/6)*(W74+(X74*2)+(Y74*2)+Z74))</f>
        <v>-0.55242080533607141</v>
      </c>
      <c r="W75" s="1">
        <f t="shared" ref="W75:W138" si="31">((-3*(T75^2))-(2*T75*V75))/((T75^2)+(COS(V75)))</f>
        <v>-0.55467478794392222</v>
      </c>
      <c r="X75" s="1">
        <f t="shared" ref="X75:X138" si="32">((-3*((T75+(0.5*0.01))^2))-(2*(T75+(0.5*0.01))*(V75+(W75*0.5*0.01))))/(((T75+(0.5*0.01))^2)+(COS(V75+(W75*0.5*0.01))))</f>
        <v>-0.5611680060416202</v>
      </c>
      <c r="Y75" s="1">
        <f t="shared" ref="Y75:Y138" si="33">((-3*((T75+(0.5*0.01))^2))-(2*(T75+(0.5*0.01))*(V75+(X75*0.5*0.01))))/(((T75+(0.5*0.01))^2)+(COS(V75+(X75*0.5*0.01))))</f>
        <v>-0.56114076155536174</v>
      </c>
      <c r="Z75" s="1">
        <f t="shared" ref="Z75:Z138" si="34">((-3*((T75+0.01)^2))-(2*(T75+0.01)*(V75+(Y75*0.01))))/(((T75+0.01))^2)+(COS(V75+(Y75*0.01)))</f>
        <v>-0.62284589075506047</v>
      </c>
    </row>
    <row r="76" spans="19:26" x14ac:dyDescent="0.25">
      <c r="S76" s="1" t="s">
        <v>762</v>
      </c>
      <c r="T76" s="1">
        <v>0.73</v>
      </c>
      <c r="U76" s="11" t="s">
        <v>763</v>
      </c>
      <c r="V76" s="1">
        <f t="shared" si="30"/>
        <v>-0.55812436902589302</v>
      </c>
      <c r="W76" s="1">
        <f t="shared" si="31"/>
        <v>-0.56752594670457568</v>
      </c>
      <c r="X76" s="1">
        <f t="shared" si="32"/>
        <v>-0.57395732950277034</v>
      </c>
      <c r="Y76" s="1">
        <f t="shared" si="33"/>
        <v>-0.57393032680791767</v>
      </c>
      <c r="Z76" s="1">
        <f t="shared" si="34"/>
        <v>-0.6308476661003215</v>
      </c>
    </row>
    <row r="77" spans="19:26" x14ac:dyDescent="0.25">
      <c r="S77" s="1" t="s">
        <v>764</v>
      </c>
      <c r="T77" s="1">
        <v>0.74</v>
      </c>
      <c r="U77" s="11" t="s">
        <v>765</v>
      </c>
      <c r="V77" s="1">
        <f t="shared" si="30"/>
        <v>-0.56394795056827018</v>
      </c>
      <c r="W77" s="1">
        <f t="shared" si="31"/>
        <v>-0.58025935094781556</v>
      </c>
      <c r="X77" s="1">
        <f t="shared" si="32"/>
        <v>-0.58662712131891226</v>
      </c>
      <c r="Y77" s="1">
        <f t="shared" si="33"/>
        <v>-0.58660037306734458</v>
      </c>
      <c r="Z77" s="1">
        <f t="shared" si="34"/>
        <v>-0.63849476505533531</v>
      </c>
    </row>
    <row r="78" spans="19:26" x14ac:dyDescent="0.25">
      <c r="S78" s="1" t="s">
        <v>766</v>
      </c>
      <c r="T78" s="1">
        <v>0.75</v>
      </c>
      <c r="U78" s="11" t="s">
        <v>767</v>
      </c>
      <c r="V78" s="1">
        <f t="shared" si="30"/>
        <v>-0.5698899657428963</v>
      </c>
      <c r="W78" s="1">
        <f t="shared" si="31"/>
        <v>-0.59287188315833095</v>
      </c>
      <c r="X78" s="1">
        <f t="shared" si="32"/>
        <v>-0.59917441643955849</v>
      </c>
      <c r="Y78" s="1">
        <f t="shared" si="33"/>
        <v>-0.59914793433606983</v>
      </c>
      <c r="Z78" s="1">
        <f t="shared" si="34"/>
        <v>-0.64580989695545477</v>
      </c>
    </row>
    <row r="79" spans="19:26" x14ac:dyDescent="0.25">
      <c r="S79" s="1" t="s">
        <v>768</v>
      </c>
      <c r="T79" s="1">
        <v>0.76</v>
      </c>
      <c r="U79" s="11" t="s">
        <v>769</v>
      </c>
      <c r="V79" s="1">
        <f t="shared" si="30"/>
        <v>-0.57594884321233808</v>
      </c>
      <c r="W79" s="1">
        <f t="shared" si="31"/>
        <v>-0.60536068698814061</v>
      </c>
      <c r="X79" s="1">
        <f t="shared" si="32"/>
        <v>-0.61159650441852353</v>
      </c>
      <c r="Y79" s="1">
        <f t="shared" si="33"/>
        <v>-0.61157029924824868</v>
      </c>
      <c r="Z79" s="1">
        <f t="shared" si="34"/>
        <v>-0.65281458849963669</v>
      </c>
    </row>
    <row r="80" spans="19:26" x14ac:dyDescent="0.25">
      <c r="S80" s="1" t="s">
        <v>770</v>
      </c>
      <c r="T80" s="1">
        <v>0.77</v>
      </c>
      <c r="U80" s="11" t="s">
        <v>771</v>
      </c>
      <c r="V80" s="1">
        <f t="shared" si="30"/>
        <v>-0.58212302468370691</v>
      </c>
      <c r="W80" s="1">
        <f t="shared" si="31"/>
        <v>-0.61772315604186989</v>
      </c>
      <c r="X80" s="1">
        <f t="shared" si="32"/>
        <v>-0.62389091828690069</v>
      </c>
      <c r="Y80" s="1">
        <f t="shared" si="33"/>
        <v>-0.62386499994399958</v>
      </c>
      <c r="Z80" s="1">
        <f t="shared" si="34"/>
        <v>-0.65952925745149249</v>
      </c>
    </row>
    <row r="81" spans="19:26" x14ac:dyDescent="0.25">
      <c r="S81" s="1" t="s">
        <v>772</v>
      </c>
      <c r="T81" s="1">
        <v>0.78</v>
      </c>
      <c r="U81" s="11" t="s">
        <v>773</v>
      </c>
      <c r="V81" s="1">
        <f t="shared" si="30"/>
        <v>-0.58841096510029889</v>
      </c>
      <c r="W81" s="1">
        <f t="shared" si="31"/>
        <v>-0.62995692280369986</v>
      </c>
      <c r="X81" s="1">
        <f t="shared" si="32"/>
        <v>-0.63605542358172362</v>
      </c>
      <c r="Y81" s="1">
        <f t="shared" si="33"/>
        <v>-0.63602980109909568</v>
      </c>
      <c r="Z81" s="1">
        <f t="shared" si="34"/>
        <v>-0.66597328060438876</v>
      </c>
    </row>
    <row r="82" spans="19:26" x14ac:dyDescent="0.25">
      <c r="S82" s="1" t="s">
        <v>774</v>
      </c>
      <c r="T82" s="1">
        <v>0.79</v>
      </c>
      <c r="U82" s="11" t="s">
        <v>775</v>
      </c>
      <c r="V82" s="1">
        <f t="shared" si="30"/>
        <v>-0.59481113285491505</v>
      </c>
      <c r="W82" s="1">
        <f t="shared" si="31"/>
        <v>-0.64205984773177771</v>
      </c>
      <c r="X82" s="1">
        <f t="shared" si="32"/>
        <v>-0.64808800755461737</v>
      </c>
      <c r="Y82" s="1">
        <f t="shared" si="33"/>
        <v>-0.64806268913443532</v>
      </c>
      <c r="Z82" s="1">
        <f t="shared" si="34"/>
        <v>-0.67216505653523939</v>
      </c>
    </row>
    <row r="83" spans="19:26" x14ac:dyDescent="0.25">
      <c r="S83" s="1" t="s">
        <v>776</v>
      </c>
      <c r="T83" s="1">
        <v>0.8</v>
      </c>
      <c r="U83" s="11" t="s">
        <v>777</v>
      </c>
      <c r="V83" s="1">
        <f t="shared" si="30"/>
        <v>-0.60132201001765695</v>
      </c>
      <c r="W83" s="1">
        <f t="shared" si="31"/>
        <v>-0.65403000854307791</v>
      </c>
      <c r="X83" s="1">
        <f t="shared" si="32"/>
        <v>-0.65998686858199662</v>
      </c>
      <c r="Y83" s="1">
        <f t="shared" si="33"/>
        <v>-0.65996186162685788</v>
      </c>
      <c r="Z83" s="1">
        <f t="shared" si="34"/>
        <v>-0.67812206361713734</v>
      </c>
    </row>
    <row r="84" spans="19:26" x14ac:dyDescent="0.25">
      <c r="S84" s="1" t="s">
        <v>778</v>
      </c>
      <c r="T84" s="1">
        <v>0.81</v>
      </c>
      <c r="U84" s="11" t="s">
        <v>779</v>
      </c>
      <c r="V84" s="1">
        <f t="shared" si="30"/>
        <v>-0.60794209257195353</v>
      </c>
      <c r="W84" s="1">
        <f t="shared" si="31"/>
        <v>-0.66586568970903104</v>
      </c>
      <c r="X84" s="1">
        <f t="shared" si="32"/>
        <v>-0.67175040579576251</v>
      </c>
      <c r="Y84" s="1">
        <f t="shared" si="33"/>
        <v>-0.67172571694027927</v>
      </c>
      <c r="Z84" s="1">
        <f t="shared" si="34"/>
        <v>-0.68386091371276647</v>
      </c>
    </row>
    <row r="85" spans="19:26" x14ac:dyDescent="0.25">
      <c r="S85" s="1" t="s">
        <v>780</v>
      </c>
      <c r="T85" s="1">
        <v>0.82</v>
      </c>
      <c r="U85" s="11" t="s">
        <v>781</v>
      </c>
      <c r="V85" s="1">
        <f t="shared" si="30"/>
        <v>-0.61466989065344335</v>
      </c>
      <c r="W85" s="1">
        <f t="shared" si="31"/>
        <v>-0.67756537217969215</v>
      </c>
      <c r="X85" s="1">
        <f t="shared" si="32"/>
        <v>-0.68337720895097687</v>
      </c>
      <c r="Y85" s="1">
        <f t="shared" si="33"/>
        <v>-0.68335284409362718</v>
      </c>
      <c r="Z85" s="1">
        <f t="shared" si="34"/>
        <v>-0.68939740192776944</v>
      </c>
    </row>
    <row r="86" spans="19:26" x14ac:dyDescent="0.25">
      <c r="S86" s="1" t="s">
        <v>782</v>
      </c>
      <c r="T86" s="1">
        <v>0.83</v>
      </c>
      <c r="U86" s="11" t="s">
        <v>783</v>
      </c>
      <c r="V86" s="1">
        <f t="shared" si="30"/>
        <v>-0.62150392878710448</v>
      </c>
      <c r="W86" s="1">
        <f t="shared" si="31"/>
        <v>-0.68912772335181816</v>
      </c>
      <c r="X86" s="1">
        <f t="shared" si="32"/>
        <v>-0.69486604854464407</v>
      </c>
      <c r="Y86" s="1">
        <f t="shared" si="33"/>
        <v>-0.69484201287973624</v>
      </c>
      <c r="Z86" s="1">
        <f t="shared" si="34"/>
        <v>-0.69474655276528308</v>
      </c>
    </row>
    <row r="87" spans="19:26" x14ac:dyDescent="0.25">
      <c r="S87" s="1" t="s">
        <v>784</v>
      </c>
      <c r="T87" s="1">
        <v>0.84</v>
      </c>
      <c r="U87" s="11" t="s">
        <v>785</v>
      </c>
      <c r="V87" s="1">
        <f t="shared" si="30"/>
        <v>-0.6284427461187142</v>
      </c>
      <c r="W87" s="1">
        <f t="shared" si="31"/>
        <v>-0.70055158729395395</v>
      </c>
      <c r="X87" s="1">
        <f t="shared" si="32"/>
        <v>-0.70621586619754795</v>
      </c>
      <c r="Y87" s="1">
        <f t="shared" si="33"/>
        <v>-0.70619216424714881</v>
      </c>
      <c r="Z87" s="1">
        <f t="shared" si="34"/>
        <v>-0.69992266298910233</v>
      </c>
    </row>
    <row r="88" spans="19:26" x14ac:dyDescent="0.25">
      <c r="S88" s="1" t="s">
        <v>786</v>
      </c>
      <c r="T88" s="1">
        <v>0.85</v>
      </c>
      <c r="U88" s="11" t="s">
        <v>787</v>
      </c>
      <c r="V88" s="1">
        <f t="shared" si="30"/>
        <v>-0.63548489663733498</v>
      </c>
      <c r="W88" s="1">
        <f t="shared" si="31"/>
        <v>-0.71183597523950282</v>
      </c>
      <c r="X88" s="1">
        <f t="shared" si="32"/>
        <v>-0.71742576530903102</v>
      </c>
      <c r="Y88" s="1">
        <f t="shared" si="33"/>
        <v>-0.71740240095473029</v>
      </c>
      <c r="Z88" s="1">
        <f t="shared" si="34"/>
        <v>-0.70493934147287229</v>
      </c>
    </row>
    <row r="89" spans="19:26" x14ac:dyDescent="0.25">
      <c r="S89" s="1" t="s">
        <v>788</v>
      </c>
      <c r="T89" s="1">
        <v>0.86</v>
      </c>
      <c r="U89" s="11" t="s">
        <v>789</v>
      </c>
      <c r="V89" s="1">
        <f t="shared" si="30"/>
        <v>-0.64262894938606818</v>
      </c>
      <c r="W89" s="1">
        <f t="shared" si="31"/>
        <v>-0.72298005635676488</v>
      </c>
      <c r="X89" s="1">
        <f t="shared" si="32"/>
        <v>-0.72849500199267703</v>
      </c>
      <c r="Y89" s="1">
        <f t="shared" si="33"/>
        <v>-0.72847197850707257</v>
      </c>
      <c r="Z89" s="1">
        <f t="shared" si="34"/>
        <v>-0.70980954628592219</v>
      </c>
    </row>
    <row r="90" spans="19:26" x14ac:dyDescent="0.25">
      <c r="S90" s="1" t="s">
        <v>790</v>
      </c>
      <c r="T90" s="1">
        <v>0.87</v>
      </c>
      <c r="U90" s="11" t="s">
        <v>791</v>
      </c>
      <c r="V90" s="1">
        <f t="shared" si="30"/>
        <v>-0.64987348865880512</v>
      </c>
      <c r="W90" s="1">
        <f t="shared" si="31"/>
        <v>-0.7339831488030798</v>
      </c>
      <c r="X90" s="1">
        <f t="shared" si="32"/>
        <v>-0.73942297629910092</v>
      </c>
      <c r="Y90" s="1">
        <f t="shared" si="33"/>
        <v>-0.7394002963768973</v>
      </c>
      <c r="Z90" s="1">
        <f t="shared" si="34"/>
        <v>-0.71454561924243098</v>
      </c>
    </row>
    <row r="91" spans="19:26" x14ac:dyDescent="0.25">
      <c r="S91" s="1" t="s">
        <v>792</v>
      </c>
      <c r="T91" s="1">
        <v>0.88</v>
      </c>
      <c r="U91" s="11" t="s">
        <v>793</v>
      </c>
      <c r="V91" s="1">
        <f t="shared" si="30"/>
        <v>-0.65721711418113427</v>
      </c>
      <c r="W91" s="1">
        <f t="shared" si="31"/>
        <v>-0.74484471106850214</v>
      </c>
      <c r="X91" s="1">
        <f t="shared" si="32"/>
        <v>-0.7502092237303889</v>
      </c>
      <c r="Y91" s="1">
        <f t="shared" si="33"/>
        <v>-0.7501868895190158</v>
      </c>
      <c r="Z91" s="1">
        <f t="shared" si="34"/>
        <v>-0.7191593181192375</v>
      </c>
    </row>
    <row r="92" spans="19:26" x14ac:dyDescent="0.25">
      <c r="S92" s="1" t="s">
        <v>794</v>
      </c>
      <c r="T92" s="1">
        <v>0.89</v>
      </c>
      <c r="U92" s="11" t="s">
        <v>795</v>
      </c>
      <c r="V92" s="1">
        <f t="shared" si="30"/>
        <v>-0.66465844127394513</v>
      </c>
      <c r="W92" s="1">
        <f t="shared" si="31"/>
        <v>-0.75556433361285336</v>
      </c>
      <c r="X92" s="1">
        <f t="shared" si="32"/>
        <v>-0.76085340704923166</v>
      </c>
      <c r="Y92" s="1">
        <f t="shared" si="33"/>
        <v>-0.76083142017890193</v>
      </c>
      <c r="Z92" s="1">
        <f t="shared" si="34"/>
        <v>-0.72366184672846712</v>
      </c>
    </row>
    <row r="93" spans="19:26" x14ac:dyDescent="0.25">
      <c r="S93" s="1" t="s">
        <v>796</v>
      </c>
      <c r="T93" s="1">
        <v>0.9</v>
      </c>
      <c r="U93" s="11" t="s">
        <v>797</v>
      </c>
      <c r="V93" s="1">
        <f t="shared" si="30"/>
        <v>-0.67219610099860783</v>
      </c>
      <c r="W93" s="1">
        <f t="shared" si="31"/>
        <v>-0.76614173079854531</v>
      </c>
      <c r="X93" s="1">
        <f t="shared" si="32"/>
        <v>-0.77135530838441368</v>
      </c>
      <c r="Y93" s="1">
        <f t="shared" si="33"/>
        <v>-0.77133366999754638</v>
      </c>
      <c r="Z93" s="1">
        <f t="shared" si="34"/>
        <v>-0.72806388301402047</v>
      </c>
    </row>
    <row r="94" spans="19:26" x14ac:dyDescent="0.25">
      <c r="S94" s="1" t="s">
        <v>798</v>
      </c>
      <c r="T94" s="1">
        <v>0.91</v>
      </c>
      <c r="U94" s="11" t="s">
        <v>799</v>
      </c>
      <c r="V94" s="1">
        <f t="shared" si="30"/>
        <v>-0.67982874028290197</v>
      </c>
      <c r="W94" s="1">
        <f t="shared" si="31"/>
        <v>-0.77657673312025477</v>
      </c>
      <c r="X94" s="1">
        <f t="shared" si="32"/>
        <v>-0.78171482163305139</v>
      </c>
      <c r="Y94" s="1">
        <f t="shared" si="33"/>
        <v>-0.78169353241299944</v>
      </c>
      <c r="Z94" s="1">
        <f t="shared" si="34"/>
        <v>-0.73237560532557477</v>
      </c>
    </row>
    <row r="95" spans="19:26" x14ac:dyDescent="0.25">
      <c r="S95" s="1" t="s">
        <v>800</v>
      </c>
      <c r="T95" s="1">
        <v>0.92</v>
      </c>
      <c r="U95" s="11" t="s">
        <v>801</v>
      </c>
      <c r="V95" s="1">
        <f t="shared" si="30"/>
        <v>-0.68755502202713181</v>
      </c>
      <c r="W95" s="1">
        <f t="shared" si="31"/>
        <v>-0.78686927973131526</v>
      </c>
      <c r="X95" s="1">
        <f t="shared" si="32"/>
        <v>-0.79193194515885179</v>
      </c>
      <c r="Y95" s="1">
        <f t="shared" si="33"/>
        <v>-0.79191100535787862</v>
      </c>
      <c r="Z95" s="1">
        <f t="shared" si="34"/>
        <v>-0.73660671700993707</v>
      </c>
    </row>
    <row r="96" spans="19:26" x14ac:dyDescent="0.25">
      <c r="S96" s="1" t="s">
        <v>802</v>
      </c>
      <c r="T96" s="1">
        <v>0.93</v>
      </c>
      <c r="U96" s="11" t="s">
        <v>803</v>
      </c>
      <c r="V96" s="1">
        <f t="shared" si="30"/>
        <v>-0.69537362519008972</v>
      </c>
      <c r="W96" s="1">
        <f t="shared" si="31"/>
        <v>-0.79701941126561404</v>
      </c>
      <c r="X96" s="1">
        <f t="shared" si="32"/>
        <v>-0.80200677478461391</v>
      </c>
      <c r="Y96" s="1">
        <f t="shared" si="33"/>
        <v>-0.80198618425107804</v>
      </c>
      <c r="Z96" s="1">
        <f t="shared" si="34"/>
        <v>-0.74076646944717606</v>
      </c>
    </row>
    <row r="97" spans="19:26" x14ac:dyDescent="0.25">
      <c r="S97" s="1" t="s">
        <v>804</v>
      </c>
      <c r="T97" s="1">
        <v>0.94</v>
      </c>
      <c r="U97" s="11" t="s">
        <v>805</v>
      </c>
      <c r="V97" s="1">
        <f t="shared" si="30"/>
        <v>-0.70328324485473004</v>
      </c>
      <c r="W97" s="1">
        <f t="shared" si="31"/>
        <v>-0.80702726295279814</v>
      </c>
      <c r="X97" s="1">
        <f t="shared" si="32"/>
        <v>-0.81193949707629742</v>
      </c>
      <c r="Y97" s="1">
        <f t="shared" si="33"/>
        <v>-0.81191925528100428</v>
      </c>
      <c r="Z97" s="1">
        <f t="shared" si="34"/>
        <v>-0.74486368364777544</v>
      </c>
    </row>
    <row r="98" spans="19:26" x14ac:dyDescent="0.25">
      <c r="S98" s="1" t="s">
        <v>806</v>
      </c>
      <c r="T98" s="1">
        <v>0.95</v>
      </c>
      <c r="U98" s="11" t="s">
        <v>807</v>
      </c>
      <c r="V98" s="1">
        <f t="shared" si="30"/>
        <v>-0.7112825922735887</v>
      </c>
      <c r="W98" s="1">
        <f t="shared" si="31"/>
        <v>-0.81689305802373158</v>
      </c>
      <c r="X98" s="1">
        <f t="shared" si="32"/>
        <v>-0.82173038291514489</v>
      </c>
      <c r="Y98" s="1">
        <f t="shared" si="33"/>
        <v>-0.82171048897683974</v>
      </c>
      <c r="Z98" s="1">
        <f t="shared" si="34"/>
        <v>-0.74890677051696652</v>
      </c>
    </row>
    <row r="99" spans="19:26" x14ac:dyDescent="0.25">
      <c r="S99" s="1" t="s">
        <v>808</v>
      </c>
      <c r="T99" s="1">
        <v>0.96</v>
      </c>
      <c r="U99" s="11" t="s">
        <v>809</v>
      </c>
      <c r="V99" s="1">
        <f t="shared" si="30"/>
        <v>-0.71937039489412979</v>
      </c>
      <c r="W99" s="1">
        <f t="shared" si="31"/>
        <v>-0.82661710140235334</v>
      </c>
      <c r="X99" s="1">
        <f t="shared" si="32"/>
        <v>-0.83137978135363577</v>
      </c>
      <c r="Y99" s="1">
        <f t="shared" si="33"/>
        <v>-0.83136023406361481</v>
      </c>
      <c r="Z99" s="1">
        <f t="shared" si="34"/>
        <v>-0.75290374988332209</v>
      </c>
    </row>
    <row r="100" spans="19:26" x14ac:dyDescent="0.25">
      <c r="S100" s="1" t="s">
        <v>810</v>
      </c>
      <c r="T100" s="1">
        <v>0.97</v>
      </c>
      <c r="U100" s="11" t="s">
        <v>811</v>
      </c>
      <c r="V100" s="1">
        <f t="shared" si="30"/>
        <v>-0.72754539636433013</v>
      </c>
      <c r="W100" s="1">
        <f t="shared" si="31"/>
        <v>-0.83619977367942999</v>
      </c>
      <c r="X100" s="1">
        <f t="shared" si="32"/>
        <v>-0.84088811375040984</v>
      </c>
      <c r="Y100" s="1">
        <f t="shared" si="33"/>
        <v>-0.84086891159623067</v>
      </c>
      <c r="Z100" s="1">
        <f t="shared" si="34"/>
        <v>-0.75686226838047532</v>
      </c>
    </row>
    <row r="101" spans="19:26" x14ac:dyDescent="0.25">
      <c r="S101" s="1" t="s">
        <v>812</v>
      </c>
      <c r="T101" s="1">
        <v>0.98</v>
      </c>
      <c r="U101" s="11" t="s">
        <v>813</v>
      </c>
      <c r="V101" s="1">
        <f t="shared" si="30"/>
        <v>-0.73580635651891879</v>
      </c>
      <c r="W101" s="1">
        <f t="shared" si="31"/>
        <v>-0.84564152536307879</v>
      </c>
      <c r="X101" s="1">
        <f t="shared" si="32"/>
        <v>-0.8502558681787542</v>
      </c>
      <c r="Y101" s="1">
        <f t="shared" si="33"/>
        <v>-0.85023700936703672</v>
      </c>
      <c r="Z101" s="1">
        <f t="shared" si="34"/>
        <v>-0.76078961626339558</v>
      </c>
    </row>
    <row r="102" spans="19:26" x14ac:dyDescent="0.25">
      <c r="S102" s="1" t="s">
        <v>814</v>
      </c>
      <c r="T102" s="1">
        <v>0.99</v>
      </c>
      <c r="U102" s="11" t="s">
        <v>815</v>
      </c>
      <c r="V102" s="1">
        <f t="shared" si="30"/>
        <v>-0.7441520513467822</v>
      </c>
      <c r="W102" s="1">
        <f t="shared" si="31"/>
        <v>-0.85494287140043834</v>
      </c>
      <c r="X102" s="1">
        <f t="shared" si="32"/>
        <v>-0.8594835941027642</v>
      </c>
      <c r="Y102" s="1">
        <f t="shared" si="33"/>
        <v>-0.85946507658107973</v>
      </c>
      <c r="Z102" s="1">
        <f t="shared" si="34"/>
        <v>-0.76469274323395942</v>
      </c>
    </row>
    <row r="103" spans="19:26" x14ac:dyDescent="0.25">
      <c r="S103" s="1" t="s">
        <v>816</v>
      </c>
      <c r="T103" s="1">
        <v>1</v>
      </c>
      <c r="U103" s="11" t="s">
        <v>817</v>
      </c>
      <c r="V103" s="1">
        <f t="shared" si="30"/>
        <v>-0.75258127294011901</v>
      </c>
      <c r="W103" s="1">
        <f t="shared" si="31"/>
        <v>-0.86410438596442429</v>
      </c>
      <c r="X103" s="1">
        <f t="shared" si="32"/>
        <v>-0.86857189731491447</v>
      </c>
      <c r="Y103" s="1">
        <f t="shared" si="33"/>
        <v>-0.86855371879275434</v>
      </c>
      <c r="Z103" s="1">
        <f t="shared" si="34"/>
        <v>-0.76857827334443385</v>
      </c>
    </row>
    <row r="104" spans="19:26" x14ac:dyDescent="0.25">
      <c r="S104" s="1" t="s">
        <v>818</v>
      </c>
      <c r="T104" s="1">
        <v>1.01</v>
      </c>
      <c r="U104" s="11" t="s">
        <v>819</v>
      </c>
      <c r="V104" s="1">
        <f t="shared" si="30"/>
        <v>-0.76109282942599266</v>
      </c>
      <c r="W104" s="1">
        <f t="shared" si="31"/>
        <v>-0.87312669749913374</v>
      </c>
      <c r="X104" s="1">
        <f t="shared" si="32"/>
        <v>-0.87752143512841652</v>
      </c>
      <c r="Y104" s="1">
        <f t="shared" si="33"/>
        <v>-0.87750359309725046</v>
      </c>
      <c r="Z104" s="1">
        <f t="shared" si="34"/>
        <v>-0.77245251904200274</v>
      </c>
    </row>
    <row r="105" spans="19:26" x14ac:dyDescent="0.25">
      <c r="S105" s="1" t="s">
        <v>820</v>
      </c>
      <c r="T105" s="1">
        <v>1.02</v>
      </c>
      <c r="U105" s="11" t="s">
        <v>821</v>
      </c>
      <c r="V105" s="1">
        <f t="shared" si="30"/>
        <v>-0.76968554488098007</v>
      </c>
      <c r="W105" s="1">
        <f t="shared" si="31"/>
        <v>-0.88201048401716953</v>
      </c>
      <c r="X105" s="1">
        <f t="shared" si="32"/>
        <v>-0.8863329118174893</v>
      </c>
      <c r="Y105" s="1">
        <f t="shared" si="33"/>
        <v>-0.886315403569918</v>
      </c>
      <c r="Z105" s="1">
        <f t="shared" si="34"/>
        <v>-0.77632149441242337</v>
      </c>
    </row>
    <row r="106" spans="19:26" x14ac:dyDescent="0.25">
      <c r="S106" s="1" t="s">
        <v>822</v>
      </c>
      <c r="T106" s="1">
        <v>1.03</v>
      </c>
      <c r="U106" s="11" t="s">
        <v>823</v>
      </c>
      <c r="V106" s="1">
        <f t="shared" si="30"/>
        <v>-0.77835825922965407</v>
      </c>
      <c r="W106" s="1">
        <f t="shared" si="31"/>
        <v>-0.89075646864189784</v>
      </c>
      <c r="X106" s="1">
        <f t="shared" si="32"/>
        <v>-0.89500707429844784</v>
      </c>
      <c r="Y106" s="1">
        <f t="shared" si="33"/>
        <v>-0.89498989694645925</v>
      </c>
      <c r="Z106" s="1">
        <f t="shared" si="34"/>
        <v>-0.78019092767637133</v>
      </c>
    </row>
    <row r="107" spans="19:26" x14ac:dyDescent="0.25">
      <c r="S107" s="1" t="s">
        <v>824</v>
      </c>
      <c r="T107" s="1">
        <v>1.04</v>
      </c>
      <c r="U107" s="11" t="s">
        <v>825</v>
      </c>
      <c r="V107" s="1">
        <f t="shared" si="30"/>
        <v>-0.7871098281276675</v>
      </c>
      <c r="W107" s="1">
        <f t="shared" si="31"/>
        <v>-0.89936541538747761</v>
      </c>
      <c r="X107" s="1">
        <f t="shared" si="32"/>
        <v>-0.90354470804435683</v>
      </c>
      <c r="Y107" s="1">
        <f t="shared" si="33"/>
        <v>-0.90352785853670048</v>
      </c>
      <c r="Z107" s="1">
        <f t="shared" si="34"/>
        <v>-0.78406627298786014</v>
      </c>
    </row>
    <row r="108" spans="19:26" x14ac:dyDescent="0.25">
      <c r="S108" s="1" t="s">
        <v>826</v>
      </c>
      <c r="T108" s="1">
        <v>1.05</v>
      </c>
      <c r="U108" s="11" t="s">
        <v>827</v>
      </c>
      <c r="V108" s="1">
        <f t="shared" si="30"/>
        <v>-0.79593912283022994</v>
      </c>
      <c r="W108" s="1">
        <f t="shared" si="31"/>
        <v>-0.90783812516934381</v>
      </c>
      <c r="X108" s="1">
        <f t="shared" si="32"/>
        <v>-0.9119466332258731</v>
      </c>
      <c r="Y108" s="1">
        <f t="shared" si="33"/>
        <v>-0.91193010836456678</v>
      </c>
      <c r="Z108" s="1">
        <f t="shared" si="34"/>
        <v>-0.78795272158038709</v>
      </c>
    </row>
    <row r="109" spans="19:26" x14ac:dyDescent="0.25">
      <c r="S109" s="1" t="s">
        <v>828</v>
      </c>
      <c r="T109" s="1">
        <v>1.06</v>
      </c>
      <c r="U109" s="11" t="s">
        <v>829</v>
      </c>
      <c r="V109" s="1">
        <f t="shared" si="30"/>
        <v>-0.80484503004678098</v>
      </c>
      <c r="W109" s="1">
        <f t="shared" si="31"/>
        <v>-0.91617543203774943</v>
      </c>
      <c r="X109" s="1">
        <f t="shared" si="32"/>
        <v>-0.92021370107083833</v>
      </c>
      <c r="Y109" s="1">
        <f t="shared" si="33"/>
        <v>-0.92019749752682689</v>
      </c>
      <c r="Z109" s="1">
        <f t="shared" si="34"/>
        <v>-0.79185521230296319</v>
      </c>
    </row>
    <row r="110" spans="19:26" x14ac:dyDescent="0.25">
      <c r="S110" s="1" t="s">
        <v>830</v>
      </c>
      <c r="T110" s="1">
        <v>1.07</v>
      </c>
      <c r="U110" s="11" t="s">
        <v>831</v>
      </c>
      <c r="V110" s="1">
        <f t="shared" si="30"/>
        <v>-0.81382645178267443</v>
      </c>
      <c r="W110" s="1">
        <f t="shared" si="31"/>
        <v>-0.92437819962689349</v>
      </c>
      <c r="X110" s="1">
        <f t="shared" si="32"/>
        <v>-0.92834679043514312</v>
      </c>
      <c r="Y110" s="1">
        <f t="shared" si="33"/>
        <v>-0.9283309047631263</v>
      </c>
      <c r="Z110" s="1">
        <f t="shared" si="34"/>
        <v>-0.79577844158509969</v>
      </c>
    </row>
    <row r="111" spans="19:26" x14ac:dyDescent="0.25">
      <c r="S111" s="1" t="s">
        <v>832</v>
      </c>
      <c r="T111" s="1">
        <v>1.08</v>
      </c>
      <c r="U111" s="11" t="s">
        <v>833</v>
      </c>
      <c r="V111" s="1">
        <f t="shared" si="30"/>
        <v>-0.82288230516868865</v>
      </c>
      <c r="W111" s="1">
        <f t="shared" si="31"/>
        <v>-0.93244731781216439</v>
      </c>
      <c r="X111" s="1">
        <f t="shared" si="32"/>
        <v>-0.93634680457737807</v>
      </c>
      <c r="Y111" s="1">
        <f t="shared" si="33"/>
        <v>-0.93633123322983158</v>
      </c>
      <c r="Z111" s="1">
        <f t="shared" si="34"/>
        <v>-0.79972687286692301</v>
      </c>
    </row>
    <row r="112" spans="19:26" x14ac:dyDescent="0.25">
      <c r="S112" s="1" t="s">
        <v>834</v>
      </c>
      <c r="T112" s="1">
        <v>1.0900000000000001</v>
      </c>
      <c r="U112" s="11" t="s">
        <v>835</v>
      </c>
      <c r="V112" s="1">
        <f t="shared" si="30"/>
        <v>-0.83201152227917785</v>
      </c>
      <c r="W112" s="1">
        <f t="shared" si="31"/>
        <v>-0.94038369956802514</v>
      </c>
      <c r="X112" s="1">
        <f t="shared" si="32"/>
        <v>-0.94421466812983246</v>
      </c>
      <c r="Y112" s="1">
        <f t="shared" si="33"/>
        <v>-0.94419940747024123</v>
      </c>
      <c r="Z112" s="1">
        <f t="shared" si="34"/>
        <v>-0.80370474552797611</v>
      </c>
    </row>
    <row r="113" spans="19:26" x14ac:dyDescent="0.25">
      <c r="S113" s="1" t="s">
        <v>836</v>
      </c>
      <c r="T113" s="1">
        <v>1.1000000000000001</v>
      </c>
      <c r="U113" s="11" t="s">
        <v>837</v>
      </c>
      <c r="V113" s="1">
        <f t="shared" si="30"/>
        <v>-0.84121304993967139</v>
      </c>
      <c r="W113" s="1">
        <f t="shared" si="31"/>
        <v>-0.94818827801911842</v>
      </c>
      <c r="X113" s="1">
        <f t="shared" si="32"/>
        <v>-0.9519513242584372</v>
      </c>
      <c r="Y113" s="1">
        <f t="shared" si="33"/>
        <v>-0.9519363705737679</v>
      </c>
      <c r="Z113" s="1">
        <f t="shared" si="34"/>
        <v>-0.80771608334587097</v>
      </c>
    </row>
    <row r="114" spans="19:26" x14ac:dyDescent="0.25">
      <c r="S114" s="1" t="s">
        <v>838</v>
      </c>
      <c r="T114" s="1">
        <v>1.1100000000000001</v>
      </c>
      <c r="U114" s="11" t="s">
        <v>839</v>
      </c>
      <c r="V114" s="1">
        <f t="shared" si="30"/>
        <v>-0.85048584952472039</v>
      </c>
      <c r="W114" s="1">
        <f t="shared" si="31"/>
        <v>-0.95586200367723084</v>
      </c>
      <c r="X114" s="1">
        <f t="shared" si="32"/>
        <v>-0.95955773200434824</v>
      </c>
      <c r="Y114" s="1">
        <f t="shared" si="33"/>
        <v>-0.95954308151678191</v>
      </c>
      <c r="Z114" s="1">
        <f t="shared" si="34"/>
        <v>-0.81176470251376431</v>
      </c>
    </row>
    <row r="115" spans="19:26" x14ac:dyDescent="0.25">
      <c r="S115" s="1" t="s">
        <v>840</v>
      </c>
      <c r="T115" s="1">
        <v>1.1200000000000001</v>
      </c>
      <c r="U115" s="11" t="s">
        <v>841</v>
      </c>
      <c r="V115" s="1">
        <f t="shared" si="30"/>
        <v>-0.85982889674677587</v>
      </c>
      <c r="W115" s="1">
        <f t="shared" si="31"/>
        <v>-0.96340584185685108</v>
      </c>
      <c r="X115" s="1">
        <f t="shared" si="32"/>
        <v>-0.96703486379995152</v>
      </c>
      <c r="Y115" s="1">
        <f t="shared" si="33"/>
        <v>-0.96702051267790357</v>
      </c>
      <c r="Z115" s="1">
        <f t="shared" si="34"/>
        <v>-0.81585421924359181</v>
      </c>
    </row>
    <row r="116" spans="19:26" x14ac:dyDescent="0.25">
      <c r="S116" s="1" t="s">
        <v>842</v>
      </c>
      <c r="T116" s="1">
        <v>1.1299999999999999</v>
      </c>
      <c r="U116" s="11" t="s">
        <v>843</v>
      </c>
      <c r="V116" s="1">
        <f t="shared" si="30"/>
        <v>-0.86924118143686946</v>
      </c>
      <c r="W116" s="1">
        <f t="shared" si="31"/>
        <v>-0.97082077026215841</v>
      </c>
      <c r="X116" s="1">
        <f t="shared" si="32"/>
        <v>-0.97438370315220257</v>
      </c>
      <c r="Y116" s="1">
        <f t="shared" si="33"/>
        <v>-0.97436964752065403</v>
      </c>
      <c r="Z116" s="1">
        <f t="shared" si="34"/>
        <v>-0.81998805698017008</v>
      </c>
    </row>
    <row r="117" spans="19:26" x14ac:dyDescent="0.25">
      <c r="S117" s="1" t="s">
        <v>844</v>
      </c>
      <c r="T117" s="1">
        <v>1.1399999999999999</v>
      </c>
      <c r="U117" s="11" t="s">
        <v>845</v>
      </c>
      <c r="V117" s="1">
        <f t="shared" si="30"/>
        <v>-0.87872170731784949</v>
      </c>
      <c r="W117" s="1">
        <f t="shared" si="31"/>
        <v>-0.97810777673840865</v>
      </c>
      <c r="X117" s="1">
        <f t="shared" si="32"/>
        <v>-0.98160524248633696</v>
      </c>
      <c r="Y117" s="1">
        <f t="shared" si="33"/>
        <v>-0.98159147843650263</v>
      </c>
      <c r="Z117" s="1">
        <f t="shared" si="34"/>
        <v>-0.82416945324957436</v>
      </c>
    </row>
    <row r="118" spans="19:26" x14ac:dyDescent="0.25">
      <c r="S118" s="1" t="s">
        <v>846</v>
      </c>
      <c r="T118" s="1">
        <v>1.1499999999999999</v>
      </c>
      <c r="U118" s="11" t="s">
        <v>847</v>
      </c>
      <c r="V118" s="1">
        <f t="shared" si="30"/>
        <v>-0.88826949177090564</v>
      </c>
      <c r="W118" s="1">
        <f t="shared" si="31"/>
        <v>-0.98526785718081944</v>
      </c>
      <c r="X118" s="1">
        <f t="shared" si="32"/>
        <v>-0.98870048114313724</v>
      </c>
      <c r="Y118" s="1">
        <f t="shared" si="33"/>
        <v>-0.9886870047414964</v>
      </c>
      <c r="Z118" s="1">
        <f t="shared" si="34"/>
        <v>-0.82840146616361932</v>
      </c>
    </row>
    <row r="119" spans="19:26" x14ac:dyDescent="0.25">
      <c r="S119" s="1" t="s">
        <v>848</v>
      </c>
      <c r="T119" s="1">
        <v>1.1599999999999999</v>
      </c>
      <c r="U119" s="11" t="s">
        <v>849</v>
      </c>
      <c r="V119" s="1">
        <f t="shared" si="30"/>
        <v>-0.89788356559609517</v>
      </c>
      <c r="W119" s="1">
        <f t="shared" si="31"/>
        <v>-0.99230201359421877</v>
      </c>
      <c r="X119" s="1">
        <f t="shared" si="32"/>
        <v>-0.9956704235231052</v>
      </c>
      <c r="Y119" s="1">
        <f t="shared" si="33"/>
        <v>-0.99565723081982038</v>
      </c>
      <c r="Z119" s="1">
        <f t="shared" si="34"/>
        <v>-0.83268698060085433</v>
      </c>
    </row>
    <row r="120" spans="19:26" x14ac:dyDescent="0.25">
      <c r="S120" s="1" t="s">
        <v>850</v>
      </c>
      <c r="T120" s="1">
        <v>1.17</v>
      </c>
      <c r="U120" s="11" t="s">
        <v>851</v>
      </c>
      <c r="V120" s="1">
        <f t="shared" si="30"/>
        <v>-0.90756297276756337</v>
      </c>
      <c r="W120" s="1">
        <f t="shared" si="31"/>
        <v>-0.99921125229686103</v>
      </c>
      <c r="X120" s="1">
        <f t="shared" si="32"/>
        <v>-1.0025160773710464</v>
      </c>
      <c r="Y120" s="1">
        <f t="shared" si="33"/>
        <v>-1.0025031644077955</v>
      </c>
      <c r="Z120" s="1">
        <f t="shared" si="34"/>
        <v>-0.83702871408315405</v>
      </c>
    </row>
    <row r="121" spans="19:26" x14ac:dyDescent="0.25">
      <c r="S121" s="1" t="s">
        <v>852</v>
      </c>
      <c r="T121" s="1">
        <v>1.18</v>
      </c>
      <c r="U121" s="11" t="s">
        <v>853</v>
      </c>
      <c r="V121" s="1">
        <f t="shared" si="30"/>
        <v>-0.91730677018412621</v>
      </c>
      <c r="W121" s="1">
        <f t="shared" si="31"/>
        <v>-1.0059965822620083</v>
      </c>
      <c r="X121" s="1">
        <f t="shared" si="32"/>
        <v>-1.0092384521947451</v>
      </c>
      <c r="Y121" s="1">
        <f t="shared" si="33"/>
        <v>-1.0092258150119902</v>
      </c>
      <c r="Z121" s="1">
        <f t="shared" si="34"/>
        <v>-0.84142922236574669</v>
      </c>
    </row>
    <row r="122" spans="19:26" x14ac:dyDescent="0.25">
      <c r="S122" s="1" t="s">
        <v>854</v>
      </c>
      <c r="T122" s="1">
        <v>1.19</v>
      </c>
      <c r="U122" s="11" t="s">
        <v>855</v>
      </c>
      <c r="V122" s="1">
        <f t="shared" si="30"/>
        <v>-0.92711402741586157</v>
      </c>
      <c r="W122" s="1">
        <f t="shared" si="31"/>
        <v>-1.0126590135910267</v>
      </c>
      <c r="X122" s="1">
        <f t="shared" si="32"/>
        <v>-1.0158385578115963</v>
      </c>
      <c r="Y122" s="1">
        <f t="shared" si="33"/>
        <v>-1.0158261924553182</v>
      </c>
      <c r="Z122" s="1">
        <f t="shared" si="34"/>
        <v>-0.84589090475742434</v>
      </c>
    </row>
    <row r="123" spans="19:26" x14ac:dyDescent="0.25">
      <c r="S123" s="1" t="s">
        <v>856</v>
      </c>
      <c r="T123" s="1">
        <v>1.2</v>
      </c>
      <c r="U123" s="11" t="s">
        <v>857</v>
      </c>
      <c r="V123" s="1">
        <f t="shared" si="30"/>
        <v>-0.93698382644733202</v>
      </c>
      <c r="W123" s="1">
        <f t="shared" si="31"/>
        <v>-1.0191995561119451</v>
      </c>
      <c r="X123" s="1">
        <f t="shared" si="32"/>
        <v>-1.0223174030172311</v>
      </c>
      <c r="Y123" s="1">
        <f t="shared" si="33"/>
        <v>-1.0223053055451479</v>
      </c>
      <c r="Z123" s="1">
        <f t="shared" si="34"/>
        <v>-0.85041600918661098</v>
      </c>
    </row>
    <row r="124" spans="19:26" x14ac:dyDescent="0.25">
      <c r="S124" s="1" t="s">
        <v>858</v>
      </c>
      <c r="T124" s="1">
        <v>1.21</v>
      </c>
      <c r="U124" s="11" t="s">
        <v>859</v>
      </c>
      <c r="V124" s="1">
        <f t="shared" si="30"/>
        <v>-0.9469152614180375</v>
      </c>
      <c r="W124" s="1">
        <f t="shared" si="31"/>
        <v>-1.0256192180975916</v>
      </c>
      <c r="X124" s="1">
        <f t="shared" si="32"/>
        <v>-1.0286759943703576</v>
      </c>
      <c r="Y124" s="1">
        <f t="shared" si="33"/>
        <v>-1.0286641608576554</v>
      </c>
      <c r="Z124" s="1">
        <f t="shared" si="34"/>
        <v>-0.8550066370280166</v>
      </c>
    </row>
    <row r="125" spans="19:26" x14ac:dyDescent="0.25">
      <c r="S125" s="1" t="s">
        <v>860</v>
      </c>
      <c r="T125" s="1">
        <v>1.22</v>
      </c>
      <c r="U125" s="11" t="s">
        <v>861</v>
      </c>
      <c r="V125" s="1">
        <f t="shared" si="30"/>
        <v>-0.9569074383606736</v>
      </c>
      <c r="W125" s="1">
        <f t="shared" si="31"/>
        <v>-1.0319190050976184</v>
      </c>
      <c r="X125" s="1">
        <f t="shared" si="32"/>
        <v>-1.0349153350882352</v>
      </c>
      <c r="Y125" s="1">
        <f t="shared" si="33"/>
        <v>-1.0349037616328318</v>
      </c>
      <c r="Z125" s="1">
        <f t="shared" si="34"/>
        <v>-0.85966474770370083</v>
      </c>
    </row>
    <row r="126" spans="19:26" x14ac:dyDescent="0.25">
      <c r="S126" s="1" t="s">
        <v>862</v>
      </c>
      <c r="T126" s="1">
        <v>1.23</v>
      </c>
      <c r="U126" s="11" t="s">
        <v>863</v>
      </c>
      <c r="V126" s="1">
        <f t="shared" si="30"/>
        <v>-0.96695947493774603</v>
      </c>
      <c r="W126" s="1">
        <f t="shared" si="31"/>
        <v>-1.0380999188789026</v>
      </c>
      <c r="X126" s="1">
        <f t="shared" si="32"/>
        <v>-1.0410364240473664</v>
      </c>
      <c r="Y126" s="1">
        <f t="shared" si="33"/>
        <v>-1.041025106774732</v>
      </c>
      <c r="Z126" s="1">
        <f t="shared" si="34"/>
        <v>-0.86439216307155153</v>
      </c>
    </row>
    <row r="127" spans="19:26" x14ac:dyDescent="0.25">
      <c r="S127" s="1" t="s">
        <v>864</v>
      </c>
      <c r="T127" s="1">
        <v>1.24</v>
      </c>
      <c r="U127" s="11" t="s">
        <v>865</v>
      </c>
      <c r="V127" s="1">
        <f t="shared" si="30"/>
        <v>-0.97707050017707042</v>
      </c>
      <c r="W127" s="1">
        <f t="shared" si="31"/>
        <v>-1.0441629564689956</v>
      </c>
      <c r="X127" s="1">
        <f t="shared" si="32"/>
        <v>-1.0470402548841924</v>
      </c>
      <c r="Y127" s="1">
        <f t="shared" si="33"/>
        <v>-1.047029189951747</v>
      </c>
      <c r="Z127" s="1">
        <f t="shared" si="34"/>
        <v>-0.86919057161341551</v>
      </c>
    </row>
    <row r="128" spans="19:26" x14ac:dyDescent="0.25">
      <c r="S128" s="1" t="s">
        <v>866</v>
      </c>
      <c r="T128" s="1">
        <v>1.25</v>
      </c>
      <c r="U128" s="11" t="s">
        <v>867</v>
      </c>
      <c r="V128" s="1">
        <f t="shared" si="30"/>
        <v>-0.98723965420666093</v>
      </c>
      <c r="W128" s="1">
        <f t="shared" si="31"/>
        <v>-1.0501091092974859</v>
      </c>
      <c r="X128" s="1">
        <f t="shared" si="32"/>
        <v>-1.0529278151907433</v>
      </c>
      <c r="Y128" s="1">
        <f t="shared" si="33"/>
        <v>-1.0529169987918561</v>
      </c>
      <c r="Z128" s="1">
        <f t="shared" si="34"/>
        <v>-0.87406153243439988</v>
      </c>
    </row>
    <row r="129" spans="19:26" x14ac:dyDescent="0.25">
      <c r="S129" s="1" t="s">
        <v>868</v>
      </c>
      <c r="T129" s="1">
        <v>1.26</v>
      </c>
      <c r="U129" s="11" t="s">
        <v>869</v>
      </c>
      <c r="V129" s="1">
        <f t="shared" si="30"/>
        <v>-0.99746608798948944</v>
      </c>
      <c r="W129" s="1">
        <f t="shared" si="31"/>
        <v>-1.0559393624303077</v>
      </c>
      <c r="X129" s="1">
        <f t="shared" si="32"/>
        <v>-1.0587000858004012</v>
      </c>
      <c r="Y129" s="1">
        <f t="shared" si="33"/>
        <v>-1.0586895141680064</v>
      </c>
      <c r="Z129" s="1">
        <f t="shared" si="34"/>
        <v>-0.87900647908420315</v>
      </c>
    </row>
    <row r="130" spans="19:26" x14ac:dyDescent="0.25">
      <c r="S130" s="1" t="s">
        <v>870</v>
      </c>
      <c r="T130" s="1">
        <v>1.27</v>
      </c>
      <c r="U130" s="11" t="s">
        <v>871</v>
      </c>
      <c r="V130" s="1">
        <f t="shared" si="30"/>
        <v>-1.007748963058575</v>
      </c>
      <c r="W130" s="1">
        <f t="shared" si="31"/>
        <v>-1.0616546938922184</v>
      </c>
      <c r="X130" s="1">
        <f t="shared" si="32"/>
        <v>-1.0643580401590698</v>
      </c>
      <c r="Y130" s="1">
        <f t="shared" si="33"/>
        <v>-1.0643477095689238</v>
      </c>
      <c r="Z130" s="1">
        <f t="shared" si="34"/>
        <v>-0.88402672321072073</v>
      </c>
    </row>
    <row r="131" spans="19:26" x14ac:dyDescent="0.25">
      <c r="S131" s="1" t="s">
        <v>872</v>
      </c>
      <c r="T131" s="1">
        <v>1.28</v>
      </c>
      <c r="U131" s="11" t="s">
        <v>873</v>
      </c>
      <c r="V131" s="1">
        <f t="shared" si="30"/>
        <v>-1.0180874512528399</v>
      </c>
      <c r="W131" s="1">
        <f t="shared" si="31"/>
        <v>-1.067256074072835</v>
      </c>
      <c r="X131" s="1">
        <f t="shared" si="32"/>
        <v>-1.0699026437772627</v>
      </c>
      <c r="Y131" s="1">
        <f t="shared" si="33"/>
        <v>-1.0698925505508594</v>
      </c>
      <c r="Z131" s="1">
        <f t="shared" si="34"/>
        <v>-0.88912345805558846</v>
      </c>
    </row>
    <row r="132" spans="19:26" x14ac:dyDescent="0.25">
      <c r="S132" s="1" t="s">
        <v>874</v>
      </c>
      <c r="T132" s="1">
        <v>1.29</v>
      </c>
      <c r="U132" s="11" t="s">
        <v>875</v>
      </c>
      <c r="V132" s="1">
        <f t="shared" si="30"/>
        <v>-1.0284807344541478</v>
      </c>
      <c r="W132" s="1">
        <f t="shared" si="31"/>
        <v>-1.072744465211793</v>
      </c>
      <c r="X132" s="1">
        <f t="shared" si="32"/>
        <v>-1.0753348537587639</v>
      </c>
      <c r="Y132" s="1">
        <f t="shared" si="33"/>
        <v>-1.0753249942659271</v>
      </c>
      <c r="Z132" s="1">
        <f t="shared" si="34"/>
        <v>-0.89429776180080311</v>
      </c>
    </row>
    <row r="133" spans="19:26" x14ac:dyDescent="0.25">
      <c r="S133" s="1" t="s">
        <v>876</v>
      </c>
      <c r="T133" s="1">
        <v>1.3</v>
      </c>
      <c r="U133" s="11" t="s">
        <v>877</v>
      </c>
      <c r="V133" s="1">
        <f t="shared" si="30"/>
        <v>-1.0389280043259177</v>
      </c>
      <c r="W133" s="1">
        <f t="shared" si="31"/>
        <v>-1.0781208209587705</v>
      </c>
      <c r="X133" s="1">
        <f t="shared" si="32"/>
        <v>-1.0806556184016765</v>
      </c>
      <c r="Y133" s="1">
        <f t="shared" si="33"/>
        <v>-1.0806459890628457</v>
      </c>
      <c r="Z133" s="1">
        <f t="shared" si="34"/>
        <v>-0.89955060077504068</v>
      </c>
    </row>
    <row r="134" spans="19:26" x14ac:dyDescent="0.25">
      <c r="S134" s="1" t="s">
        <v>878</v>
      </c>
      <c r="T134" s="1">
        <v>1.31</v>
      </c>
      <c r="U134" s="11" t="s">
        <v>879</v>
      </c>
      <c r="V134" s="1">
        <f t="shared" si="30"/>
        <v>-1.0494284620536891</v>
      </c>
      <c r="W134" s="1">
        <f t="shared" si="31"/>
        <v>-1.0833860860042559</v>
      </c>
      <c r="X134" s="1">
        <f t="shared" si="32"/>
        <v>-1.0858658768678668</v>
      </c>
      <c r="Y134" s="1">
        <f t="shared" si="33"/>
        <v>-1.085856474156097</v>
      </c>
      <c r="Z134" s="1">
        <f t="shared" si="34"/>
        <v>-0.90488283252784452</v>
      </c>
    </row>
    <row r="135" spans="19:26" x14ac:dyDescent="0.25">
      <c r="S135" s="1" t="s">
        <v>880</v>
      </c>
      <c r="T135" s="1">
        <v>1.32</v>
      </c>
      <c r="U135" s="11" t="s">
        <v>881</v>
      </c>
      <c r="V135" s="1">
        <f t="shared" si="30"/>
        <v>-1.0599813180879891</v>
      </c>
      <c r="W135" s="1">
        <f t="shared" si="31"/>
        <v>-1.0885411957771292</v>
      </c>
      <c r="X135" s="1">
        <f t="shared" si="32"/>
        <v>-1.0909665589169273</v>
      </c>
      <c r="Y135" s="1">
        <f t="shared" si="33"/>
        <v>-1.0909573793596117</v>
      </c>
      <c r="Z135" s="1">
        <f t="shared" si="34"/>
        <v>-0.91029520877940429</v>
      </c>
    </row>
    <row r="136" spans="19:26" x14ac:dyDescent="0.25">
      <c r="S136" s="1" t="s">
        <v>882</v>
      </c>
      <c r="T136" s="1">
        <v>1.33</v>
      </c>
      <c r="U136" s="11" t="s">
        <v>883</v>
      </c>
      <c r="V136" s="1">
        <f t="shared" si="30"/>
        <v>-1.0705857918898385</v>
      </c>
      <c r="W136" s="1">
        <f t="shared" si="31"/>
        <v>-1.0935870762052555</v>
      </c>
      <c r="X136" s="1">
        <f t="shared" si="32"/>
        <v>-1.0959585847009616</v>
      </c>
      <c r="Y136" s="1">
        <f t="shared" si="33"/>
        <v>-1.0959496248813025</v>
      </c>
      <c r="Z136" s="1">
        <f t="shared" si="34"/>
        <v>-0.91578837825324388</v>
      </c>
    </row>
    <row r="137" spans="19:26" x14ac:dyDescent="0.25">
      <c r="S137" s="1" t="s">
        <v>884</v>
      </c>
      <c r="T137" s="1">
        <v>1.34</v>
      </c>
      <c r="U137" s="11" t="s">
        <v>885</v>
      </c>
      <c r="V137" s="1">
        <f t="shared" si="30"/>
        <v>-1.0812411116792102</v>
      </c>
      <c r="W137" s="1">
        <f t="shared" si="31"/>
        <v>-1.0985246435354494</v>
      </c>
      <c r="X137" s="1">
        <f t="shared" si="32"/>
        <v>-1.1008428646166275</v>
      </c>
      <c r="Y137" s="1">
        <f t="shared" si="33"/>
        <v>-1.1008341211748609</v>
      </c>
      <c r="Z137" s="1">
        <f t="shared" si="34"/>
        <v>-0.92136288939874</v>
      </c>
    </row>
    <row r="138" spans="19:26" x14ac:dyDescent="0.25">
      <c r="S138" s="1" t="s">
        <v>886</v>
      </c>
      <c r="T138" s="1">
        <v>1.35</v>
      </c>
      <c r="U138" s="11" t="s">
        <v>887</v>
      </c>
      <c r="V138" s="1">
        <f t="shared" si="30"/>
        <v>-1.0919465141867388</v>
      </c>
      <c r="W138" s="1">
        <f t="shared" si="31"/>
        <v>-1.1033548042093031</v>
      </c>
      <c r="X138" s="1">
        <f t="shared" si="32"/>
        <v>-1.1056202992110142</v>
      </c>
      <c r="Y138" s="1">
        <f t="shared" si="33"/>
        <v>-1.1056117688454079</v>
      </c>
      <c r="Z138" s="1">
        <f t="shared" si="34"/>
        <v>-0.92701919301005309</v>
      </c>
    </row>
    <row r="139" spans="19:26" x14ac:dyDescent="0.25">
      <c r="S139" s="1" t="s">
        <v>888</v>
      </c>
      <c r="T139" s="1">
        <v>1.36</v>
      </c>
      <c r="U139" s="11" t="s">
        <v>889</v>
      </c>
      <c r="V139" s="1">
        <f t="shared" ref="V139:V202" si="35">V138+((0.01/6)*(W138+(X138*2)+(Y138*2)+Z138))</f>
        <v>-1.1027012444089592</v>
      </c>
      <c r="W139" s="1">
        <f t="shared" ref="W139:W202" si="36">((-3*(T139^2))-(2*T139*V139))/((T139^2)+(COS(V139)))</f>
        <v>-1.1080784547915234</v>
      </c>
      <c r="X139" s="1">
        <f t="shared" ref="X139:X202" si="37">((-3*((T139+(0.5*0.01))^2))-(2*(T139+(0.5*0.01))*(V139+(W139*0.5*0.01))))/(((T139+(0.5*0.01))^2)+(COS(V139+(W139*0.5*0.01))))</f>
        <v>-1.1102917791380704</v>
      </c>
      <c r="Y139" s="1">
        <f t="shared" ref="Y139:Y202" si="38">((-3*((T139+(0.5*0.01))^2))-(2*(T139+(0.5*0.01))*(V139+(X139*0.5*0.01))))/(((T139+(0.5*0.01))^2)+(COS(V139+(X139*0.5*0.01))))</f>
        <v>-1.110283458605708</v>
      </c>
      <c r="Z139" s="1">
        <f t="shared" ref="Z139:Z202" si="39">((-3*((T139+0.01)^2))-(2*(T139+0.01)*(V139+(Y139*0.01))))/(((T139+0.01))^2)+(COS(V139+(Y139*0.01)))</f>
        <v>-0.93275764474768874</v>
      </c>
    </row>
    <row r="140" spans="19:26" x14ac:dyDescent="0.25">
      <c r="S140" s="1" t="s">
        <v>890</v>
      </c>
      <c r="T140" s="1">
        <v>1.37</v>
      </c>
      <c r="U140" s="11" t="s">
        <v>891</v>
      </c>
      <c r="V140" s="1">
        <f t="shared" si="35"/>
        <v>-1.1135045553673373</v>
      </c>
      <c r="W140" s="1">
        <f t="shared" si="36"/>
        <v>-1.1126964819475393</v>
      </c>
      <c r="X140" s="1">
        <f t="shared" si="37"/>
        <v>-1.1148581851624264</v>
      </c>
      <c r="Y140" s="1">
        <f t="shared" si="38"/>
        <v>-1.1148500712797873</v>
      </c>
      <c r="Z140" s="1">
        <f t="shared" si="39"/>
        <v>-0.93857850756859729</v>
      </c>
    </row>
    <row r="141" spans="19:26" x14ac:dyDescent="0.25">
      <c r="S141" s="1" t="s">
        <v>892</v>
      </c>
      <c r="T141" s="1">
        <v>1.38</v>
      </c>
      <c r="U141" s="11" t="s">
        <v>893</v>
      </c>
      <c r="V141" s="1">
        <f t="shared" si="35"/>
        <v>-1.1243557078713382</v>
      </c>
      <c r="W141" s="1">
        <f t="shared" si="36"/>
        <v>-1.1172097624672748</v>
      </c>
      <c r="X141" s="1">
        <f t="shared" si="37"/>
        <v>-1.1193203882075726</v>
      </c>
      <c r="Y141" s="1">
        <f t="shared" si="38"/>
        <v>-1.1193124778509242</v>
      </c>
      <c r="Z141" s="1">
        <f t="shared" si="39"/>
        <v>-0.94448195407042923</v>
      </c>
    </row>
    <row r="142" spans="19:26" x14ac:dyDescent="0.25">
      <c r="S142" s="1" t="s">
        <v>894</v>
      </c>
      <c r="T142" s="1">
        <v>1.39</v>
      </c>
      <c r="U142" s="11" t="s">
        <v>895</v>
      </c>
      <c r="V142" s="1">
        <f t="shared" si="35"/>
        <v>-1.1352539702857627</v>
      </c>
      <c r="W142" s="1">
        <f t="shared" si="36"/>
        <v>-1.1216191633321102</v>
      </c>
      <c r="X142" s="1">
        <f t="shared" si="37"/>
        <v>-1.1236792494454859</v>
      </c>
      <c r="Y142" s="1">
        <f t="shared" si="38"/>
        <v>-1.1236715395510972</v>
      </c>
      <c r="Z142" s="1">
        <f t="shared" si="39"/>
        <v>-0.95046806875525369</v>
      </c>
    </row>
    <row r="143" spans="19:26" x14ac:dyDescent="0.25">
      <c r="S143" s="1" t="s">
        <v>896</v>
      </c>
      <c r="T143" s="1">
        <v>1.4</v>
      </c>
      <c r="U143" s="11" t="s">
        <v>897</v>
      </c>
      <c r="V143" s="1">
        <f t="shared" si="35"/>
        <v>-1.1461986183025636</v>
      </c>
      <c r="W143" s="1">
        <f t="shared" si="36"/>
        <v>-1.1259255418221554</v>
      </c>
      <c r="X143" s="1">
        <f t="shared" si="37"/>
        <v>-1.1279356204248989</v>
      </c>
      <c r="Y143" s="1">
        <f t="shared" si="38"/>
        <v>-1.1279281079890868</v>
      </c>
      <c r="Z143" s="1">
        <f t="shared" si="39"/>
        <v>-0.956536850217797</v>
      </c>
    </row>
    <row r="144" spans="19:26" x14ac:dyDescent="0.25">
      <c r="S144" s="1" t="s">
        <v>898</v>
      </c>
      <c r="T144" s="1">
        <v>1.41</v>
      </c>
      <c r="U144" s="11" t="s">
        <v>899</v>
      </c>
      <c r="V144" s="1">
        <f t="shared" si="35"/>
        <v>-1.1571889347173434</v>
      </c>
      <c r="W144" s="1">
        <f t="shared" si="36"/>
        <v>-1.1301297456610917</v>
      </c>
      <c r="X144" s="1">
        <f t="shared" si="37"/>
        <v>-1.1320903432355245</v>
      </c>
      <c r="Y144" s="1">
        <f t="shared" si="38"/>
        <v>-1.1320830253145431</v>
      </c>
      <c r="Z144" s="1">
        <f t="shared" si="39"/>
        <v>-0.96268821326300391</v>
      </c>
    </row>
    <row r="145" spans="19:26" x14ac:dyDescent="0.25">
      <c r="S145" s="1" t="s">
        <v>900</v>
      </c>
      <c r="T145" s="1">
        <v>1.42</v>
      </c>
      <c r="U145" s="11" t="s">
        <v>901</v>
      </c>
      <c r="V145" s="1">
        <f t="shared" si="35"/>
        <v>-1.1682242092107171</v>
      </c>
      <c r="W145" s="1">
        <f t="shared" si="36"/>
        <v>-1.1342326131959222</v>
      </c>
      <c r="X145" s="1">
        <f t="shared" si="37"/>
        <v>-1.1361442507056461</v>
      </c>
      <c r="Y145" s="1">
        <f t="shared" si="38"/>
        <v>-1.1361371244154312</v>
      </c>
      <c r="Z145" s="1">
        <f t="shared" si="39"/>
        <v>-0.96892199095746689</v>
      </c>
    </row>
    <row r="146" spans="19:26" x14ac:dyDescent="0.25">
      <c r="S146" s="1" t="s">
        <v>902</v>
      </c>
      <c r="T146" s="1">
        <v>1.43</v>
      </c>
      <c r="U146" s="11" t="s">
        <v>903</v>
      </c>
      <c r="V146" s="1">
        <f t="shared" si="35"/>
        <v>-1.1793037381347098</v>
      </c>
      <c r="W146" s="1">
        <f t="shared" si="36"/>
        <v>-1.1382349736090904</v>
      </c>
      <c r="X146" s="1">
        <f t="shared" si="37"/>
        <v>-1.1400981666305823</v>
      </c>
      <c r="Y146" s="1">
        <f t="shared" si="38"/>
        <v>-1.1400912291463572</v>
      </c>
      <c r="Z146" s="1">
        <f t="shared" si="39"/>
        <v>-0.97523793661905556</v>
      </c>
    </row>
    <row r="147" spans="19:26" x14ac:dyDescent="0.25">
      <c r="S147" s="1" t="s">
        <v>904</v>
      </c>
      <c r="T147" s="1">
        <v>1.44</v>
      </c>
      <c r="U147" s="11" t="s">
        <v>905</v>
      </c>
      <c r="V147" s="1">
        <f t="shared" si="35"/>
        <v>-1.1904268243043465</v>
      </c>
      <c r="W147" s="1">
        <f t="shared" si="36"/>
        <v>-1.1421376471605189</v>
      </c>
      <c r="X147" s="1">
        <f t="shared" si="37"/>
        <v>-1.1439529060296374</v>
      </c>
      <c r="Y147" s="1">
        <f t="shared" si="38"/>
        <v>-1.1439461545853915</v>
      </c>
      <c r="Z147" s="1">
        <f t="shared" si="39"/>
        <v>-0.98163572574884328</v>
      </c>
    </row>
    <row r="148" spans="19:26" x14ac:dyDescent="0.25">
      <c r="S148" s="1" t="s">
        <v>906</v>
      </c>
      <c r="T148" s="1">
        <v>1.45</v>
      </c>
      <c r="U148" s="11" t="s">
        <v>907</v>
      </c>
      <c r="V148" s="1">
        <f t="shared" si="35"/>
        <v>-1.2015927767945789</v>
      </c>
      <c r="W148" s="1">
        <f t="shared" si="36"/>
        <v>-1.1459414454571932</v>
      </c>
      <c r="X148" s="1">
        <f t="shared" si="37"/>
        <v>-1.1477092754292284</v>
      </c>
      <c r="Y148" s="1">
        <f t="shared" si="38"/>
        <v>-1.1477027073170754</v>
      </c>
      <c r="Z148" s="1">
        <f t="shared" si="39"/>
        <v>-0.98811495790924586</v>
      </c>
    </row>
    <row r="149" spans="19:26" x14ac:dyDescent="0.25">
      <c r="S149" s="1" t="s">
        <v>908</v>
      </c>
      <c r="T149" s="1">
        <v>1.46</v>
      </c>
      <c r="U149" s="11" t="s">
        <v>909</v>
      </c>
      <c r="V149" s="1">
        <f t="shared" si="35"/>
        <v>-1.2128009107426774</v>
      </c>
      <c r="W149" s="1">
        <f t="shared" si="36"/>
        <v>-1.149647171748043</v>
      </c>
      <c r="X149" s="1">
        <f t="shared" si="37"/>
        <v>-1.1513680731699678</v>
      </c>
      <c r="Y149" s="1">
        <f t="shared" si="38"/>
        <v>-1.1513616857393949</v>
      </c>
      <c r="Z149" s="1">
        <f t="shared" si="39"/>
        <v>-0.99467515855205857</v>
      </c>
    </row>
    <row r="150" spans="19:26" x14ac:dyDescent="0.25">
      <c r="S150" s="1" t="s">
        <v>910</v>
      </c>
      <c r="T150" s="1">
        <v>1.47</v>
      </c>
      <c r="U150" s="11" t="s">
        <v>911</v>
      </c>
      <c r="V150" s="1">
        <f t="shared" si="35"/>
        <v>-1.2240505471562086</v>
      </c>
      <c r="W150" s="1">
        <f t="shared" si="36"/>
        <v>-1.1532556212419214</v>
      </c>
      <c r="X150" s="1">
        <f t="shared" si="37"/>
        <v>-1.1549300897355734</v>
      </c>
      <c r="Y150" s="1">
        <f t="shared" si="38"/>
        <v>-1.1549238803925845</v>
      </c>
      <c r="Z150" s="1">
        <f t="shared" si="39"/>
        <v>-1.0013157807999074</v>
      </c>
    </row>
    <row r="151" spans="19:26" x14ac:dyDescent="0.25">
      <c r="S151" s="1" t="s">
        <v>912</v>
      </c>
      <c r="T151" s="1">
        <v>1.48</v>
      </c>
      <c r="U151" s="11" t="s">
        <v>913</v>
      </c>
      <c r="V151" s="1">
        <f t="shared" si="35"/>
        <v>-1.2353410127267055</v>
      </c>
      <c r="W151" s="1">
        <f t="shared" si="36"/>
        <v>-1.1567675814465694</v>
      </c>
      <c r="X151" s="1">
        <f t="shared" si="37"/>
        <v>-1.1583961081015359</v>
      </c>
      <c r="Y151" s="1">
        <f t="shared" si="38"/>
        <v>-1.1583900743077002</v>
      </c>
      <c r="Z151" s="1">
        <f t="shared" si="39"/>
        <v>-1.008036207184452</v>
      </c>
    </row>
    <row r="152" spans="19:26" x14ac:dyDescent="0.25">
      <c r="S152" s="1" t="s">
        <v>914</v>
      </c>
      <c r="T152" s="1">
        <v>1.49</v>
      </c>
      <c r="U152" s="11" t="s">
        <v>915</v>
      </c>
      <c r="V152" s="1">
        <f t="shared" si="35"/>
        <v>-1.2466716396491213</v>
      </c>
      <c r="W152" s="1">
        <f t="shared" si="36"/>
        <v>-1.1601838325265503</v>
      </c>
      <c r="X152" s="1">
        <f t="shared" si="37"/>
        <v>-1.1617669041015668</v>
      </c>
      <c r="Y152" s="1">
        <f t="shared" si="38"/>
        <v>-1.1617610433729784</v>
      </c>
      <c r="Z152" s="1">
        <f t="shared" si="39"/>
        <v>-1.014835751344489</v>
      </c>
    </row>
    <row r="153" spans="19:26" x14ac:dyDescent="0.25">
      <c r="S153" s="1" t="s">
        <v>916</v>
      </c>
      <c r="T153" s="1">
        <v>1.5</v>
      </c>
      <c r="U153" s="11" t="s">
        <v>917</v>
      </c>
      <c r="V153" s="1">
        <f t="shared" si="35"/>
        <v>-1.258041765447155</v>
      </c>
      <c r="W153" s="1">
        <f t="shared" si="36"/>
        <v>-1.1635051476781799</v>
      </c>
      <c r="X153" s="1">
        <f t="shared" si="37"/>
        <v>-1.1650432468099032</v>
      </c>
      <c r="Y153" s="1">
        <f t="shared" si="38"/>
        <v>-1.1650375567160585</v>
      </c>
      <c r="Z153" s="1">
        <f t="shared" si="39"/>
        <v>-1.0217136596869547</v>
      </c>
    </row>
    <row r="154" spans="19:26" x14ac:dyDescent="0.25">
      <c r="S154" s="1" t="s">
        <v>918</v>
      </c>
      <c r="T154" s="1">
        <v>1.51</v>
      </c>
      <c r="U154" s="11" t="s">
        <v>919</v>
      </c>
      <c r="V154" s="1">
        <f t="shared" si="35"/>
        <v>-1.2694507328045168</v>
      </c>
      <c r="W154" s="1">
        <f t="shared" si="36"/>
        <v>-1.1667322935195736</v>
      </c>
      <c r="X154" s="1">
        <f t="shared" si="37"/>
        <v>-1.1682258989376337</v>
      </c>
      <c r="Y154" s="1">
        <f t="shared" si="38"/>
        <v>-1.1682203771002315</v>
      </c>
      <c r="Z154" s="1">
        <f t="shared" si="39"/>
        <v>-1.0286691130136552</v>
      </c>
    </row>
    <row r="155" spans="19:26" x14ac:dyDescent="0.25">
      <c r="S155" s="1" t="s">
        <v>920</v>
      </c>
      <c r="T155" s="1">
        <v>1.52</v>
      </c>
      <c r="U155" s="11" t="s">
        <v>921</v>
      </c>
      <c r="V155" s="1">
        <f t="shared" si="35"/>
        <v>-1.2808978894021985</v>
      </c>
      <c r="W155" s="1">
        <f t="shared" si="36"/>
        <v>-1.1698660304939801</v>
      </c>
      <c r="X155" s="1">
        <f t="shared" si="37"/>
        <v>-1.1713156172412493</v>
      </c>
      <c r="Y155" s="1">
        <f t="shared" si="38"/>
        <v>-1.1713102613329238</v>
      </c>
      <c r="Z155" s="1">
        <f t="shared" si="39"/>
        <v>-1.0357012281164084</v>
      </c>
    </row>
    <row r="156" spans="19:26" x14ac:dyDescent="0.25">
      <c r="S156" s="1" t="s">
        <v>922</v>
      </c>
      <c r="T156" s="1">
        <v>1.53</v>
      </c>
      <c r="U156" s="11" t="s">
        <v>923</v>
      </c>
      <c r="V156" s="1">
        <f t="shared" si="35"/>
        <v>-1.2923825877617965</v>
      </c>
      <c r="W156" s="1">
        <f t="shared" si="36"/>
        <v>-1.1729071132846407</v>
      </c>
      <c r="X156" s="1">
        <f t="shared" si="37"/>
        <v>-1.1743131529417081</v>
      </c>
      <c r="Y156" s="1">
        <f t="shared" si="38"/>
        <v>-1.1743079606846969</v>
      </c>
      <c r="Z156" s="1">
        <f t="shared" si="39"/>
        <v>-1.0428090593431278</v>
      </c>
    </row>
    <row r="157" spans="19:26" x14ac:dyDescent="0.25">
      <c r="S157" s="1" t="s">
        <v>924</v>
      </c>
      <c r="T157" s="1">
        <v>1.54</v>
      </c>
      <c r="U157" s="11" t="s">
        <v>925</v>
      </c>
      <c r="V157" s="1">
        <f t="shared" si="35"/>
        <v>-1.3039041850949309</v>
      </c>
      <c r="W157" s="1">
        <f t="shared" si="36"/>
        <v>-1.1758562912394801</v>
      </c>
      <c r="X157" s="1">
        <f t="shared" si="37"/>
        <v>-1.1772192521523495</v>
      </c>
      <c r="Y157" s="1">
        <f t="shared" si="38"/>
        <v>-1.1772142213171017</v>
      </c>
      <c r="Z157" s="1">
        <f t="shared" si="39"/>
        <v>-1.0499916001372418</v>
      </c>
    </row>
    <row r="158" spans="19:26" x14ac:dyDescent="0.25">
      <c r="S158" s="1" t="s">
        <v>926</v>
      </c>
      <c r="T158" s="1">
        <v>1.55</v>
      </c>
      <c r="U158" s="11" t="s">
        <v>927</v>
      </c>
      <c r="V158" s="1">
        <f t="shared" si="35"/>
        <v>-1.3154620431587902</v>
      </c>
      <c r="W158" s="1">
        <f t="shared" si="36"/>
        <v>-1.1787143088039798</v>
      </c>
      <c r="X158" s="1">
        <f t="shared" si="37"/>
        <v>-1.1800346563140411</v>
      </c>
      <c r="Y158" s="1">
        <f t="shared" si="38"/>
        <v>-1.180029784717777</v>
      </c>
      <c r="Z158" s="1">
        <f t="shared" si="39"/>
        <v>-1.0572477845526944</v>
      </c>
    </row>
    <row r="159" spans="19:26" x14ac:dyDescent="0.25">
      <c r="S159" s="1" t="s">
        <v>928</v>
      </c>
      <c r="T159" s="1">
        <v>1.56</v>
      </c>
      <c r="U159" s="11" t="s">
        <v>929</v>
      </c>
      <c r="V159" s="1">
        <f t="shared" si="35"/>
        <v>-1.327055528117824</v>
      </c>
      <c r="W159" s="1">
        <f t="shared" si="36"/>
        <v>-1.1814819059606438</v>
      </c>
      <c r="X159" s="1">
        <f t="shared" si="37"/>
        <v>-1.1827601026360344</v>
      </c>
      <c r="Y159" s="1">
        <f t="shared" si="38"/>
        <v>-1.1827553881412531</v>
      </c>
      <c r="Z159" s="1">
        <f t="shared" si="39"/>
        <v>-1.0645764887466682</v>
      </c>
    </row>
    <row r="160" spans="19:26" x14ac:dyDescent="0.25">
      <c r="S160" s="1" t="s">
        <v>930</v>
      </c>
      <c r="T160" s="1">
        <v>1.57</v>
      </c>
      <c r="U160" s="11" t="s">
        <v>931</v>
      </c>
      <c r="V160" s="1">
        <f t="shared" si="35"/>
        <v>-1.3386840104115938</v>
      </c>
      <c r="W160" s="1">
        <f t="shared" si="36"/>
        <v>-1.1841598186735396</v>
      </c>
      <c r="X160" s="1">
        <f t="shared" si="37"/>
        <v>-1.1853963245409922</v>
      </c>
      <c r="Y160" s="1">
        <f t="shared" si="38"/>
        <v>-1.1853917650539405</v>
      </c>
      <c r="Z160" s="1">
        <f t="shared" si="39"/>
        <v>-1.0719765324520008</v>
      </c>
    </row>
    <row r="161" spans="19:26" x14ac:dyDescent="0.25">
      <c r="S161" s="1" t="s">
        <v>932</v>
      </c>
      <c r="T161" s="1">
        <v>1.58</v>
      </c>
      <c r="U161" s="11" t="s">
        <v>933</v>
      </c>
      <c r="V161" s="1">
        <f t="shared" si="35"/>
        <v>-1.3503468646287862</v>
      </c>
      <c r="W161" s="1">
        <f t="shared" si="36"/>
        <v>-1.1867487793364069</v>
      </c>
      <c r="X161" s="1">
        <f t="shared" si="37"/>
        <v>-1.1879440521127769</v>
      </c>
      <c r="Y161" s="1">
        <f t="shared" si="38"/>
        <v>-1.1879396455818778</v>
      </c>
      <c r="Z161" s="1">
        <f t="shared" si="39"/>
        <v>-1.079446680431186</v>
      </c>
    </row>
    <row r="162" spans="19:26" x14ac:dyDescent="0.25">
      <c r="S162" s="1" t="s">
        <v>934</v>
      </c>
      <c r="T162" s="1">
        <v>1.59</v>
      </c>
      <c r="U162" s="11" t="s">
        <v>935</v>
      </c>
      <c r="V162" s="1">
        <f t="shared" si="35"/>
        <v>-1.3620434693873811</v>
      </c>
      <c r="W162" s="1">
        <f t="shared" si="36"/>
        <v>-1.189249517222926</v>
      </c>
      <c r="X162" s="1">
        <f t="shared" si="37"/>
        <v>-1.1904040125455781</v>
      </c>
      <c r="Y162" s="1">
        <f t="shared" si="38"/>
        <v>-1.190399756959827</v>
      </c>
      <c r="Z162" s="1">
        <f t="shared" si="39"/>
        <v>-1.0869856439137027</v>
      </c>
    </row>
    <row r="163" spans="19:26" x14ac:dyDescent="0.25">
      <c r="S163" s="1" t="s">
        <v>936</v>
      </c>
      <c r="T163" s="1">
        <v>1.6</v>
      </c>
      <c r="U163" s="11" t="s">
        <v>937</v>
      </c>
      <c r="V163" s="1">
        <f t="shared" si="35"/>
        <v>-1.3737732072209601</v>
      </c>
      <c r="W163" s="1">
        <f t="shared" si="36"/>
        <v>-1.19166275893775</v>
      </c>
      <c r="X163" s="1">
        <f t="shared" si="37"/>
        <v>-1.1927769305930367</v>
      </c>
      <c r="Y163" s="1">
        <f t="shared" si="38"/>
        <v>-1.1927728239803725</v>
      </c>
      <c r="Z163" s="1">
        <f t="shared" si="39"/>
        <v>-1.0945920820183073</v>
      </c>
    </row>
    <row r="164" spans="19:26" x14ac:dyDescent="0.25">
      <c r="S164" s="1" t="s">
        <v>938</v>
      </c>
      <c r="T164" s="1">
        <v>1.61</v>
      </c>
      <c r="U164" s="11" t="s">
        <v>939</v>
      </c>
      <c r="V164" s="1">
        <f t="shared" si="35"/>
        <v>-1.3855354644711315</v>
      </c>
      <c r="W164" s="1">
        <f t="shared" si="36"/>
        <v>-1.1939892288669638</v>
      </c>
      <c r="X164" s="1">
        <f t="shared" si="37"/>
        <v>-1.1950635290160638</v>
      </c>
      <c r="Y164" s="1">
        <f t="shared" si="38"/>
        <v>-1.1950595694417105</v>
      </c>
      <c r="Z164" s="1">
        <f t="shared" si="39"/>
        <v>-1.1022646031618253</v>
      </c>
    </row>
    <row r="165" spans="19:26" x14ac:dyDescent="0.25">
      <c r="S165" s="1" t="s">
        <v>940</v>
      </c>
      <c r="T165" s="1">
        <v>1.62</v>
      </c>
      <c r="U165" s="11" t="s">
        <v>941</v>
      </c>
      <c r="V165" s="1">
        <f t="shared" si="35"/>
        <v>-1.3973296311860388</v>
      </c>
      <c r="W165" s="1">
        <f t="shared" si="36"/>
        <v>-1.1962296496266906</v>
      </c>
      <c r="X165" s="1">
        <f t="shared" si="37"/>
        <v>-1.1972645290280914</v>
      </c>
      <c r="Y165" s="1">
        <f t="shared" si="38"/>
        <v>-1.1972607145928853</v>
      </c>
      <c r="Z165" s="1">
        <f t="shared" si="39"/>
        <v>-1.110001766455837</v>
      </c>
    </row>
    <row r="166" spans="19:26" x14ac:dyDescent="0.25">
      <c r="S166" s="1" t="s">
        <v>942</v>
      </c>
      <c r="T166" s="1">
        <v>1.63</v>
      </c>
      <c r="U166" s="11" t="s">
        <v>943</v>
      </c>
      <c r="V166" s="1">
        <f t="shared" si="35"/>
        <v>-1.409155101024913</v>
      </c>
      <c r="W166" s="1">
        <f t="shared" si="36"/>
        <v>-1.1983847425085867</v>
      </c>
      <c r="X166" s="1">
        <f t="shared" si="37"/>
        <v>-1.1993806507365457</v>
      </c>
      <c r="Y166" s="1">
        <f t="shared" si="38"/>
        <v>-1.1993769795752429</v>
      </c>
      <c r="Z166" s="1">
        <f t="shared" si="39"/>
        <v>-1.1178020830925974</v>
      </c>
    </row>
    <row r="167" spans="19:26" x14ac:dyDescent="0.25">
      <c r="S167" s="1" t="s">
        <v>944</v>
      </c>
      <c r="T167" s="1">
        <v>1.64</v>
      </c>
      <c r="U167" s="11" t="s">
        <v>945</v>
      </c>
      <c r="V167" s="1">
        <f t="shared" si="35"/>
        <v>-1.4210112711686209</v>
      </c>
      <c r="W167" s="1">
        <f t="shared" si="36"/>
        <v>-1.2004552279210414</v>
      </c>
      <c r="X167" s="1">
        <f t="shared" si="37"/>
        <v>-1.2014126135793726</v>
      </c>
      <c r="Y167" s="1">
        <f t="shared" si="38"/>
        <v>-1.2014090838589482</v>
      </c>
      <c r="Z167" s="1">
        <f t="shared" si="39"/>
        <v>-1.1256640177213708</v>
      </c>
    </row>
    <row r="168" spans="19:26" x14ac:dyDescent="0.25">
      <c r="S168" s="1" t="s">
        <v>946</v>
      </c>
      <c r="T168" s="1">
        <v>1.65</v>
      </c>
      <c r="U168" s="11" t="s">
        <v>947</v>
      </c>
      <c r="V168" s="1">
        <f t="shared" si="35"/>
        <v>-1.4328975422361527</v>
      </c>
      <c r="W168" s="1">
        <f t="shared" si="36"/>
        <v>-1.2024418258249063</v>
      </c>
      <c r="X168" s="1">
        <f t="shared" si="37"/>
        <v>-1.2033611367554937</v>
      </c>
      <c r="Y168" s="1">
        <f t="shared" si="38"/>
        <v>-1.2033577466734318</v>
      </c>
      <c r="Z168" s="1">
        <f t="shared" si="39"/>
        <v>-1.1335859898163121</v>
      </c>
    </row>
    <row r="169" spans="19:26" x14ac:dyDescent="0.25">
      <c r="S169" s="1" t="s">
        <v>948</v>
      </c>
      <c r="T169" s="1">
        <v>1.66</v>
      </c>
      <c r="U169" s="11" t="s">
        <v>949</v>
      </c>
      <c r="V169" s="1">
        <f t="shared" si="35"/>
        <v>-1.4448133182069844</v>
      </c>
      <c r="W169" s="1">
        <f t="shared" si="36"/>
        <v>-1.2043452561626644</v>
      </c>
      <c r="X169" s="1">
        <f t="shared" si="37"/>
        <v>-1.2052269396481019</v>
      </c>
      <c r="Y169" s="1">
        <f t="shared" si="38"/>
        <v>-1.2052236874306828</v>
      </c>
      <c r="Z169" s="1">
        <f t="shared" si="39"/>
        <v>-1.1415663750368894</v>
      </c>
    </row>
    <row r="170" spans="19:26" x14ac:dyDescent="0.25">
      <c r="S170" s="1" t="s">
        <v>950</v>
      </c>
      <c r="T170" s="1">
        <v>1.67</v>
      </c>
      <c r="U170" s="11" t="s">
        <v>951</v>
      </c>
      <c r="V170" s="1">
        <f t="shared" si="35"/>
        <v>-1.4567580063492462</v>
      </c>
      <c r="W170" s="1">
        <f t="shared" si="36"/>
        <v>-1.2061662392799486</v>
      </c>
      <c r="X170" s="1">
        <f t="shared" si="37"/>
        <v>-1.2070107422397696</v>
      </c>
      <c r="Y170" s="1">
        <f t="shared" si="38"/>
        <v>-1.2070076261403566</v>
      </c>
      <c r="Z170" s="1">
        <f t="shared" si="39"/>
        <v>-1.1496035065817891</v>
      </c>
    </row>
    <row r="171" spans="19:26" x14ac:dyDescent="0.25">
      <c r="S171" s="1" t="s">
        <v>952</v>
      </c>
      <c r="T171" s="1">
        <v>1.68</v>
      </c>
      <c r="U171" s="11" t="s">
        <v>953</v>
      </c>
      <c r="V171" s="1">
        <f t="shared" si="35"/>
        <v>-1.4687310171536163</v>
      </c>
      <c r="W171" s="1">
        <f t="shared" si="36"/>
        <v>-1.2079054963383966</v>
      </c>
      <c r="X171" s="1">
        <f t="shared" si="37"/>
        <v>-1.2087132655183663</v>
      </c>
      <c r="Y171" s="1">
        <f t="shared" si="38"/>
        <v>-1.208710283815698</v>
      </c>
      <c r="Z171" s="1">
        <f t="shared" si="39"/>
        <v>-1.1576956765371162</v>
      </c>
    </row>
    <row r="172" spans="19:26" x14ac:dyDescent="0.25">
      <c r="S172" s="1" t="s">
        <v>954</v>
      </c>
      <c r="T172" s="1">
        <v>1.69</v>
      </c>
      <c r="U172" s="11" t="s">
        <v>955</v>
      </c>
      <c r="V172" s="1">
        <f t="shared" si="35"/>
        <v>-1.4807317642728557</v>
      </c>
      <c r="W172" s="1">
        <f t="shared" si="36"/>
        <v>-1.2095637497188585</v>
      </c>
      <c r="X172" s="1">
        <f t="shared" si="37"/>
        <v>-1.210335231872838</v>
      </c>
      <c r="Y172" s="1">
        <f t="shared" si="38"/>
        <v>-1.210332382869326</v>
      </c>
      <c r="Z172" s="1">
        <f t="shared" si="39"/>
        <v>-1.1658411372196344</v>
      </c>
    </row>
    <row r="173" spans="19:26" x14ac:dyDescent="0.25">
      <c r="S173" s="1" t="s">
        <v>956</v>
      </c>
      <c r="T173" s="1">
        <v>1.7</v>
      </c>
      <c r="U173" s="11" t="s">
        <v>957</v>
      </c>
      <c r="V173" s="1">
        <f t="shared" si="35"/>
        <v>-1.4927596644668937</v>
      </c>
      <c r="W173" s="1">
        <f t="shared" si="36"/>
        <v>-1.2111417234140043</v>
      </c>
      <c r="X173" s="1">
        <f t="shared" si="37"/>
        <v>-1.2118773654779287</v>
      </c>
      <c r="Y173" s="1">
        <f t="shared" si="38"/>
        <v>-1.2118746474979669</v>
      </c>
      <c r="Z173" s="1">
        <f t="shared" si="39"/>
        <v>-1.1740381025157183</v>
      </c>
    </row>
    <row r="174" spans="19:26" x14ac:dyDescent="0.25">
      <c r="S174" s="1" t="s">
        <v>958</v>
      </c>
      <c r="T174" s="1">
        <v>1.71</v>
      </c>
      <c r="U174" s="11" t="s">
        <v>959</v>
      </c>
      <c r="V174" s="1">
        <f t="shared" si="35"/>
        <v>-1.5048141375533628</v>
      </c>
      <c r="W174" s="1">
        <f t="shared" si="36"/>
        <v>-1.2126401434094543</v>
      </c>
      <c r="X174" s="1">
        <f t="shared" si="37"/>
        <v>-1.2133403926669899</v>
      </c>
      <c r="Y174" s="1">
        <f t="shared" si="38"/>
        <v>-1.2133378040552807</v>
      </c>
      <c r="Z174" s="1">
        <f t="shared" si="39"/>
        <v>-1.1822847492165678</v>
      </c>
    </row>
    <row r="175" spans="19:26" x14ac:dyDescent="0.25">
      <c r="S175" s="1" t="s">
        <v>960</v>
      </c>
      <c r="T175" s="1">
        <v>1.72</v>
      </c>
      <c r="U175" s="11" t="s">
        <v>961</v>
      </c>
      <c r="V175" s="1">
        <f t="shared" si="35"/>
        <v>-1.5168946063634805</v>
      </c>
      <c r="W175" s="1">
        <f t="shared" si="36"/>
        <v>-1.214059738052556</v>
      </c>
      <c r="X175" s="1">
        <f t="shared" si="37"/>
        <v>-1.2147250422920468</v>
      </c>
      <c r="Y175" s="1">
        <f t="shared" si="38"/>
        <v>-1.2147225814119431</v>
      </c>
      <c r="Z175" s="1">
        <f t="shared" si="39"/>
        <v>-1.1905792183502035</v>
      </c>
    </row>
    <row r="176" spans="19:26" x14ac:dyDescent="0.25">
      <c r="S176" s="1" t="s">
        <v>962</v>
      </c>
      <c r="T176" s="1">
        <v>1.73</v>
      </c>
      <c r="U176" s="11" t="s">
        <v>963</v>
      </c>
      <c r="V176" s="1">
        <f t="shared" si="35"/>
        <v>-1.5290004967031652</v>
      </c>
      <c r="W176" s="1">
        <f t="shared" si="36"/>
        <v>-1.2154012384080206</v>
      </c>
      <c r="X176" s="1">
        <f t="shared" si="37"/>
        <v>-1.2160320460703413</v>
      </c>
      <c r="Y176" s="1">
        <f t="shared" si="38"/>
        <v>-1.2160297113022098</v>
      </c>
      <c r="Z176" s="1">
        <f t="shared" si="39"/>
        <v>-1.1989196165106468</v>
      </c>
    </row>
    <row r="177" spans="19:26" x14ac:dyDescent="0.25">
      <c r="S177" s="1" t="s">
        <v>964</v>
      </c>
      <c r="T177" s="1">
        <v>1.74</v>
      </c>
      <c r="U177" s="11" t="s">
        <v>965</v>
      </c>
      <c r="V177" s="1">
        <f t="shared" si="35"/>
        <v>-1.5411312373192714</v>
      </c>
      <c r="W177" s="1">
        <f t="shared" si="36"/>
        <v>-1.21666537859963</v>
      </c>
      <c r="X177" s="1">
        <f t="shared" si="37"/>
        <v>-1.2172621389166198</v>
      </c>
      <c r="Y177" s="1">
        <f t="shared" si="38"/>
        <v>-1.2172599286562304</v>
      </c>
      <c r="Z177" s="1">
        <f t="shared" si="39"/>
        <v>-1.2073040171846279</v>
      </c>
    </row>
    <row r="178" spans="19:26" x14ac:dyDescent="0.25">
      <c r="S178" s="1" t="s">
        <v>966</v>
      </c>
      <c r="T178" s="1">
        <v>1.75</v>
      </c>
      <c r="U178" s="11" t="s">
        <v>967</v>
      </c>
      <c r="V178" s="1">
        <f t="shared" si="35"/>
        <v>-1.5532862598708213</v>
      </c>
      <c r="W178" s="1">
        <f t="shared" si="36"/>
        <v>-1.217852896137307</v>
      </c>
      <c r="X178" s="1">
        <f t="shared" si="37"/>
        <v>-1.2184160592604696</v>
      </c>
      <c r="Y178" s="1">
        <f t="shared" si="38"/>
        <v>-1.2184139719174125</v>
      </c>
      <c r="Z178" s="1">
        <f t="shared" si="39"/>
        <v>-1.2157304620761062</v>
      </c>
    </row>
    <row r="179" spans="19:26" x14ac:dyDescent="0.25">
      <c r="S179" s="1" t="s">
        <v>968</v>
      </c>
      <c r="T179" s="1">
        <v>1.76</v>
      </c>
      <c r="U179" s="11" t="s">
        <v>969</v>
      </c>
      <c r="V179" s="1">
        <f t="shared" si="35"/>
        <v>-1.5654649989051033</v>
      </c>
      <c r="W179" s="1">
        <f t="shared" si="36"/>
        <v>-1.2189645322288665</v>
      </c>
      <c r="X179" s="1">
        <f t="shared" si="37"/>
        <v>-1.2194945493480589</v>
      </c>
      <c r="Y179" s="1">
        <f t="shared" si="38"/>
        <v>-1.2194925833441899</v>
      </c>
      <c r="Z179" s="1">
        <f t="shared" si="39"/>
        <v>-1.2241969624287885</v>
      </c>
    </row>
    <row r="180" spans="19:26" x14ac:dyDescent="0.25">
      <c r="S180" s="1" t="s">
        <v>970</v>
      </c>
      <c r="T180" s="1">
        <v>1.77</v>
      </c>
      <c r="U180" s="11" t="s">
        <v>971</v>
      </c>
      <c r="V180" s="1">
        <f t="shared" si="35"/>
        <v>-1.5776668918385068</v>
      </c>
      <c r="W180" s="1">
        <f t="shared" si="36"/>
        <v>-1.2200010320758137</v>
      </c>
      <c r="X180" s="1">
        <f t="shared" si="37"/>
        <v>-1.220498355527678</v>
      </c>
      <c r="Y180" s="1">
        <f t="shared" si="38"/>
        <v>-1.2204965092956026</v>
      </c>
      <c r="Z180" s="1">
        <f t="shared" si="39"/>
        <v>-1.23270150034679</v>
      </c>
    </row>
    <row r="181" spans="19:26" x14ac:dyDescent="0.25">
      <c r="S181" s="1" t="s">
        <v>972</v>
      </c>
      <c r="T181" s="1">
        <v>1.78</v>
      </c>
      <c r="U181" s="11" t="s">
        <v>973</v>
      </c>
      <c r="V181" s="1">
        <f t="shared" si="35"/>
        <v>-1.5898913789419555</v>
      </c>
      <c r="W181" s="1">
        <f t="shared" si="36"/>
        <v>-1.2209631451525993</v>
      </c>
      <c r="X181" s="1">
        <f t="shared" si="37"/>
        <v>-1.2214282285185256</v>
      </c>
      <c r="Y181" s="1">
        <f t="shared" si="38"/>
        <v>-1.2214265005001168</v>
      </c>
      <c r="Z181" s="1">
        <f t="shared" si="39"/>
        <v>-1.2412420301135143</v>
      </c>
    </row>
    <row r="182" spans="19:26" x14ac:dyDescent="0.25">
      <c r="S182" s="1" t="s">
        <v>974</v>
      </c>
      <c r="T182" s="1">
        <v>1.79</v>
      </c>
      <c r="U182" s="11" t="s">
        <v>975</v>
      </c>
      <c r="V182" s="1">
        <f t="shared" si="35"/>
        <v>-1.6021379033307945</v>
      </c>
      <c r="W182" s="1">
        <f t="shared" si="36"/>
        <v>-1.2218516254688012</v>
      </c>
      <c r="X182" s="1">
        <f t="shared" si="37"/>
        <v>-1.2222849236622257</v>
      </c>
      <c r="Y182" s="1">
        <f t="shared" si="38"/>
        <v>-1.2222833123071821</v>
      </c>
      <c r="Z182" s="1">
        <f t="shared" si="39"/>
        <v>-1.2498164795087474</v>
      </c>
    </row>
    <row r="183" spans="19:26" x14ac:dyDescent="0.25">
      <c r="S183" s="1" t="s">
        <v>976</v>
      </c>
      <c r="T183" s="1">
        <v>1.8</v>
      </c>
      <c r="U183" s="11" t="s">
        <v>977</v>
      </c>
      <c r="V183" s="1">
        <f t="shared" si="35"/>
        <v>-1.6144059109589886</v>
      </c>
      <c r="W183" s="1">
        <f t="shared" si="36"/>
        <v>-1.2226672318137219</v>
      </c>
      <c r="X183" s="1">
        <f t="shared" si="37"/>
        <v>-1.2230692011566151</v>
      </c>
      <c r="Y183" s="1">
        <f t="shared" si="38"/>
        <v>-1.2230677049210616</v>
      </c>
      <c r="Z183" s="1">
        <f t="shared" si="39"/>
        <v>-1.2584227511239323</v>
      </c>
    </row>
    <row r="184" spans="19:26" x14ac:dyDescent="0.25">
      <c r="S184" s="1" t="s">
        <v>978</v>
      </c>
      <c r="T184" s="1">
        <v>1.81</v>
      </c>
      <c r="U184" s="11" t="s">
        <v>979</v>
      </c>
      <c r="V184" s="1">
        <f t="shared" si="35"/>
        <v>-1.626694850617477</v>
      </c>
      <c r="W184" s="1">
        <f t="shared" si="36"/>
        <v>-1.2234107279829618</v>
      </c>
      <c r="X184" s="1">
        <f t="shared" si="37"/>
        <v>-1.2237818262713775</v>
      </c>
      <c r="Y184" s="1">
        <f t="shared" si="38"/>
        <v>-1.2237804436165136</v>
      </c>
      <c r="Z184" s="1">
        <f t="shared" si="39"/>
        <v>-1.2670587236755113</v>
      </c>
    </row>
    <row r="185" spans="19:26" x14ac:dyDescent="0.25">
      <c r="S185" s="1" t="s">
        <v>980</v>
      </c>
      <c r="T185" s="1">
        <v>1.82</v>
      </c>
      <c r="U185" s="11" t="s">
        <v>981</v>
      </c>
      <c r="V185" s="1">
        <f t="shared" si="35"/>
        <v>-1.639004173936534</v>
      </c>
      <c r="W185" s="1">
        <f t="shared" si="36"/>
        <v>-1.2240828829865702</v>
      </c>
      <c r="X185" s="1">
        <f t="shared" si="37"/>
        <v>-1.2244235695451624</v>
      </c>
      <c r="Y185" s="1">
        <f t="shared" si="38"/>
        <v>-1.2244222989359532</v>
      </c>
      <c r="Z185" s="1">
        <f t="shared" si="39"/>
        <v>-1.2757222533161805</v>
      </c>
    </row>
    <row r="186" spans="19:26" x14ac:dyDescent="0.25">
      <c r="S186" s="1" t="s">
        <v>982</v>
      </c>
      <c r="T186" s="1">
        <v>1.83</v>
      </c>
      <c r="U186" s="11" t="s">
        <v>983</v>
      </c>
      <c r="V186" s="1">
        <f t="shared" si="35"/>
        <v>-1.6513333353919757</v>
      </c>
      <c r="W186" s="1">
        <f t="shared" si="36"/>
        <v>-1.2246844712384071</v>
      </c>
      <c r="X186" s="1">
        <f t="shared" si="37"/>
        <v>-1.2249952069638452</v>
      </c>
      <c r="Y186" s="1">
        <f t="shared" si="38"/>
        <v>-1.2249940468677698</v>
      </c>
      <c r="Z186" s="1">
        <f t="shared" si="39"/>
        <v>-1.2844111749438465</v>
      </c>
    </row>
    <row r="187" spans="19:26" x14ac:dyDescent="0.25">
      <c r="S187" s="1" t="s">
        <v>984</v>
      </c>
      <c r="T187" s="1">
        <v>1.84</v>
      </c>
      <c r="U187" s="11" t="s">
        <v>985</v>
      </c>
      <c r="V187" s="1">
        <f t="shared" si="35"/>
        <v>-1.6636817923150515</v>
      </c>
      <c r="W187" s="1">
        <f t="shared" si="36"/>
        <v>-1.2252162727264184</v>
      </c>
      <c r="X187" s="1">
        <f t="shared" si="37"/>
        <v>-1.2254975201196787</v>
      </c>
      <c r="Y187" s="1">
        <f t="shared" si="38"/>
        <v>-1.2254964690055243</v>
      </c>
      <c r="Z187" s="1">
        <f t="shared" si="39"/>
        <v>-1.2931233035080285</v>
      </c>
    </row>
    <row r="188" spans="19:26" x14ac:dyDescent="0.25">
      <c r="S188" s="1" t="s">
        <v>986</v>
      </c>
      <c r="T188" s="1">
        <v>1.85</v>
      </c>
      <c r="U188" s="11" t="s">
        <v>987</v>
      </c>
      <c r="V188" s="1">
        <f t="shared" si="35"/>
        <v>-1.6760490049058596</v>
      </c>
      <c r="W188" s="1">
        <f t="shared" si="36"/>
        <v>-1.2256790731635656</v>
      </c>
      <c r="X188" s="1">
        <f t="shared" si="37"/>
        <v>-1.2259312963510791</v>
      </c>
      <c r="Y188" s="1">
        <f t="shared" si="38"/>
        <v>-1.2259303526877945</v>
      </c>
      <c r="Z188" s="1">
        <f t="shared" si="39"/>
        <v>-1.3018564353134052</v>
      </c>
    </row>
    <row r="189" spans="19:26" x14ac:dyDescent="0.25">
      <c r="S189" s="1" t="s">
        <v>988</v>
      </c>
      <c r="T189" s="1">
        <v>1.86</v>
      </c>
      <c r="U189" s="11" t="s">
        <v>989</v>
      </c>
      <c r="V189" s="1">
        <f t="shared" si="35"/>
        <v>-1.6884344362501176</v>
      </c>
      <c r="W189" s="1">
        <f t="shared" si="36"/>
        <v>-1.2260736641191849</v>
      </c>
      <c r="X189" s="1">
        <f t="shared" si="37"/>
        <v>-1.2262973288628789</v>
      </c>
      <c r="Y189" s="1">
        <f t="shared" si="38"/>
        <v>-1.226296491118483</v>
      </c>
      <c r="Z189" s="1">
        <f t="shared" si="39"/>
        <v>-1.3106083493201592</v>
      </c>
    </row>
    <row r="190" spans="19:26" x14ac:dyDescent="0.25">
      <c r="S190" s="1" t="s">
        <v>990</v>
      </c>
      <c r="T190" s="1">
        <v>1.87</v>
      </c>
      <c r="U190" s="11" t="s">
        <v>991</v>
      </c>
      <c r="V190" s="1">
        <f t="shared" si="35"/>
        <v>-1.700837552339121</v>
      </c>
      <c r="W190" s="1">
        <f t="shared" si="36"/>
        <v>-1.2264008431306324</v>
      </c>
      <c r="X190" s="1">
        <f t="shared" si="37"/>
        <v>-1.2265964168269088</v>
      </c>
      <c r="Y190" s="1">
        <f t="shared" si="38"/>
        <v>-1.2265956834674594</v>
      </c>
      <c r="Z190" s="1">
        <f t="shared" si="39"/>
        <v>-1.3193768084407376</v>
      </c>
    </row>
    <row r="191" spans="19:26" x14ac:dyDescent="0.25">
      <c r="S191" s="1" t="s">
        <v>992</v>
      </c>
      <c r="T191" s="1">
        <v>1.88</v>
      </c>
      <c r="U191" s="11" t="s">
        <v>993</v>
      </c>
      <c r="V191" s="1">
        <f t="shared" si="35"/>
        <v>-1.7132578220927213</v>
      </c>
      <c r="W191" s="1">
        <f t="shared" si="36"/>
        <v>-1.2266614137950775</v>
      </c>
      <c r="X191" s="1">
        <f t="shared" si="37"/>
        <v>-1.2268293654628186</v>
      </c>
      <c r="Y191" s="1">
        <f t="shared" si="38"/>
        <v>-1.22682873495144</v>
      </c>
      <c r="Z191" s="1">
        <f t="shared" si="39"/>
        <v>-1.3281595608326018</v>
      </c>
    </row>
    <row r="192" spans="19:26" x14ac:dyDescent="0.25">
      <c r="S192" s="1" t="s">
        <v>994</v>
      </c>
      <c r="T192" s="1">
        <v>1.89</v>
      </c>
      <c r="U192" s="11" t="s">
        <v>995</v>
      </c>
      <c r="V192" s="1">
        <f t="shared" si="35"/>
        <v>-1.7256947173851482</v>
      </c>
      <c r="W192" s="1">
        <f t="shared" si="36"/>
        <v>-1.2268561858413927</v>
      </c>
      <c r="X192" s="1">
        <f t="shared" si="37"/>
        <v>-1.2269969860990972</v>
      </c>
      <c r="Y192" s="1">
        <f t="shared" si="38"/>
        <v>-1.226996456895072</v>
      </c>
      <c r="Z192" s="1">
        <f t="shared" si="39"/>
        <v>-1.3369543411865146</v>
      </c>
    </row>
    <row r="193" spans="19:26" x14ac:dyDescent="0.25">
      <c r="S193" s="1" t="s">
        <v>996</v>
      </c>
      <c r="T193" s="1">
        <v>1.9</v>
      </c>
      <c r="U193" s="11" t="s">
        <v>997</v>
      </c>
      <c r="V193" s="1">
        <f t="shared" si="35"/>
        <v>-1.7381477130735086</v>
      </c>
      <c r="W193" s="1">
        <f t="shared" si="36"/>
        <v>-1.226985975182102</v>
      </c>
      <c r="X193" s="1">
        <f t="shared" si="37"/>
        <v>-1.2271000962142944</v>
      </c>
      <c r="Y193" s="1">
        <f t="shared" si="38"/>
        <v>-1.2270996667722176</v>
      </c>
      <c r="Z193" s="1">
        <f t="shared" si="39"/>
        <v>-1.3457588720098803</v>
      </c>
    </row>
    <row r="194" spans="19:26" x14ac:dyDescent="0.25">
      <c r="S194" s="1" t="s">
        <v>998</v>
      </c>
      <c r="T194" s="1">
        <v>1.91</v>
      </c>
      <c r="U194" s="11" t="s">
        <v>999</v>
      </c>
      <c r="V194" s="1">
        <f t="shared" si="35"/>
        <v>-1.7506162870287836</v>
      </c>
      <c r="W194" s="1">
        <f t="shared" si="36"/>
        <v>-1.2270516039454313</v>
      </c>
      <c r="X194" s="1">
        <f t="shared" si="37"/>
        <v>-1.2271395194585029</v>
      </c>
      <c r="Y194" s="1">
        <f t="shared" si="38"/>
        <v>-1.2271391882275025</v>
      </c>
      <c r="Z194" s="1">
        <f t="shared" si="39"/>
        <v>-1.3545708649046071</v>
      </c>
    </row>
    <row r="195" spans="19:26" x14ac:dyDescent="0.25">
      <c r="S195" s="1" t="s">
        <v>1000</v>
      </c>
      <c r="T195" s="1">
        <v>1.92</v>
      </c>
      <c r="U195" s="11" t="s">
        <v>1001</v>
      </c>
      <c r="V195" s="1">
        <f t="shared" si="35"/>
        <v>-1.7630999201691537</v>
      </c>
      <c r="W195" s="1">
        <f t="shared" si="36"/>
        <v>-1.2270539004875138</v>
      </c>
      <c r="X195" s="1">
        <f t="shared" si="37"/>
        <v>-1.2271160856551859</v>
      </c>
      <c r="Y195" s="1">
        <f t="shared" si="38"/>
        <v>-1.2271158510782088</v>
      </c>
      <c r="Z195" s="1">
        <f t="shared" si="39"/>
        <v>-1.3633880218389662</v>
      </c>
    </row>
    <row r="196" spans="19:26" x14ac:dyDescent="0.25">
      <c r="S196" s="1" t="s">
        <v>1002</v>
      </c>
      <c r="T196" s="1">
        <v>1.93</v>
      </c>
      <c r="U196" s="11" t="s">
        <v>1003</v>
      </c>
      <c r="V196" s="1">
        <f t="shared" si="35"/>
        <v>-1.7755980964954758</v>
      </c>
      <c r="W196" s="1">
        <f t="shared" si="36"/>
        <v>-1.2269936993848802</v>
      </c>
      <c r="X196" s="1">
        <f t="shared" si="37"/>
        <v>-1.2270306307835095</v>
      </c>
      <c r="Y196" s="1">
        <f t="shared" si="38"/>
        <v>-1.2270304912966759</v>
      </c>
      <c r="Z196" s="1">
        <f t="shared" si="39"/>
        <v>-1.3722080364128728</v>
      </c>
    </row>
    <row r="197" spans="19:26" x14ac:dyDescent="0.25">
      <c r="S197" s="1" t="s">
        <v>1004</v>
      </c>
      <c r="T197" s="1">
        <v>1.94</v>
      </c>
      <c r="U197" s="11" t="s">
        <v>1005</v>
      </c>
      <c r="V197" s="1">
        <f t="shared" si="35"/>
        <v>-1.7881103031287393</v>
      </c>
      <c r="W197" s="1">
        <f t="shared" si="36"/>
        <v>-1.2268718414073909</v>
      </c>
      <c r="X197" s="1">
        <f t="shared" si="37"/>
        <v>-1.2268839969413492</v>
      </c>
      <c r="Y197" s="1">
        <f t="shared" si="38"/>
        <v>-1.226883950973374</v>
      </c>
      <c r="Z197" s="1">
        <f t="shared" si="39"/>
        <v>-1.3810285951159962</v>
      </c>
    </row>
    <row r="198" spans="19:26" x14ac:dyDescent="0.25">
      <c r="S198" s="1" t="s">
        <v>1006</v>
      </c>
      <c r="T198" s="1">
        <v>1.95</v>
      </c>
      <c r="U198" s="11" t="s">
        <v>1007</v>
      </c>
      <c r="V198" s="1">
        <f t="shared" si="35"/>
        <v>-1.8006360303493274</v>
      </c>
      <c r="W198" s="1">
        <f t="shared" si="36"/>
        <v>-1.2266891734718166</v>
      </c>
      <c r="X198" s="1">
        <f t="shared" si="37"/>
        <v>-1.2266770322892089</v>
      </c>
      <c r="Y198" s="1">
        <f t="shared" si="38"/>
        <v>-1.2266770782608925</v>
      </c>
      <c r="Z198" s="1">
        <f t="shared" si="39"/>
        <v>-1.3898473785781067</v>
      </c>
    </row>
    <row r="199" spans="19:26" x14ac:dyDescent="0.25">
      <c r="S199" s="1" t="s">
        <v>1008</v>
      </c>
      <c r="T199" s="1">
        <v>1.96</v>
      </c>
      <c r="U199" s="11" t="s">
        <v>1009</v>
      </c>
      <c r="V199" s="1">
        <f t="shared" si="35"/>
        <v>-1.813174771637911</v>
      </c>
      <c r="W199" s="1">
        <f t="shared" si="36"/>
        <v>-1.2264465485763194</v>
      </c>
      <c r="X199" s="1">
        <f t="shared" si="37"/>
        <v>-1.2264105909753298</v>
      </c>
      <c r="Y199" s="1">
        <f t="shared" si="38"/>
        <v>-1.2264107272991185</v>
      </c>
      <c r="Z199" s="1">
        <f t="shared" si="39"/>
        <v>-1.3986620628110278</v>
      </c>
    </row>
    <row r="200" spans="19:26" x14ac:dyDescent="0.25">
      <c r="S200" s="1" t="s">
        <v>1010</v>
      </c>
      <c r="T200" s="1">
        <v>1.97</v>
      </c>
      <c r="U200" s="11" t="s">
        <v>1011</v>
      </c>
      <c r="V200" s="1">
        <f t="shared" si="35"/>
        <v>-1.8257260237178048</v>
      </c>
      <c r="W200" s="1">
        <f t="shared" si="36"/>
        <v>-1.2261448257161234</v>
      </c>
      <c r="X200" s="1">
        <f t="shared" si="37"/>
        <v>-1.2260855330422906</v>
      </c>
      <c r="Y200" s="1">
        <f t="shared" si="38"/>
        <v>-1.2260857581219065</v>
      </c>
      <c r="Z200" s="1">
        <f t="shared" si="39"/>
        <v>-1.4074703204415657</v>
      </c>
    </row>
    <row r="201" spans="19:26" x14ac:dyDescent="0.25">
      <c r="S201" s="1" t="s">
        <v>1012</v>
      </c>
      <c r="T201" s="1">
        <v>1.98</v>
      </c>
      <c r="U201" s="11" t="s">
        <v>1013</v>
      </c>
      <c r="V201" s="1">
        <f t="shared" si="35"/>
        <v>-1.8382892865986149</v>
      </c>
      <c r="W201" s="1">
        <f t="shared" si="36"/>
        <v>-1.225784869780713</v>
      </c>
      <c r="X201" s="1">
        <f t="shared" si="37"/>
        <v>-1.2257027243154612</v>
      </c>
      <c r="Y201" s="1">
        <f t="shared" si="38"/>
        <v>-1.2257030365456003</v>
      </c>
      <c r="Z201" s="1">
        <f t="shared" si="39"/>
        <v>-1.4162698219347689</v>
      </c>
    </row>
    <row r="202" spans="19:26" x14ac:dyDescent="0.25">
      <c r="S202" s="1" t="s">
        <v>1014</v>
      </c>
      <c r="T202" s="1">
        <v>1.99</v>
      </c>
      <c r="U202" s="11" t="s">
        <v>1015</v>
      </c>
      <c r="V202" s="1">
        <f t="shared" si="35"/>
        <v>-1.850864063621011</v>
      </c>
      <c r="W202" s="1">
        <f t="shared" si="36"/>
        <v>-1.2253675514329274</v>
      </c>
      <c r="X202" s="1">
        <f t="shared" si="37"/>
        <v>-1.2252630362736991</v>
      </c>
      <c r="Y202" s="1">
        <f t="shared" si="38"/>
        <v>-1.2252634340398023</v>
      </c>
      <c r="Z202" s="1">
        <f t="shared" si="39"/>
        <v>-1.4250582368068667</v>
      </c>
    </row>
    <row r="203" spans="19:26" x14ac:dyDescent="0.25">
      <c r="S203" s="1" t="s">
        <v>1016</v>
      </c>
      <c r="T203" s="1">
        <v>2</v>
      </c>
      <c r="U203" s="11" t="s">
        <v>1017</v>
      </c>
      <c r="V203" s="1">
        <f t="shared" ref="V203:V266" si="40">V202+((0.01/6)*(W202+(X202*2)+(Y202*2)+Z202))</f>
        <v>-1.8634498615024557</v>
      </c>
      <c r="W203" s="1">
        <f t="shared" ref="W203:W266" si="41">((-3*(T203^2))-(2*T203*V203))/((T203^2)+(COS(V203)))</f>
        <v>-1.2248937469703636</v>
      </c>
      <c r="X203" s="1">
        <f t="shared" ref="X203:X266" si="42">((-3*((T203+(0.5*0.01))^2))-(2*(T203+(0.5*0.01))*(V203+(W203*0.5*0.01))))/(((T203+(0.5*0.01))^2)+(COS(V203+(W203*0.5*0.01))))</f>
        <v>-1.2247673459027215</v>
      </c>
      <c r="Y203" s="1">
        <f t="shared" ref="Y203:Y266" si="43">((-3*((T203+(0.5*0.01))^2))-(2*(T203+(0.5*0.01))*(V203+(X203*0.5*0.01))))/(((T203+(0.5*0.01))^2)+(COS(V203+(X203*0.5*0.01))))</f>
        <v>-1.2247678275808109</v>
      </c>
      <c r="Z203" s="1">
        <f t="shared" ref="Z203:Z266" si="44">((-3*((T203+0.01)^2))-(2*(T203+0.01)*(V203+(Y203*0.01))))/(((T203+0.01))^2)+(COS(V203+(Y203*0.01)))</f>
        <v>-1.4338332348272311</v>
      </c>
    </row>
    <row r="204" spans="19:26" x14ac:dyDescent="0.25">
      <c r="S204" s="1" t="s">
        <v>1018</v>
      </c>
      <c r="T204" s="1">
        <v>2.0099999999999998</v>
      </c>
      <c r="U204" s="11" t="s">
        <v>1019</v>
      </c>
      <c r="V204" s="1">
        <f t="shared" si="40"/>
        <v>-1.8760461903837302</v>
      </c>
      <c r="W204" s="1">
        <f t="shared" si="41"/>
        <v>-1.2243643381695404</v>
      </c>
      <c r="X204" s="1">
        <f t="shared" si="42"/>
        <v>-1.2242165355316132</v>
      </c>
      <c r="Y204" s="1">
        <f t="shared" si="43"/>
        <v>-1.2242170994882</v>
      </c>
      <c r="Z204" s="1">
        <f t="shared" si="44"/>
        <v>-1.442592487208701</v>
      </c>
    </row>
    <row r="205" spans="19:26" x14ac:dyDescent="0.25">
      <c r="S205" s="1" t="s">
        <v>1020</v>
      </c>
      <c r="T205" s="1">
        <v>2.02</v>
      </c>
      <c r="U205" s="11" t="s">
        <v>1021</v>
      </c>
      <c r="V205" s="1">
        <f t="shared" si="40"/>
        <v>-1.8886525638760934</v>
      </c>
      <c r="W205" s="1">
        <f t="shared" si="41"/>
        <v>-1.2237802121133048</v>
      </c>
      <c r="X205" s="1">
        <f t="shared" si="42"/>
        <v>-1.2236114926529722</v>
      </c>
      <c r="Y205" s="1">
        <f t="shared" si="43"/>
        <v>-1.2236121372450324</v>
      </c>
      <c r="Z205" s="1">
        <f t="shared" si="44"/>
        <v>-1.4513336677856012</v>
      </c>
    </row>
    <row r="206" spans="19:26" x14ac:dyDescent="0.25">
      <c r="S206" s="1" t="s">
        <v>1022</v>
      </c>
      <c r="T206" s="1">
        <v>2.0299999999999998</v>
      </c>
      <c r="U206" s="11" t="s">
        <v>1023</v>
      </c>
      <c r="V206" s="1">
        <f t="shared" si="40"/>
        <v>-1.9012684991089182</v>
      </c>
      <c r="W206" s="1">
        <f t="shared" si="41"/>
        <v>-1.223142261001996</v>
      </c>
      <c r="X206" s="1">
        <f t="shared" si="42"/>
        <v>-1.2229531097272281</v>
      </c>
      <c r="Y206" s="1">
        <f t="shared" si="43"/>
        <v>-1.2229538333022449</v>
      </c>
      <c r="Z206" s="1">
        <f t="shared" si="44"/>
        <v>-1.4600544541788099</v>
      </c>
    </row>
    <row r="207" spans="19:26" x14ac:dyDescent="0.25">
      <c r="S207" s="1" t="s">
        <v>1024</v>
      </c>
      <c r="T207" s="1">
        <v>2.04</v>
      </c>
      <c r="U207" s="11" t="s">
        <v>1025</v>
      </c>
      <c r="V207" s="1">
        <f t="shared" si="40"/>
        <v>-1.9138935167776512</v>
      </c>
      <c r="W207" s="1">
        <f t="shared" si="41"/>
        <v>-1.2224513819489227</v>
      </c>
      <c r="X207" s="1">
        <f t="shared" si="42"/>
        <v>-1.2222422839716911</v>
      </c>
      <c r="Y207" s="1">
        <f t="shared" si="43"/>
        <v>-1.2222430848677641</v>
      </c>
      <c r="Z207" s="1">
        <f t="shared" si="44"/>
        <v>-1.468752528947205</v>
      </c>
    </row>
    <row r="208" spans="19:26" x14ac:dyDescent="0.25">
      <c r="S208" s="1" t="s">
        <v>1026</v>
      </c>
      <c r="T208" s="1">
        <v>2.0499999999999998</v>
      </c>
      <c r="U208" s="11" t="s">
        <v>1027</v>
      </c>
      <c r="V208" s="1">
        <f t="shared" si="40"/>
        <v>-1.9265271411919429</v>
      </c>
      <c r="W208" s="1">
        <f t="shared" si="41"/>
        <v>-1.2217084767607282</v>
      </c>
      <c r="X208" s="1">
        <f t="shared" si="42"/>
        <v>-1.2214799171349235</v>
      </c>
      <c r="Y208" s="1">
        <f t="shared" si="43"/>
        <v>-1.2214807936809418</v>
      </c>
      <c r="Z208" s="1">
        <f t="shared" si="44"/>
        <v>-1.4774255807248493</v>
      </c>
    </row>
    <row r="209" spans="19:26" x14ac:dyDescent="0.25">
      <c r="S209" s="1" t="s">
        <v>1028</v>
      </c>
      <c r="T209" s="1">
        <v>2.06</v>
      </c>
      <c r="U209" s="11" t="s">
        <v>1029</v>
      </c>
      <c r="V209" s="1">
        <f t="shared" si="40"/>
        <v>-1.9391689003238051</v>
      </c>
      <c r="W209" s="1">
        <f t="shared" si="41"/>
        <v>-1.2209144517032582</v>
      </c>
      <c r="X209" s="1">
        <f t="shared" si="42"/>
        <v>-1.2206669152570571</v>
      </c>
      <c r="Y209" s="1">
        <f t="shared" si="43"/>
        <v>-1.2206678657729375</v>
      </c>
      <c r="Z209" s="1">
        <f t="shared" si="44"/>
        <v>-1.4860713053432657</v>
      </c>
    </row>
    <row r="210" spans="19:26" x14ac:dyDescent="0.25">
      <c r="S210" s="1" t="s">
        <v>1030</v>
      </c>
      <c r="T210" s="1">
        <v>2.0699999999999998</v>
      </c>
      <c r="U210" s="11" t="s">
        <v>1031</v>
      </c>
      <c r="V210" s="1">
        <f t="shared" si="40"/>
        <v>-1.9518183258556492</v>
      </c>
      <c r="W210" s="1">
        <f t="shared" si="41"/>
        <v>-1.2200702172535545</v>
      </c>
      <c r="X210" s="1">
        <f t="shared" si="42"/>
        <v>-1.2198041884166853</v>
      </c>
      <c r="Y210" s="1">
        <f t="shared" si="43"/>
        <v>-1.2198052112136744</v>
      </c>
      <c r="Z210" s="1">
        <f t="shared" si="44"/>
        <v>-1.4946874069381755</v>
      </c>
    </row>
    <row r="211" spans="19:26" x14ac:dyDescent="0.25">
      <c r="S211" s="1" t="s">
        <v>1032</v>
      </c>
      <c r="T211" s="1">
        <v>2.08</v>
      </c>
      <c r="U211" s="11" t="s">
        <v>1033</v>
      </c>
      <c r="V211" s="1">
        <f t="shared" si="40"/>
        <v>-1.9644749532280699</v>
      </c>
      <c r="W211" s="1">
        <f t="shared" si="41"/>
        <v>-1.2191766878386441</v>
      </c>
      <c r="X211" s="1">
        <f t="shared" si="42"/>
        <v>-1.2188926504650202</v>
      </c>
      <c r="Y211" s="1">
        <f t="shared" si="43"/>
        <v>-1.2188937438460516</v>
      </c>
      <c r="Z211" s="1">
        <f t="shared" si="44"/>
        <v>-1.5032715990400771</v>
      </c>
    </row>
    <row r="212" spans="19:26" x14ac:dyDescent="0.25">
      <c r="S212" s="1" t="s">
        <v>1034</v>
      </c>
      <c r="T212" s="1">
        <v>2.09</v>
      </c>
      <c r="U212" s="11" t="s">
        <v>1035</v>
      </c>
      <c r="V212" s="1">
        <f t="shared" si="40"/>
        <v>-1.977138321687238</v>
      </c>
      <c r="W212" s="1">
        <f t="shared" si="41"/>
        <v>-1.2182347815617958</v>
      </c>
      <c r="X212" s="1">
        <f t="shared" si="42"/>
        <v>-1.217933218747969</v>
      </c>
      <c r="Y212" s="1">
        <f t="shared" si="43"/>
        <v>-1.2179343810080843</v>
      </c>
      <c r="Z212" s="1">
        <f t="shared" si="44"/>
        <v>-1.5118216056480527</v>
      </c>
    </row>
    <row r="213" spans="19:26" x14ac:dyDescent="0.25">
      <c r="S213" s="1" t="s">
        <v>1036</v>
      </c>
      <c r="T213" s="1">
        <v>2.1</v>
      </c>
      <c r="U213" s="11" t="s">
        <v>1037</v>
      </c>
      <c r="V213" s="1">
        <f t="shared" si="40"/>
        <v>-1.9898079743317747</v>
      </c>
      <c r="W213" s="1">
        <f t="shared" si="41"/>
        <v>-1.2172454199169545</v>
      </c>
      <c r="X213" s="1">
        <f t="shared" si="42"/>
        <v>-1.2169268138168596</v>
      </c>
      <c r="Y213" s="1">
        <f t="shared" si="43"/>
        <v>-1.2169280432436846</v>
      </c>
      <c r="Z213" s="1">
        <f t="shared" si="44"/>
        <v>-1.520335162286228</v>
      </c>
    </row>
    <row r="214" spans="19:26" x14ac:dyDescent="0.25">
      <c r="S214" s="1" t="s">
        <v>1038</v>
      </c>
      <c r="T214" s="1">
        <v>2.11</v>
      </c>
      <c r="U214" s="11" t="s">
        <v>1039</v>
      </c>
      <c r="V214" s="1">
        <f t="shared" si="40"/>
        <v>-2.0024834581589817</v>
      </c>
      <c r="W214" s="1">
        <f t="shared" si="41"/>
        <v>-1.2162095274920544</v>
      </c>
      <c r="X214" s="1">
        <f t="shared" si="42"/>
        <v>-1.2158743591285226</v>
      </c>
      <c r="Y214" s="1">
        <f t="shared" si="43"/>
        <v>-1.2158756540027968</v>
      </c>
      <c r="Z214" s="1">
        <f t="shared" si="44"/>
        <v>-1.5288100170422829</v>
      </c>
    </row>
    <row r="215" spans="19:26" x14ac:dyDescent="0.25">
      <c r="S215" s="1" t="s">
        <v>1040</v>
      </c>
      <c r="T215" s="1">
        <v>2.12</v>
      </c>
      <c r="U215" s="11" t="s">
        <v>1041</v>
      </c>
      <c r="V215" s="1">
        <f t="shared" si="40"/>
        <v>-2.0151643241103101</v>
      </c>
      <c r="W215" s="1">
        <f t="shared" si="41"/>
        <v>-1.2151280316619577</v>
      </c>
      <c r="X215" s="1">
        <f t="shared" si="42"/>
        <v>-1.2147767807354652</v>
      </c>
      <c r="Y215" s="1">
        <f t="shared" si="43"/>
        <v>-1.2147781393316239</v>
      </c>
      <c r="Z215" s="1">
        <f t="shared" si="44"/>
        <v>-1.537243931587486</v>
      </c>
    </row>
    <row r="216" spans="19:26" x14ac:dyDescent="0.25">
      <c r="S216" s="1" t="s">
        <v>1042</v>
      </c>
      <c r="T216" s="1">
        <v>2.13</v>
      </c>
      <c r="U216" s="11" t="s">
        <v>1043</v>
      </c>
      <c r="V216" s="1">
        <f t="shared" si="40"/>
        <v>-2.0278501271159493</v>
      </c>
      <c r="W216" s="1">
        <f t="shared" si="41"/>
        <v>-1.2140018622717639</v>
      </c>
      <c r="X216" s="1">
        <f t="shared" si="42"/>
        <v>-1.2136350069668895</v>
      </c>
      <c r="Y216" s="1">
        <f t="shared" si="43"/>
        <v>-1.2136364275536966</v>
      </c>
      <c r="Z216" s="1">
        <f t="shared" si="44"/>
        <v>-1.5456346821776903</v>
      </c>
    </row>
    <row r="217" spans="19:26" x14ac:dyDescent="0.25">
      <c r="S217" s="1" t="s">
        <v>1044</v>
      </c>
      <c r="T217" s="1">
        <v>2.14</v>
      </c>
      <c r="U217" s="11" t="s">
        <v>1045</v>
      </c>
      <c r="V217" s="1">
        <f t="shared" si="40"/>
        <v>-2.0405404261384334</v>
      </c>
      <c r="W217" s="1">
        <f t="shared" si="41"/>
        <v>-1.2128319513112344</v>
      </c>
      <c r="X217" s="1">
        <f t="shared" si="42"/>
        <v>-1.2124499681013001</v>
      </c>
      <c r="Y217" s="1">
        <f t="shared" si="43"/>
        <v>-1.2124514489425269</v>
      </c>
      <c r="Z217" s="1">
        <f t="shared" si="44"/>
        <v>-1.553980060634792</v>
      </c>
    </row>
    <row r="218" spans="19:26" x14ac:dyDescent="0.25">
      <c r="S218" s="1" t="s">
        <v>1046</v>
      </c>
      <c r="T218" s="1">
        <v>2.15</v>
      </c>
      <c r="U218" s="11" t="s">
        <v>1047</v>
      </c>
      <c r="V218" s="1">
        <f t="shared" si="40"/>
        <v>-2.0532347842151562</v>
      </c>
      <c r="W218" s="1">
        <f t="shared" si="41"/>
        <v>-1.211619232581113</v>
      </c>
      <c r="X218" s="1">
        <f t="shared" si="42"/>
        <v>-1.2112225960314678</v>
      </c>
      <c r="Y218" s="1">
        <f t="shared" si="43"/>
        <v>-1.2112241353866164</v>
      </c>
      <c r="Z218" s="1">
        <f t="shared" si="44"/>
        <v>-1.5622778753081414</v>
      </c>
    </row>
    <row r="219" spans="19:26" x14ac:dyDescent="0.25">
      <c r="S219" s="1" t="s">
        <v>1048</v>
      </c>
      <c r="T219" s="1">
        <v>2.16</v>
      </c>
      <c r="U219" s="11" t="s">
        <v>1049</v>
      </c>
      <c r="V219" s="1">
        <f t="shared" si="40"/>
        <v>-2.0659327684996986</v>
      </c>
      <c r="W219" s="1">
        <f t="shared" si="41"/>
        <v>-1.2103646413521025</v>
      </c>
      <c r="X219" s="1">
        <f t="shared" si="42"/>
        <v>-1.2099538239225229</v>
      </c>
      <c r="Y219" s="1">
        <f t="shared" si="43"/>
        <v>-1.2099554200475922</v>
      </c>
      <c r="Z219" s="1">
        <f t="shared" si="44"/>
        <v>-1.5705259520154564</v>
      </c>
    </row>
    <row r="220" spans="19:26" x14ac:dyDescent="0.25">
      <c r="S220" s="1" t="s">
        <v>1050</v>
      </c>
      <c r="T220" s="1">
        <v>2.17</v>
      </c>
      <c r="U220" s="11" t="s">
        <v>1051</v>
      </c>
      <c r="V220" s="1">
        <f t="shared" si="40"/>
        <v>-2.0786339503018785</v>
      </c>
      <c r="W220" s="1">
        <f t="shared" si="41"/>
        <v>-1.2090691140172785</v>
      </c>
      <c r="X220" s="1">
        <f t="shared" si="42"/>
        <v>-1.2086445858639339</v>
      </c>
      <c r="Y220" s="1">
        <f t="shared" si="43"/>
        <v>-1.2086462370122246</v>
      </c>
      <c r="Z220" s="1">
        <f t="shared" si="44"/>
        <v>-1.578722134962762</v>
      </c>
    </row>
    <row r="221" spans="19:26" x14ac:dyDescent="0.25">
      <c r="S221" s="1" t="s">
        <v>1052</v>
      </c>
      <c r="T221" s="1">
        <v>2.1800000000000002</v>
      </c>
      <c r="U221" s="11" t="s">
        <v>1053</v>
      </c>
      <c r="V221" s="1">
        <f t="shared" si="40"/>
        <v>-2.0913379051264323</v>
      </c>
      <c r="W221" s="1">
        <f t="shared" si="41"/>
        <v>-1.2077335877387119</v>
      </c>
      <c r="X221" s="1">
        <f t="shared" si="42"/>
        <v>-1.207295816516158</v>
      </c>
      <c r="Y221" s="1">
        <f t="shared" si="43"/>
        <v>-1.2072975209391132</v>
      </c>
      <c r="Z221" s="1">
        <f t="shared" si="44"/>
        <v>-1.5868642876429626</v>
      </c>
    </row>
    <row r="222" spans="19:26" x14ac:dyDescent="0.25">
      <c r="S222" s="1" t="s">
        <v>1054</v>
      </c>
      <c r="T222" s="1">
        <v>2.19</v>
      </c>
      <c r="U222" s="11" t="s">
        <v>1055</v>
      </c>
      <c r="V222" s="1">
        <f t="shared" si="40"/>
        <v>-2.1040442127102525</v>
      </c>
      <c r="W222" s="1">
        <f t="shared" si="41"/>
        <v>-1.2063590000890851</v>
      </c>
      <c r="X222" s="1">
        <f t="shared" si="42"/>
        <v>-1.2059084507527165</v>
      </c>
      <c r="Y222" s="1">
        <f t="shared" si="43"/>
        <v>-1.2059102067007927</v>
      </c>
      <c r="Z222" s="1">
        <f t="shared" si="44"/>
        <v>-1.5949502937126283</v>
      </c>
    </row>
    <row r="223" spans="19:26" x14ac:dyDescent="0.25">
      <c r="S223" s="1" t="s">
        <v>1056</v>
      </c>
      <c r="T223" s="1">
        <v>2.2000000000000002</v>
      </c>
      <c r="U223" s="11" t="s">
        <v>1057</v>
      </c>
      <c r="V223" s="1">
        <f t="shared" si="40"/>
        <v>-2.1167524570581002</v>
      </c>
      <c r="W223" s="1">
        <f t="shared" si="41"/>
        <v>-1.2049462886890669</v>
      </c>
      <c r="X223" s="1">
        <f t="shared" si="42"/>
        <v>-1.2044834232984702</v>
      </c>
      <c r="Y223" s="1">
        <f t="shared" si="43"/>
        <v>-1.2044852290220449</v>
      </c>
      <c r="Z223" s="1">
        <f t="shared" si="44"/>
        <v>-1.6029780578466377</v>
      </c>
    </row>
    <row r="224" spans="19:26" x14ac:dyDescent="0.25">
      <c r="S224" s="1" t="s">
        <v>1058</v>
      </c>
      <c r="T224" s="1">
        <v>2.21</v>
      </c>
      <c r="U224" s="11" t="s">
        <v>1059</v>
      </c>
      <c r="V224" s="1">
        <f t="shared" si="40"/>
        <v>-2.1294622264767282</v>
      </c>
      <c r="W224" s="1">
        <f t="shared" si="41"/>
        <v>-1.2034963908412211</v>
      </c>
      <c r="X224" s="1">
        <f t="shared" si="42"/>
        <v>-1.2030216683648536</v>
      </c>
      <c r="Y224" s="1">
        <f t="shared" si="43"/>
        <v>-1.203023522115154</v>
      </c>
      <c r="Z224" s="1">
        <f t="shared" si="44"/>
        <v>-1.6109455065703249</v>
      </c>
    </row>
    <row r="225" spans="19:26" x14ac:dyDescent="0.25">
      <c r="S225" s="1" t="s">
        <v>1060</v>
      </c>
      <c r="T225" s="1">
        <v>2.2200000000000002</v>
      </c>
      <c r="U225" s="11" t="s">
        <v>1061</v>
      </c>
      <c r="V225" s="1">
        <f t="shared" si="40"/>
        <v>-2.1421731136073476</v>
      </c>
      <c r="W225" s="1">
        <f t="shared" si="41"/>
        <v>-1.2020102431612116</v>
      </c>
      <c r="X225" s="1">
        <f t="shared" si="42"/>
        <v>-1.2015241192828157</v>
      </c>
      <c r="Y225" s="1">
        <f t="shared" si="43"/>
        <v>-1.2015260193128718</v>
      </c>
      <c r="Z225" s="1">
        <f t="shared" si="44"/>
        <v>-1.618850589068821</v>
      </c>
    </row>
    <row r="226" spans="19:26" x14ac:dyDescent="0.25">
      <c r="S226" s="1" t="s">
        <v>1062</v>
      </c>
      <c r="T226" s="1">
        <v>2.23</v>
      </c>
      <c r="U226" s="11" t="s">
        <v>1063</v>
      </c>
      <c r="V226" s="1">
        <f t="shared" si="40"/>
        <v>-2.1548847154563835</v>
      </c>
      <c r="W226" s="1">
        <f t="shared" si="41"/>
        <v>-1.2004887812070537</v>
      </c>
      <c r="X226" s="1">
        <f t="shared" si="42"/>
        <v>-1.1999917081342049</v>
      </c>
      <c r="Y226" s="1">
        <f t="shared" si="43"/>
        <v>-1.1999936526998285</v>
      </c>
      <c r="Z226" s="1">
        <f t="shared" si="44"/>
        <v>-1.626691277973292</v>
      </c>
    </row>
    <row r="227" spans="19:26" x14ac:dyDescent="0.25">
      <c r="S227" s="1" t="s">
        <v>1064</v>
      </c>
      <c r="T227" s="1">
        <v>2.2400000000000002</v>
      </c>
      <c r="U227" s="11" t="s">
        <v>1065</v>
      </c>
      <c r="V227" s="1">
        <f t="shared" si="40"/>
        <v>-2.1675966334244641</v>
      </c>
      <c r="W227" s="1">
        <f t="shared" si="41"/>
        <v>-1.198932939107157</v>
      </c>
      <c r="X227" s="1">
        <f t="shared" si="42"/>
        <v>-1.1984253653823433</v>
      </c>
      <c r="Y227" s="1">
        <f t="shared" si="43"/>
        <v>-1.198427352743118</v>
      </c>
      <c r="Z227" s="1">
        <f t="shared" si="44"/>
        <v>-1.6344655701238278</v>
      </c>
    </row>
    <row r="228" spans="19:26" x14ac:dyDescent="0.25">
      <c r="S228" s="1" t="s">
        <v>1066</v>
      </c>
      <c r="T228" s="1">
        <v>2.25</v>
      </c>
      <c r="U228" s="11" t="s">
        <v>1067</v>
      </c>
      <c r="V228" s="1">
        <f t="shared" si="40"/>
        <v>-2.1803084733336004</v>
      </c>
      <c r="W228" s="1">
        <f t="shared" si="41"/>
        <v>-1.1973436491878964</v>
      </c>
      <c r="X228" s="1">
        <f t="shared" si="42"/>
        <v>-1.1968260195024878</v>
      </c>
      <c r="Y228" s="1">
        <f t="shared" si="43"/>
        <v>-1.1968280479227769</v>
      </c>
      <c r="Z228" s="1">
        <f t="shared" si="44"/>
        <v>-1.6421714873087252</v>
      </c>
    </row>
    <row r="229" spans="19:26" x14ac:dyDescent="0.25">
      <c r="S229" s="1" t="s">
        <v>1068</v>
      </c>
      <c r="T229" s="1">
        <v>2.2599999999999998</v>
      </c>
      <c r="U229" s="11" t="s">
        <v>1069</v>
      </c>
      <c r="V229" s="1">
        <f t="shared" si="40"/>
        <v>-2.1930198454525125</v>
      </c>
      <c r="W229" s="1">
        <f t="shared" si="41"/>
        <v>-1.1957218416014146</v>
      </c>
      <c r="X229" s="1">
        <f t="shared" si="42"/>
        <v>-1.1951945966128978</v>
      </c>
      <c r="Y229" s="1">
        <f t="shared" si="43"/>
        <v>-1.1951966643628649</v>
      </c>
      <c r="Z229" s="1">
        <f t="shared" si="44"/>
        <v>-1.6498070769799853</v>
      </c>
    </row>
    <row r="230" spans="19:26" x14ac:dyDescent="0.25">
      <c r="S230" s="1" t="s">
        <v>1070</v>
      </c>
      <c r="T230" s="1">
        <v>2.27</v>
      </c>
      <c r="U230" s="11" t="s">
        <v>1071</v>
      </c>
      <c r="V230" s="1">
        <f t="shared" si="40"/>
        <v>-2.2057303645200674</v>
      </c>
      <c r="W230" s="1">
        <f t="shared" si="41"/>
        <v>-1.1940684439543745</v>
      </c>
      <c r="X230" s="1">
        <f t="shared" si="42"/>
        <v>-1.1935320201071855</v>
      </c>
      <c r="Y230" s="1">
        <f t="shared" si="43"/>
        <v>-1.1935341254638197</v>
      </c>
      <c r="Z230" s="1">
        <f t="shared" si="44"/>
        <v>-1.6573704129448306</v>
      </c>
    </row>
    <row r="231" spans="19:26" x14ac:dyDescent="0.25">
      <c r="S231" s="1" t="s">
        <v>1072</v>
      </c>
      <c r="T231" s="1">
        <v>2.2799999999999998</v>
      </c>
      <c r="U231" s="11" t="s">
        <v>1073</v>
      </c>
      <c r="V231" s="1">
        <f t="shared" si="40"/>
        <v>-2.2184396497668026</v>
      </c>
      <c r="W231" s="1">
        <f t="shared" si="41"/>
        <v>-1.1923843809383297</v>
      </c>
      <c r="X231" s="1">
        <f t="shared" si="42"/>
        <v>-1.1918392102886113</v>
      </c>
      <c r="Y231" s="1">
        <f t="shared" si="43"/>
        <v>-1.1918413515367621</v>
      </c>
      <c r="Z231" s="1">
        <f t="shared" si="44"/>
        <v>-1.6648595960330956</v>
      </c>
    </row>
    <row r="232" spans="19:26" x14ac:dyDescent="0.25">
      <c r="S232" s="1" t="s">
        <v>1074</v>
      </c>
      <c r="T232" s="1">
        <v>2.29</v>
      </c>
      <c r="U232" s="11" t="s">
        <v>1075</v>
      </c>
      <c r="V232" s="1">
        <f t="shared" si="40"/>
        <v>-2.2311473249345064</v>
      </c>
      <c r="W232" s="1">
        <f t="shared" si="41"/>
        <v>-1.1906705739623862</v>
      </c>
      <c r="X232" s="1">
        <f t="shared" si="42"/>
        <v>-1.1901170840069903</v>
      </c>
      <c r="Y232" s="1">
        <f t="shared" si="43"/>
        <v>-1.1901192594403993</v>
      </c>
      <c r="Z232" s="1">
        <f t="shared" si="44"/>
        <v>-1.6722727547403808</v>
      </c>
    </row>
    <row r="233" spans="19:26" x14ac:dyDescent="0.25">
      <c r="S233" s="1" t="s">
        <v>1076</v>
      </c>
      <c r="T233" s="1">
        <v>2.2999999999999998</v>
      </c>
      <c r="U233" s="11" t="s">
        <v>1077</v>
      </c>
      <c r="V233" s="1">
        <f t="shared" si="40"/>
        <v>-2.2438530182938354</v>
      </c>
      <c r="W233" s="1">
        <f t="shared" si="41"/>
        <v>-1.1889279407887978</v>
      </c>
      <c r="X233" s="1">
        <f t="shared" si="42"/>
        <v>-1.1883665542988175</v>
      </c>
      <c r="Y233" s="1">
        <f t="shared" si="43"/>
        <v>-1.1883687622211569</v>
      </c>
      <c r="Z233" s="1">
        <f t="shared" si="44"/>
        <v>-1.6796080458468561</v>
      </c>
    </row>
    <row r="234" spans="19:26" x14ac:dyDescent="0.25">
      <c r="S234" s="1" t="s">
        <v>1078</v>
      </c>
      <c r="T234" s="1">
        <v>2.31</v>
      </c>
      <c r="U234" s="11" t="s">
        <v>1079</v>
      </c>
      <c r="V234" s="1">
        <f t="shared" si="40"/>
        <v>-2.2565563626599614</v>
      </c>
      <c r="W234" s="1">
        <f t="shared" si="41"/>
        <v>-1.1871573951721224</v>
      </c>
      <c r="X234" s="1">
        <f t="shared" si="42"/>
        <v>-1.1865885300312329</v>
      </c>
      <c r="Y234" s="1">
        <f t="shared" si="43"/>
        <v>-1.1865907687571318</v>
      </c>
      <c r="Z234" s="1">
        <f t="shared" si="44"/>
        <v>-1.6868636550116687</v>
      </c>
    </row>
    <row r="235" spans="19:26" x14ac:dyDescent="0.25">
      <c r="S235" s="1" t="s">
        <v>1080</v>
      </c>
      <c r="T235" s="1">
        <v>2.3199999999999998</v>
      </c>
      <c r="U235" s="11" t="s">
        <v>1081</v>
      </c>
      <c r="V235" s="1">
        <f t="shared" si="40"/>
        <v>-2.2692569954062289</v>
      </c>
      <c r="W235" s="1">
        <f t="shared" si="41"/>
        <v>-1.1853598465025286</v>
      </c>
      <c r="X235" s="1">
        <f t="shared" si="42"/>
        <v>-1.184783915550395</v>
      </c>
      <c r="Y235" s="1">
        <f t="shared" si="43"/>
        <v>-1.1847861834064677</v>
      </c>
      <c r="Z235" s="1">
        <f t="shared" si="44"/>
        <v>-1.6940377973428955</v>
      </c>
    </row>
    <row r="236" spans="19:26" x14ac:dyDescent="0.25">
      <c r="S236" s="1" t="s">
        <v>1082</v>
      </c>
      <c r="T236" s="1">
        <v>2.33</v>
      </c>
      <c r="U236" s="11" t="s">
        <v>1083</v>
      </c>
      <c r="V236" s="1">
        <f t="shared" si="40"/>
        <v>-2.2819545584758276</v>
      </c>
      <c r="W236" s="1">
        <f t="shared" si="41"/>
        <v>-1.1835361994538436</v>
      </c>
      <c r="X236" s="1">
        <f t="shared" si="42"/>
        <v>-1.1829536103348417</v>
      </c>
      <c r="Y236" s="1">
        <f t="shared" si="43"/>
        <v>-1.1829559056607009</v>
      </c>
      <c r="Z236" s="1">
        <f t="shared" si="44"/>
        <v>-1.7011287179430448</v>
      </c>
    </row>
    <row r="237" spans="19:26" x14ac:dyDescent="0.25">
      <c r="S237" s="1" t="s">
        <v>1084</v>
      </c>
      <c r="T237" s="1">
        <v>2.34</v>
      </c>
      <c r="U237" s="11" t="s">
        <v>1085</v>
      </c>
      <c r="V237" s="1">
        <f t="shared" si="40"/>
        <v>-2.2946486983914745</v>
      </c>
      <c r="W237" s="1">
        <f t="shared" si="41"/>
        <v>-1.181687353636885</v>
      </c>
      <c r="X237" s="1">
        <f t="shared" si="42"/>
        <v>-1.1810985086543442</v>
      </c>
      <c r="Y237" s="1">
        <f t="shared" si="43"/>
        <v>-1.1811008298036041</v>
      </c>
      <c r="Z237" s="1">
        <f t="shared" si="44"/>
        <v>-1.7081346924301006</v>
      </c>
    </row>
    <row r="238" spans="19:26" x14ac:dyDescent="0.25">
      <c r="S238" s="1" t="s">
        <v>1086</v>
      </c>
      <c r="T238" s="1">
        <v>2.35</v>
      </c>
      <c r="U238" s="11" t="s">
        <v>1087</v>
      </c>
      <c r="V238" s="1">
        <f t="shared" si="40"/>
        <v>-2.3073390662631126</v>
      </c>
      <c r="W238" s="1">
        <f t="shared" si="41"/>
        <v>-1.1798142032586147</v>
      </c>
      <c r="X238" s="1">
        <f t="shared" si="42"/>
        <v>-1.1792194992347946</v>
      </c>
      <c r="Y238" s="1">
        <f t="shared" si="43"/>
        <v>-1.1792218445760632</v>
      </c>
      <c r="Z238" s="1">
        <f t="shared" si="44"/>
        <v>-1.7150540274341624</v>
      </c>
    </row>
    <row r="239" spans="19:26" x14ac:dyDescent="0.25">
      <c r="S239" s="1" t="s">
        <v>1088</v>
      </c>
      <c r="T239" s="1">
        <v>2.36</v>
      </c>
      <c r="U239" s="11" t="s">
        <v>1089</v>
      </c>
      <c r="V239" s="1">
        <f t="shared" si="40"/>
        <v>-2.3200253177936365</v>
      </c>
      <c r="W239" s="1">
        <f t="shared" si="41"/>
        <v>-1.1779176367875899</v>
      </c>
      <c r="X239" s="1">
        <f t="shared" si="42"/>
        <v>-1.1773174649295823</v>
      </c>
      <c r="Y239" s="1">
        <f t="shared" si="43"/>
        <v>-1.1773198328474308</v>
      </c>
      <c r="Z239" s="1">
        <f t="shared" si="44"/>
        <v>-1.7218850610697349</v>
      </c>
    </row>
    <row r="240" spans="19:26" x14ac:dyDescent="0.25">
      <c r="S240" s="1" t="s">
        <v>1090</v>
      </c>
      <c r="T240" s="1">
        <v>2.37</v>
      </c>
      <c r="U240" s="11" t="s">
        <v>1091</v>
      </c>
      <c r="V240" s="1">
        <f t="shared" si="40"/>
        <v>-2.3327071132826553</v>
      </c>
      <c r="W240" s="1">
        <f t="shared" si="41"/>
        <v>-1.1759985366262302</v>
      </c>
      <c r="X240" s="1">
        <f t="shared" si="42"/>
        <v>-1.1753932823979325</v>
      </c>
      <c r="Y240" s="1">
        <f t="shared" si="43"/>
        <v>-1.1753956712938518</v>
      </c>
      <c r="Z240" s="1">
        <f t="shared" si="44"/>
        <v>-1.7286261633837519</v>
      </c>
    </row>
    <row r="241" spans="19:26" x14ac:dyDescent="0.25">
      <c r="S241" s="1" t="s">
        <v>1092</v>
      </c>
      <c r="T241" s="1">
        <v>2.38</v>
      </c>
      <c r="U241" s="11" t="s">
        <v>1093</v>
      </c>
      <c r="V241" s="1">
        <f t="shared" si="40"/>
        <v>-2.3453841176283112</v>
      </c>
      <c r="W241" s="1">
        <f t="shared" si="41"/>
        <v>-1.1740577787902982</v>
      </c>
      <c r="X241" s="1">
        <f t="shared" si="42"/>
        <v>-1.1734478217906299</v>
      </c>
      <c r="Y241" s="1">
        <f t="shared" si="43"/>
        <v>-1.1734502300839627</v>
      </c>
      <c r="Z241" s="1">
        <f t="shared" si="44"/>
        <v>-1.7352757367794462</v>
      </c>
    </row>
    <row r="242" spans="19:26" x14ac:dyDescent="0.25">
      <c r="S242" s="1" t="s">
        <v>1094</v>
      </c>
      <c r="T242" s="1">
        <v>2.39</v>
      </c>
      <c r="U242" s="11" t="s">
        <v>1095</v>
      </c>
      <c r="V242" s="1">
        <f t="shared" si="40"/>
        <v>-2.358056000327176</v>
      </c>
      <c r="W242" s="1">
        <f t="shared" si="41"/>
        <v>-1.1720962325960529</v>
      </c>
      <c r="X242" s="1">
        <f t="shared" si="42"/>
        <v>-1.1714819464435273</v>
      </c>
      <c r="Y242" s="1">
        <f t="shared" si="43"/>
        <v>-1.1714843725723756</v>
      </c>
      <c r="Z242" s="1">
        <f t="shared" si="44"/>
        <v>-1.7418322164161999</v>
      </c>
    </row>
    <row r="243" spans="19:26" x14ac:dyDescent="0.25">
      <c r="S243" s="1" t="s">
        <v>1096</v>
      </c>
      <c r="T243" s="1">
        <v>2.4</v>
      </c>
      <c r="U243" s="11" t="s">
        <v>1097</v>
      </c>
      <c r="V243" s="1">
        <f t="shared" si="40"/>
        <v>-2.3707224354722496</v>
      </c>
      <c r="W243" s="1">
        <f t="shared" si="41"/>
        <v>-1.1701147603554418</v>
      </c>
      <c r="X243" s="1">
        <f t="shared" si="42"/>
        <v>-1.1694965125792105</v>
      </c>
      <c r="Y243" s="1">
        <f t="shared" si="43"/>
        <v>-1.1694989550013213</v>
      </c>
      <c r="Z243" s="1">
        <f t="shared" si="44"/>
        <v>-1.7482940705855134</v>
      </c>
    </row>
    <row r="244" spans="19:26" x14ac:dyDescent="0.25">
      <c r="S244" s="1" t="s">
        <v>1098</v>
      </c>
      <c r="T244" s="1">
        <v>2.41</v>
      </c>
      <c r="U244" s="11" t="s">
        <v>1099</v>
      </c>
      <c r="V244" s="1">
        <f t="shared" si="40"/>
        <v>-2.3833831017490863</v>
      </c>
      <c r="W244" s="1">
        <f t="shared" si="41"/>
        <v>-1.1681142170797132</v>
      </c>
      <c r="X244" s="1">
        <f t="shared" si="42"/>
        <v>-1.1674923690171788</v>
      </c>
      <c r="Y244" s="1">
        <f t="shared" si="43"/>
        <v>-1.1674948262108003</v>
      </c>
      <c r="Z244" s="1">
        <f t="shared" si="44"/>
        <v>-1.7546598010632939</v>
      </c>
    </row>
    <row r="245" spans="19:26" x14ac:dyDescent="0.25">
      <c r="S245" s="1" t="s">
        <v>1100</v>
      </c>
      <c r="T245" s="1">
        <v>2.42</v>
      </c>
      <c r="U245" s="11" t="s">
        <v>1101</v>
      </c>
      <c r="V245" s="1">
        <f t="shared" si="40"/>
        <v>-2.3960376824300846</v>
      </c>
      <c r="W245" s="1">
        <f t="shared" si="41"/>
        <v>-1.1660954501917693</v>
      </c>
      <c r="X245" s="1">
        <f t="shared" si="42"/>
        <v>-1.1654703568928377</v>
      </c>
      <c r="Y245" s="1">
        <f t="shared" si="43"/>
        <v>-1.1654728273575465</v>
      </c>
      <c r="Z245" s="1">
        <f t="shared" si="44"/>
        <v>-1.7609279434386214</v>
      </c>
    </row>
    <row r="246" spans="19:26" x14ac:dyDescent="0.25">
      <c r="S246" s="1" t="s">
        <v>1102</v>
      </c>
      <c r="T246" s="1">
        <v>2.4300000000000002</v>
      </c>
      <c r="U246" s="11" t="s">
        <v>1103</v>
      </c>
      <c r="V246" s="1">
        <f t="shared" si="40"/>
        <v>-2.4086858653669698</v>
      </c>
      <c r="W246" s="1">
        <f t="shared" si="41"/>
        <v>-1.1640592992475816</v>
      </c>
      <c r="X246" s="1">
        <f t="shared" si="42"/>
        <v>-1.1634313093856132</v>
      </c>
      <c r="Y246" s="1">
        <f t="shared" si="43"/>
        <v>-1.1634337916431137</v>
      </c>
      <c r="Z246" s="1">
        <f t="shared" si="44"/>
        <v>-1.7670970674192357</v>
      </c>
    </row>
    <row r="247" spans="19:26" x14ac:dyDescent="0.25">
      <c r="S247" s="1" t="s">
        <v>1104</v>
      </c>
      <c r="T247" s="1">
        <v>2.44</v>
      </c>
      <c r="U247" s="11" t="s">
        <v>1105</v>
      </c>
      <c r="V247" s="1">
        <f t="shared" si="40"/>
        <v>-2.4213273429815101</v>
      </c>
      <c r="W247" s="1">
        <f t="shared" si="41"/>
        <v>-1.1620065956669356</v>
      </c>
      <c r="X247" s="1">
        <f t="shared" si="42"/>
        <v>-1.161376051456442</v>
      </c>
      <c r="Y247" s="1">
        <f t="shared" si="43"/>
        <v>-1.1613785440513313</v>
      </c>
      <c r="Z247" s="1">
        <f t="shared" si="44"/>
        <v>-1.7731657771139624</v>
      </c>
    </row>
    <row r="248" spans="19:26" x14ac:dyDescent="0.25">
      <c r="S248" s="1" t="s">
        <v>1106</v>
      </c>
      <c r="T248" s="1">
        <v>2.4500000000000002</v>
      </c>
      <c r="U248" s="11" t="s">
        <v>1107</v>
      </c>
      <c r="V248" s="1">
        <f t="shared" si="40"/>
        <v>-2.4339618122545041</v>
      </c>
      <c r="W248" s="1">
        <f t="shared" si="41"/>
        <v>-1.1599381624737646</v>
      </c>
      <c r="X248" s="1">
        <f t="shared" si="42"/>
        <v>-1.1593053995948703</v>
      </c>
      <c r="Y248" s="1">
        <f t="shared" si="43"/>
        <v>-1.1593079010953697</v>
      </c>
      <c r="Z248" s="1">
        <f t="shared" si="44"/>
        <v>-1.7791327112923192</v>
      </c>
    </row>
    <row r="249" spans="19:26" x14ac:dyDescent="0.25">
      <c r="S249" s="1" t="s">
        <v>1108</v>
      </c>
      <c r="T249" s="1">
        <v>2.46</v>
      </c>
      <c r="U249" s="11" t="s">
        <v>1109</v>
      </c>
      <c r="V249" s="1">
        <f t="shared" si="40"/>
        <v>-2.4465889747130816</v>
      </c>
      <c r="W249" s="1">
        <f t="shared" si="41"/>
        <v>-1.1578548140462936</v>
      </c>
      <c r="X249" s="1">
        <f t="shared" si="42"/>
        <v>-1.157220161575975</v>
      </c>
      <c r="Y249" s="1">
        <f t="shared" si="43"/>
        <v>-1.1572226705746276</v>
      </c>
      <c r="Z249" s="1">
        <f t="shared" si="44"/>
        <v>-1.7849965436215838</v>
      </c>
    </row>
    <row r="250" spans="19:26" x14ac:dyDescent="0.25">
      <c r="S250" s="1" t="s">
        <v>1110</v>
      </c>
      <c r="T250" s="1">
        <v>2.4700000000000002</v>
      </c>
      <c r="U250" s="11" t="s">
        <v>1111</v>
      </c>
      <c r="V250" s="1">
        <f t="shared" si="40"/>
        <v>-2.4592085364163632</v>
      </c>
      <c r="W250" s="1">
        <f t="shared" si="41"/>
        <v>-1.1557573558771952</v>
      </c>
      <c r="X250" s="1">
        <f t="shared" si="42"/>
        <v>-1.1551211362272855</v>
      </c>
      <c r="Y250" s="1">
        <f t="shared" si="43"/>
        <v>-1.155123651341621</v>
      </c>
      <c r="Z250" s="1">
        <f t="shared" si="44"/>
        <v>-1.7907559828815893</v>
      </c>
    </row>
    <row r="251" spans="19:26" x14ac:dyDescent="0.25">
      <c r="S251" s="1" t="s">
        <v>1112</v>
      </c>
      <c r="T251" s="1">
        <v>2.48</v>
      </c>
      <c r="U251" s="11" t="s">
        <v>1113</v>
      </c>
      <c r="V251" s="1">
        <f t="shared" si="40"/>
        <v>-2.471820207939524</v>
      </c>
      <c r="W251" s="1">
        <f t="shared" si="41"/>
        <v>-1.1536465843439134</v>
      </c>
      <c r="X251" s="1">
        <f t="shared" si="42"/>
        <v>-1.1530091132058591</v>
      </c>
      <c r="Y251" s="1">
        <f t="shared" si="43"/>
        <v>-1.1530116330790157</v>
      </c>
      <c r="Z251" s="1">
        <f t="shared" si="44"/>
        <v>-1.7964097731575457</v>
      </c>
    </row>
    <row r="252" spans="19:26" x14ac:dyDescent="0.25">
      <c r="S252" s="1" t="s">
        <v>1114</v>
      </c>
      <c r="T252" s="1">
        <v>2.4900000000000002</v>
      </c>
      <c r="U252" s="11" t="s">
        <v>1115</v>
      </c>
      <c r="V252" s="1">
        <f t="shared" si="40"/>
        <v>-2.4844237043563093</v>
      </c>
      <c r="W252" s="1">
        <f t="shared" si="41"/>
        <v>-1.1515232864893172</v>
      </c>
      <c r="X252" s="1">
        <f t="shared" si="42"/>
        <v>-1.1508848727856482</v>
      </c>
      <c r="Y252" s="1">
        <f t="shared" si="43"/>
        <v>-1.1508873960869657</v>
      </c>
      <c r="Z252" s="1">
        <f t="shared" si="44"/>
        <v>-1.8019566940112033</v>
      </c>
    </row>
    <row r="253" spans="19:26" x14ac:dyDescent="0.25">
      <c r="S253" s="1" t="s">
        <v>1116</v>
      </c>
      <c r="T253" s="1">
        <v>2.5</v>
      </c>
      <c r="U253" s="11" t="s">
        <v>1117</v>
      </c>
      <c r="V253" s="1">
        <f t="shared" si="40"/>
        <v>-2.4970187452200521</v>
      </c>
      <c r="W253" s="1">
        <f t="shared" si="41"/>
        <v>-1.1493882398127913</v>
      </c>
      <c r="X253" s="1">
        <f t="shared" si="42"/>
        <v>-1.1487491856552536</v>
      </c>
      <c r="Y253" s="1">
        <f t="shared" si="43"/>
        <v>-1.1487517110808214</v>
      </c>
      <c r="Z253" s="1">
        <f t="shared" si="44"/>
        <v>-1.8073955606306658</v>
      </c>
    </row>
    <row r="254" spans="19:26" x14ac:dyDescent="0.25">
      <c r="S254" s="1" t="s">
        <v>1118</v>
      </c>
      <c r="T254" s="1">
        <v>2.5099999999999998</v>
      </c>
      <c r="U254" s="11" t="s">
        <v>1119</v>
      </c>
      <c r="V254" s="1">
        <f t="shared" si="40"/>
        <v>-2.5096050545432447</v>
      </c>
      <c r="W254" s="1">
        <f t="shared" si="41"/>
        <v>-1.1472422120718571</v>
      </c>
      <c r="X254" s="1">
        <f t="shared" si="42"/>
        <v>-1.1466028127261454</v>
      </c>
      <c r="Y254" s="1">
        <f t="shared" si="43"/>
        <v>-1.1466053389993154</v>
      </c>
      <c r="Z254" s="1">
        <f t="shared" si="44"/>
        <v>-1.8127252239592029</v>
      </c>
    </row>
    <row r="255" spans="19:26" x14ac:dyDescent="0.25">
      <c r="S255" s="1" t="s">
        <v>1120</v>
      </c>
      <c r="T255" s="1">
        <v>2.52</v>
      </c>
      <c r="U255" s="11" t="s">
        <v>1121</v>
      </c>
      <c r="V255" s="1">
        <f t="shared" si="40"/>
        <v>-2.5221823607757146</v>
      </c>
      <c r="W255" s="1">
        <f t="shared" si="41"/>
        <v>-1.1450859610943986</v>
      </c>
      <c r="X255" s="1">
        <f t="shared" si="42"/>
        <v>-1.144446504951413</v>
      </c>
      <c r="Y255" s="1">
        <f t="shared" si="43"/>
        <v>-1.1444490308232744</v>
      </c>
      <c r="Z255" s="1">
        <f t="shared" si="44"/>
        <v>-1.8179445708033866</v>
      </c>
    </row>
    <row r="256" spans="19:26" x14ac:dyDescent="0.25">
      <c r="S256" s="1" t="s">
        <v>1122</v>
      </c>
      <c r="T256" s="1">
        <v>2.5299999999999998</v>
      </c>
      <c r="U256" s="11" t="s">
        <v>1123</v>
      </c>
      <c r="V256" s="1">
        <f t="shared" si="40"/>
        <v>-2.53475039678146</v>
      </c>
      <c r="W256" s="1">
        <f t="shared" si="41"/>
        <v>-1.1429202346015255</v>
      </c>
      <c r="X256" s="1">
        <f t="shared" si="42"/>
        <v>-1.1422810031550741</v>
      </c>
      <c r="Y256" s="1">
        <f t="shared" si="43"/>
        <v>-1.1422835274048859</v>
      </c>
      <c r="Z256" s="1">
        <f t="shared" si="44"/>
        <v>-1.8230525239209259</v>
      </c>
    </row>
    <row r="257" spans="19:26" x14ac:dyDescent="0.25">
      <c r="S257" s="1" t="s">
        <v>1124</v>
      </c>
      <c r="T257" s="1">
        <v>2.54</v>
      </c>
      <c r="U257" s="11" t="s">
        <v>1125</v>
      </c>
      <c r="V257" s="1">
        <f t="shared" si="40"/>
        <v>-2.5473088998141971</v>
      </c>
      <c r="W257" s="1">
        <f t="shared" si="41"/>
        <v>-1.1407457700411163</v>
      </c>
      <c r="X257" s="1">
        <f t="shared" si="42"/>
        <v>-1.1401070378719493</v>
      </c>
      <c r="Y257" s="1">
        <f t="shared" si="43"/>
        <v>-1.1401095593075365</v>
      </c>
      <c r="Z257" s="1">
        <f t="shared" si="44"/>
        <v>-1.8280480420885517</v>
      </c>
    </row>
    <row r="258" spans="19:26" x14ac:dyDescent="0.25">
      <c r="S258" s="1" t="s">
        <v>1126</v>
      </c>
      <c r="T258" s="1">
        <v>2.5499999999999998</v>
      </c>
      <c r="U258" s="11" t="s">
        <v>1127</v>
      </c>
      <c r="V258" s="1">
        <f t="shared" si="40"/>
        <v>-2.5598576114916782</v>
      </c>
      <c r="W258" s="1">
        <f t="shared" si="41"/>
        <v>-1.1385632944320141</v>
      </c>
      <c r="X258" s="1">
        <f t="shared" si="42"/>
        <v>-1.1379253291980969</v>
      </c>
      <c r="Y258" s="1">
        <f t="shared" si="43"/>
        <v>-1.1379278466562055</v>
      </c>
      <c r="Z258" s="1">
        <f t="shared" si="44"/>
        <v>-1.832930120150323</v>
      </c>
    </row>
    <row r="259" spans="19:26" x14ac:dyDescent="0.25">
      <c r="S259" s="1" t="s">
        <v>1128</v>
      </c>
      <c r="T259" s="1">
        <v>2.56</v>
      </c>
      <c r="U259" s="11" t="s">
        <v>1129</v>
      </c>
      <c r="V259" s="1">
        <f t="shared" si="40"/>
        <v>-2.5723962777688296</v>
      </c>
      <c r="W259" s="1">
        <f t="shared" si="41"/>
        <v>-1.1363735242188793</v>
      </c>
      <c r="X259" s="1">
        <f t="shared" si="42"/>
        <v>-1.135736586651777</v>
      </c>
      <c r="Y259" s="1">
        <f t="shared" si="43"/>
        <v>-1.1357390989983918</v>
      </c>
      <c r="Z259" s="1">
        <f t="shared" si="44"/>
        <v>-1.8376977890467459</v>
      </c>
    </row>
    <row r="260" spans="19:26" x14ac:dyDescent="0.25">
      <c r="S260" s="1" t="s">
        <v>1130</v>
      </c>
      <c r="T260" s="1">
        <v>2.57</v>
      </c>
      <c r="U260" s="11" t="s">
        <v>1131</v>
      </c>
      <c r="V260" s="1">
        <f t="shared" si="40"/>
        <v>-2.584924648909773</v>
      </c>
      <c r="W260" s="1">
        <f t="shared" si="41"/>
        <v>-1.1341771651376371</v>
      </c>
      <c r="X260" s="1">
        <f t="shared" si="42"/>
        <v>-1.1335415090448842</v>
      </c>
      <c r="Y260" s="1">
        <f t="shared" si="43"/>
        <v>-1.1335440151755032</v>
      </c>
      <c r="Z260" s="1">
        <f t="shared" si="44"/>
        <v>-1.842350115825079</v>
      </c>
    </row>
    <row r="261" spans="19:26" x14ac:dyDescent="0.25">
      <c r="S261" s="1" t="s">
        <v>1132</v>
      </c>
      <c r="T261" s="1">
        <v>2.58</v>
      </c>
      <c r="U261" s="11" t="s">
        <v>1133</v>
      </c>
      <c r="V261" s="1">
        <f t="shared" si="40"/>
        <v>-2.5974424794587789</v>
      </c>
      <c r="W261" s="1">
        <f t="shared" si="41"/>
        <v>-1.1319749120914762</v>
      </c>
      <c r="X261" s="1">
        <f t="shared" si="42"/>
        <v>-1.1313407843647931</v>
      </c>
      <c r="Y261" s="1">
        <f t="shared" si="43"/>
        <v>-1.1313432832046688</v>
      </c>
      <c r="Z261" s="1">
        <f t="shared" si="44"/>
        <v>-1.8468862036312244</v>
      </c>
    </row>
    <row r="262" spans="19:26" x14ac:dyDescent="0.25">
      <c r="S262" s="1" t="s">
        <v>1134</v>
      </c>
      <c r="T262" s="1">
        <v>2.59</v>
      </c>
      <c r="U262" s="11" t="s">
        <v>1135</v>
      </c>
      <c r="V262" s="1">
        <f t="shared" si="40"/>
        <v>-2.609949528210215</v>
      </c>
      <c r="W262" s="1">
        <f t="shared" si="41"/>
        <v>-1.1297674490372929</v>
      </c>
      <c r="X262" s="1">
        <f t="shared" si="42"/>
        <v>-1.1291350896665151</v>
      </c>
      <c r="Y262" s="1">
        <f t="shared" si="43"/>
        <v>-1.1291375801708523</v>
      </c>
      <c r="Z262" s="1">
        <f t="shared" si="44"/>
        <v>-1.8513051916836032</v>
      </c>
    </row>
    <row r="263" spans="19:26" x14ac:dyDescent="0.25">
      <c r="S263" s="1" t="s">
        <v>1136</v>
      </c>
      <c r="T263" s="1">
        <v>2.6</v>
      </c>
      <c r="U263" s="11" t="s">
        <v>1137</v>
      </c>
      <c r="V263" s="1">
        <f t="shared" si="40"/>
        <v>-2.622445558177541</v>
      </c>
      <c r="W263" s="1">
        <f t="shared" si="41"/>
        <v>-1.1275554488825161</v>
      </c>
      <c r="X263" s="1">
        <f t="shared" si="42"/>
        <v>-1.1269250909750725</v>
      </c>
      <c r="Y263" s="1">
        <f t="shared" si="43"/>
        <v>-1.1269275721291905</v>
      </c>
      <c r="Z263" s="1">
        <f t="shared" si="44"/>
        <v>-1.855606255229419</v>
      </c>
    </row>
    <row r="264" spans="19:26" x14ac:dyDescent="0.25">
      <c r="S264" s="1" t="s">
        <v>1138</v>
      </c>
      <c r="T264" s="1">
        <v>2.61</v>
      </c>
      <c r="U264" s="11" t="s">
        <v>1139</v>
      </c>
      <c r="V264" s="1">
        <f t="shared" si="40"/>
        <v>-2.6349303365614083</v>
      </c>
      <c r="W264" s="1">
        <f t="shared" si="41"/>
        <v>-1.1253395733921698</v>
      </c>
      <c r="X264" s="1">
        <f t="shared" si="42"/>
        <v>-1.124711443197959</v>
      </c>
      <c r="Y264" s="1">
        <f t="shared" si="43"/>
        <v>-1.1247139140174147</v>
      </c>
      <c r="Z264" s="1">
        <f t="shared" si="44"/>
        <v>-1.8597886054837107</v>
      </c>
    </row>
    <row r="265" spans="19:26" x14ac:dyDescent="0.25">
      <c r="S265" s="1" t="s">
        <v>1140</v>
      </c>
      <c r="T265" s="1">
        <v>2.62</v>
      </c>
      <c r="U265" s="11" t="s">
        <v>1141</v>
      </c>
      <c r="V265" s="1">
        <f t="shared" si="40"/>
        <v>-2.6474036347169192</v>
      </c>
      <c r="W265" s="1">
        <f t="shared" si="41"/>
        <v>-1.1231204731060607</v>
      </c>
      <c r="X265" s="1">
        <f t="shared" si="42"/>
        <v>-1.1224947900475599</v>
      </c>
      <c r="Y265" s="1">
        <f t="shared" si="43"/>
        <v>-1.1224972495782359</v>
      </c>
      <c r="Z265" s="1">
        <f t="shared" si="44"/>
        <v>-1.8638514895516081</v>
      </c>
    </row>
    <row r="266" spans="19:26" x14ac:dyDescent="0.25">
      <c r="S266" s="1" t="s">
        <v>1142</v>
      </c>
      <c r="T266" s="1">
        <v>2.63</v>
      </c>
      <c r="U266" s="11" t="s">
        <v>1143</v>
      </c>
      <c r="V266" s="1">
        <f t="shared" si="40"/>
        <v>-2.6598652281201014</v>
      </c>
      <c r="W266" s="1">
        <f t="shared" si="41"/>
        <v>-1.1208987872659284</v>
      </c>
      <c r="X266" s="1">
        <f t="shared" si="42"/>
        <v>-1.1202757639733734</v>
      </c>
      <c r="Y266" s="1">
        <f t="shared" si="43"/>
        <v>-1.1202782112915275</v>
      </c>
      <c r="Z266" s="1">
        <f t="shared" si="44"/>
        <v>-1.8677941903342066</v>
      </c>
    </row>
    <row r="267" spans="19:26" x14ac:dyDescent="0.25">
      <c r="S267" s="1" t="s">
        <v>1144</v>
      </c>
      <c r="T267" s="1">
        <v>2.64</v>
      </c>
      <c r="U267" s="11" t="s">
        <v>1145</v>
      </c>
      <c r="V267" s="1">
        <f t="shared" ref="V267:V303" si="45">V266+((0.01/6)*(W266+(X266*2)+(Y266*2)+Z266))</f>
        <v>-2.6723148963336514</v>
      </c>
      <c r="W267" s="1">
        <f t="shared" ref="W267:W303" si="46">((-3*(T267^2))-(2*T267*V267))/((T267^2)+(COS(V267)))</f>
        <v>-1.1186751437524287</v>
      </c>
      <c r="X267" s="1">
        <f t="shared" ref="X267:X303" si="47">((-3*((T267+(0.5*0.01))^2))-(2*(T267+(0.5*0.01))*(V267+(W267*0.5*0.01))))/(((T267+(0.5*0.01))^2)+(COS(V267+(W267*0.5*0.01))))</f>
        <v>-1.1180549861038753</v>
      </c>
      <c r="Y267" s="1">
        <f t="shared" ref="Y267:Y303" si="48">((-3*((T267+(0.5*0.01))^2))-(2*(T267+(0.5*0.01))*(V267+(X267*0.5*0.01))))/(((T267+(0.5*0.01))^2)+(COS(V267+(X267*0.5*0.01))))</f>
        <v>-1.1180574203161566</v>
      </c>
      <c r="Z267" s="1">
        <f t="shared" ref="Z267:Z303" si="49">((-3*((T267+0.01)^2))-(2*(T267+0.01)*(V267+(Y267*0.01))))/(((T267+0.01))^2)+(COS(V267+(Y267*0.01)))</f>
        <v>-1.8716160264184722</v>
      </c>
    </row>
    <row r="268" spans="19:26" x14ac:dyDescent="0.25">
      <c r="S268" s="1" t="s">
        <v>1146</v>
      </c>
      <c r="T268" s="1">
        <v>2.65</v>
      </c>
      <c r="U268" s="11" t="s">
        <v>1147</v>
      </c>
      <c r="V268" s="1">
        <f t="shared" si="45"/>
        <v>-2.6847524229720028</v>
      </c>
      <c r="W268" s="1">
        <f t="shared" si="46"/>
        <v>-1.1164501590317384</v>
      </c>
      <c r="X268" s="1">
        <f t="shared" si="47"/>
        <v>-1.1158330661978475</v>
      </c>
      <c r="Y268" s="1">
        <f t="shared" si="48"/>
        <v>-1.1158354864412772</v>
      </c>
      <c r="Z268" s="1">
        <f t="shared" si="49"/>
        <v>-1.8753163519515832</v>
      </c>
    </row>
    <row r="269" spans="19:26" x14ac:dyDescent="0.25">
      <c r="S269" s="1" t="s">
        <v>1148</v>
      </c>
      <c r="T269" s="1">
        <v>2.66</v>
      </c>
      <c r="U269" s="11" t="s">
        <v>1149</v>
      </c>
      <c r="V269" s="1">
        <f t="shared" si="45"/>
        <v>-2.6971775956657722</v>
      </c>
      <c r="W269" s="1">
        <f t="shared" si="46"/>
        <v>-1.1142244381116344</v>
      </c>
      <c r="X269" s="1">
        <f t="shared" si="47"/>
        <v>-1.1136106026049917</v>
      </c>
      <c r="Y269" s="1">
        <f t="shared" si="48"/>
        <v>-1.1136130080469082</v>
      </c>
      <c r="Z269" s="1">
        <f t="shared" si="49"/>
        <v>-1.8788945565001489</v>
      </c>
    </row>
    <row r="270" spans="19:26" x14ac:dyDescent="0.25">
      <c r="S270" s="1" t="s">
        <v>1150</v>
      </c>
      <c r="T270" s="1">
        <v>2.67</v>
      </c>
      <c r="U270" s="11" t="s">
        <v>1151</v>
      </c>
      <c r="V270" s="1">
        <f t="shared" si="45"/>
        <v>-2.7095902060256316</v>
      </c>
      <c r="W270" s="1">
        <f t="shared" si="46"/>
        <v>-1.1119985745068302</v>
      </c>
      <c r="X270" s="1">
        <f t="shared" si="47"/>
        <v>-1.1113881822356111</v>
      </c>
      <c r="Y270" s="1">
        <f t="shared" si="48"/>
        <v>-1.1113905720735839</v>
      </c>
      <c r="Z270" s="1">
        <f t="shared" si="49"/>
        <v>-1.8823500648946965</v>
      </c>
    </row>
    <row r="271" spans="19:26" x14ac:dyDescent="0.25">
      <c r="S271" s="1" t="s">
        <v>1152</v>
      </c>
      <c r="T271" s="1">
        <v>2.68</v>
      </c>
      <c r="U271" s="11" t="s">
        <v>1153</v>
      </c>
      <c r="V271" s="1">
        <f t="shared" si="45"/>
        <v>-2.7219900496056648</v>
      </c>
      <c r="W271" s="1">
        <f t="shared" si="46"/>
        <v>-1.1097731502133734</v>
      </c>
      <c r="X271" s="1">
        <f t="shared" si="47"/>
        <v>-1.1091663805391814</v>
      </c>
      <c r="Y271" s="1">
        <f t="shared" si="48"/>
        <v>-1.1091687540008954</v>
      </c>
      <c r="Z271" s="1">
        <f t="shared" si="49"/>
        <v>-1.8856823370598592</v>
      </c>
    </row>
    <row r="272" spans="19:26" x14ac:dyDescent="0.25">
      <c r="S272" s="1" t="s">
        <v>1154</v>
      </c>
      <c r="T272" s="1">
        <v>2.69</v>
      </c>
      <c r="U272" s="11" t="s">
        <v>1155</v>
      </c>
      <c r="V272" s="1">
        <f t="shared" si="45"/>
        <v>-2.7343769258662536</v>
      </c>
      <c r="W272" s="1">
        <f t="shared" si="46"/>
        <v>-1.1075487356918854</v>
      </c>
      <c r="X272" s="1">
        <f t="shared" si="47"/>
        <v>-1.1069457614915692</v>
      </c>
      <c r="Y272" s="1">
        <f t="shared" si="48"/>
        <v>-1.1069481178346723</v>
      </c>
      <c r="Z272" s="1">
        <f t="shared" si="49"/>
        <v>-1.8888908678306762</v>
      </c>
    </row>
    <row r="273" spans="19:26" x14ac:dyDescent="0.25">
      <c r="S273" s="1" t="s">
        <v>1156</v>
      </c>
      <c r="T273" s="1">
        <v>2.7</v>
      </c>
      <c r="U273" s="11" t="s">
        <v>1157</v>
      </c>
      <c r="V273" s="1">
        <f t="shared" si="45"/>
        <v>-2.7467506381365454</v>
      </c>
      <c r="W273" s="1">
        <f t="shared" si="46"/>
        <v>-1.1053258898594336</v>
      </c>
      <c r="X273" s="1">
        <f t="shared" si="47"/>
        <v>-1.104726877590694</v>
      </c>
      <c r="Y273" s="1">
        <f t="shared" si="48"/>
        <v>-1.1047292161026212</v>
      </c>
      <c r="Z273" s="1">
        <f t="shared" si="49"/>
        <v>-1.8919751867554184</v>
      </c>
    </row>
    <row r="274" spans="19:26" x14ac:dyDescent="0.25">
      <c r="S274" s="1" t="s">
        <v>1158</v>
      </c>
      <c r="T274" s="1">
        <v>2.71</v>
      </c>
      <c r="U274" s="11" t="s">
        <v>1159</v>
      </c>
      <c r="V274" s="1">
        <f t="shared" si="45"/>
        <v>-2.7591109935765479</v>
      </c>
      <c r="W274" s="1">
        <f t="shared" si="46"/>
        <v>-1.1031051600897859</v>
      </c>
      <c r="X274" s="1">
        <f t="shared" si="47"/>
        <v>-1.102510269860391</v>
      </c>
      <c r="Y274" s="1">
        <f t="shared" si="48"/>
        <v>-1.1025125898581558</v>
      </c>
      <c r="Z274" s="1">
        <f t="shared" si="49"/>
        <v>-1.8949348578853553</v>
      </c>
    </row>
    <row r="275" spans="19:26" x14ac:dyDescent="0.25">
      <c r="S275" s="1" t="s">
        <v>1160</v>
      </c>
      <c r="T275" s="1">
        <v>2.72</v>
      </c>
      <c r="U275" s="11" t="s">
        <v>1161</v>
      </c>
      <c r="V275" s="1">
        <f t="shared" si="45"/>
        <v>-2.7714578031389014</v>
      </c>
      <c r="W275" s="1">
        <f t="shared" si="46"/>
        <v>-1.100887082221834</v>
      </c>
      <c r="X275" s="1">
        <f t="shared" si="47"/>
        <v>-1.1002964678622478</v>
      </c>
      <c r="Y275" s="1">
        <f t="shared" si="48"/>
        <v>-1.1002987686922074</v>
      </c>
      <c r="Z275" s="1">
        <f t="shared" si="49"/>
        <v>-1.8977694795518727</v>
      </c>
    </row>
    <row r="276" spans="19:26" x14ac:dyDescent="0.25">
      <c r="S276" s="1" t="s">
        <v>1162</v>
      </c>
      <c r="T276" s="1">
        <v>2.73</v>
      </c>
      <c r="U276" s="11" t="s">
        <v>1163</v>
      </c>
      <c r="V276" s="1">
        <f t="shared" si="45"/>
        <v>-2.7837908815303725</v>
      </c>
      <c r="W276" s="1">
        <f t="shared" si="46"/>
        <v>-1.0986721805759252</v>
      </c>
      <c r="X276" s="1">
        <f t="shared" si="47"/>
        <v>-1.0980859897151649</v>
      </c>
      <c r="Y276" s="1">
        <f t="shared" si="48"/>
        <v>-1.0980882707527599</v>
      </c>
      <c r="Z276" s="1">
        <f t="shared" si="49"/>
        <v>-1.9004786841313508</v>
      </c>
    </row>
    <row r="277" spans="19:26" x14ac:dyDescent="0.25">
      <c r="S277" s="1" t="s">
        <v>1164</v>
      </c>
      <c r="T277" s="1">
        <v>2.74</v>
      </c>
      <c r="U277" s="11" t="s">
        <v>1165</v>
      </c>
      <c r="V277" s="1">
        <f t="shared" si="45"/>
        <v>-2.7961100471731108</v>
      </c>
      <c r="W277" s="1">
        <f t="shared" si="46"/>
        <v>-1.0964609679778712</v>
      </c>
      <c r="X277" s="1">
        <f t="shared" si="47"/>
        <v>-1.0958793421224047</v>
      </c>
      <c r="Y277" s="1">
        <f t="shared" si="48"/>
        <v>-1.0958816027718714</v>
      </c>
      <c r="Z277" s="1">
        <f t="shared" si="49"/>
        <v>-1.9030621377982082</v>
      </c>
    </row>
    <row r="278" spans="19:26" x14ac:dyDescent="0.25">
      <c r="S278" s="1" t="s">
        <v>1166</v>
      </c>
      <c r="T278" s="1">
        <v>2.75</v>
      </c>
      <c r="U278" s="11" t="s">
        <v>1167</v>
      </c>
      <c r="V278" s="1">
        <f t="shared" si="45"/>
        <v>-2.8084151221657185</v>
      </c>
      <c r="W278" s="1">
        <f t="shared" si="46"/>
        <v>-1.0942539457903706</v>
      </c>
      <c r="X278" s="1">
        <f t="shared" si="47"/>
        <v>-1.0936770204058706</v>
      </c>
      <c r="Y278" s="1">
        <f t="shared" si="48"/>
        <v>-1.0936792600999314</v>
      </c>
      <c r="Z278" s="1">
        <f t="shared" si="49"/>
        <v>-1.9055195402665128</v>
      </c>
    </row>
    <row r="279" spans="19:26" x14ac:dyDescent="0.25">
      <c r="S279" s="1" t="s">
        <v>1168</v>
      </c>
      <c r="T279" s="1">
        <v>2.76</v>
      </c>
      <c r="U279" s="11" t="s">
        <v>1169</v>
      </c>
      <c r="V279" s="1">
        <f t="shared" si="45"/>
        <v>-2.8207059322441661</v>
      </c>
      <c r="W279" s="1">
        <f t="shared" si="46"/>
        <v>-1.0920516039516042</v>
      </c>
      <c r="X279" s="1">
        <f t="shared" si="47"/>
        <v>-1.0914795085473712</v>
      </c>
      <c r="Y279" s="1">
        <f t="shared" si="48"/>
        <v>-1.0914817267469024</v>
      </c>
      <c r="Z279" s="1">
        <f t="shared" si="49"/>
        <v>-1.9078506245205642</v>
      </c>
    </row>
    <row r="280" spans="19:26" x14ac:dyDescent="0.25">
      <c r="S280" s="1" t="s">
        <v>1170</v>
      </c>
      <c r="T280" s="1">
        <v>2.77</v>
      </c>
      <c r="U280" s="11" t="s">
        <v>1171</v>
      </c>
      <c r="V280" s="1">
        <f t="shared" si="45"/>
        <v>-2.8329823067426005</v>
      </c>
      <c r="W280" s="1">
        <f t="shared" si="46"/>
        <v>-1.0898544210207348</v>
      </c>
      <c r="X280" s="1">
        <f t="shared" si="47"/>
        <v>-1.0892872792366066</v>
      </c>
      <c r="Y280" s="1">
        <f t="shared" si="48"/>
        <v>-1.0892894754302824</v>
      </c>
      <c r="Z280" s="1">
        <f t="shared" si="49"/>
        <v>-1.9100551565348383</v>
      </c>
    </row>
    <row r="281" spans="19:26" x14ac:dyDescent="0.25">
      <c r="S281" s="1" t="s">
        <v>1172</v>
      </c>
      <c r="T281" s="1">
        <v>2.78</v>
      </c>
      <c r="U281" s="11" t="s">
        <v>1173</v>
      </c>
      <c r="V281" s="1">
        <f t="shared" si="45"/>
        <v>-2.8452440785540829</v>
      </c>
      <c r="W281" s="1">
        <f t="shared" si="46"/>
        <v>-1.087662864230057</v>
      </c>
      <c r="X281" s="1">
        <f t="shared" si="47"/>
        <v>-1.0871007939256339</v>
      </c>
      <c r="Y281" s="1">
        <f t="shared" si="48"/>
        <v>-1.0871029676295529</v>
      </c>
      <c r="Z281" s="1">
        <f t="shared" si="49"/>
        <v>-1.9121329349836858</v>
      </c>
    </row>
    <row r="282" spans="19:26" x14ac:dyDescent="0.25">
      <c r="S282" s="1" t="s">
        <v>1174</v>
      </c>
      <c r="T282" s="1">
        <v>2.79</v>
      </c>
      <c r="U282" s="11" t="s">
        <v>1175</v>
      </c>
      <c r="V282" s="1">
        <f t="shared" si="45"/>
        <v>-2.8574910840912899</v>
      </c>
      <c r="W282" s="1">
        <f t="shared" si="46"/>
        <v>-1.085477389543551</v>
      </c>
      <c r="X282" s="1">
        <f t="shared" si="47"/>
        <v>-1.0849205028895397</v>
      </c>
      <c r="Y282" s="1">
        <f t="shared" si="48"/>
        <v>-1.0849226536468313</v>
      </c>
      <c r="Z282" s="1">
        <f t="shared" si="49"/>
        <v>-1.914083790941179</v>
      </c>
    </row>
    <row r="283" spans="19:26" x14ac:dyDescent="0.25">
      <c r="S283" s="1" t="s">
        <v>1176</v>
      </c>
      <c r="T283" s="1">
        <v>2.8</v>
      </c>
      <c r="U283" s="11" t="s">
        <v>1177</v>
      </c>
      <c r="V283" s="1">
        <f t="shared" si="45"/>
        <v>-2.8697231632472189</v>
      </c>
      <c r="W283" s="1">
        <f t="shared" si="46"/>
        <v>-1.0832984417215517</v>
      </c>
      <c r="X283" s="1">
        <f t="shared" si="47"/>
        <v>-1.0827468452930762</v>
      </c>
      <c r="Y283" s="1">
        <f t="shared" si="48"/>
        <v>-1.0827489726734867</v>
      </c>
      <c r="Z283" s="1">
        <f t="shared" si="49"/>
        <v>-1.9159075875714819</v>
      </c>
    </row>
    <row r="284" spans="19:26" x14ac:dyDescent="0.25">
      <c r="S284" s="1" t="s">
        <v>1178</v>
      </c>
      <c r="T284" s="1">
        <v>2.81</v>
      </c>
      <c r="U284" s="11" t="s">
        <v>1179</v>
      </c>
      <c r="V284" s="1">
        <f t="shared" si="45"/>
        <v>-2.8819401593559291</v>
      </c>
      <c r="W284" s="1">
        <f t="shared" si="46"/>
        <v>-1.0811264543913008</v>
      </c>
      <c r="X284" s="1">
        <f t="shared" si="47"/>
        <v>-1.0805802492629941</v>
      </c>
      <c r="Y284" s="1">
        <f t="shared" si="48"/>
        <v>-1.0805823528624607</v>
      </c>
      <c r="Z284" s="1">
        <f t="shared" si="49"/>
        <v>-1.9176042198101295</v>
      </c>
    </row>
    <row r="285" spans="19:26" x14ac:dyDescent="0.25">
      <c r="S285" s="1" t="s">
        <v>1180</v>
      </c>
      <c r="T285" s="1">
        <v>2.82</v>
      </c>
      <c r="U285" s="11" t="s">
        <v>1181</v>
      </c>
      <c r="V285" s="1">
        <f t="shared" si="45"/>
        <v>-2.8941419191533497</v>
      </c>
      <c r="W285" s="1">
        <f t="shared" si="46"/>
        <v>-1.0789618501231104</v>
      </c>
      <c r="X285" s="1">
        <f t="shared" si="47"/>
        <v>-1.0784211319658208</v>
      </c>
      <c r="Y285" s="1">
        <f t="shared" si="48"/>
        <v>-1.0784232114060284</v>
      </c>
      <c r="Z285" s="1">
        <f t="shared" si="49"/>
        <v>-1.9191736140365805</v>
      </c>
    </row>
    <row r="286" spans="19:26" x14ac:dyDescent="0.25">
      <c r="S286" s="1" t="s">
        <v>1182</v>
      </c>
      <c r="T286" s="1">
        <v>2.83</v>
      </c>
      <c r="U286" s="11" t="s">
        <v>1183</v>
      </c>
      <c r="V286" s="1">
        <f t="shared" si="45"/>
        <v>-2.9063282927381886</v>
      </c>
      <c r="W286" s="1">
        <f t="shared" si="46"/>
        <v>-1.0768050405118779</v>
      </c>
      <c r="X286" s="1">
        <f t="shared" si="47"/>
        <v>-1.0762698996908318</v>
      </c>
      <c r="Y286" s="1">
        <f t="shared" si="48"/>
        <v>-1.076271954618752</v>
      </c>
      <c r="Z286" s="1">
        <f t="shared" si="49"/>
        <v>-1.9206157277384324</v>
      </c>
    </row>
    <row r="287" spans="19:26" x14ac:dyDescent="0.25">
      <c r="S287" s="1" t="s">
        <v>1184</v>
      </c>
      <c r="T287" s="1">
        <v>2.84</v>
      </c>
      <c r="U287" s="11" t="s">
        <v>1185</v>
      </c>
      <c r="V287" s="1">
        <f t="shared" si="45"/>
        <v>-2.9184991335329711</v>
      </c>
      <c r="W287" s="1">
        <f t="shared" si="46"/>
        <v>-1.0746564262636991</v>
      </c>
      <c r="X287" s="1">
        <f t="shared" si="47"/>
        <v>-1.0741269479379536</v>
      </c>
      <c r="Y287" s="1">
        <f t="shared" si="48"/>
        <v>-1.074128978025376</v>
      </c>
      <c r="Z287" s="1">
        <f t="shared" si="49"/>
        <v>-1.9219305491676322</v>
      </c>
    </row>
    <row r="288" spans="19:26" x14ac:dyDescent="0.25">
      <c r="S288" s="1" t="s">
        <v>1186</v>
      </c>
      <c r="T288" s="1">
        <v>2.85</v>
      </c>
      <c r="U288" s="11" t="s">
        <v>1187</v>
      </c>
      <c r="V288" s="1">
        <f t="shared" si="45"/>
        <v>-2.9306542982452344</v>
      </c>
      <c r="W288" s="1">
        <f t="shared" si="46"/>
        <v>-1.0725163972873237</v>
      </c>
      <c r="X288" s="1">
        <f t="shared" si="47"/>
        <v>-1.0719926615103572</v>
      </c>
      <c r="Y288" s="1">
        <f t="shared" si="48"/>
        <v>-1.0719946664534075</v>
      </c>
      <c r="Z288" s="1">
        <f t="shared" si="49"/>
        <v>-1.9231180969890782</v>
      </c>
    </row>
    <row r="289" spans="19:26" x14ac:dyDescent="0.25">
      <c r="S289" s="1" t="s">
        <v>1188</v>
      </c>
      <c r="T289" s="1">
        <v>2.86</v>
      </c>
      <c r="U289" s="11" t="s">
        <v>1189</v>
      </c>
      <c r="V289" s="1">
        <f t="shared" si="45"/>
        <v>-2.9427936468289078</v>
      </c>
      <c r="W289" s="1">
        <f t="shared" si="46"/>
        <v>-1.0703853327902042</v>
      </c>
      <c r="X289" s="1">
        <f t="shared" si="47"/>
        <v>-1.0698674146114873</v>
      </c>
      <c r="Y289" s="1">
        <f t="shared" si="48"/>
        <v>-1.0698693941301314</v>
      </c>
      <c r="Z289" s="1">
        <f t="shared" si="49"/>
        <v>-1.9241784199219341</v>
      </c>
    </row>
    <row r="290" spans="19:26" x14ac:dyDescent="0.25">
      <c r="S290" s="1" t="s">
        <v>1190</v>
      </c>
      <c r="T290" s="1">
        <v>2.87</v>
      </c>
      <c r="U290" s="11" t="s">
        <v>1191</v>
      </c>
      <c r="V290" s="1">
        <f t="shared" si="45"/>
        <v>-2.9549170424459001</v>
      </c>
      <c r="W290" s="1">
        <f t="shared" si="46"/>
        <v>-1.0682636013788831</v>
      </c>
      <c r="X290" s="1">
        <f t="shared" si="47"/>
        <v>-1.0677515709462893</v>
      </c>
      <c r="Y290" s="1">
        <f t="shared" si="48"/>
        <v>-1.0677535247838299</v>
      </c>
      <c r="Z290" s="1">
        <f t="shared" si="49"/>
        <v>-1.9251115963740246</v>
      </c>
    </row>
    <row r="291" spans="19:26" x14ac:dyDescent="0.25">
      <c r="S291" s="1" t="s">
        <v>1192</v>
      </c>
      <c r="T291" s="1">
        <v>2.88</v>
      </c>
      <c r="U291" s="11" t="s">
        <v>1193</v>
      </c>
      <c r="V291" s="1">
        <f t="shared" si="45"/>
        <v>-2.9670243514279222</v>
      </c>
      <c r="W291" s="1">
        <f t="shared" si="46"/>
        <v>-1.0661515611634724</v>
      </c>
      <c r="X291" s="1">
        <f t="shared" si="47"/>
        <v>-1.06564548382638</v>
      </c>
      <c r="Y291" s="1">
        <f t="shared" si="48"/>
        <v>-1.0656474117489481</v>
      </c>
      <c r="Z291" s="1">
        <f t="shared" si="49"/>
        <v>-1.9259177340696487</v>
      </c>
    </row>
    <row r="292" spans="19:26" x14ac:dyDescent="0.25">
      <c r="S292" s="1" t="s">
        <v>1194</v>
      </c>
      <c r="T292" s="1">
        <v>2.89</v>
      </c>
      <c r="U292" s="11" t="s">
        <v>1195</v>
      </c>
      <c r="V292" s="1">
        <f t="shared" si="45"/>
        <v>-2.979115443238562</v>
      </c>
      <c r="W292" s="1">
        <f t="shared" si="46"/>
        <v>-1.0640495598659969</v>
      </c>
      <c r="X292" s="1">
        <f t="shared" si="47"/>
        <v>-1.0635494962789429</v>
      </c>
      <c r="Y292" s="1">
        <f t="shared" si="48"/>
        <v>-1.063551398074974</v>
      </c>
      <c r="Z292" s="1">
        <f t="shared" si="49"/>
        <v>-1.9265969696711485</v>
      </c>
    </row>
    <row r="293" spans="19:26" x14ac:dyDescent="0.25">
      <c r="S293" s="1" t="s">
        <v>1196</v>
      </c>
      <c r="T293" s="1">
        <v>2.9</v>
      </c>
      <c r="U293" s="11" t="s">
        <v>1197</v>
      </c>
      <c r="V293" s="1">
        <f t="shared" si="45"/>
        <v>-2.9911901904356371</v>
      </c>
      <c r="W293" s="1">
        <f t="shared" si="46"/>
        <v>-1.0619579349323403</v>
      </c>
      <c r="X293" s="1">
        <f t="shared" si="47"/>
        <v>-1.0614639411590956</v>
      </c>
      <c r="Y293" s="1">
        <f t="shared" si="48"/>
        <v>-1.0614658166388067</v>
      </c>
      <c r="Z293" s="1">
        <f t="shared" si="49"/>
        <v>-1.9271494683945622</v>
      </c>
    </row>
    <row r="294" spans="19:26" x14ac:dyDescent="0.25">
      <c r="S294" s="1" t="s">
        <v>1198</v>
      </c>
      <c r="T294" s="1">
        <v>2.91</v>
      </c>
      <c r="U294" s="11" t="s">
        <v>1199</v>
      </c>
      <c r="V294" s="1">
        <f t="shared" si="45"/>
        <v>-3.0032484686338417</v>
      </c>
      <c r="W294" s="1">
        <f t="shared" si="46"/>
        <v>-1.0598770136475792</v>
      </c>
      <c r="X294" s="1">
        <f t="shared" si="47"/>
        <v>-1.059389141265511</v>
      </c>
      <c r="Y294" s="1">
        <f t="shared" si="48"/>
        <v>-1.0593909902603691</v>
      </c>
      <c r="Z294" s="1">
        <f t="shared" si="49"/>
        <v>-1.9275754236196994</v>
      </c>
    </row>
    <row r="295" spans="19:26" x14ac:dyDescent="0.25">
      <c r="S295" s="1" t="s">
        <v>1200</v>
      </c>
      <c r="T295" s="1">
        <v>2.92</v>
      </c>
      <c r="U295" s="11" t="s">
        <v>1201</v>
      </c>
      <c r="V295" s="1">
        <f t="shared" si="45"/>
        <v>-3.0152901564677066</v>
      </c>
      <c r="W295" s="1">
        <f t="shared" si="46"/>
        <v>-1.0578071132544657</v>
      </c>
      <c r="X295" s="1">
        <f t="shared" si="47"/>
        <v>-1.0573254094590696</v>
      </c>
      <c r="Y295" s="1">
        <f t="shared" si="48"/>
        <v>-1.0573272318212548</v>
      </c>
      <c r="Z295" s="1">
        <f t="shared" si="49"/>
        <v>-1.9278750564949405</v>
      </c>
    </row>
    <row r="296" spans="19:26" x14ac:dyDescent="0.25">
      <c r="S296" s="1" t="s">
        <v>1202</v>
      </c>
      <c r="T296" s="1">
        <v>2.93</v>
      </c>
      <c r="U296" s="11" t="s">
        <v>1203</v>
      </c>
      <c r="V296" s="1">
        <f t="shared" si="45"/>
        <v>-3.0273151355548902</v>
      </c>
      <c r="W296" s="1">
        <f t="shared" si="46"/>
        <v>-1.0557485410748422</v>
      </c>
      <c r="X296" s="1">
        <f t="shared" si="47"/>
        <v>-1.0552730487843132</v>
      </c>
      <c r="Y296" s="1">
        <f t="shared" si="48"/>
        <v>-1.0552748443861801</v>
      </c>
      <c r="Z296" s="1">
        <f t="shared" si="49"/>
        <v>-1.9280486155370979</v>
      </c>
    </row>
    <row r="297" spans="19:26" x14ac:dyDescent="0.25">
      <c r="S297" s="1" t="s">
        <v>1204</v>
      </c>
      <c r="T297" s="1">
        <v>2.94</v>
      </c>
      <c r="U297" s="11" t="s">
        <v>1205</v>
      </c>
      <c r="V297" s="1">
        <f t="shared" si="45"/>
        <v>-3.0393232904598118</v>
      </c>
      <c r="W297" s="1">
        <f t="shared" si="46"/>
        <v>-1.0537015946337531</v>
      </c>
      <c r="X297" s="1">
        <f t="shared" si="47"/>
        <v>-1.0532323525934921</v>
      </c>
      <c r="Y297" s="1">
        <f t="shared" si="48"/>
        <v>-1.0532341213270278</v>
      </c>
      <c r="Z297" s="1">
        <f t="shared" si="49"/>
        <v>-1.9280963762266277</v>
      </c>
    </row>
    <row r="298" spans="19:26" x14ac:dyDescent="0.25">
      <c r="S298" s="1" t="s">
        <v>1206</v>
      </c>
      <c r="T298" s="1">
        <v>2.95</v>
      </c>
      <c r="U298" s="11" t="s">
        <v>1207</v>
      </c>
      <c r="V298" s="1">
        <f t="shared" si="45"/>
        <v>-3.0513145086576476</v>
      </c>
      <c r="W298" s="1">
        <f t="shared" si="46"/>
        <v>-1.0516665617860621</v>
      </c>
      <c r="X298" s="1">
        <f t="shared" si="47"/>
        <v>-1.0512036046729982</v>
      </c>
      <c r="Y298" s="1">
        <f t="shared" si="48"/>
        <v>-1.0512053464492779</v>
      </c>
      <c r="Z298" s="1">
        <f t="shared" si="49"/>
        <v>-1.9280186405985136</v>
      </c>
    </row>
    <row r="299" spans="19:26" x14ac:dyDescent="0.25">
      <c r="S299" s="1" t="s">
        <v>1208</v>
      </c>
      <c r="T299" s="1">
        <v>2.96</v>
      </c>
      <c r="U299" s="11" t="s">
        <v>1209</v>
      </c>
      <c r="V299" s="1">
        <f t="shared" si="45"/>
        <v>-3.0632886804986961</v>
      </c>
      <c r="W299" s="1">
        <f t="shared" si="46"/>
        <v>-1.0496437208453406</v>
      </c>
      <c r="X299" s="1">
        <f t="shared" si="47"/>
        <v>-1.0491870793719698</v>
      </c>
      <c r="Y299" s="1">
        <f t="shared" si="48"/>
        <v>-1.0491887941206124</v>
      </c>
      <c r="Z299" s="1">
        <f t="shared" si="49"/>
        <v>-1.9278157368291049</v>
      </c>
    </row>
    <row r="300" spans="19:26" x14ac:dyDescent="0.25">
      <c r="S300" s="1" t="s">
        <v>1210</v>
      </c>
      <c r="T300" s="1">
        <v>2.97</v>
      </c>
      <c r="U300" s="11" t="s">
        <v>1211</v>
      </c>
      <c r="V300" s="1">
        <f t="shared" si="45"/>
        <v>-3.075245699173129</v>
      </c>
      <c r="W300" s="1">
        <f t="shared" si="46"/>
        <v>-1.0476333407148493</v>
      </c>
      <c r="X300" s="1">
        <f t="shared" si="47"/>
        <v>-1.0471830417328816</v>
      </c>
      <c r="Y300" s="1">
        <f t="shared" si="48"/>
        <v>-1.0471847294015058</v>
      </c>
      <c r="Z300" s="1">
        <f t="shared" si="49"/>
        <v>-1.9274880188192181</v>
      </c>
    </row>
    <row r="301" spans="19:26" x14ac:dyDescent="0.25">
      <c r="S301" s="1" t="s">
        <v>1212</v>
      </c>
      <c r="T301" s="1">
        <v>2.98</v>
      </c>
      <c r="U301" s="11" t="s">
        <v>1213</v>
      </c>
      <c r="V301" s="1">
        <f t="shared" si="45"/>
        <v>-3.0871854606761335</v>
      </c>
      <c r="W301" s="1">
        <f t="shared" si="46"/>
        <v>-1.045635681020388</v>
      </c>
      <c r="X301" s="1">
        <f t="shared" si="47"/>
        <v>-1.0451917476239199</v>
      </c>
      <c r="Y301" s="1">
        <f t="shared" si="48"/>
        <v>-1.0451934081775982</v>
      </c>
      <c r="Z301" s="1">
        <f t="shared" si="49"/>
        <v>-1.9270358657737736</v>
      </c>
    </row>
    <row r="302" spans="19:26" x14ac:dyDescent="0.25">
      <c r="S302" s="1" t="s">
        <v>1214</v>
      </c>
      <c r="T302" s="1">
        <v>2.99</v>
      </c>
      <c r="U302" s="11" t="s">
        <v>1215</v>
      </c>
      <c r="V302" s="1">
        <f t="shared" si="45"/>
        <v>-3.0991078637734621</v>
      </c>
      <c r="W302" s="1">
        <f t="shared" si="46"/>
        <v>-1.0436509922448503</v>
      </c>
      <c r="X302" s="1">
        <f t="shared" si="47"/>
        <v>-1.0432134438729552</v>
      </c>
      <c r="Y302" s="1">
        <f t="shared" si="48"/>
        <v>-1.0432150772936726</v>
      </c>
      <c r="Z302" s="1">
        <f t="shared" si="49"/>
        <v>-1.9264596817782613</v>
      </c>
    </row>
    <row r="303" spans="19:26" x14ac:dyDescent="0.25">
      <c r="S303" s="1" t="s">
        <v>1216</v>
      </c>
      <c r="T303" s="1">
        <v>3</v>
      </c>
      <c r="U303" s="11" t="s">
        <v>1217</v>
      </c>
      <c r="V303" s="15">
        <f t="shared" si="45"/>
        <v>-3.1110128099673893</v>
      </c>
      <c r="W303" s="1">
        <f t="shared" si="46"/>
        <v>-1.0416795158642695</v>
      </c>
      <c r="X303" s="1">
        <f t="shared" si="47"/>
        <v>-1.0412483684029292</v>
      </c>
      <c r="Y303" s="1">
        <f t="shared" si="48"/>
        <v>-1.0412499746890416</v>
      </c>
      <c r="Z303" s="1">
        <f t="shared" si="49"/>
        <v>-1.9257598953723001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602F-70DC-4AB0-BC45-EAC587948A8C}">
  <dimension ref="A1:Q104"/>
  <sheetViews>
    <sheetView topLeftCell="C88" workbookViewId="0">
      <selection activeCell="P104" sqref="P104"/>
    </sheetView>
  </sheetViews>
  <sheetFormatPr baseColWidth="10" defaultRowHeight="15" x14ac:dyDescent="0.25"/>
  <sheetData>
    <row r="1" spans="1:17" x14ac:dyDescent="0.25">
      <c r="A1" t="s">
        <v>1226</v>
      </c>
      <c r="C1" t="s">
        <v>1227</v>
      </c>
      <c r="G1" t="s">
        <v>1226</v>
      </c>
      <c r="I1" t="s">
        <v>1227</v>
      </c>
      <c r="M1" t="s">
        <v>1226</v>
      </c>
      <c r="O1" t="s">
        <v>1227</v>
      </c>
    </row>
    <row r="2" spans="1:17" x14ac:dyDescent="0.25">
      <c r="A2" t="s">
        <v>636</v>
      </c>
      <c r="C2" t="s">
        <v>1228</v>
      </c>
      <c r="G2" t="s">
        <v>676</v>
      </c>
      <c r="I2" t="s">
        <v>1228</v>
      </c>
      <c r="M2" t="s">
        <v>737</v>
      </c>
      <c r="O2" t="s">
        <v>1228</v>
      </c>
    </row>
    <row r="3" spans="1:17" x14ac:dyDescent="0.25">
      <c r="C3" s="1"/>
      <c r="D3" s="1"/>
      <c r="E3" s="1" t="s">
        <v>64</v>
      </c>
      <c r="G3" s="1"/>
      <c r="H3" s="1"/>
      <c r="I3" s="1"/>
      <c r="J3" s="1"/>
      <c r="K3" s="1" t="s">
        <v>64</v>
      </c>
      <c r="Q3" t="s">
        <v>64</v>
      </c>
    </row>
    <row r="4" spans="1:17" x14ac:dyDescent="0.25">
      <c r="A4" t="s">
        <v>1</v>
      </c>
      <c r="B4">
        <v>0</v>
      </c>
      <c r="C4" s="1" t="s">
        <v>639</v>
      </c>
      <c r="D4" s="1">
        <v>0</v>
      </c>
      <c r="E4" s="1">
        <f>(B4^2)+(D4^2)</f>
        <v>0</v>
      </c>
      <c r="G4" s="1" t="s">
        <v>1</v>
      </c>
      <c r="H4" s="1">
        <v>0</v>
      </c>
      <c r="I4" s="1" t="s">
        <v>639</v>
      </c>
      <c r="J4" s="1">
        <v>0</v>
      </c>
      <c r="K4" s="1">
        <f>(H4^2)+(J4^2)</f>
        <v>0</v>
      </c>
      <c r="M4" s="1" t="s">
        <v>1</v>
      </c>
      <c r="N4" s="1">
        <v>0</v>
      </c>
      <c r="O4" s="1" t="s">
        <v>639</v>
      </c>
      <c r="P4" s="1">
        <v>0</v>
      </c>
      <c r="Q4" s="1">
        <f>(N4^2)+(P4^2)</f>
        <v>0</v>
      </c>
    </row>
    <row r="5" spans="1:17" x14ac:dyDescent="0.25">
      <c r="A5" t="s">
        <v>637</v>
      </c>
      <c r="B5">
        <v>0.1</v>
      </c>
      <c r="C5" s="1" t="s">
        <v>640</v>
      </c>
      <c r="D5" s="1">
        <f>D4+(E4*0.1)</f>
        <v>0</v>
      </c>
      <c r="E5" s="1">
        <f>(B5^2)+(D5^2)</f>
        <v>1.0000000000000002E-2</v>
      </c>
      <c r="G5" s="1" t="s">
        <v>637</v>
      </c>
      <c r="H5" s="1">
        <v>0.05</v>
      </c>
      <c r="I5" s="1" t="s">
        <v>640</v>
      </c>
      <c r="J5" s="1">
        <f>J4+(K4*0.05)</f>
        <v>0</v>
      </c>
      <c r="K5" s="1">
        <f>(H5^2)+(J5^2)</f>
        <v>2.5000000000000005E-3</v>
      </c>
      <c r="M5" s="1" t="s">
        <v>637</v>
      </c>
      <c r="N5" s="1">
        <v>0.01</v>
      </c>
      <c r="O5" s="1" t="s">
        <v>640</v>
      </c>
      <c r="P5" s="1">
        <f>P4+(Q4*0.01)</f>
        <v>0</v>
      </c>
      <c r="Q5" s="1">
        <f>(N5^2)+(P5^2)</f>
        <v>1E-4</v>
      </c>
    </row>
    <row r="6" spans="1:17" x14ac:dyDescent="0.25">
      <c r="A6" t="s">
        <v>638</v>
      </c>
      <c r="B6">
        <v>0.2</v>
      </c>
      <c r="C6" s="1" t="s">
        <v>641</v>
      </c>
      <c r="D6" s="1">
        <f>D5+(E5*0.1)</f>
        <v>1.0000000000000002E-3</v>
      </c>
      <c r="E6" s="1">
        <f>(B6^2)+(D6^2)</f>
        <v>4.0001000000000009E-2</v>
      </c>
      <c r="G6" s="1" t="s">
        <v>638</v>
      </c>
      <c r="H6" s="1">
        <v>0.1</v>
      </c>
      <c r="I6" s="1" t="s">
        <v>641</v>
      </c>
      <c r="J6" s="1">
        <f t="shared" ref="J6:J24" si="0">J5+(K5*0.05)</f>
        <v>1.2500000000000003E-4</v>
      </c>
      <c r="K6" s="1">
        <f t="shared" ref="K6:K24" si="1">(H6^2)+(J6^2)</f>
        <v>1.0000015625000002E-2</v>
      </c>
      <c r="M6" s="1" t="s">
        <v>638</v>
      </c>
      <c r="N6" s="1">
        <v>0.02</v>
      </c>
      <c r="O6" s="1" t="s">
        <v>641</v>
      </c>
      <c r="P6" s="1">
        <f>P5+(Q5*0.01)</f>
        <v>1.0000000000000002E-6</v>
      </c>
      <c r="Q6" s="1">
        <f>(N6^2)+(P6^2)</f>
        <v>4.0000000100000002E-4</v>
      </c>
    </row>
    <row r="7" spans="1:17" x14ac:dyDescent="0.25">
      <c r="A7" t="s">
        <v>4</v>
      </c>
      <c r="B7">
        <v>0.3</v>
      </c>
      <c r="C7" s="1" t="s">
        <v>642</v>
      </c>
      <c r="D7" s="1">
        <f t="shared" ref="D7:D14" si="2">D6+(E6*0.1)</f>
        <v>5.0001000000000012E-3</v>
      </c>
      <c r="E7" s="1">
        <f t="shared" ref="E7:E14" si="3">(B7^2)+(D7^2)</f>
        <v>9.0025001000009999E-2</v>
      </c>
      <c r="G7" s="1" t="s">
        <v>4</v>
      </c>
      <c r="H7" s="1">
        <v>0.15</v>
      </c>
      <c r="I7" s="1" t="s">
        <v>642</v>
      </c>
      <c r="J7" s="1">
        <f t="shared" si="0"/>
        <v>6.2500078125000014E-4</v>
      </c>
      <c r="K7" s="1">
        <f t="shared" si="1"/>
        <v>2.2500390625976561E-2</v>
      </c>
      <c r="M7" s="1" t="s">
        <v>4</v>
      </c>
      <c r="N7" s="1">
        <v>0.03</v>
      </c>
      <c r="O7" s="1" t="s">
        <v>642</v>
      </c>
      <c r="P7" s="1">
        <f t="shared" ref="P7:P70" si="4">P6+(Q6*0.01)</f>
        <v>5.0000000100000011E-6</v>
      </c>
      <c r="Q7" s="1">
        <f t="shared" ref="Q7:Q70" si="5">(N7^2)+(P7^2)</f>
        <v>9.0000002500000009E-4</v>
      </c>
    </row>
    <row r="8" spans="1:17" x14ac:dyDescent="0.25">
      <c r="A8" t="s">
        <v>5</v>
      </c>
      <c r="B8">
        <v>0.4</v>
      </c>
      <c r="C8" s="1" t="s">
        <v>643</v>
      </c>
      <c r="D8" s="1">
        <f t="shared" si="2"/>
        <v>1.4002600100001001E-2</v>
      </c>
      <c r="E8" s="1">
        <f t="shared" si="3"/>
        <v>0.16019607280956058</v>
      </c>
      <c r="G8" s="1" t="s">
        <v>5</v>
      </c>
      <c r="H8" s="1">
        <v>0.2</v>
      </c>
      <c r="I8" s="1" t="s">
        <v>643</v>
      </c>
      <c r="J8" s="1">
        <f t="shared" si="0"/>
        <v>1.7500203125488283E-3</v>
      </c>
      <c r="K8" s="1">
        <f t="shared" si="1"/>
        <v>4.0003062571094344E-2</v>
      </c>
      <c r="M8" s="1" t="s">
        <v>5</v>
      </c>
      <c r="N8" s="1">
        <v>0.04</v>
      </c>
      <c r="O8" s="1" t="s">
        <v>643</v>
      </c>
      <c r="P8" s="1">
        <f t="shared" si="4"/>
        <v>1.4000000260000002E-5</v>
      </c>
      <c r="Q8" s="1">
        <f t="shared" si="5"/>
        <v>1.6000001960000073E-3</v>
      </c>
    </row>
    <row r="9" spans="1:17" x14ac:dyDescent="0.25">
      <c r="A9" t="s">
        <v>6</v>
      </c>
      <c r="B9">
        <v>0.5</v>
      </c>
      <c r="C9" s="1" t="s">
        <v>644</v>
      </c>
      <c r="D9" s="1">
        <f t="shared" si="2"/>
        <v>3.002220738095706E-2</v>
      </c>
      <c r="E9" s="1">
        <f t="shared" si="3"/>
        <v>0.25090133293602518</v>
      </c>
      <c r="G9" s="1" t="s">
        <v>6</v>
      </c>
      <c r="H9" s="1">
        <v>0.25</v>
      </c>
      <c r="I9" s="1" t="s">
        <v>644</v>
      </c>
      <c r="J9" s="1">
        <f t="shared" si="0"/>
        <v>3.7501734411035459E-3</v>
      </c>
      <c r="K9" s="1">
        <f t="shared" si="1"/>
        <v>6.2514063800838363E-2</v>
      </c>
      <c r="M9" s="1" t="s">
        <v>6</v>
      </c>
      <c r="N9" s="1">
        <v>0.05</v>
      </c>
      <c r="O9" s="1" t="s">
        <v>644</v>
      </c>
      <c r="P9" s="1">
        <f t="shared" si="4"/>
        <v>3.0000002220000074E-5</v>
      </c>
      <c r="Q9" s="1">
        <f t="shared" si="5"/>
        <v>2.5000009000001335E-3</v>
      </c>
    </row>
    <row r="10" spans="1:17" x14ac:dyDescent="0.25">
      <c r="A10" t="s">
        <v>7</v>
      </c>
      <c r="B10">
        <v>0.6</v>
      </c>
      <c r="C10" s="1" t="s">
        <v>645</v>
      </c>
      <c r="D10" s="1">
        <f t="shared" si="2"/>
        <v>5.5112340674559578E-2</v>
      </c>
      <c r="E10" s="1">
        <f t="shared" si="3"/>
        <v>0.36303737009462872</v>
      </c>
      <c r="G10" s="1" t="s">
        <v>7</v>
      </c>
      <c r="H10" s="1">
        <v>0.3</v>
      </c>
      <c r="I10" s="1" t="s">
        <v>645</v>
      </c>
      <c r="J10" s="1">
        <f t="shared" si="0"/>
        <v>6.8758766311454644E-3</v>
      </c>
      <c r="K10" s="1">
        <f t="shared" si="1"/>
        <v>9.004727767944673E-2</v>
      </c>
      <c r="M10" s="1" t="s">
        <v>7</v>
      </c>
      <c r="N10" s="1">
        <v>0.06</v>
      </c>
      <c r="O10" s="1" t="s">
        <v>645</v>
      </c>
      <c r="P10" s="1">
        <f t="shared" si="4"/>
        <v>5.5000011220001404E-5</v>
      </c>
      <c r="Q10" s="1">
        <f t="shared" si="5"/>
        <v>3.6000030250012342E-3</v>
      </c>
    </row>
    <row r="11" spans="1:17" x14ac:dyDescent="0.25">
      <c r="A11" t="s">
        <v>8</v>
      </c>
      <c r="B11">
        <v>0.7</v>
      </c>
      <c r="C11" s="1" t="s">
        <v>646</v>
      </c>
      <c r="D11" s="1">
        <f t="shared" si="2"/>
        <v>9.1416077684022448E-2</v>
      </c>
      <c r="E11" s="1">
        <f t="shared" si="3"/>
        <v>0.49835689925913118</v>
      </c>
      <c r="G11" s="1" t="s">
        <v>8</v>
      </c>
      <c r="H11" s="1">
        <v>0.35</v>
      </c>
      <c r="I11" s="1" t="s">
        <v>646</v>
      </c>
      <c r="J11" s="1">
        <f t="shared" si="0"/>
        <v>1.13782405151178E-2</v>
      </c>
      <c r="K11" s="1">
        <f t="shared" si="1"/>
        <v>0.12262946435721986</v>
      </c>
      <c r="M11" s="1" t="s">
        <v>8</v>
      </c>
      <c r="N11" s="1">
        <v>7.0000000000000007E-2</v>
      </c>
      <c r="O11" s="1" t="s">
        <v>646</v>
      </c>
      <c r="P11" s="1">
        <f t="shared" si="4"/>
        <v>9.1000041470013746E-5</v>
      </c>
      <c r="Q11" s="1">
        <f t="shared" si="5"/>
        <v>4.9000082810075479E-3</v>
      </c>
    </row>
    <row r="12" spans="1:17" x14ac:dyDescent="0.25">
      <c r="A12" t="s">
        <v>9</v>
      </c>
      <c r="B12">
        <v>0.8</v>
      </c>
      <c r="C12" s="1" t="s">
        <v>647</v>
      </c>
      <c r="D12" s="1">
        <f t="shared" si="2"/>
        <v>0.14125176760993557</v>
      </c>
      <c r="E12" s="1">
        <f t="shared" si="3"/>
        <v>0.65995206185293132</v>
      </c>
      <c r="G12" s="1" t="s">
        <v>9</v>
      </c>
      <c r="H12" s="1">
        <v>0.4</v>
      </c>
      <c r="I12" s="1" t="s">
        <v>647</v>
      </c>
      <c r="J12" s="1">
        <f t="shared" si="0"/>
        <v>1.7509713732978792E-2</v>
      </c>
      <c r="K12" s="1">
        <f t="shared" si="1"/>
        <v>0.16030659007501089</v>
      </c>
      <c r="M12" s="1" t="s">
        <v>9</v>
      </c>
      <c r="N12" s="1">
        <v>0.08</v>
      </c>
      <c r="O12" s="1" t="s">
        <v>647</v>
      </c>
      <c r="P12" s="1">
        <f t="shared" si="4"/>
        <v>1.4000012428008922E-4</v>
      </c>
      <c r="Q12" s="1">
        <f t="shared" si="5"/>
        <v>6.4000196000347986E-3</v>
      </c>
    </row>
    <row r="13" spans="1:17" x14ac:dyDescent="0.25">
      <c r="A13" t="s">
        <v>10</v>
      </c>
      <c r="B13">
        <v>0.9</v>
      </c>
      <c r="C13" s="1" t="s">
        <v>648</v>
      </c>
      <c r="D13" s="1">
        <f t="shared" si="2"/>
        <v>0.20724697379522872</v>
      </c>
      <c r="E13" s="1">
        <f t="shared" si="3"/>
        <v>0.85295130814728026</v>
      </c>
      <c r="G13" s="1" t="s">
        <v>10</v>
      </c>
      <c r="H13" s="1">
        <v>0.45</v>
      </c>
      <c r="I13" s="1" t="s">
        <v>648</v>
      </c>
      <c r="J13" s="1">
        <f t="shared" si="0"/>
        <v>2.5525043236729335E-2</v>
      </c>
      <c r="K13" s="1">
        <f t="shared" si="1"/>
        <v>0.20315152783223692</v>
      </c>
      <c r="M13" s="1" t="s">
        <v>10</v>
      </c>
      <c r="N13" s="1">
        <v>0.09</v>
      </c>
      <c r="O13" s="1" t="s">
        <v>648</v>
      </c>
      <c r="P13" s="1">
        <f t="shared" si="4"/>
        <v>2.0400032028043721E-4</v>
      </c>
      <c r="Q13" s="1">
        <f t="shared" si="5"/>
        <v>8.1000416161306748E-3</v>
      </c>
    </row>
    <row r="14" spans="1:17" x14ac:dyDescent="0.25">
      <c r="A14" t="s">
        <v>11</v>
      </c>
      <c r="B14">
        <v>1</v>
      </c>
      <c r="C14" s="1" t="s">
        <v>649</v>
      </c>
      <c r="D14" s="15">
        <f t="shared" si="2"/>
        <v>0.29254210460995678</v>
      </c>
      <c r="E14" s="1">
        <f t="shared" si="3"/>
        <v>1.085580882969623</v>
      </c>
      <c r="G14" s="1" t="s">
        <v>11</v>
      </c>
      <c r="H14" s="1">
        <v>0.5</v>
      </c>
      <c r="I14" s="1" t="s">
        <v>649</v>
      </c>
      <c r="J14" s="1">
        <f t="shared" si="0"/>
        <v>3.5682619628341183E-2</v>
      </c>
      <c r="K14" s="1">
        <f t="shared" si="1"/>
        <v>0.25127324934354089</v>
      </c>
      <c r="M14" s="1" t="s">
        <v>11</v>
      </c>
      <c r="N14" s="1">
        <v>0.1</v>
      </c>
      <c r="O14" s="1" t="s">
        <v>649</v>
      </c>
      <c r="P14" s="1">
        <f t="shared" si="4"/>
        <v>2.8500073644174395E-4</v>
      </c>
      <c r="Q14" s="1">
        <f t="shared" si="5"/>
        <v>1.0000081225419774E-2</v>
      </c>
    </row>
    <row r="15" spans="1:17" x14ac:dyDescent="0.25">
      <c r="G15" s="1" t="s">
        <v>12</v>
      </c>
      <c r="H15" s="1">
        <v>0.55000000000000004</v>
      </c>
      <c r="I15" s="1" t="s">
        <v>650</v>
      </c>
      <c r="J15" s="1">
        <f t="shared" si="0"/>
        <v>4.8246282095518227E-2</v>
      </c>
      <c r="K15" s="1">
        <f t="shared" si="1"/>
        <v>0.30482770373604035</v>
      </c>
      <c r="M15" s="1" t="s">
        <v>12</v>
      </c>
      <c r="N15" s="1">
        <v>0.11</v>
      </c>
      <c r="O15" s="1" t="s">
        <v>650</v>
      </c>
      <c r="P15" s="1">
        <f t="shared" si="4"/>
        <v>3.8500154869594171E-4</v>
      </c>
      <c r="Q15" s="1">
        <f t="shared" si="5"/>
        <v>1.2100148226192499E-2</v>
      </c>
    </row>
    <row r="16" spans="1:17" x14ac:dyDescent="0.25">
      <c r="G16" s="1" t="s">
        <v>13</v>
      </c>
      <c r="H16" s="1">
        <v>0.6</v>
      </c>
      <c r="I16" s="1" t="s">
        <v>651</v>
      </c>
      <c r="J16" s="1">
        <f t="shared" si="0"/>
        <v>6.3487667282320248E-2</v>
      </c>
      <c r="K16" s="1">
        <f t="shared" si="1"/>
        <v>0.36403068389695059</v>
      </c>
      <c r="M16" s="1" t="s">
        <v>13</v>
      </c>
      <c r="N16" s="1">
        <v>0.12</v>
      </c>
      <c r="O16" s="1" t="s">
        <v>651</v>
      </c>
      <c r="P16" s="1">
        <f t="shared" si="4"/>
        <v>5.0600303095786668E-4</v>
      </c>
      <c r="Q16" s="1">
        <f t="shared" si="5"/>
        <v>1.4400256039067338E-2</v>
      </c>
    </row>
    <row r="17" spans="7:17" x14ac:dyDescent="0.25">
      <c r="G17" s="1" t="s">
        <v>14</v>
      </c>
      <c r="H17" s="1">
        <v>0.65</v>
      </c>
      <c r="I17" s="1" t="s">
        <v>652</v>
      </c>
      <c r="J17" s="1">
        <f t="shared" si="0"/>
        <v>8.168920147716778E-2</v>
      </c>
      <c r="K17" s="1">
        <f t="shared" si="1"/>
        <v>0.42917312563797733</v>
      </c>
      <c r="M17" s="1" t="s">
        <v>14</v>
      </c>
      <c r="N17" s="1">
        <v>0.13</v>
      </c>
      <c r="O17" s="1" t="s">
        <v>652</v>
      </c>
      <c r="P17" s="1">
        <f t="shared" si="4"/>
        <v>6.5000559134854006E-4</v>
      </c>
      <c r="Q17" s="1">
        <f t="shared" si="5"/>
        <v>1.6900422507268788E-2</v>
      </c>
    </row>
    <row r="18" spans="7:17" x14ac:dyDescent="0.25">
      <c r="G18" s="1" t="s">
        <v>15</v>
      </c>
      <c r="H18" s="1">
        <v>0.7</v>
      </c>
      <c r="I18" s="1" t="s">
        <v>653</v>
      </c>
      <c r="J18" s="1">
        <f t="shared" si="0"/>
        <v>0.10314785775906665</v>
      </c>
      <c r="K18" s="1">
        <f t="shared" si="1"/>
        <v>0.50063948056028462</v>
      </c>
      <c r="M18" s="1" t="s">
        <v>15</v>
      </c>
      <c r="N18" s="1">
        <v>0.14000000000000001</v>
      </c>
      <c r="O18" s="1" t="s">
        <v>653</v>
      </c>
      <c r="P18" s="1">
        <f t="shared" si="4"/>
        <v>8.1900981642122792E-4</v>
      </c>
      <c r="Q18" s="1">
        <f t="shared" si="5"/>
        <v>1.9600670777079398E-2</v>
      </c>
    </row>
    <row r="19" spans="7:17" x14ac:dyDescent="0.25">
      <c r="G19" s="1" t="s">
        <v>16</v>
      </c>
      <c r="H19" s="1">
        <v>0.75</v>
      </c>
      <c r="I19" s="1" t="s">
        <v>654</v>
      </c>
      <c r="J19" s="1">
        <f t="shared" si="0"/>
        <v>0.12817983178708089</v>
      </c>
      <c r="K19" s="1">
        <f t="shared" si="1"/>
        <v>0.57893006927696433</v>
      </c>
      <c r="M19" s="1" t="s">
        <v>16</v>
      </c>
      <c r="N19" s="1">
        <v>0.15</v>
      </c>
      <c r="O19" s="1" t="s">
        <v>654</v>
      </c>
      <c r="P19" s="1">
        <f t="shared" si="4"/>
        <v>1.0150165241920219E-3</v>
      </c>
      <c r="Q19" s="1">
        <f t="shared" si="5"/>
        <v>2.2501030258544382E-2</v>
      </c>
    </row>
    <row r="20" spans="7:17" x14ac:dyDescent="0.25">
      <c r="G20" s="1" t="s">
        <v>17</v>
      </c>
      <c r="H20" s="1">
        <v>0.8</v>
      </c>
      <c r="I20" s="1" t="s">
        <v>655</v>
      </c>
      <c r="J20" s="1">
        <f t="shared" si="0"/>
        <v>0.15712633525092912</v>
      </c>
      <c r="K20" s="1">
        <f t="shared" si="1"/>
        <v>0.66468868522938751</v>
      </c>
      <c r="M20" s="1" t="s">
        <v>17</v>
      </c>
      <c r="N20" s="1">
        <v>0.16</v>
      </c>
      <c r="O20" s="1" t="s">
        <v>655</v>
      </c>
      <c r="P20" s="1">
        <f t="shared" si="4"/>
        <v>1.2400268267774657E-3</v>
      </c>
      <c r="Q20" s="1">
        <f t="shared" si="5"/>
        <v>2.560153766653113E-2</v>
      </c>
    </row>
    <row r="21" spans="7:17" x14ac:dyDescent="0.25">
      <c r="G21" s="1" t="s">
        <v>18</v>
      </c>
      <c r="H21" s="1">
        <v>0.85</v>
      </c>
      <c r="I21" s="1" t="s">
        <v>656</v>
      </c>
      <c r="J21" s="1">
        <f t="shared" si="0"/>
        <v>0.1903607695123985</v>
      </c>
      <c r="K21" s="1">
        <f t="shared" si="1"/>
        <v>0.75873722256935239</v>
      </c>
      <c r="M21" s="1" t="s">
        <v>18</v>
      </c>
      <c r="N21" s="1">
        <v>0.17</v>
      </c>
      <c r="O21" s="1" t="s">
        <v>656</v>
      </c>
      <c r="P21" s="1">
        <f t="shared" si="4"/>
        <v>1.4960422034427769E-3</v>
      </c>
      <c r="Q21" s="1">
        <f t="shared" si="5"/>
        <v>2.8902238142274488E-2</v>
      </c>
    </row>
    <row r="22" spans="7:17" x14ac:dyDescent="0.25">
      <c r="G22" s="1" t="s">
        <v>19</v>
      </c>
      <c r="H22" s="1">
        <v>0.9</v>
      </c>
      <c r="I22" s="1" t="s">
        <v>657</v>
      </c>
      <c r="J22" s="1">
        <f t="shared" si="0"/>
        <v>0.22829763064086611</v>
      </c>
      <c r="K22" s="1">
        <f t="shared" si="1"/>
        <v>0.86211980815623335</v>
      </c>
      <c r="M22" s="1" t="s">
        <v>19</v>
      </c>
      <c r="N22" s="1">
        <v>0.18</v>
      </c>
      <c r="O22" s="1" t="s">
        <v>657</v>
      </c>
      <c r="P22" s="1">
        <f t="shared" si="4"/>
        <v>1.7850645848655217E-3</v>
      </c>
      <c r="Q22" s="1">
        <f t="shared" si="5"/>
        <v>3.2403186455572136E-2</v>
      </c>
    </row>
    <row r="23" spans="7:17" x14ac:dyDescent="0.25">
      <c r="G23" s="1" t="s">
        <v>20</v>
      </c>
      <c r="H23" s="1">
        <v>0.95</v>
      </c>
      <c r="I23" s="1" t="s">
        <v>658</v>
      </c>
      <c r="J23" s="1">
        <f t="shared" si="0"/>
        <v>0.27140362104867777</v>
      </c>
      <c r="K23" s="1">
        <f t="shared" si="1"/>
        <v>0.97615992551833419</v>
      </c>
      <c r="M23" s="1" t="s">
        <v>20</v>
      </c>
      <c r="N23" s="1">
        <v>0.19</v>
      </c>
      <c r="O23" s="1" t="s">
        <v>658</v>
      </c>
      <c r="P23" s="1">
        <f t="shared" si="4"/>
        <v>2.1090964494212433E-3</v>
      </c>
      <c r="Q23" s="1">
        <f t="shared" si="5"/>
        <v>3.6104448287832963E-2</v>
      </c>
    </row>
    <row r="24" spans="7:17" x14ac:dyDescent="0.25">
      <c r="G24" s="1" t="s">
        <v>21</v>
      </c>
      <c r="H24" s="1">
        <v>1</v>
      </c>
      <c r="I24" s="1" t="s">
        <v>659</v>
      </c>
      <c r="J24" s="15">
        <f t="shared" si="0"/>
        <v>0.32021161732459447</v>
      </c>
      <c r="K24" s="1">
        <f t="shared" si="1"/>
        <v>1.1025354798696325</v>
      </c>
      <c r="M24" s="1" t="s">
        <v>21</v>
      </c>
      <c r="N24" s="1">
        <v>0.2</v>
      </c>
      <c r="O24" s="1" t="s">
        <v>659</v>
      </c>
      <c r="P24" s="1">
        <f t="shared" si="4"/>
        <v>2.4701409322995731E-3</v>
      </c>
      <c r="Q24" s="1">
        <f t="shared" si="5"/>
        <v>4.0006101596225432E-2</v>
      </c>
    </row>
    <row r="25" spans="7:17" x14ac:dyDescent="0.25">
      <c r="M25" s="1" t="s">
        <v>22</v>
      </c>
      <c r="N25" s="1">
        <v>0.21</v>
      </c>
      <c r="O25" s="1" t="s">
        <v>660</v>
      </c>
      <c r="P25" s="1">
        <f t="shared" si="4"/>
        <v>2.8702019482618273E-3</v>
      </c>
      <c r="Q25" s="1">
        <f t="shared" si="5"/>
        <v>4.41082380592238E-2</v>
      </c>
    </row>
    <row r="26" spans="7:17" x14ac:dyDescent="0.25">
      <c r="M26" s="1" t="s">
        <v>23</v>
      </c>
      <c r="N26" s="1">
        <v>0.22</v>
      </c>
      <c r="O26" s="1" t="s">
        <v>661</v>
      </c>
      <c r="P26" s="1">
        <f t="shared" si="4"/>
        <v>3.3112843288540653E-3</v>
      </c>
      <c r="Q26" s="1">
        <f t="shared" si="5"/>
        <v>4.8410964603906516E-2</v>
      </c>
    </row>
    <row r="27" spans="7:17" x14ac:dyDescent="0.25">
      <c r="M27" s="1" t="s">
        <v>24</v>
      </c>
      <c r="N27" s="1">
        <v>0.23</v>
      </c>
      <c r="O27" s="1" t="s">
        <v>662</v>
      </c>
      <c r="P27" s="1">
        <f t="shared" si="4"/>
        <v>3.7953939748931304E-3</v>
      </c>
      <c r="Q27" s="1">
        <f t="shared" si="5"/>
        <v>5.2914405015424659E-2</v>
      </c>
    </row>
    <row r="28" spans="7:17" x14ac:dyDescent="0.25">
      <c r="M28" s="1" t="s">
        <v>25</v>
      </c>
      <c r="N28" s="1">
        <v>0.24</v>
      </c>
      <c r="O28" s="1" t="s">
        <v>663</v>
      </c>
      <c r="P28" s="1">
        <f t="shared" si="4"/>
        <v>4.3245380250473767E-3</v>
      </c>
      <c r="Q28" s="1">
        <f t="shared" si="5"/>
        <v>5.7618701629130076E-2</v>
      </c>
    </row>
    <row r="29" spans="7:17" x14ac:dyDescent="0.25">
      <c r="M29" s="1" t="s">
        <v>26</v>
      </c>
      <c r="N29" s="1">
        <v>0.25</v>
      </c>
      <c r="O29" s="1" t="s">
        <v>664</v>
      </c>
      <c r="P29" s="1">
        <f t="shared" si="4"/>
        <v>4.9007250413386771E-3</v>
      </c>
      <c r="Q29" s="1">
        <f t="shared" si="5"/>
        <v>6.2524017105930807E-2</v>
      </c>
    </row>
    <row r="30" spans="7:17" x14ac:dyDescent="0.25">
      <c r="M30" s="1" t="s">
        <v>27</v>
      </c>
      <c r="N30" s="1">
        <v>0.26</v>
      </c>
      <c r="O30" s="1" t="s">
        <v>665</v>
      </c>
      <c r="P30" s="1">
        <f t="shared" si="4"/>
        <v>5.5259652123979854E-3</v>
      </c>
      <c r="Q30" s="1">
        <f t="shared" si="5"/>
        <v>6.763053629152864E-2</v>
      </c>
    </row>
    <row r="31" spans="7:17" x14ac:dyDescent="0.25">
      <c r="M31" s="1" t="s">
        <v>28</v>
      </c>
      <c r="N31" s="1">
        <v>0.27</v>
      </c>
      <c r="O31" s="1" t="s">
        <v>666</v>
      </c>
      <c r="P31" s="1">
        <f t="shared" si="4"/>
        <v>6.202270575313272E-3</v>
      </c>
      <c r="Q31" s="1">
        <f t="shared" si="5"/>
        <v>7.2938468160289399E-2</v>
      </c>
    </row>
    <row r="32" spans="7:17" x14ac:dyDescent="0.25">
      <c r="M32" s="1" t="s">
        <v>29</v>
      </c>
      <c r="N32" s="1">
        <v>0.28000000000000003</v>
      </c>
      <c r="O32" s="1" t="s">
        <v>667</v>
      </c>
      <c r="P32" s="1">
        <f t="shared" si="4"/>
        <v>6.9316552569161664E-3</v>
      </c>
      <c r="Q32" s="1">
        <f t="shared" si="5"/>
        <v>7.8448047844600743E-2</v>
      </c>
    </row>
    <row r="33" spans="13:17" x14ac:dyDescent="0.25">
      <c r="M33" s="1" t="s">
        <v>30</v>
      </c>
      <c r="N33" s="1">
        <v>0.28999999999999998</v>
      </c>
      <c r="O33" s="1" t="s">
        <v>668</v>
      </c>
      <c r="P33" s="1">
        <f t="shared" si="4"/>
        <v>7.7161357353621738E-3</v>
      </c>
      <c r="Q33" s="1">
        <f t="shared" si="5"/>
        <v>8.4159538750686533E-2</v>
      </c>
    </row>
    <row r="34" spans="13:17" x14ac:dyDescent="0.25">
      <c r="M34" s="1" t="s">
        <v>31</v>
      </c>
      <c r="N34" s="1">
        <v>0.3</v>
      </c>
      <c r="O34" s="1" t="s">
        <v>669</v>
      </c>
      <c r="P34" s="1">
        <f t="shared" si="4"/>
        <v>8.5577311228690386E-3</v>
      </c>
      <c r="Q34" s="1">
        <f t="shared" si="5"/>
        <v>9.0073234761971321E-2</v>
      </c>
    </row>
    <row r="35" spans="13:17" x14ac:dyDescent="0.25">
      <c r="M35" s="1" t="s">
        <v>674</v>
      </c>
      <c r="N35" s="1">
        <v>0.31</v>
      </c>
      <c r="O35" s="1" t="s">
        <v>675</v>
      </c>
      <c r="P35" s="1">
        <f t="shared" si="4"/>
        <v>9.4584634704887524E-3</v>
      </c>
      <c r="Q35" s="1">
        <f t="shared" si="5"/>
        <v>9.6189462531222569E-2</v>
      </c>
    </row>
    <row r="36" spans="13:17" x14ac:dyDescent="0.25">
      <c r="M36" s="1" t="s">
        <v>679</v>
      </c>
      <c r="N36" s="1">
        <v>0.32</v>
      </c>
      <c r="O36" s="1" t="s">
        <v>680</v>
      </c>
      <c r="P36" s="1">
        <f t="shared" si="4"/>
        <v>1.0420358095800978E-2</v>
      </c>
      <c r="Q36" s="1">
        <f t="shared" si="5"/>
        <v>0.10250858386284473</v>
      </c>
    </row>
    <row r="37" spans="13:17" x14ac:dyDescent="0.25">
      <c r="M37" s="1" t="s">
        <v>681</v>
      </c>
      <c r="N37" s="1">
        <v>0.33</v>
      </c>
      <c r="O37" s="1" t="s">
        <v>682</v>
      </c>
      <c r="P37" s="1">
        <f t="shared" si="4"/>
        <v>1.1445443934429426E-2</v>
      </c>
      <c r="Q37" s="1">
        <f t="shared" si="5"/>
        <v>0.10903099818685617</v>
      </c>
    </row>
    <row r="38" spans="13:17" x14ac:dyDescent="0.25">
      <c r="M38" s="1" t="s">
        <v>683</v>
      </c>
      <c r="N38" s="1">
        <v>0.34</v>
      </c>
      <c r="O38" s="1" t="s">
        <v>684</v>
      </c>
      <c r="P38" s="1">
        <f t="shared" si="4"/>
        <v>1.2535753916297987E-2</v>
      </c>
      <c r="Q38" s="1">
        <f t="shared" si="5"/>
        <v>0.11575714512625</v>
      </c>
    </row>
    <row r="39" spans="13:17" x14ac:dyDescent="0.25">
      <c r="M39" s="1" t="s">
        <v>685</v>
      </c>
      <c r="N39" s="1">
        <v>0.35</v>
      </c>
      <c r="O39" s="1" t="s">
        <v>686</v>
      </c>
      <c r="P39" s="1">
        <f t="shared" si="4"/>
        <v>1.3693325367560488E-2</v>
      </c>
      <c r="Q39" s="1">
        <f t="shared" si="5"/>
        <v>0.12268750715962186</v>
      </c>
    </row>
    <row r="40" spans="13:17" x14ac:dyDescent="0.25">
      <c r="M40" s="1" t="s">
        <v>687</v>
      </c>
      <c r="N40" s="1">
        <v>0.36</v>
      </c>
      <c r="O40" s="1" t="s">
        <v>688</v>
      </c>
      <c r="P40" s="1">
        <f t="shared" si="4"/>
        <v>1.4920200439156707E-2</v>
      </c>
      <c r="Q40" s="1">
        <f t="shared" si="5"/>
        <v>0.12982261238114459</v>
      </c>
    </row>
    <row r="41" spans="13:17" x14ac:dyDescent="0.25">
      <c r="M41" s="1" t="s">
        <v>689</v>
      </c>
      <c r="N41" s="1">
        <v>0.37</v>
      </c>
      <c r="O41" s="1" t="s">
        <v>690</v>
      </c>
      <c r="P41" s="1">
        <f t="shared" si="4"/>
        <v>1.6218426562968152E-2</v>
      </c>
      <c r="Q41" s="1">
        <f t="shared" si="5"/>
        <v>0.13716303736017837</v>
      </c>
    </row>
    <row r="42" spans="13:17" x14ac:dyDescent="0.25">
      <c r="M42" s="1" t="s">
        <v>691</v>
      </c>
      <c r="N42" s="1">
        <v>0.38</v>
      </c>
      <c r="O42" s="1" t="s">
        <v>692</v>
      </c>
      <c r="P42" s="1">
        <f t="shared" si="4"/>
        <v>1.7590056936569936E-2</v>
      </c>
      <c r="Q42" s="1">
        <f t="shared" si="5"/>
        <v>0.14470941010303176</v>
      </c>
    </row>
    <row r="43" spans="13:17" x14ac:dyDescent="0.25">
      <c r="M43" s="1" t="s">
        <v>693</v>
      </c>
      <c r="N43" s="1">
        <v>0.39</v>
      </c>
      <c r="O43" s="1" t="s">
        <v>694</v>
      </c>
      <c r="P43" s="1">
        <f t="shared" si="4"/>
        <v>1.9037151037600255E-2</v>
      </c>
      <c r="Q43" s="1">
        <f t="shared" si="5"/>
        <v>0.15246241311962841</v>
      </c>
    </row>
    <row r="44" spans="13:17" x14ac:dyDescent="0.25">
      <c r="M44" s="1" t="s">
        <v>695</v>
      </c>
      <c r="N44" s="1">
        <v>0.4</v>
      </c>
      <c r="O44" s="1" t="s">
        <v>696</v>
      </c>
      <c r="P44" s="1">
        <f t="shared" si="4"/>
        <v>2.056177516879654E-2</v>
      </c>
      <c r="Q44" s="1">
        <f t="shared" si="5"/>
        <v>0.16042278659809217</v>
      </c>
    </row>
    <row r="45" spans="13:17" x14ac:dyDescent="0.25">
      <c r="M45" s="1" t="s">
        <v>697</v>
      </c>
      <c r="N45" s="1">
        <v>0.41</v>
      </c>
      <c r="O45" s="1" t="s">
        <v>698</v>
      </c>
      <c r="P45" s="1">
        <f t="shared" si="4"/>
        <v>2.2166003034777462E-2</v>
      </c>
      <c r="Q45" s="1">
        <f t="shared" si="5"/>
        <v>0.16859133169053775</v>
      </c>
    </row>
    <row r="46" spans="13:17" x14ac:dyDescent="0.25">
      <c r="M46" s="1" t="s">
        <v>699</v>
      </c>
      <c r="N46" s="1">
        <v>0.42</v>
      </c>
      <c r="O46" s="1" t="s">
        <v>700</v>
      </c>
      <c r="P46" s="1">
        <f t="shared" si="4"/>
        <v>2.385191635168284E-2</v>
      </c>
      <c r="Q46" s="1">
        <f t="shared" si="5"/>
        <v>0.17696891391364764</v>
      </c>
    </row>
    <row r="47" spans="13:17" x14ac:dyDescent="0.25">
      <c r="M47" s="1" t="s">
        <v>701</v>
      </c>
      <c r="N47" s="1">
        <v>0.43</v>
      </c>
      <c r="O47" s="1" t="s">
        <v>702</v>
      </c>
      <c r="P47" s="1">
        <f t="shared" si="4"/>
        <v>2.5621605490819314E-2</v>
      </c>
      <c r="Q47" s="1">
        <f t="shared" si="5"/>
        <v>0.18555646666792716</v>
      </c>
    </row>
    <row r="48" spans="13:17" x14ac:dyDescent="0.25">
      <c r="M48" s="1" t="s">
        <v>703</v>
      </c>
      <c r="N48" s="1">
        <v>0.44</v>
      </c>
      <c r="O48" s="1" t="s">
        <v>704</v>
      </c>
      <c r="P48" s="1">
        <f t="shared" si="4"/>
        <v>2.7477170157498586E-2</v>
      </c>
      <c r="Q48" s="1">
        <f t="shared" si="5"/>
        <v>0.19435499487986413</v>
      </c>
    </row>
    <row r="49" spans="13:17" x14ac:dyDescent="0.25">
      <c r="M49" s="1" t="s">
        <v>705</v>
      </c>
      <c r="N49" s="1">
        <v>0.45</v>
      </c>
      <c r="O49" s="1" t="s">
        <v>706</v>
      </c>
      <c r="P49" s="1">
        <f t="shared" si="4"/>
        <v>2.9420720106297225E-2</v>
      </c>
      <c r="Q49" s="1">
        <f t="shared" si="5"/>
        <v>0.2033655787715731</v>
      </c>
    </row>
    <row r="50" spans="13:17" x14ac:dyDescent="0.25">
      <c r="M50" s="1" t="s">
        <v>707</v>
      </c>
      <c r="N50" s="1">
        <v>0.46</v>
      </c>
      <c r="O50" s="1" t="s">
        <v>708</v>
      </c>
      <c r="P50" s="1">
        <f t="shared" si="4"/>
        <v>3.1454375894012954E-2</v>
      </c>
      <c r="Q50" s="1">
        <f t="shared" si="5"/>
        <v>0.21258937776288186</v>
      </c>
    </row>
    <row r="51" spans="13:17" x14ac:dyDescent="0.25">
      <c r="M51" s="1" t="s">
        <v>709</v>
      </c>
      <c r="N51" s="1">
        <v>0.47</v>
      </c>
      <c r="O51" s="1" t="s">
        <v>710</v>
      </c>
      <c r="P51" s="1">
        <f t="shared" si="4"/>
        <v>3.3580269671641773E-2</v>
      </c>
      <c r="Q51" s="1">
        <f t="shared" si="5"/>
        <v>0.22202763451122018</v>
      </c>
    </row>
    <row r="52" spans="13:17" x14ac:dyDescent="0.25">
      <c r="M52" s="1" t="s">
        <v>711</v>
      </c>
      <c r="N52" s="1">
        <v>0.48</v>
      </c>
      <c r="O52" s="1" t="s">
        <v>712</v>
      </c>
      <c r="P52" s="1">
        <f t="shared" si="4"/>
        <v>3.5800546016753976E-2</v>
      </c>
      <c r="Q52" s="1">
        <f t="shared" si="5"/>
        <v>0.23168167909509771</v>
      </c>
    </row>
    <row r="53" spans="13:17" x14ac:dyDescent="0.25">
      <c r="M53" s="1" t="s">
        <v>713</v>
      </c>
      <c r="N53" s="1">
        <v>0.49</v>
      </c>
      <c r="O53" s="1" t="s">
        <v>714</v>
      </c>
      <c r="P53" s="1">
        <f t="shared" si="4"/>
        <v>3.8117362807704953E-2</v>
      </c>
      <c r="Q53" s="1">
        <f t="shared" si="5"/>
        <v>0.24155293334741418</v>
      </c>
    </row>
    <row r="54" spans="13:17" x14ac:dyDescent="0.25">
      <c r="M54" s="1" t="s">
        <v>715</v>
      </c>
      <c r="N54" s="1">
        <v>0.5</v>
      </c>
      <c r="O54" s="1" t="s">
        <v>716</v>
      </c>
      <c r="P54" s="1">
        <f t="shared" si="4"/>
        <v>4.0532892141179097E-2</v>
      </c>
      <c r="Q54" s="1">
        <f t="shared" si="5"/>
        <v>0.25164291534532846</v>
      </c>
    </row>
    <row r="55" spans="13:17" x14ac:dyDescent="0.25">
      <c r="M55" s="1" t="s">
        <v>717</v>
      </c>
      <c r="N55" s="1">
        <v>0.51</v>
      </c>
      <c r="O55" s="1" t="s">
        <v>718</v>
      </c>
      <c r="P55" s="1">
        <f t="shared" si="4"/>
        <v>4.3049321294632382E-2</v>
      </c>
      <c r="Q55" s="1">
        <f t="shared" si="5"/>
        <v>0.2619532440639285</v>
      </c>
    </row>
    <row r="56" spans="13:17" x14ac:dyDescent="0.25">
      <c r="M56" s="1" t="s">
        <v>719</v>
      </c>
      <c r="N56" s="1">
        <v>0.52</v>
      </c>
      <c r="O56" s="1" t="s">
        <v>720</v>
      </c>
      <c r="P56" s="1">
        <f t="shared" si="4"/>
        <v>4.5668853735271665E-2</v>
      </c>
      <c r="Q56" s="1">
        <f t="shared" si="5"/>
        <v>0.27248564420149368</v>
      </c>
    </row>
    <row r="57" spans="13:17" x14ac:dyDescent="0.25">
      <c r="M57" s="1" t="s">
        <v>721</v>
      </c>
      <c r="N57" s="1">
        <v>0.53</v>
      </c>
      <c r="O57" s="1" t="s">
        <v>722</v>
      </c>
      <c r="P57" s="1">
        <f t="shared" si="4"/>
        <v>4.8393710177286602E-2</v>
      </c>
      <c r="Q57" s="1">
        <f t="shared" si="5"/>
        <v>0.28324195118472323</v>
      </c>
    </row>
    <row r="58" spans="13:17" x14ac:dyDescent="0.25">
      <c r="M58" s="1" t="s">
        <v>723</v>
      </c>
      <c r="N58" s="1">
        <v>0.54</v>
      </c>
      <c r="O58" s="1" t="s">
        <v>724</v>
      </c>
      <c r="P58" s="1">
        <f t="shared" si="4"/>
        <v>5.1226129689133836E-2</v>
      </c>
      <c r="Q58" s="1">
        <f t="shared" si="5"/>
        <v>0.294224116362928</v>
      </c>
    </row>
    <row r="59" spans="13:17" x14ac:dyDescent="0.25">
      <c r="M59" s="1" t="s">
        <v>725</v>
      </c>
      <c r="N59" s="1">
        <v>0.55000000000000004</v>
      </c>
      <c r="O59" s="1" t="s">
        <v>726</v>
      </c>
      <c r="P59" s="1">
        <f t="shared" si="4"/>
        <v>5.4168370852763117E-2</v>
      </c>
      <c r="Q59" s="1">
        <f t="shared" si="5"/>
        <v>0.30543421240084251</v>
      </c>
    </row>
    <row r="60" spans="13:17" x14ac:dyDescent="0.25">
      <c r="M60" s="1" t="s">
        <v>727</v>
      </c>
      <c r="N60" s="1">
        <v>0.56000000000000005</v>
      </c>
      <c r="O60" s="1" t="s">
        <v>728</v>
      </c>
      <c r="P60" s="1">
        <f t="shared" si="4"/>
        <v>5.7222712976771541E-2</v>
      </c>
      <c r="Q60" s="1">
        <f t="shared" si="5"/>
        <v>0.31687443888042205</v>
      </c>
    </row>
    <row r="61" spans="13:17" x14ac:dyDescent="0.25">
      <c r="M61" s="1" t="s">
        <v>729</v>
      </c>
      <c r="N61" s="1">
        <v>0.56999999999999995</v>
      </c>
      <c r="O61" s="1" t="s">
        <v>730</v>
      </c>
      <c r="P61" s="1">
        <f t="shared" si="4"/>
        <v>6.039145736557576E-2</v>
      </c>
      <c r="Q61" s="1">
        <f t="shared" si="5"/>
        <v>0.32854712812273812</v>
      </c>
    </row>
    <row r="62" spans="13:17" x14ac:dyDescent="0.25">
      <c r="M62" s="1" t="s">
        <v>731</v>
      </c>
      <c r="N62" s="1">
        <v>0.57999999999999996</v>
      </c>
      <c r="O62" s="1" t="s">
        <v>732</v>
      </c>
      <c r="P62" s="1">
        <f t="shared" si="4"/>
        <v>6.3676928646803146E-2</v>
      </c>
      <c r="Q62" s="1">
        <f t="shared" si="5"/>
        <v>0.34045475124189006</v>
      </c>
    </row>
    <row r="63" spans="13:17" x14ac:dyDescent="0.25">
      <c r="M63" s="1" t="s">
        <v>733</v>
      </c>
      <c r="N63" s="1">
        <v>0.59</v>
      </c>
      <c r="O63" s="1" t="s">
        <v>734</v>
      </c>
      <c r="P63" s="1">
        <f t="shared" si="4"/>
        <v>6.7081476159222053E-2</v>
      </c>
      <c r="Q63" s="1">
        <f t="shared" si="5"/>
        <v>0.35259992444370025</v>
      </c>
    </row>
    <row r="64" spans="13:17" x14ac:dyDescent="0.25">
      <c r="M64" s="1" t="s">
        <v>735</v>
      </c>
      <c r="N64" s="1">
        <v>0.6</v>
      </c>
      <c r="O64" s="1" t="s">
        <v>736</v>
      </c>
      <c r="P64" s="1">
        <f t="shared" si="4"/>
        <v>7.0607475403659054E-2</v>
      </c>
      <c r="Q64" s="1">
        <f t="shared" si="5"/>
        <v>0.36498541558287828</v>
      </c>
    </row>
    <row r="65" spans="13:17" x14ac:dyDescent="0.25">
      <c r="M65" s="1" t="s">
        <v>738</v>
      </c>
      <c r="N65" s="1">
        <v>0.61</v>
      </c>
      <c r="O65" s="1" t="s">
        <v>739</v>
      </c>
      <c r="P65" s="1">
        <f t="shared" si="4"/>
        <v>7.4257329559487842E-2</v>
      </c>
      <c r="Q65" s="1">
        <f t="shared" si="5"/>
        <v>0.37761415099330636</v>
      </c>
    </row>
    <row r="66" spans="13:17" x14ac:dyDescent="0.25">
      <c r="M66" s="1" t="s">
        <v>740</v>
      </c>
      <c r="N66" s="1">
        <v>0.62</v>
      </c>
      <c r="O66" s="1" t="s">
        <v>741</v>
      </c>
      <c r="P66" s="1">
        <f t="shared" si="4"/>
        <v>7.8033471069420907E-2</v>
      </c>
      <c r="Q66" s="1">
        <f t="shared" si="5"/>
        <v>0.39048922260714219</v>
      </c>
    </row>
    <row r="67" spans="13:17" x14ac:dyDescent="0.25">
      <c r="M67" s="1" t="s">
        <v>742</v>
      </c>
      <c r="N67" s="1">
        <v>0.63</v>
      </c>
      <c r="O67" s="1" t="s">
        <v>743</v>
      </c>
      <c r="P67" s="1">
        <f t="shared" si="4"/>
        <v>8.1938363295492325E-2</v>
      </c>
      <c r="Q67" s="1">
        <f t="shared" si="5"/>
        <v>0.40361389537954412</v>
      </c>
    </row>
    <row r="68" spans="13:17" x14ac:dyDescent="0.25">
      <c r="M68" s="1" t="s">
        <v>744</v>
      </c>
      <c r="N68" s="1">
        <v>0.64</v>
      </c>
      <c r="O68" s="1" t="s">
        <v>745</v>
      </c>
      <c r="P68" s="1">
        <f t="shared" si="4"/>
        <v>8.5974502249287765E-2</v>
      </c>
      <c r="Q68" s="1">
        <f t="shared" si="5"/>
        <v>0.41699161503701282</v>
      </c>
    </row>
    <row r="69" spans="13:17" x14ac:dyDescent="0.25">
      <c r="M69" s="1" t="s">
        <v>746</v>
      </c>
      <c r="N69" s="1">
        <v>0.65</v>
      </c>
      <c r="O69" s="1" t="s">
        <v>747</v>
      </c>
      <c r="P69" s="1">
        <f t="shared" si="4"/>
        <v>9.0144418399657894E-2</v>
      </c>
      <c r="Q69" s="1">
        <f t="shared" si="5"/>
        <v>0.43062601616861262</v>
      </c>
    </row>
    <row r="70" spans="13:17" x14ac:dyDescent="0.25">
      <c r="M70" s="1" t="s">
        <v>748</v>
      </c>
      <c r="N70" s="1">
        <v>0.66</v>
      </c>
      <c r="O70" s="1" t="s">
        <v>749</v>
      </c>
      <c r="P70" s="1">
        <f t="shared" si="4"/>
        <v>9.4450678561344023E-2</v>
      </c>
      <c r="Q70" s="1">
        <f t="shared" si="5"/>
        <v>0.44452093068069837</v>
      </c>
    </row>
    <row r="71" spans="13:17" x14ac:dyDescent="0.25">
      <c r="M71" s="1" t="s">
        <v>750</v>
      </c>
      <c r="N71" s="1">
        <v>0.67</v>
      </c>
      <c r="O71" s="1" t="s">
        <v>751</v>
      </c>
      <c r="P71" s="1">
        <f t="shared" ref="P71:P104" si="6">P70+(Q70*0.01)</f>
        <v>9.8895887868151011E-2</v>
      </c>
      <c r="Q71" s="1">
        <f t="shared" ref="Q71:Q104" si="7">(N71^2)+(P71^2)</f>
        <v>0.45868039663722998</v>
      </c>
    </row>
    <row r="72" spans="13:17" x14ac:dyDescent="0.25">
      <c r="M72" s="1" t="s">
        <v>752</v>
      </c>
      <c r="N72" s="1">
        <v>0.68</v>
      </c>
      <c r="O72" s="1" t="s">
        <v>753</v>
      </c>
      <c r="P72" s="1">
        <f t="shared" si="6"/>
        <v>0.10348269183452331</v>
      </c>
      <c r="Q72" s="1">
        <f t="shared" si="7"/>
        <v>0.47310866750931901</v>
      </c>
    </row>
    <row r="73" spans="13:17" x14ac:dyDescent="0.25">
      <c r="M73" s="1" t="s">
        <v>754</v>
      </c>
      <c r="N73" s="1">
        <v>0.69</v>
      </c>
      <c r="O73" s="1" t="s">
        <v>755</v>
      </c>
      <c r="P73" s="1">
        <f t="shared" si="6"/>
        <v>0.1082137785096165</v>
      </c>
      <c r="Q73" s="1">
        <f t="shared" si="7"/>
        <v>0.48781022185932826</v>
      </c>
    </row>
    <row r="74" spans="13:17" x14ac:dyDescent="0.25">
      <c r="M74" s="1" t="s">
        <v>756</v>
      </c>
      <c r="N74" s="1">
        <v>0.7</v>
      </c>
      <c r="O74" s="1" t="s">
        <v>757</v>
      </c>
      <c r="P74" s="1">
        <f t="shared" si="6"/>
        <v>0.11309188072820978</v>
      </c>
      <c r="Q74" s="1">
        <f t="shared" si="7"/>
        <v>0.50278977348664355</v>
      </c>
    </row>
    <row r="75" spans="13:17" x14ac:dyDescent="0.25">
      <c r="M75" s="1" t="s">
        <v>758</v>
      </c>
      <c r="N75" s="1">
        <v>0.71</v>
      </c>
      <c r="O75" s="1" t="s">
        <v>759</v>
      </c>
      <c r="P75" s="1">
        <f t="shared" si="6"/>
        <v>0.11811977846307621</v>
      </c>
      <c r="Q75" s="1">
        <f t="shared" si="7"/>
        <v>0.5180522820641662</v>
      </c>
    </row>
    <row r="76" spans="13:17" x14ac:dyDescent="0.25">
      <c r="M76" s="1" t="s">
        <v>760</v>
      </c>
      <c r="N76" s="1">
        <v>0.72</v>
      </c>
      <c r="O76" s="1" t="s">
        <v>761</v>
      </c>
      <c r="P76" s="1">
        <f t="shared" si="6"/>
        <v>0.12330030128371787</v>
      </c>
      <c r="Q76" s="1">
        <f t="shared" si="7"/>
        <v>0.53360296429665555</v>
      </c>
    </row>
    <row r="77" spans="13:17" x14ac:dyDescent="0.25">
      <c r="M77" s="1" t="s">
        <v>762</v>
      </c>
      <c r="N77" s="1">
        <v>0.73</v>
      </c>
      <c r="O77" s="1" t="s">
        <v>763</v>
      </c>
      <c r="P77" s="1">
        <f t="shared" si="6"/>
        <v>0.12863633092668442</v>
      </c>
      <c r="Q77" s="1">
        <f t="shared" si="7"/>
        <v>0.54944730563427935</v>
      </c>
    </row>
    <row r="78" spans="13:17" x14ac:dyDescent="0.25">
      <c r="M78" s="1" t="s">
        <v>764</v>
      </c>
      <c r="N78" s="1">
        <v>0.74</v>
      </c>
      <c r="O78" s="1" t="s">
        <v>765</v>
      </c>
      <c r="P78" s="1">
        <f t="shared" si="6"/>
        <v>0.13413080398302721</v>
      </c>
      <c r="Q78" s="1">
        <f t="shared" si="7"/>
        <v>0.56559107257713326</v>
      </c>
    </row>
    <row r="79" spans="13:17" x14ac:dyDescent="0.25">
      <c r="M79" s="1" t="s">
        <v>766</v>
      </c>
      <c r="N79" s="1">
        <v>0.75</v>
      </c>
      <c r="O79" s="1" t="s">
        <v>767</v>
      </c>
      <c r="P79" s="1">
        <f t="shared" si="6"/>
        <v>0.13978671470879855</v>
      </c>
      <c r="Q79" s="1">
        <f t="shared" si="7"/>
        <v>0.58204032560907903</v>
      </c>
    </row>
    <row r="80" spans="13:17" x14ac:dyDescent="0.25">
      <c r="M80" s="1" t="s">
        <v>768</v>
      </c>
      <c r="N80" s="1">
        <v>0.76</v>
      </c>
      <c r="O80" s="1" t="s">
        <v>769</v>
      </c>
      <c r="P80" s="1">
        <f t="shared" si="6"/>
        <v>0.14560711796488934</v>
      </c>
      <c r="Q80" s="1">
        <f t="shared" si="7"/>
        <v>0.59880143280204123</v>
      </c>
    </row>
    <row r="81" spans="13:17" x14ac:dyDescent="0.25">
      <c r="M81" s="1" t="s">
        <v>770</v>
      </c>
      <c r="N81" s="1">
        <v>0.77</v>
      </c>
      <c r="O81" s="1" t="s">
        <v>771</v>
      </c>
      <c r="P81" s="1">
        <f t="shared" si="6"/>
        <v>0.15159513229290975</v>
      </c>
      <c r="Q81" s="1">
        <f t="shared" si="7"/>
        <v>0.61588108413490483</v>
      </c>
    </row>
    <row r="82" spans="13:17" x14ac:dyDescent="0.25">
      <c r="M82" s="1" t="s">
        <v>772</v>
      </c>
      <c r="N82" s="1">
        <v>0.78</v>
      </c>
      <c r="O82" s="1" t="s">
        <v>773</v>
      </c>
      <c r="P82" s="1">
        <f t="shared" si="6"/>
        <v>0.15775394313425881</v>
      </c>
      <c r="Q82" s="1">
        <f t="shared" si="7"/>
        <v>0.63328630657440699</v>
      </c>
    </row>
    <row r="83" spans="13:17" x14ac:dyDescent="0.25">
      <c r="M83" s="1" t="s">
        <v>774</v>
      </c>
      <c r="N83" s="1">
        <v>0.79</v>
      </c>
      <c r="O83" s="1" t="s">
        <v>775</v>
      </c>
      <c r="P83" s="1">
        <f t="shared" si="6"/>
        <v>0.16408680620000288</v>
      </c>
      <c r="Q83" s="1">
        <f t="shared" si="7"/>
        <v>0.65102447996891744</v>
      </c>
    </row>
    <row r="84" spans="13:17" x14ac:dyDescent="0.25">
      <c r="M84" s="1" t="s">
        <v>776</v>
      </c>
      <c r="N84" s="1">
        <v>0.8</v>
      </c>
      <c r="O84" s="1" t="s">
        <v>777</v>
      </c>
      <c r="P84" s="1">
        <f t="shared" si="6"/>
        <v>0.17059705099969205</v>
      </c>
      <c r="Q84" s="1">
        <f t="shared" si="7"/>
        <v>0.66910335380979169</v>
      </c>
    </row>
    <row r="85" spans="13:17" x14ac:dyDescent="0.25">
      <c r="M85" s="1" t="s">
        <v>778</v>
      </c>
      <c r="N85" s="1">
        <v>0.81</v>
      </c>
      <c r="O85" s="1" t="s">
        <v>779</v>
      </c>
      <c r="P85" s="1">
        <f t="shared" si="6"/>
        <v>0.17728808453778996</v>
      </c>
      <c r="Q85" s="1">
        <f t="shared" si="7"/>
        <v>0.68753106491907867</v>
      </c>
    </row>
    <row r="86" spans="13:17" x14ac:dyDescent="0.25">
      <c r="M86" s="1" t="s">
        <v>780</v>
      </c>
      <c r="N86" s="1">
        <v>0.82</v>
      </c>
      <c r="O86" s="1" t="s">
        <v>781</v>
      </c>
      <c r="P86" s="1">
        <f t="shared" si="6"/>
        <v>0.18416339518698074</v>
      </c>
      <c r="Q86" s="1">
        <f t="shared" si="7"/>
        <v>0.70631615612679588</v>
      </c>
    </row>
    <row r="87" spans="13:17" x14ac:dyDescent="0.25">
      <c r="M87" s="1" t="s">
        <v>782</v>
      </c>
      <c r="N87" s="1">
        <v>0.83</v>
      </c>
      <c r="O87" s="1" t="s">
        <v>783</v>
      </c>
      <c r="P87" s="1">
        <f t="shared" si="6"/>
        <v>0.1912265567482487</v>
      </c>
      <c r="Q87" s="1">
        <f t="shared" si="7"/>
        <v>0.72546759600579114</v>
      </c>
    </row>
    <row r="88" spans="13:17" x14ac:dyDescent="0.25">
      <c r="M88" s="1" t="s">
        <v>784</v>
      </c>
      <c r="N88" s="1">
        <v>0.84</v>
      </c>
      <c r="O88" s="1" t="s">
        <v>785</v>
      </c>
      <c r="P88" s="1">
        <f t="shared" si="6"/>
        <v>0.19848123270830662</v>
      </c>
      <c r="Q88" s="1">
        <f t="shared" si="7"/>
        <v>0.7449947997374089</v>
      </c>
    </row>
    <row r="89" spans="13:17" x14ac:dyDescent="0.25">
      <c r="M89" s="1" t="s">
        <v>786</v>
      </c>
      <c r="N89" s="1">
        <v>0.85</v>
      </c>
      <c r="O89" s="1" t="s">
        <v>787</v>
      </c>
      <c r="P89" s="1">
        <f t="shared" si="6"/>
        <v>0.2059311807056807</v>
      </c>
      <c r="Q89" s="1">
        <f t="shared" si="7"/>
        <v>0.76490765118683568</v>
      </c>
    </row>
    <row r="90" spans="13:17" x14ac:dyDescent="0.25">
      <c r="M90" s="1" t="s">
        <v>788</v>
      </c>
      <c r="N90" s="1">
        <v>0.86</v>
      </c>
      <c r="O90" s="1" t="s">
        <v>789</v>
      </c>
      <c r="P90" s="1">
        <f t="shared" si="6"/>
        <v>0.21358025721754906</v>
      </c>
      <c r="Q90" s="1">
        <f t="shared" si="7"/>
        <v>0.78521652627311433</v>
      </c>
    </row>
    <row r="91" spans="13:17" x14ac:dyDescent="0.25">
      <c r="M91" s="1" t="s">
        <v>790</v>
      </c>
      <c r="N91" s="1">
        <v>0.87</v>
      </c>
      <c r="O91" s="1" t="s">
        <v>791</v>
      </c>
      <c r="P91" s="1">
        <f t="shared" si="6"/>
        <v>0.22143242248028019</v>
      </c>
      <c r="Q91" s="1">
        <f t="shared" si="7"/>
        <v>0.80593231772548535</v>
      </c>
    </row>
    <row r="92" spans="13:17" x14ac:dyDescent="0.25">
      <c r="M92" s="1" t="s">
        <v>792</v>
      </c>
      <c r="N92" s="1">
        <v>0.88</v>
      </c>
      <c r="O92" s="1" t="s">
        <v>793</v>
      </c>
      <c r="P92" s="1">
        <f t="shared" si="6"/>
        <v>0.22949174565753505</v>
      </c>
      <c r="Q92" s="1">
        <f t="shared" si="7"/>
        <v>0.82706646132494277</v>
      </c>
    </row>
    <row r="93" spans="13:17" x14ac:dyDescent="0.25">
      <c r="M93" s="1" t="s">
        <v>794</v>
      </c>
      <c r="N93" s="1">
        <v>0.89</v>
      </c>
      <c r="O93" s="1" t="s">
        <v>795</v>
      </c>
      <c r="P93" s="1">
        <f t="shared" si="6"/>
        <v>0.23776241027078449</v>
      </c>
      <c r="Q93" s="1">
        <f t="shared" si="7"/>
        <v>0.84863096373777291</v>
      </c>
    </row>
    <row r="94" spans="13:17" x14ac:dyDescent="0.25">
      <c r="M94" s="1" t="s">
        <v>796</v>
      </c>
      <c r="N94" s="1">
        <v>0.9</v>
      </c>
      <c r="O94" s="1" t="s">
        <v>797</v>
      </c>
      <c r="P94" s="1">
        <f t="shared" si="6"/>
        <v>0.24624871990816222</v>
      </c>
      <c r="Q94" s="1">
        <f t="shared" si="7"/>
        <v>0.87063843205640856</v>
      </c>
    </row>
    <row r="95" spans="13:17" x14ac:dyDescent="0.25">
      <c r="M95" s="1" t="s">
        <v>798</v>
      </c>
      <c r="N95" s="1">
        <v>0.91</v>
      </c>
      <c r="O95" s="1" t="s">
        <v>799</v>
      </c>
      <c r="P95" s="1">
        <f t="shared" si="6"/>
        <v>0.2549551042287263</v>
      </c>
      <c r="Q95" s="1">
        <f t="shared" si="7"/>
        <v>0.89310210517228072</v>
      </c>
    </row>
    <row r="96" spans="13:17" x14ac:dyDescent="0.25">
      <c r="M96" s="1" t="s">
        <v>800</v>
      </c>
      <c r="N96" s="1">
        <v>0.92</v>
      </c>
      <c r="O96" s="1" t="s">
        <v>801</v>
      </c>
      <c r="P96" s="1">
        <f t="shared" si="6"/>
        <v>0.26388612528044914</v>
      </c>
      <c r="Q96" s="1">
        <f t="shared" si="7"/>
        <v>0.91603588711552897</v>
      </c>
    </row>
    <row r="97" spans="13:17" x14ac:dyDescent="0.25">
      <c r="M97" s="1" t="s">
        <v>802</v>
      </c>
      <c r="N97" s="1">
        <v>0.93</v>
      </c>
      <c r="O97" s="1" t="s">
        <v>803</v>
      </c>
      <c r="P97" s="1">
        <f t="shared" si="6"/>
        <v>0.27304648415160443</v>
      </c>
      <c r="Q97" s="1">
        <f t="shared" si="7"/>
        <v>0.93945438250755253</v>
      </c>
    </row>
    <row r="98" spans="13:17" x14ac:dyDescent="0.25">
      <c r="M98" s="1" t="s">
        <v>804</v>
      </c>
      <c r="N98" s="1">
        <v>0.94</v>
      </c>
      <c r="O98" s="1" t="s">
        <v>805</v>
      </c>
      <c r="P98" s="1">
        <f t="shared" si="6"/>
        <v>0.28244102797667997</v>
      </c>
      <c r="Q98" s="1">
        <f t="shared" si="7"/>
        <v>0.96337293428452364</v>
      </c>
    </row>
    <row r="99" spans="13:17" x14ac:dyDescent="0.25">
      <c r="M99" s="1" t="s">
        <v>806</v>
      </c>
      <c r="N99" s="1">
        <v>0.95</v>
      </c>
      <c r="O99" s="1" t="s">
        <v>807</v>
      </c>
      <c r="P99" s="1">
        <f t="shared" si="6"/>
        <v>0.2920747573195252</v>
      </c>
      <c r="Q99" s="1">
        <f t="shared" si="7"/>
        <v>0.98780766386325947</v>
      </c>
    </row>
    <row r="100" spans="13:17" x14ac:dyDescent="0.25">
      <c r="M100" s="1" t="s">
        <v>808</v>
      </c>
      <c r="N100" s="1">
        <v>0.96</v>
      </c>
      <c r="O100" s="1" t="s">
        <v>809</v>
      </c>
      <c r="P100" s="1">
        <f t="shared" si="6"/>
        <v>0.30195283395815781</v>
      </c>
      <c r="Q100" s="1">
        <f t="shared" si="7"/>
        <v>1.0127755139353627</v>
      </c>
    </row>
    <row r="101" spans="13:17" x14ac:dyDescent="0.25">
      <c r="M101" s="1" t="s">
        <v>810</v>
      </c>
      <c r="N101" s="1">
        <v>0.97</v>
      </c>
      <c r="O101" s="1" t="s">
        <v>811</v>
      </c>
      <c r="P101" s="1">
        <f t="shared" si="6"/>
        <v>0.31208058909751141</v>
      </c>
      <c r="Q101" s="1">
        <f t="shared" si="7"/>
        <v>1.0382942940914497</v>
      </c>
    </row>
    <row r="102" spans="13:17" x14ac:dyDescent="0.25">
      <c r="M102" s="1" t="s">
        <v>812</v>
      </c>
      <c r="N102" s="1">
        <v>0.98</v>
      </c>
      <c r="O102" s="1" t="s">
        <v>813</v>
      </c>
      <c r="P102" s="1">
        <f t="shared" si="6"/>
        <v>0.32246353203842593</v>
      </c>
      <c r="Q102" s="1">
        <f t="shared" si="7"/>
        <v>1.0643827294946968</v>
      </c>
    </row>
    <row r="103" spans="13:17" x14ac:dyDescent="0.25">
      <c r="M103" s="1" t="s">
        <v>814</v>
      </c>
      <c r="N103" s="1">
        <v>0.99</v>
      </c>
      <c r="O103" s="1" t="s">
        <v>815</v>
      </c>
      <c r="P103" s="1">
        <f t="shared" si="6"/>
        <v>0.33310735933337288</v>
      </c>
      <c r="Q103" s="1">
        <f t="shared" si="7"/>
        <v>1.0910605128420527</v>
      </c>
    </row>
    <row r="104" spans="13:17" x14ac:dyDescent="0.25">
      <c r="M104" s="1" t="s">
        <v>816</v>
      </c>
      <c r="N104" s="1">
        <v>1</v>
      </c>
      <c r="O104" s="1" t="s">
        <v>817</v>
      </c>
      <c r="P104" s="15">
        <f t="shared" si="6"/>
        <v>0.34401796446179339</v>
      </c>
      <c r="Q104" s="1">
        <f t="shared" si="7"/>
        <v>1.1183483598724357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EE63-393E-4195-9584-914D7B22F0CA}">
  <dimension ref="A1:W104"/>
  <sheetViews>
    <sheetView topLeftCell="I1" workbookViewId="0">
      <selection activeCell="T104" sqref="T104"/>
    </sheetView>
  </sheetViews>
  <sheetFormatPr baseColWidth="10" defaultRowHeight="15" x14ac:dyDescent="0.25"/>
  <sheetData>
    <row r="1" spans="1:23" x14ac:dyDescent="0.25">
      <c r="A1" t="s">
        <v>1226</v>
      </c>
      <c r="C1" t="s">
        <v>1227</v>
      </c>
      <c r="I1" t="s">
        <v>1226</v>
      </c>
      <c r="K1" t="s">
        <v>1227</v>
      </c>
      <c r="Q1" t="s">
        <v>1226</v>
      </c>
      <c r="S1" t="s">
        <v>1227</v>
      </c>
    </row>
    <row r="2" spans="1:23" x14ac:dyDescent="0.25">
      <c r="A2" t="s">
        <v>636</v>
      </c>
      <c r="C2" t="s">
        <v>1228</v>
      </c>
      <c r="I2" t="s">
        <v>676</v>
      </c>
      <c r="K2" t="s">
        <v>1228</v>
      </c>
      <c r="Q2" t="s">
        <v>737</v>
      </c>
      <c r="S2" t="s">
        <v>1228</v>
      </c>
    </row>
    <row r="3" spans="1:23" x14ac:dyDescent="0.25">
      <c r="E3" t="s">
        <v>671</v>
      </c>
      <c r="F3" t="s">
        <v>673</v>
      </c>
      <c r="G3" t="s">
        <v>672</v>
      </c>
      <c r="M3" t="s">
        <v>671</v>
      </c>
      <c r="N3" t="s">
        <v>673</v>
      </c>
      <c r="O3" t="s">
        <v>672</v>
      </c>
      <c r="U3" t="s">
        <v>671</v>
      </c>
      <c r="V3" t="s">
        <v>673</v>
      </c>
      <c r="W3" t="s">
        <v>672</v>
      </c>
    </row>
    <row r="4" spans="1:23" x14ac:dyDescent="0.25">
      <c r="A4" s="6" t="s">
        <v>1</v>
      </c>
      <c r="B4" s="6">
        <v>0</v>
      </c>
      <c r="C4" s="6" t="s">
        <v>639</v>
      </c>
      <c r="D4" s="6">
        <v>0</v>
      </c>
      <c r="E4" s="6">
        <f>(B4^2)+(D4^2)</f>
        <v>0</v>
      </c>
      <c r="F4" s="6">
        <f>D4+(0.1*E4)</f>
        <v>0</v>
      </c>
      <c r="G4" s="6">
        <f>((B4+0.1)^2)+(F4^2)</f>
        <v>1.0000000000000002E-2</v>
      </c>
      <c r="I4" s="2" t="s">
        <v>1</v>
      </c>
      <c r="J4" s="2">
        <v>0</v>
      </c>
      <c r="K4" s="2" t="s">
        <v>639</v>
      </c>
      <c r="L4" s="2">
        <v>0</v>
      </c>
      <c r="M4" s="2">
        <f>(J4^2)+(L4^2)</f>
        <v>0</v>
      </c>
      <c r="N4" s="2">
        <f>L4+(0.05*M4)</f>
        <v>0</v>
      </c>
      <c r="O4" s="2">
        <f>((J4+0.05)^2)+(N4^2)</f>
        <v>2.5000000000000005E-3</v>
      </c>
      <c r="Q4" s="2" t="s">
        <v>1</v>
      </c>
      <c r="R4" s="2">
        <v>0</v>
      </c>
      <c r="S4" s="2" t="s">
        <v>639</v>
      </c>
      <c r="T4" s="2">
        <v>0</v>
      </c>
      <c r="U4" s="2">
        <f>(R4^2)+(T4^2)</f>
        <v>0</v>
      </c>
      <c r="V4" s="2">
        <f>T4+(0.01*U4)</f>
        <v>0</v>
      </c>
      <c r="W4" s="2">
        <f>((R4+0.01)^2)+(V4^2)</f>
        <v>1E-4</v>
      </c>
    </row>
    <row r="5" spans="1:23" x14ac:dyDescent="0.25">
      <c r="A5" s="6" t="s">
        <v>637</v>
      </c>
      <c r="B5" s="6">
        <v>0.1</v>
      </c>
      <c r="C5" s="6" t="s">
        <v>640</v>
      </c>
      <c r="D5" s="6">
        <f>D4+((0.1/2)*(E4+G4))</f>
        <v>5.0000000000000012E-4</v>
      </c>
      <c r="E5" s="6">
        <f>(B5^2)+(D5^2)</f>
        <v>1.0000250000000002E-2</v>
      </c>
      <c r="F5" s="6">
        <f>D5+(0.1*E5)</f>
        <v>1.5000250000000003E-3</v>
      </c>
      <c r="G5" s="6">
        <f>((B5+0.1)^2)+(F5^2)</f>
        <v>4.0002250075000634E-2</v>
      </c>
      <c r="I5" s="2" t="s">
        <v>637</v>
      </c>
      <c r="J5" s="2">
        <v>0.05</v>
      </c>
      <c r="K5" s="2" t="s">
        <v>640</v>
      </c>
      <c r="L5" s="2">
        <f>L4+((0.05/2)*(M4+O4))</f>
        <v>6.2500000000000015E-5</v>
      </c>
      <c r="M5" s="2">
        <f>(J5^2)+(L5^2)</f>
        <v>2.5000039062500006E-3</v>
      </c>
      <c r="N5" s="2">
        <f>L5+(0.05*M5)</f>
        <v>1.8750019531250006E-4</v>
      </c>
      <c r="O5" s="2">
        <f>((J5+0.05)^2)+(N5^2)</f>
        <v>1.0000035156323243E-2</v>
      </c>
      <c r="Q5" s="2" t="s">
        <v>637</v>
      </c>
      <c r="R5" s="2">
        <v>0.01</v>
      </c>
      <c r="S5" s="2" t="s">
        <v>640</v>
      </c>
      <c r="T5" s="2">
        <f>T4+((0.01/2)*(U4+W4))</f>
        <v>5.0000000000000008E-7</v>
      </c>
      <c r="U5" s="2">
        <f>(R5^2)+(T5^2)</f>
        <v>1.0000000025E-4</v>
      </c>
      <c r="V5" s="2">
        <f>T5+(0.01*U5)</f>
        <v>1.5000000025000002E-6</v>
      </c>
      <c r="W5" s="2">
        <f>((R5+0.01)^2)+(V5^2)</f>
        <v>4.0000000225000001E-4</v>
      </c>
    </row>
    <row r="6" spans="1:23" x14ac:dyDescent="0.25">
      <c r="A6" s="6" t="s">
        <v>638</v>
      </c>
      <c r="B6" s="6">
        <v>0.2</v>
      </c>
      <c r="C6" s="6" t="s">
        <v>641</v>
      </c>
      <c r="D6" s="6">
        <f t="shared" ref="D6:D14" si="0">D5+((0.1/2)*(E5+G5))</f>
        <v>3.0001250037500322E-3</v>
      </c>
      <c r="E6" s="6">
        <f t="shared" ref="E6:E14" si="1">(B6^2)+(D6^2)</f>
        <v>4.0009000750038132E-2</v>
      </c>
      <c r="F6" s="6">
        <f t="shared" ref="F6:F14" si="2">D6+(0.1*E6)</f>
        <v>7.0010250787538447E-3</v>
      </c>
      <c r="G6" s="6">
        <f t="shared" ref="G6:G14" si="3">((B6+0.1)^2)+(F6^2)</f>
        <v>9.0049014352153359E-2</v>
      </c>
      <c r="I6" s="2" t="s">
        <v>638</v>
      </c>
      <c r="J6" s="2">
        <v>0.1</v>
      </c>
      <c r="K6" s="2" t="s">
        <v>641</v>
      </c>
      <c r="L6" s="2">
        <f t="shared" ref="L6:L24" si="4">L5+((0.05/2)*(M5+O5))</f>
        <v>3.7500097656433114E-4</v>
      </c>
      <c r="M6" s="2">
        <f t="shared" ref="M6:M24" si="5">(J6^2)+(L6^2)</f>
        <v>1.0000140625732425E-2</v>
      </c>
      <c r="N6" s="2">
        <f t="shared" ref="N6:N24" si="6">L6+(0.05*M6)</f>
        <v>8.7500800785095245E-4</v>
      </c>
      <c r="O6" s="2">
        <f t="shared" ref="O6:O24" si="7">((J6+0.05)^2)+(N6^2)</f>
        <v>2.250076563901381E-2</v>
      </c>
      <c r="Q6" s="2" t="s">
        <v>638</v>
      </c>
      <c r="R6" s="2">
        <v>0.02</v>
      </c>
      <c r="S6" s="2" t="s">
        <v>641</v>
      </c>
      <c r="T6" s="2">
        <f t="shared" ref="T6:T69" si="8">T5+((0.01/2)*(U5+W5))</f>
        <v>3.0000000124999999E-6</v>
      </c>
      <c r="U6" s="2">
        <f t="shared" ref="U6:U69" si="9">(R6^2)+(T6^2)</f>
        <v>4.0000000900000009E-4</v>
      </c>
      <c r="V6" s="2">
        <f t="shared" ref="V6:V69" si="10">T6+(0.01*U6)</f>
        <v>7.0000001025000006E-6</v>
      </c>
      <c r="W6" s="2">
        <f t="shared" ref="W6:W69" si="11">((R6+0.01)^2)+(V6^2)</f>
        <v>9.0000004900000141E-4</v>
      </c>
    </row>
    <row r="7" spans="1:23" x14ac:dyDescent="0.25">
      <c r="A7" s="6" t="s">
        <v>4</v>
      </c>
      <c r="B7" s="6">
        <v>0.3</v>
      </c>
      <c r="C7" s="6" t="s">
        <v>642</v>
      </c>
      <c r="D7" s="6">
        <f t="shared" si="0"/>
        <v>9.5030257588596071E-3</v>
      </c>
      <c r="E7" s="6">
        <f t="shared" si="1"/>
        <v>9.0090307498573552E-2</v>
      </c>
      <c r="F7" s="6">
        <f t="shared" si="2"/>
        <v>1.8512056508716963E-2</v>
      </c>
      <c r="G7" s="6">
        <f t="shared" si="3"/>
        <v>0.16034269623618197</v>
      </c>
      <c r="I7" s="2" t="s">
        <v>4</v>
      </c>
      <c r="J7" s="2">
        <v>0.15</v>
      </c>
      <c r="K7" s="2" t="s">
        <v>642</v>
      </c>
      <c r="L7" s="2">
        <f t="shared" si="4"/>
        <v>1.1875236331829872E-3</v>
      </c>
      <c r="M7" s="2">
        <f t="shared" si="5"/>
        <v>2.2501410212379367E-2</v>
      </c>
      <c r="N7" s="2">
        <f t="shared" si="6"/>
        <v>2.3125941438019559E-3</v>
      </c>
      <c r="O7" s="2">
        <f t="shared" si="7"/>
        <v>4.0005348091673956E-2</v>
      </c>
      <c r="Q7" s="2" t="s">
        <v>4</v>
      </c>
      <c r="R7" s="2">
        <v>0.03</v>
      </c>
      <c r="S7" s="2" t="s">
        <v>642</v>
      </c>
      <c r="T7" s="2">
        <f t="shared" si="8"/>
        <v>9.5000003025000062E-6</v>
      </c>
      <c r="U7" s="2">
        <f t="shared" si="9"/>
        <v>9.0000009025000569E-4</v>
      </c>
      <c r="V7" s="2">
        <f t="shared" si="10"/>
        <v>1.8500001205000064E-5</v>
      </c>
      <c r="W7" s="2">
        <f t="shared" si="11"/>
        <v>1.6000003422500446E-3</v>
      </c>
    </row>
    <row r="8" spans="1:23" x14ac:dyDescent="0.25">
      <c r="A8" s="6" t="s">
        <v>5</v>
      </c>
      <c r="B8" s="6">
        <v>0.4</v>
      </c>
      <c r="C8" s="6" t="s">
        <v>643</v>
      </c>
      <c r="D8" s="6">
        <f t="shared" si="0"/>
        <v>2.2024675945597386E-2</v>
      </c>
      <c r="E8" s="6">
        <f t="shared" si="1"/>
        <v>0.16048508635050859</v>
      </c>
      <c r="F8" s="6">
        <f t="shared" si="2"/>
        <v>3.8073184580648248E-2</v>
      </c>
      <c r="G8" s="6">
        <f t="shared" si="3"/>
        <v>0.25144956738411212</v>
      </c>
      <c r="I8" s="2" t="s">
        <v>5</v>
      </c>
      <c r="J8" s="2">
        <v>0.2</v>
      </c>
      <c r="K8" s="2" t="s">
        <v>643</v>
      </c>
      <c r="L8" s="2">
        <f t="shared" si="4"/>
        <v>2.7501925907843202E-3</v>
      </c>
      <c r="M8" s="2">
        <f t="shared" si="5"/>
        <v>4.0007563559286412E-2</v>
      </c>
      <c r="N8" s="2">
        <f t="shared" si="6"/>
        <v>4.7505707687486402E-3</v>
      </c>
      <c r="O8" s="2">
        <f t="shared" si="7"/>
        <v>6.2522567922628891E-2</v>
      </c>
      <c r="Q8" s="2" t="s">
        <v>5</v>
      </c>
      <c r="R8" s="2">
        <v>0.04</v>
      </c>
      <c r="S8" s="2" t="s">
        <v>643</v>
      </c>
      <c r="T8" s="2">
        <f t="shared" si="8"/>
        <v>2.2000002465000256E-5</v>
      </c>
      <c r="U8" s="2">
        <f t="shared" si="9"/>
        <v>1.6000004840001085E-3</v>
      </c>
      <c r="V8" s="2">
        <f t="shared" si="10"/>
        <v>3.8000007305001346E-5</v>
      </c>
      <c r="W8" s="2">
        <f t="shared" si="11"/>
        <v>2.5000014440005555E-3</v>
      </c>
    </row>
    <row r="9" spans="1:23" x14ac:dyDescent="0.25">
      <c r="A9" s="6" t="s">
        <v>6</v>
      </c>
      <c r="B9" s="6">
        <v>0.5</v>
      </c>
      <c r="C9" s="6" t="s">
        <v>644</v>
      </c>
      <c r="D9" s="6">
        <f t="shared" si="0"/>
        <v>4.2621408632328425E-2</v>
      </c>
      <c r="E9" s="6">
        <f t="shared" si="1"/>
        <v>0.25181658447380389</v>
      </c>
      <c r="F9" s="6">
        <f t="shared" si="2"/>
        <v>6.7803067079708818E-2</v>
      </c>
      <c r="G9" s="6">
        <f t="shared" si="3"/>
        <v>0.36459725590541547</v>
      </c>
      <c r="I9" s="2" t="s">
        <v>6</v>
      </c>
      <c r="J9" s="2">
        <v>0.25</v>
      </c>
      <c r="K9" s="2" t="s">
        <v>644</v>
      </c>
      <c r="L9" s="2">
        <f t="shared" si="4"/>
        <v>5.3134458778322027E-3</v>
      </c>
      <c r="M9" s="2">
        <f t="shared" si="5"/>
        <v>6.2528232707096648E-2</v>
      </c>
      <c r="N9" s="2">
        <f t="shared" si="6"/>
        <v>8.4398575131870348E-3</v>
      </c>
      <c r="O9" s="2">
        <f t="shared" si="7"/>
        <v>9.0071231194842893E-2</v>
      </c>
      <c r="Q9" s="2" t="s">
        <v>6</v>
      </c>
      <c r="R9" s="2">
        <v>0.05</v>
      </c>
      <c r="S9" s="2" t="s">
        <v>644</v>
      </c>
      <c r="T9" s="2">
        <f t="shared" si="8"/>
        <v>4.250001210500358E-5</v>
      </c>
      <c r="U9" s="2">
        <f t="shared" si="9"/>
        <v>2.5000018062510294E-3</v>
      </c>
      <c r="V9" s="2">
        <f t="shared" si="10"/>
        <v>6.7500030167513874E-5</v>
      </c>
      <c r="W9" s="2">
        <f t="shared" si="11"/>
        <v>3.6000045562540736E-3</v>
      </c>
    </row>
    <row r="10" spans="1:23" x14ac:dyDescent="0.25">
      <c r="A10" s="6" t="s">
        <v>7</v>
      </c>
      <c r="B10" s="6">
        <v>0.6</v>
      </c>
      <c r="C10" s="6" t="s">
        <v>645</v>
      </c>
      <c r="D10" s="6">
        <f t="shared" si="0"/>
        <v>7.3442100651289394E-2</v>
      </c>
      <c r="E10" s="6">
        <f t="shared" si="1"/>
        <v>0.36539374214807413</v>
      </c>
      <c r="F10" s="6">
        <f t="shared" si="2"/>
        <v>0.1099814748660968</v>
      </c>
      <c r="G10" s="6">
        <f t="shared" si="3"/>
        <v>0.50209592481372178</v>
      </c>
      <c r="I10" s="2" t="s">
        <v>7</v>
      </c>
      <c r="J10" s="2">
        <v>0.3</v>
      </c>
      <c r="K10" s="2" t="s">
        <v>645</v>
      </c>
      <c r="L10" s="2">
        <f t="shared" si="4"/>
        <v>9.128432475380692E-3</v>
      </c>
      <c r="M10" s="2">
        <f t="shared" si="5"/>
        <v>9.0083328279457586E-2</v>
      </c>
      <c r="N10" s="2">
        <f t="shared" si="6"/>
        <v>1.3632598889353573E-2</v>
      </c>
      <c r="O10" s="2">
        <f t="shared" si="7"/>
        <v>0.12268584775247798</v>
      </c>
      <c r="Q10" s="2" t="s">
        <v>7</v>
      </c>
      <c r="R10" s="2">
        <v>0.06</v>
      </c>
      <c r="S10" s="2" t="s">
        <v>645</v>
      </c>
      <c r="T10" s="2">
        <f t="shared" si="8"/>
        <v>7.3000043917529104E-5</v>
      </c>
      <c r="U10" s="2">
        <f t="shared" si="9"/>
        <v>3.6000053290064118E-3</v>
      </c>
      <c r="V10" s="2">
        <f t="shared" si="10"/>
        <v>1.0900009720759323E-4</v>
      </c>
      <c r="W10" s="2">
        <f t="shared" si="11"/>
        <v>4.9000118810211902E-3</v>
      </c>
    </row>
    <row r="11" spans="1:23" x14ac:dyDescent="0.25">
      <c r="A11" s="6" t="s">
        <v>8</v>
      </c>
      <c r="B11" s="6">
        <v>0.7</v>
      </c>
      <c r="C11" s="6" t="s">
        <v>646</v>
      </c>
      <c r="D11" s="6">
        <f t="shared" si="0"/>
        <v>0.11681658399937919</v>
      </c>
      <c r="E11" s="6">
        <f t="shared" si="1"/>
        <v>0.5036461142972839</v>
      </c>
      <c r="F11" s="6">
        <f t="shared" si="2"/>
        <v>0.16718119542910759</v>
      </c>
      <c r="G11" s="6">
        <f t="shared" si="3"/>
        <v>0.66794955210510532</v>
      </c>
      <c r="I11" s="2" t="s">
        <v>8</v>
      </c>
      <c r="J11" s="2">
        <v>0.35</v>
      </c>
      <c r="K11" s="2" t="s">
        <v>646</v>
      </c>
      <c r="L11" s="2">
        <f t="shared" si="4"/>
        <v>1.4447661876179081E-2</v>
      </c>
      <c r="M11" s="2">
        <f t="shared" si="5"/>
        <v>0.12270873493368838</v>
      </c>
      <c r="N11" s="2">
        <f t="shared" si="6"/>
        <v>2.0583098622863501E-2</v>
      </c>
      <c r="O11" s="2">
        <f t="shared" si="7"/>
        <v>0.16042366394891849</v>
      </c>
      <c r="Q11" s="2" t="s">
        <v>8</v>
      </c>
      <c r="R11" s="2">
        <v>7.0000000000000007E-2</v>
      </c>
      <c r="S11" s="2" t="s">
        <v>646</v>
      </c>
      <c r="T11" s="2">
        <f t="shared" si="8"/>
        <v>1.1550012996766711E-4</v>
      </c>
      <c r="U11" s="2">
        <f t="shared" si="9"/>
        <v>4.9000133402800228E-3</v>
      </c>
      <c r="V11" s="2">
        <f t="shared" si="10"/>
        <v>1.6450026337046735E-4</v>
      </c>
      <c r="W11" s="2">
        <f t="shared" si="11"/>
        <v>6.4000270603366488E-3</v>
      </c>
    </row>
    <row r="12" spans="1:23" x14ac:dyDescent="0.25">
      <c r="A12" s="6" t="s">
        <v>9</v>
      </c>
      <c r="B12" s="6">
        <v>0.8</v>
      </c>
      <c r="C12" s="6" t="s">
        <v>647</v>
      </c>
      <c r="D12" s="6">
        <f t="shared" si="0"/>
        <v>0.17539636731949865</v>
      </c>
      <c r="E12" s="6">
        <f t="shared" si="1"/>
        <v>0.67076388566887657</v>
      </c>
      <c r="F12" s="6">
        <f t="shared" si="2"/>
        <v>0.24247275588638631</v>
      </c>
      <c r="G12" s="6">
        <f t="shared" si="3"/>
        <v>0.86879303734713909</v>
      </c>
      <c r="I12" s="2" t="s">
        <v>9</v>
      </c>
      <c r="J12" s="2">
        <v>0.4</v>
      </c>
      <c r="K12" s="2" t="s">
        <v>647</v>
      </c>
      <c r="L12" s="2">
        <f t="shared" si="4"/>
        <v>2.1525971848244254E-2</v>
      </c>
      <c r="M12" s="2">
        <f t="shared" si="5"/>
        <v>0.16046336746401144</v>
      </c>
      <c r="N12" s="2">
        <f t="shared" si="6"/>
        <v>2.9549140221444826E-2</v>
      </c>
      <c r="O12" s="2">
        <f t="shared" si="7"/>
        <v>0.20337315168782663</v>
      </c>
      <c r="Q12" s="2" t="s">
        <v>9</v>
      </c>
      <c r="R12" s="2">
        <v>0.08</v>
      </c>
      <c r="S12" s="2" t="s">
        <v>647</v>
      </c>
      <c r="T12" s="2">
        <f t="shared" si="8"/>
        <v>1.7200033197075048E-4</v>
      </c>
      <c r="U12" s="2">
        <f t="shared" si="9"/>
        <v>6.4000295841141986E-3</v>
      </c>
      <c r="V12" s="2">
        <f t="shared" si="10"/>
        <v>2.3600062781189247E-4</v>
      </c>
      <c r="W12" s="2">
        <f t="shared" si="11"/>
        <v>8.100055696296328E-3</v>
      </c>
    </row>
    <row r="13" spans="1:23" x14ac:dyDescent="0.25">
      <c r="A13" s="6" t="s">
        <v>10</v>
      </c>
      <c r="B13" s="6">
        <v>0.9</v>
      </c>
      <c r="C13" s="6" t="s">
        <v>648</v>
      </c>
      <c r="D13" s="6">
        <f t="shared" si="0"/>
        <v>0.25237421347029942</v>
      </c>
      <c r="E13" s="6">
        <f t="shared" si="1"/>
        <v>0.87369274362475235</v>
      </c>
      <c r="F13" s="6">
        <f t="shared" si="2"/>
        <v>0.33974348783277464</v>
      </c>
      <c r="G13" s="6">
        <f t="shared" si="3"/>
        <v>1.1154256375247786</v>
      </c>
      <c r="I13" s="2" t="s">
        <v>10</v>
      </c>
      <c r="J13" s="2">
        <v>0.45</v>
      </c>
      <c r="K13" s="2" t="s">
        <v>648</v>
      </c>
      <c r="L13" s="2">
        <f t="shared" si="4"/>
        <v>3.0621884827040206E-2</v>
      </c>
      <c r="M13" s="2">
        <f t="shared" si="5"/>
        <v>0.20343769983036053</v>
      </c>
      <c r="N13" s="2">
        <f t="shared" si="6"/>
        <v>4.0793769818558229E-2</v>
      </c>
      <c r="O13" s="2">
        <f t="shared" si="7"/>
        <v>0.25166413165600954</v>
      </c>
      <c r="Q13" s="2" t="s">
        <v>10</v>
      </c>
      <c r="R13" s="2">
        <v>0.09</v>
      </c>
      <c r="S13" s="2" t="s">
        <v>648</v>
      </c>
      <c r="T13" s="2">
        <f t="shared" si="8"/>
        <v>2.4450075837280312E-4</v>
      </c>
      <c r="U13" s="2">
        <f t="shared" si="9"/>
        <v>8.1000597806208437E-3</v>
      </c>
      <c r="V13" s="2">
        <f t="shared" si="10"/>
        <v>3.2550135617901159E-4</v>
      </c>
      <c r="W13" s="2">
        <f t="shared" si="11"/>
        <v>1.0000105951132873E-2</v>
      </c>
    </row>
    <row r="14" spans="1:23" x14ac:dyDescent="0.25">
      <c r="A14" s="6" t="s">
        <v>11</v>
      </c>
      <c r="B14" s="6">
        <v>1</v>
      </c>
      <c r="C14" s="6" t="s">
        <v>649</v>
      </c>
      <c r="D14" s="6">
        <f t="shared" si="0"/>
        <v>0.35183013252777595</v>
      </c>
      <c r="E14" s="6">
        <f t="shared" si="1"/>
        <v>1.1237844421545125</v>
      </c>
      <c r="F14" s="6">
        <f t="shared" si="2"/>
        <v>0.46420857674322719</v>
      </c>
      <c r="G14" s="6">
        <f t="shared" si="3"/>
        <v>1.4254896027219728</v>
      </c>
      <c r="I14" s="2" t="s">
        <v>11</v>
      </c>
      <c r="J14" s="2">
        <v>0.5</v>
      </c>
      <c r="K14" s="2" t="s">
        <v>649</v>
      </c>
      <c r="L14" s="2">
        <f t="shared" si="4"/>
        <v>4.1999430614199459E-2</v>
      </c>
      <c r="M14" s="2">
        <f t="shared" si="5"/>
        <v>0.25176395217191694</v>
      </c>
      <c r="N14" s="2">
        <f t="shared" si="6"/>
        <v>5.4587628222795309E-2</v>
      </c>
      <c r="O14" s="2">
        <f t="shared" si="7"/>
        <v>0.30547980915499018</v>
      </c>
      <c r="Q14" s="2" t="s">
        <v>11</v>
      </c>
      <c r="R14" s="2">
        <v>0.1</v>
      </c>
      <c r="S14" s="2" t="s">
        <v>649</v>
      </c>
      <c r="T14" s="2">
        <f t="shared" si="8"/>
        <v>3.3500158703157171E-4</v>
      </c>
      <c r="U14" s="2">
        <f t="shared" si="9"/>
        <v>1.0000112226063316E-2</v>
      </c>
      <c r="V14" s="2">
        <f t="shared" si="10"/>
        <v>4.3500270929220487E-4</v>
      </c>
      <c r="W14" s="2">
        <f t="shared" si="11"/>
        <v>1.2100189227357091E-2</v>
      </c>
    </row>
    <row r="15" spans="1:23" x14ac:dyDescent="0.25">
      <c r="I15" s="2" t="s">
        <v>12</v>
      </c>
      <c r="J15" s="2">
        <v>0.55000000000000004</v>
      </c>
      <c r="K15" s="2" t="s">
        <v>650</v>
      </c>
      <c r="L15" s="2">
        <f t="shared" si="4"/>
        <v>5.5930524647372137E-2</v>
      </c>
      <c r="M15" s="2">
        <f t="shared" si="5"/>
        <v>0.30562822358733033</v>
      </c>
      <c r="N15" s="2">
        <f t="shared" si="6"/>
        <v>7.1211935826738654E-2</v>
      </c>
      <c r="O15" s="2">
        <f t="shared" si="7"/>
        <v>0.36507113980419165</v>
      </c>
      <c r="Q15" s="2" t="s">
        <v>12</v>
      </c>
      <c r="R15" s="2">
        <v>0.11</v>
      </c>
      <c r="S15" s="2" t="s">
        <v>650</v>
      </c>
      <c r="T15" s="2">
        <f t="shared" si="8"/>
        <v>4.4550309429867378E-4</v>
      </c>
      <c r="U15" s="2">
        <f t="shared" si="9"/>
        <v>1.2100198473007029E-2</v>
      </c>
      <c r="V15" s="2">
        <f t="shared" si="10"/>
        <v>5.6650507902874408E-4</v>
      </c>
      <c r="W15" s="2">
        <f t="shared" si="11"/>
        <v>1.4400320928004565E-2</v>
      </c>
    </row>
    <row r="16" spans="1:23" x14ac:dyDescent="0.25">
      <c r="I16" s="2" t="s">
        <v>13</v>
      </c>
      <c r="J16" s="2">
        <v>0.6</v>
      </c>
      <c r="K16" s="2" t="s">
        <v>651</v>
      </c>
      <c r="L16" s="2">
        <f t="shared" si="4"/>
        <v>7.2698008732160188E-2</v>
      </c>
      <c r="M16" s="2">
        <f t="shared" si="5"/>
        <v>0.36528500047362122</v>
      </c>
      <c r="N16" s="2">
        <f t="shared" si="6"/>
        <v>9.0962258755841255E-2</v>
      </c>
      <c r="O16" s="2">
        <f t="shared" si="7"/>
        <v>0.43077413251796465</v>
      </c>
      <c r="Q16" s="2" t="s">
        <v>13</v>
      </c>
      <c r="R16" s="2">
        <v>0.12</v>
      </c>
      <c r="S16" s="2" t="s">
        <v>651</v>
      </c>
      <c r="T16" s="2">
        <f t="shared" si="8"/>
        <v>5.7800569130373174E-4</v>
      </c>
      <c r="U16" s="2">
        <f t="shared" si="9"/>
        <v>1.4400334090579179E-2</v>
      </c>
      <c r="V16" s="2">
        <f t="shared" si="10"/>
        <v>7.2200903220952348E-4</v>
      </c>
      <c r="W16" s="2">
        <f t="shared" si="11"/>
        <v>1.6900521297042594E-2</v>
      </c>
    </row>
    <row r="17" spans="9:23" x14ac:dyDescent="0.25">
      <c r="I17" s="2" t="s">
        <v>14</v>
      </c>
      <c r="J17" s="2">
        <v>0.65</v>
      </c>
      <c r="K17" s="2" t="s">
        <v>652</v>
      </c>
      <c r="L17" s="2">
        <f t="shared" si="4"/>
        <v>9.2599487056949842E-2</v>
      </c>
      <c r="M17" s="2">
        <f t="shared" si="5"/>
        <v>0.43107466500321029</v>
      </c>
      <c r="N17" s="2">
        <f t="shared" si="6"/>
        <v>0.11415322030711036</v>
      </c>
      <c r="O17" s="2">
        <f t="shared" si="7"/>
        <v>0.50303095770648376</v>
      </c>
      <c r="Q17" s="2" t="s">
        <v>14</v>
      </c>
      <c r="R17" s="2">
        <v>0.13</v>
      </c>
      <c r="S17" s="2" t="s">
        <v>652</v>
      </c>
      <c r="T17" s="2">
        <f t="shared" si="8"/>
        <v>7.345099682418406E-4</v>
      </c>
      <c r="U17" s="2">
        <f t="shared" si="9"/>
        <v>1.6900539504893449E-2</v>
      </c>
      <c r="V17" s="2">
        <f t="shared" si="10"/>
        <v>9.0351536329077509E-4</v>
      </c>
      <c r="W17" s="2">
        <f t="shared" si="11"/>
        <v>1.9600816340011706E-2</v>
      </c>
    </row>
    <row r="18" spans="9:23" x14ac:dyDescent="0.25">
      <c r="I18" s="2" t="s">
        <v>15</v>
      </c>
      <c r="J18" s="2">
        <v>0.7</v>
      </c>
      <c r="K18" s="2" t="s">
        <v>653</v>
      </c>
      <c r="L18" s="2">
        <f t="shared" si="4"/>
        <v>0.11595212762469219</v>
      </c>
      <c r="M18" s="2">
        <f t="shared" si="5"/>
        <v>0.50344489590069286</v>
      </c>
      <c r="N18" s="2">
        <f t="shared" si="6"/>
        <v>0.14112437241972683</v>
      </c>
      <c r="O18" s="2">
        <f t="shared" si="7"/>
        <v>0.58241608849086179</v>
      </c>
      <c r="Q18" s="2" t="s">
        <v>15</v>
      </c>
      <c r="R18" s="2">
        <v>0.14000000000000001</v>
      </c>
      <c r="S18" s="2" t="s">
        <v>653</v>
      </c>
      <c r="T18" s="2">
        <f t="shared" si="8"/>
        <v>9.1701674746636646E-4</v>
      </c>
      <c r="U18" s="2">
        <f t="shared" si="9"/>
        <v>1.9600840919715135E-2</v>
      </c>
      <c r="V18" s="2">
        <f t="shared" si="10"/>
        <v>1.1130251566635178E-3</v>
      </c>
      <c r="W18" s="2">
        <f t="shared" si="11"/>
        <v>2.2501238824999371E-2</v>
      </c>
    </row>
    <row r="19" spans="9:23" x14ac:dyDescent="0.25">
      <c r="I19" s="2" t="s">
        <v>16</v>
      </c>
      <c r="J19" s="2">
        <v>0.75</v>
      </c>
      <c r="K19" s="2" t="s">
        <v>654</v>
      </c>
      <c r="L19" s="2">
        <f t="shared" si="4"/>
        <v>0.14309865223448107</v>
      </c>
      <c r="M19" s="2">
        <f t="shared" si="5"/>
        <v>0.58297722427132492</v>
      </c>
      <c r="N19" s="2">
        <f t="shared" si="6"/>
        <v>0.17224751344804731</v>
      </c>
      <c r="O19" s="2">
        <f t="shared" si="7"/>
        <v>0.66966920588903533</v>
      </c>
      <c r="Q19" s="2" t="s">
        <v>16</v>
      </c>
      <c r="R19" s="2">
        <v>0.15</v>
      </c>
      <c r="S19" s="2" t="s">
        <v>654</v>
      </c>
      <c r="T19" s="2">
        <f t="shared" si="8"/>
        <v>1.127527146189939E-3</v>
      </c>
      <c r="U19" s="2">
        <f t="shared" si="9"/>
        <v>2.2501271317465394E-2</v>
      </c>
      <c r="V19" s="2">
        <f t="shared" si="10"/>
        <v>1.352539859364593E-3</v>
      </c>
      <c r="W19" s="2">
        <f t="shared" si="11"/>
        <v>2.5601829364071172E-2</v>
      </c>
    </row>
    <row r="20" spans="9:23" x14ac:dyDescent="0.25">
      <c r="I20" s="2" t="s">
        <v>17</v>
      </c>
      <c r="J20" s="2">
        <v>0.8</v>
      </c>
      <c r="K20" s="2" t="s">
        <v>655</v>
      </c>
      <c r="L20" s="2">
        <f t="shared" si="4"/>
        <v>0.17441481298849007</v>
      </c>
      <c r="M20" s="2">
        <f t="shared" si="5"/>
        <v>0.67042052698981014</v>
      </c>
      <c r="N20" s="2">
        <f t="shared" si="6"/>
        <v>0.20793583933798057</v>
      </c>
      <c r="O20" s="2">
        <f t="shared" si="7"/>
        <v>0.76573731328119066</v>
      </c>
      <c r="Q20" s="2" t="s">
        <v>17</v>
      </c>
      <c r="R20" s="2">
        <v>0.16</v>
      </c>
      <c r="S20" s="2" t="s">
        <v>655</v>
      </c>
      <c r="T20" s="2">
        <f t="shared" si="8"/>
        <v>1.3680426495976219E-3</v>
      </c>
      <c r="U20" s="2">
        <f t="shared" si="9"/>
        <v>2.5601871540691119E-2</v>
      </c>
      <c r="V20" s="2">
        <f t="shared" si="10"/>
        <v>1.6240613650045331E-3</v>
      </c>
      <c r="W20" s="2">
        <f t="shared" si="11"/>
        <v>2.8902637575317306E-2</v>
      </c>
    </row>
    <row r="21" spans="9:23" x14ac:dyDescent="0.25">
      <c r="I21" s="2" t="s">
        <v>18</v>
      </c>
      <c r="J21" s="2">
        <v>0.85</v>
      </c>
      <c r="K21" s="2" t="s">
        <v>656</v>
      </c>
      <c r="L21" s="2">
        <f t="shared" si="4"/>
        <v>0.21031875899526509</v>
      </c>
      <c r="M21" s="2">
        <f t="shared" si="5"/>
        <v>0.76673398038530838</v>
      </c>
      <c r="N21" s="2">
        <f t="shared" si="6"/>
        <v>0.24865545801453051</v>
      </c>
      <c r="O21" s="2">
        <f t="shared" si="7"/>
        <v>0.87182953680041597</v>
      </c>
      <c r="Q21" s="2" t="s">
        <v>18</v>
      </c>
      <c r="R21" s="2">
        <v>0.17</v>
      </c>
      <c r="S21" s="2" t="s">
        <v>656</v>
      </c>
      <c r="T21" s="2">
        <f t="shared" si="8"/>
        <v>1.640565195177664E-3</v>
      </c>
      <c r="U21" s="2">
        <f t="shared" si="9"/>
        <v>2.8902691454159635E-2</v>
      </c>
      <c r="V21" s="2">
        <f t="shared" si="10"/>
        <v>1.9295921097192605E-3</v>
      </c>
      <c r="W21" s="2">
        <f t="shared" si="11"/>
        <v>3.2403723325709899E-2</v>
      </c>
    </row>
    <row r="22" spans="9:23" x14ac:dyDescent="0.25">
      <c r="I22" s="2" t="s">
        <v>19</v>
      </c>
      <c r="J22" s="2">
        <v>0.9</v>
      </c>
      <c r="K22" s="2" t="s">
        <v>657</v>
      </c>
      <c r="L22" s="2">
        <f t="shared" si="4"/>
        <v>0.25128284692490821</v>
      </c>
      <c r="M22" s="2">
        <f t="shared" si="5"/>
        <v>0.87314306915868689</v>
      </c>
      <c r="N22" s="2">
        <f t="shared" si="6"/>
        <v>0.29494000038284257</v>
      </c>
      <c r="O22" s="2">
        <f t="shared" si="7"/>
        <v>0.98948960382583129</v>
      </c>
      <c r="Q22" s="2" t="s">
        <v>19</v>
      </c>
      <c r="R22" s="2">
        <v>0.18</v>
      </c>
      <c r="S22" s="2" t="s">
        <v>657</v>
      </c>
      <c r="T22" s="2">
        <f t="shared" si="8"/>
        <v>1.9470972690770116E-3</v>
      </c>
      <c r="U22" s="2">
        <f t="shared" si="9"/>
        <v>3.2403791187775248E-2</v>
      </c>
      <c r="V22" s="2">
        <f t="shared" si="10"/>
        <v>2.2711351809547643E-3</v>
      </c>
      <c r="W22" s="2">
        <f t="shared" si="11"/>
        <v>3.6105158055010168E-2</v>
      </c>
    </row>
    <row r="23" spans="9:23" x14ac:dyDescent="0.25">
      <c r="I23" s="2" t="s">
        <v>20</v>
      </c>
      <c r="J23" s="2">
        <v>0.95</v>
      </c>
      <c r="K23" s="2" t="s">
        <v>658</v>
      </c>
      <c r="L23" s="2">
        <f t="shared" si="4"/>
        <v>0.29784866374952118</v>
      </c>
      <c r="M23" s="2">
        <f t="shared" si="5"/>
        <v>0.99121382649737533</v>
      </c>
      <c r="N23" s="2">
        <f t="shared" si="6"/>
        <v>0.34740935507438997</v>
      </c>
      <c r="O23" s="2">
        <f t="shared" si="7"/>
        <v>1.1206932599932036</v>
      </c>
      <c r="Q23" s="2" t="s">
        <v>20</v>
      </c>
      <c r="R23" s="2">
        <v>0.19</v>
      </c>
      <c r="S23" s="2" t="s">
        <v>658</v>
      </c>
      <c r="T23" s="2">
        <f t="shared" si="8"/>
        <v>2.2896420152909388E-3</v>
      </c>
      <c r="U23" s="2">
        <f t="shared" si="9"/>
        <v>3.6105242460558185E-2</v>
      </c>
      <c r="V23" s="2">
        <f t="shared" si="10"/>
        <v>2.6506944398965206E-3</v>
      </c>
      <c r="W23" s="2">
        <f t="shared" si="11"/>
        <v>4.0007026181013705E-2</v>
      </c>
    </row>
    <row r="24" spans="9:23" x14ac:dyDescent="0.25">
      <c r="I24" s="2" t="s">
        <v>21</v>
      </c>
      <c r="J24" s="2">
        <v>1</v>
      </c>
      <c r="K24" s="2" t="s">
        <v>659</v>
      </c>
      <c r="L24" s="16">
        <f t="shared" si="4"/>
        <v>0.35064634091178565</v>
      </c>
      <c r="M24" s="2">
        <f t="shared" si="5"/>
        <v>1.1229528563948241</v>
      </c>
      <c r="N24" s="2">
        <f t="shared" si="6"/>
        <v>0.40679398373152686</v>
      </c>
      <c r="O24" s="2">
        <f t="shared" si="7"/>
        <v>1.2679813452001658</v>
      </c>
      <c r="Q24" s="2" t="s">
        <v>21</v>
      </c>
      <c r="R24" s="2">
        <v>0.2</v>
      </c>
      <c r="S24" s="2" t="s">
        <v>659</v>
      </c>
      <c r="T24" s="2">
        <f t="shared" si="8"/>
        <v>2.6702033584987983E-3</v>
      </c>
      <c r="U24" s="2">
        <f t="shared" si="9"/>
        <v>4.0007129985975748E-2</v>
      </c>
      <c r="V24" s="2">
        <f t="shared" si="10"/>
        <v>3.0702746583585556E-3</v>
      </c>
      <c r="W24" s="2">
        <f t="shared" si="11"/>
        <v>4.4109426586477769E-2</v>
      </c>
    </row>
    <row r="25" spans="9:23" x14ac:dyDescent="0.25">
      <c r="Q25" s="2" t="s">
        <v>22</v>
      </c>
      <c r="R25" s="2">
        <v>0.21</v>
      </c>
      <c r="S25" s="2" t="s">
        <v>660</v>
      </c>
      <c r="T25" s="2">
        <f t="shared" si="8"/>
        <v>3.090786141361066E-3</v>
      </c>
      <c r="U25" s="2">
        <f t="shared" si="9"/>
        <v>4.4109552958971621E-2</v>
      </c>
      <c r="V25" s="2">
        <f t="shared" si="10"/>
        <v>3.5318816709507821E-3</v>
      </c>
      <c r="W25" s="2">
        <f t="shared" si="11"/>
        <v>4.84124741881376E-2</v>
      </c>
    </row>
    <row r="26" spans="9:23" x14ac:dyDescent="0.25">
      <c r="Q26" s="2" t="s">
        <v>23</v>
      </c>
      <c r="R26" s="2">
        <v>0.22</v>
      </c>
      <c r="S26" s="2" t="s">
        <v>661</v>
      </c>
      <c r="T26" s="2">
        <f t="shared" si="8"/>
        <v>3.553396277096612E-3</v>
      </c>
      <c r="U26" s="2">
        <f t="shared" si="9"/>
        <v>4.8412626625102081E-2</v>
      </c>
      <c r="V26" s="2">
        <f t="shared" si="10"/>
        <v>4.0375225433476325E-3</v>
      </c>
      <c r="W26" s="2">
        <f t="shared" si="11"/>
        <v>5.2916301588288042E-2</v>
      </c>
    </row>
    <row r="27" spans="9:23" x14ac:dyDescent="0.25">
      <c r="Q27" s="2" t="s">
        <v>24</v>
      </c>
      <c r="R27" s="2">
        <v>0.23</v>
      </c>
      <c r="S27" s="2" t="s">
        <v>662</v>
      </c>
      <c r="T27" s="2">
        <f t="shared" si="8"/>
        <v>4.0600409181635625E-3</v>
      </c>
      <c r="U27" s="2">
        <f t="shared" si="9"/>
        <v>5.2916483932257168E-2</v>
      </c>
      <c r="V27" s="2">
        <f t="shared" si="10"/>
        <v>4.5892057574861344E-3</v>
      </c>
      <c r="W27" s="2">
        <f t="shared" si="11"/>
        <v>5.7621060809484557E-2</v>
      </c>
    </row>
    <row r="28" spans="9:23" x14ac:dyDescent="0.25">
      <c r="Q28" s="2" t="s">
        <v>25</v>
      </c>
      <c r="R28" s="2">
        <v>0.24</v>
      </c>
      <c r="S28" s="2" t="s">
        <v>663</v>
      </c>
      <c r="T28" s="2">
        <f t="shared" si="8"/>
        <v>4.6127286418722714E-3</v>
      </c>
      <c r="U28" s="2">
        <f t="shared" si="9"/>
        <v>5.7621277265523546E-2</v>
      </c>
      <c r="V28" s="2">
        <f t="shared" si="10"/>
        <v>5.1889414145275068E-3</v>
      </c>
      <c r="W28" s="2">
        <f t="shared" si="11"/>
        <v>6.2526925113003395E-2</v>
      </c>
    </row>
    <row r="29" spans="9:23" x14ac:dyDescent="0.25">
      <c r="Q29" s="2" t="s">
        <v>26</v>
      </c>
      <c r="R29" s="2">
        <v>0.25</v>
      </c>
      <c r="S29" s="2" t="s">
        <v>664</v>
      </c>
      <c r="T29" s="2">
        <f t="shared" si="8"/>
        <v>5.213469653764906E-3</v>
      </c>
      <c r="U29" s="2">
        <f t="shared" si="9"/>
        <v>6.2527180265830734E-2</v>
      </c>
      <c r="V29" s="2">
        <f t="shared" si="10"/>
        <v>5.8387414564232132E-3</v>
      </c>
      <c r="W29" s="2">
        <f t="shared" si="11"/>
        <v>6.7634090901794966E-2</v>
      </c>
    </row>
    <row r="30" spans="9:23" x14ac:dyDescent="0.25">
      <c r="Q30" s="2" t="s">
        <v>27</v>
      </c>
      <c r="R30" s="2">
        <v>0.26</v>
      </c>
      <c r="S30" s="2" t="s">
        <v>665</v>
      </c>
      <c r="T30" s="2">
        <f t="shared" si="8"/>
        <v>5.8642760096030344E-3</v>
      </c>
      <c r="U30" s="2">
        <f t="shared" si="9"/>
        <v>6.7634389733116806E-2</v>
      </c>
      <c r="V30" s="2">
        <f t="shared" si="10"/>
        <v>6.5406199069342023E-3</v>
      </c>
      <c r="W30" s="2">
        <f t="shared" si="11"/>
        <v>7.2942779708766989E-2</v>
      </c>
    </row>
    <row r="31" spans="9:23" x14ac:dyDescent="0.25">
      <c r="Q31" s="2" t="s">
        <v>28</v>
      </c>
      <c r="R31" s="2">
        <v>0.27</v>
      </c>
      <c r="S31" s="2" t="s">
        <v>666</v>
      </c>
      <c r="T31" s="2">
        <f t="shared" si="8"/>
        <v>6.5671618568124536E-3</v>
      </c>
      <c r="U31" s="2">
        <f t="shared" si="9"/>
        <v>7.2943127614853581E-2</v>
      </c>
      <c r="V31" s="2">
        <f t="shared" si="10"/>
        <v>7.2965931329609891E-3</v>
      </c>
      <c r="W31" s="2">
        <f t="shared" si="11"/>
        <v>7.8453240271347979E-2</v>
      </c>
    </row>
    <row r="32" spans="9:23" x14ac:dyDescent="0.25">
      <c r="Q32" s="2" t="s">
        <v>29</v>
      </c>
      <c r="R32" s="2">
        <v>0.28000000000000003</v>
      </c>
      <c r="S32" s="2" t="s">
        <v>667</v>
      </c>
      <c r="T32" s="2">
        <f t="shared" si="8"/>
        <v>7.3241436962434613E-3</v>
      </c>
      <c r="U32" s="2">
        <f t="shared" si="9"/>
        <v>7.8453643080883234E-2</v>
      </c>
      <c r="V32" s="2">
        <f t="shared" si="10"/>
        <v>8.1086801270522941E-3</v>
      </c>
      <c r="W32" s="2">
        <f t="shared" si="11"/>
        <v>8.4165750693402874E-2</v>
      </c>
    </row>
    <row r="33" spans="17:23" x14ac:dyDescent="0.25">
      <c r="Q33" s="2" t="s">
        <v>30</v>
      </c>
      <c r="R33" s="2">
        <v>0.28999999999999998</v>
      </c>
      <c r="S33" s="2" t="s">
        <v>668</v>
      </c>
      <c r="T33" s="2">
        <f t="shared" si="8"/>
        <v>8.1372406651148924E-3</v>
      </c>
      <c r="U33" s="2">
        <f t="shared" si="9"/>
        <v>8.4166214685641991E-2</v>
      </c>
      <c r="V33" s="2">
        <f t="shared" si="10"/>
        <v>8.9789028119713118E-3</v>
      </c>
      <c r="W33" s="2">
        <f t="shared" si="11"/>
        <v>9.0080620695706826E-2</v>
      </c>
    </row>
    <row r="34" spans="17:23" x14ac:dyDescent="0.25">
      <c r="Q34" s="2" t="s">
        <v>31</v>
      </c>
      <c r="R34" s="2">
        <v>0.3</v>
      </c>
      <c r="S34" s="2" t="s">
        <v>669</v>
      </c>
      <c r="T34" s="2">
        <f t="shared" si="8"/>
        <v>9.0084748420216371E-3</v>
      </c>
      <c r="U34" s="2">
        <f t="shared" si="9"/>
        <v>9.0081152618979338E-2</v>
      </c>
      <c r="V34" s="2">
        <f t="shared" si="10"/>
        <v>9.9092863682114299E-3</v>
      </c>
      <c r="W34" s="2">
        <f t="shared" si="11"/>
        <v>9.6198193956327227E-2</v>
      </c>
    </row>
    <row r="35" spans="17:23" x14ac:dyDescent="0.25">
      <c r="Q35" s="2" t="s">
        <v>674</v>
      </c>
      <c r="R35" s="2">
        <v>0.31</v>
      </c>
      <c r="S35" s="2" t="s">
        <v>675</v>
      </c>
      <c r="T35" s="2">
        <f t="shared" si="8"/>
        <v>9.9398715748981702E-3</v>
      </c>
      <c r="U35" s="2">
        <f t="shared" si="9"/>
        <v>9.6198801046925478E-2</v>
      </c>
      <c r="V35" s="2">
        <f t="shared" si="10"/>
        <v>1.0901859585367425E-2</v>
      </c>
      <c r="W35" s="2">
        <f t="shared" si="11"/>
        <v>0.10251885054241908</v>
      </c>
    </row>
    <row r="36" spans="17:23" x14ac:dyDescent="0.25">
      <c r="Q36" s="2" t="s">
        <v>679</v>
      </c>
      <c r="R36" s="2">
        <v>0.32</v>
      </c>
      <c r="S36" s="2" t="s">
        <v>680</v>
      </c>
      <c r="T36" s="2">
        <f t="shared" si="8"/>
        <v>1.0933459832844893E-2</v>
      </c>
      <c r="U36" s="2">
        <f t="shared" si="9"/>
        <v>0.10251954054391643</v>
      </c>
      <c r="V36" s="2">
        <f t="shared" si="10"/>
        <v>1.1958655238284058E-2</v>
      </c>
      <c r="W36" s="2">
        <f t="shared" si="11"/>
        <v>0.10904300943510815</v>
      </c>
    </row>
    <row r="37" spans="17:23" x14ac:dyDescent="0.25">
      <c r="Q37" s="2" t="s">
        <v>681</v>
      </c>
      <c r="R37" s="2">
        <v>0.33</v>
      </c>
      <c r="S37" s="2" t="s">
        <v>682</v>
      </c>
      <c r="T37" s="2">
        <f t="shared" si="8"/>
        <v>1.1991272582740017E-2</v>
      </c>
      <c r="U37" s="2">
        <f t="shared" si="9"/>
        <v>0.10904379061815359</v>
      </c>
      <c r="V37" s="2">
        <f t="shared" si="10"/>
        <v>1.3081710488921552E-2</v>
      </c>
      <c r="W37" s="2">
        <f t="shared" si="11"/>
        <v>0.11577113114931598</v>
      </c>
    </row>
    <row r="38" spans="17:23" x14ac:dyDescent="0.25">
      <c r="Q38" s="2" t="s">
        <v>683</v>
      </c>
      <c r="R38" s="2">
        <v>0.34</v>
      </c>
      <c r="S38" s="2" t="s">
        <v>684</v>
      </c>
      <c r="T38" s="2">
        <f t="shared" si="8"/>
        <v>1.3115347191577365E-2</v>
      </c>
      <c r="U38" s="2">
        <f t="shared" si="9"/>
        <v>0.11577201233195564</v>
      </c>
      <c r="V38" s="2">
        <f t="shared" si="10"/>
        <v>1.4273067314896921E-2</v>
      </c>
      <c r="W38" s="2">
        <f t="shared" si="11"/>
        <v>0.12270372045057561</v>
      </c>
    </row>
    <row r="39" spans="17:23" x14ac:dyDescent="0.25">
      <c r="Q39" s="2" t="s">
        <v>685</v>
      </c>
      <c r="R39" s="2">
        <v>0.35</v>
      </c>
      <c r="S39" s="2" t="s">
        <v>686</v>
      </c>
      <c r="T39" s="2">
        <f t="shared" si="8"/>
        <v>1.4307725855490021E-2</v>
      </c>
      <c r="U39" s="2">
        <f t="shared" si="9"/>
        <v>0.12270471101915584</v>
      </c>
      <c r="V39" s="2">
        <f t="shared" si="10"/>
        <v>1.5534772965681579E-2</v>
      </c>
      <c r="W39" s="2">
        <f t="shared" si="11"/>
        <v>0.12984132917109525</v>
      </c>
    </row>
    <row r="40" spans="17:23" x14ac:dyDescent="0.25">
      <c r="Q40" s="2" t="s">
        <v>687</v>
      </c>
      <c r="R40" s="2">
        <v>0.36</v>
      </c>
      <c r="S40" s="2" t="s">
        <v>688</v>
      </c>
      <c r="T40" s="2">
        <f t="shared" si="8"/>
        <v>1.5570456056441277E-2</v>
      </c>
      <c r="U40" s="2">
        <f t="shared" si="9"/>
        <v>0.12984243910180557</v>
      </c>
      <c r="V40" s="2">
        <f t="shared" si="10"/>
        <v>1.6868880447459333E-2</v>
      </c>
      <c r="W40" s="2">
        <f t="shared" si="11"/>
        <v>0.13718455912755068</v>
      </c>
    </row>
    <row r="41" spans="17:23" x14ac:dyDescent="0.25">
      <c r="Q41" s="2" t="s">
        <v>689</v>
      </c>
      <c r="R41" s="2">
        <v>0.37</v>
      </c>
      <c r="S41" s="2" t="s">
        <v>690</v>
      </c>
      <c r="T41" s="2">
        <f t="shared" si="8"/>
        <v>1.690559104758806E-2</v>
      </c>
      <c r="U41" s="2">
        <f t="shared" si="9"/>
        <v>0.13718579900866829</v>
      </c>
      <c r="V41" s="2">
        <f t="shared" si="10"/>
        <v>1.8277449037674743E-2</v>
      </c>
      <c r="W41" s="2">
        <f t="shared" si="11"/>
        <v>0.14473406514332479</v>
      </c>
    </row>
    <row r="42" spans="17:23" x14ac:dyDescent="0.25">
      <c r="Q42" s="2" t="s">
        <v>691</v>
      </c>
      <c r="R42" s="2">
        <v>0.38</v>
      </c>
      <c r="S42" s="2" t="s">
        <v>692</v>
      </c>
      <c r="T42" s="2">
        <f t="shared" si="8"/>
        <v>1.8315190368348024E-2</v>
      </c>
      <c r="U42" s="2">
        <f t="shared" si="9"/>
        <v>0.14473544619822884</v>
      </c>
      <c r="V42" s="2">
        <f t="shared" si="10"/>
        <v>1.9762544830330311E-2</v>
      </c>
      <c r="W42" s="2">
        <f t="shared" si="11"/>
        <v>0.15249055817817084</v>
      </c>
    </row>
    <row r="43" spans="17:23" x14ac:dyDescent="0.25">
      <c r="Q43" s="2" t="s">
        <v>693</v>
      </c>
      <c r="R43" s="2">
        <v>0.39</v>
      </c>
      <c r="S43" s="2" t="s">
        <v>694</v>
      </c>
      <c r="T43" s="2">
        <f t="shared" si="8"/>
        <v>1.9801320390230023E-2</v>
      </c>
      <c r="U43" s="2">
        <f t="shared" si="9"/>
        <v>0.15249209228919655</v>
      </c>
      <c r="V43" s="2">
        <f t="shared" si="10"/>
        <v>2.1326241313121989E-2</v>
      </c>
      <c r="W43" s="2">
        <f t="shared" si="11"/>
        <v>0.16045480856854555</v>
      </c>
    </row>
    <row r="44" spans="17:23" x14ac:dyDescent="0.25">
      <c r="Q44" s="2" t="s">
        <v>695</v>
      </c>
      <c r="R44" s="2">
        <v>0.4</v>
      </c>
      <c r="S44" s="2" t="s">
        <v>696</v>
      </c>
      <c r="T44" s="2">
        <f t="shared" si="8"/>
        <v>2.1366054894518732E-2</v>
      </c>
      <c r="U44" s="2">
        <f t="shared" si="9"/>
        <v>0.16045650830175562</v>
      </c>
      <c r="V44" s="2">
        <f t="shared" si="10"/>
        <v>2.2970619977536289E-2</v>
      </c>
      <c r="W44" s="2">
        <f t="shared" si="11"/>
        <v>0.16862764938215241</v>
      </c>
    </row>
    <row r="45" spans="17:23" x14ac:dyDescent="0.25">
      <c r="Q45" s="2" t="s">
        <v>697</v>
      </c>
      <c r="R45" s="2">
        <v>0.41</v>
      </c>
      <c r="S45" s="2" t="s">
        <v>698</v>
      </c>
      <c r="T45" s="2">
        <f t="shared" si="8"/>
        <v>2.3011475682938272E-2</v>
      </c>
      <c r="U45" s="2">
        <f t="shared" si="9"/>
        <v>0.16862952801310643</v>
      </c>
      <c r="V45" s="2">
        <f t="shared" si="10"/>
        <v>2.4697770963069337E-2</v>
      </c>
      <c r="W45" s="2">
        <f t="shared" si="11"/>
        <v>0.17700997989054421</v>
      </c>
    </row>
    <row r="46" spans="17:23" x14ac:dyDescent="0.25">
      <c r="Q46" s="2" t="s">
        <v>699</v>
      </c>
      <c r="R46" s="2">
        <v>0.42</v>
      </c>
      <c r="S46" s="2" t="s">
        <v>700</v>
      </c>
      <c r="T46" s="2">
        <f t="shared" si="8"/>
        <v>2.4739673222456526E-2</v>
      </c>
      <c r="U46" s="2">
        <f t="shared" si="9"/>
        <v>0.17701205143115389</v>
      </c>
      <c r="V46" s="2">
        <f t="shared" si="10"/>
        <v>2.6509793736768063E-2</v>
      </c>
      <c r="W46" s="2">
        <f t="shared" si="11"/>
        <v>0.18560276916396598</v>
      </c>
    </row>
    <row r="47" spans="17:23" x14ac:dyDescent="0.25">
      <c r="Q47" s="2" t="s">
        <v>701</v>
      </c>
      <c r="R47" s="2">
        <v>0.43</v>
      </c>
      <c r="S47" s="2" t="s">
        <v>702</v>
      </c>
      <c r="T47" s="2">
        <f t="shared" si="8"/>
        <v>2.6552747325432124E-2</v>
      </c>
      <c r="U47" s="2">
        <f t="shared" si="9"/>
        <v>0.18560504839052822</v>
      </c>
      <c r="V47" s="2">
        <f t="shared" si="10"/>
        <v>2.8408797809337406E-2</v>
      </c>
      <c r="W47" s="2">
        <f t="shared" si="11"/>
        <v>0.19440705979297182</v>
      </c>
    </row>
    <row r="48" spans="17:23" x14ac:dyDescent="0.25">
      <c r="Q48" s="2" t="s">
        <v>703</v>
      </c>
      <c r="R48" s="2">
        <v>0.44</v>
      </c>
      <c r="S48" s="2" t="s">
        <v>704</v>
      </c>
      <c r="T48" s="2">
        <f t="shared" si="8"/>
        <v>2.8452807866349624E-2</v>
      </c>
      <c r="U48" s="2">
        <f t="shared" si="9"/>
        <v>0.1944095622754794</v>
      </c>
      <c r="V48" s="2">
        <f t="shared" si="10"/>
        <v>3.039690348910442E-2</v>
      </c>
      <c r="W48" s="2">
        <f t="shared" si="11"/>
        <v>0.20342397174172594</v>
      </c>
    </row>
    <row r="49" spans="17:23" x14ac:dyDescent="0.25">
      <c r="Q49" s="2" t="s">
        <v>705</v>
      </c>
      <c r="R49" s="2">
        <v>0.45</v>
      </c>
      <c r="S49" s="2" t="s">
        <v>706</v>
      </c>
      <c r="T49" s="2">
        <f t="shared" si="8"/>
        <v>3.0441975536435649E-2</v>
      </c>
      <c r="U49" s="2">
        <f t="shared" si="9"/>
        <v>0.20342671387456096</v>
      </c>
      <c r="V49" s="2">
        <f t="shared" si="10"/>
        <v>3.2476242675181261E-2</v>
      </c>
      <c r="W49" s="2">
        <f t="shared" si="11"/>
        <v>0.21265470633829728</v>
      </c>
    </row>
    <row r="50" spans="17:23" x14ac:dyDescent="0.25">
      <c r="Q50" s="2" t="s">
        <v>707</v>
      </c>
      <c r="R50" s="2">
        <v>0.46</v>
      </c>
      <c r="S50" s="2" t="s">
        <v>708</v>
      </c>
      <c r="T50" s="2">
        <f t="shared" si="8"/>
        <v>3.2522382637499937E-2</v>
      </c>
      <c r="U50" s="2">
        <f t="shared" si="9"/>
        <v>0.21265770537241996</v>
      </c>
      <c r="V50" s="2">
        <f t="shared" si="10"/>
        <v>3.464895969122414E-2</v>
      </c>
      <c r="W50" s="2">
        <f t="shared" si="11"/>
        <v>0.22210055040768412</v>
      </c>
    </row>
    <row r="51" spans="17:23" x14ac:dyDescent="0.25">
      <c r="Q51" s="2" t="s">
        <v>709</v>
      </c>
      <c r="R51" s="2">
        <v>0.47</v>
      </c>
      <c r="S51" s="2" t="s">
        <v>710</v>
      </c>
      <c r="T51" s="2">
        <f t="shared" si="8"/>
        <v>3.4696173916400459E-2</v>
      </c>
      <c r="U51" s="2">
        <f t="shared" si="9"/>
        <v>0.22210382448443711</v>
      </c>
      <c r="V51" s="2">
        <f t="shared" si="10"/>
        <v>3.6917212161244828E-2</v>
      </c>
      <c r="W51" s="2">
        <f t="shared" si="11"/>
        <v>0.23176288055375835</v>
      </c>
    </row>
    <row r="52" spans="17:23" x14ac:dyDescent="0.25">
      <c r="Q52" s="2" t="s">
        <v>711</v>
      </c>
      <c r="R52" s="2">
        <v>0.48</v>
      </c>
      <c r="S52" s="2" t="s">
        <v>712</v>
      </c>
      <c r="T52" s="2">
        <f t="shared" si="8"/>
        <v>3.6965507441591439E-2</v>
      </c>
      <c r="U52" s="2">
        <f t="shared" si="9"/>
        <v>0.23176644874041435</v>
      </c>
      <c r="V52" s="2">
        <f t="shared" si="10"/>
        <v>3.9283171928995581E-2</v>
      </c>
      <c r="W52" s="2">
        <f t="shared" si="11"/>
        <v>0.24164316759680302</v>
      </c>
    </row>
    <row r="53" spans="17:23" x14ac:dyDescent="0.25">
      <c r="Q53" s="2" t="s">
        <v>713</v>
      </c>
      <c r="R53" s="2">
        <v>0.49</v>
      </c>
      <c r="S53" s="2" t="s">
        <v>714</v>
      </c>
      <c r="T53" s="2">
        <f t="shared" si="8"/>
        <v>3.9332555523277524E-2</v>
      </c>
      <c r="U53" s="2">
        <f t="shared" si="9"/>
        <v>0.24164704992399169</v>
      </c>
      <c r="V53" s="2">
        <f t="shared" si="10"/>
        <v>4.1749026022517441E-2</v>
      </c>
      <c r="W53" s="2">
        <f t="shared" si="11"/>
        <v>0.25174298117382882</v>
      </c>
    </row>
    <row r="54" spans="17:23" x14ac:dyDescent="0.25">
      <c r="Q54" s="2" t="s">
        <v>715</v>
      </c>
      <c r="R54" s="2">
        <v>0.5</v>
      </c>
      <c r="S54" s="2" t="s">
        <v>716</v>
      </c>
      <c r="T54" s="2">
        <f t="shared" si="8"/>
        <v>4.1799505678766627E-2</v>
      </c>
      <c r="U54" s="2">
        <f t="shared" si="9"/>
        <v>0.25174719867498924</v>
      </c>
      <c r="V54" s="2">
        <f t="shared" si="10"/>
        <v>4.4316977665516517E-2</v>
      </c>
      <c r="W54" s="2">
        <f t="shared" si="11"/>
        <v>0.26206399450940587</v>
      </c>
    </row>
    <row r="55" spans="17:23" x14ac:dyDescent="0.25">
      <c r="Q55" s="2" t="s">
        <v>717</v>
      </c>
      <c r="R55" s="2">
        <v>0.51</v>
      </c>
      <c r="S55" s="2" t="s">
        <v>718</v>
      </c>
      <c r="T55" s="2">
        <f t="shared" si="8"/>
        <v>4.4368561644688602E-2</v>
      </c>
      <c r="U55" s="2">
        <f t="shared" si="9"/>
        <v>0.2620685692624185</v>
      </c>
      <c r="V55" s="2">
        <f t="shared" si="10"/>
        <v>4.6989247337312787E-2</v>
      </c>
      <c r="W55" s="2">
        <f t="shared" si="11"/>
        <v>0.27260798936532721</v>
      </c>
    </row>
    <row r="56" spans="17:23" x14ac:dyDescent="0.25">
      <c r="Q56" s="2" t="s">
        <v>719</v>
      </c>
      <c r="R56" s="2">
        <v>0.52</v>
      </c>
      <c r="S56" s="2" t="s">
        <v>720</v>
      </c>
      <c r="T56" s="2">
        <f t="shared" si="8"/>
        <v>4.7041944437827332E-2</v>
      </c>
      <c r="U56" s="2">
        <f t="shared" si="9"/>
        <v>0.27261294453649165</v>
      </c>
      <c r="V56" s="2">
        <f t="shared" si="10"/>
        <v>4.9768073883192251E-2</v>
      </c>
      <c r="W56" s="2">
        <f t="shared" si="11"/>
        <v>0.28337686117804295</v>
      </c>
    </row>
    <row r="57" spans="17:23" x14ac:dyDescent="0.25">
      <c r="Q57" s="2" t="s">
        <v>721</v>
      </c>
      <c r="R57" s="2">
        <v>0.53</v>
      </c>
      <c r="S57" s="2" t="s">
        <v>722</v>
      </c>
      <c r="T57" s="2">
        <f t="shared" si="8"/>
        <v>4.9821893466400008E-2</v>
      </c>
      <c r="U57" s="2">
        <f t="shared" si="9"/>
        <v>0.28338222106857736</v>
      </c>
      <c r="V57" s="2">
        <f t="shared" si="10"/>
        <v>5.2655715677085782E-2</v>
      </c>
      <c r="W57" s="2">
        <f t="shared" si="11"/>
        <v>0.29437262439346612</v>
      </c>
    </row>
    <row r="58" spans="17:23" x14ac:dyDescent="0.25">
      <c r="Q58" s="2" t="s">
        <v>723</v>
      </c>
      <c r="R58" s="2">
        <v>0.54</v>
      </c>
      <c r="S58" s="2" t="s">
        <v>724</v>
      </c>
      <c r="T58" s="2">
        <f t="shared" si="8"/>
        <v>5.2710667693710224E-2</v>
      </c>
      <c r="U58" s="2">
        <f t="shared" si="9"/>
        <v>0.29437841448871677</v>
      </c>
      <c r="V58" s="2">
        <f t="shared" si="10"/>
        <v>5.5654451838597394E-2</v>
      </c>
      <c r="W58" s="2">
        <f t="shared" si="11"/>
        <v>0.30559741800945478</v>
      </c>
    </row>
    <row r="59" spans="17:23" x14ac:dyDescent="0.25">
      <c r="Q59" s="2" t="s">
        <v>725</v>
      </c>
      <c r="R59" s="2">
        <v>0.55000000000000004</v>
      </c>
      <c r="S59" s="2" t="s">
        <v>726</v>
      </c>
      <c r="T59" s="2">
        <f t="shared" si="8"/>
        <v>5.5710546856201082E-2</v>
      </c>
      <c r="U59" s="2">
        <f t="shared" si="9"/>
        <v>0.30560366503101705</v>
      </c>
      <c r="V59" s="2">
        <f t="shared" si="10"/>
        <v>5.8766583506511254E-2</v>
      </c>
      <c r="W59" s="2">
        <f t="shared" si="11"/>
        <v>0.3170535113370278</v>
      </c>
    </row>
    <row r="60" spans="17:23" x14ac:dyDescent="0.25">
      <c r="Q60" s="2" t="s">
        <v>727</v>
      </c>
      <c r="R60" s="2">
        <v>0.56000000000000005</v>
      </c>
      <c r="S60" s="2" t="s">
        <v>728</v>
      </c>
      <c r="T60" s="2">
        <f t="shared" si="8"/>
        <v>5.8823832738041308E-2</v>
      </c>
      <c r="U60" s="2">
        <f t="shared" si="9"/>
        <v>0.31706024329799309</v>
      </c>
      <c r="V60" s="2">
        <f t="shared" si="10"/>
        <v>6.1994435171021239E-2</v>
      </c>
      <c r="W60" s="2">
        <f t="shared" si="11"/>
        <v>0.32874330999217405</v>
      </c>
    </row>
    <row r="61" spans="17:23" x14ac:dyDescent="0.25">
      <c r="Q61" s="2" t="s">
        <v>729</v>
      </c>
      <c r="R61" s="2">
        <v>0.56999999999999995</v>
      </c>
      <c r="S61" s="2" t="s">
        <v>730</v>
      </c>
      <c r="T61" s="2">
        <f t="shared" si="8"/>
        <v>6.2052850504492142E-2</v>
      </c>
      <c r="U61" s="2">
        <f t="shared" si="9"/>
        <v>0.3287505562557328</v>
      </c>
      <c r="V61" s="2">
        <f t="shared" si="10"/>
        <v>6.5340356067049465E-2</v>
      </c>
      <c r="W61" s="2">
        <f t="shared" si="11"/>
        <v>0.34066936213096877</v>
      </c>
    </row>
    <row r="62" spans="17:23" x14ac:dyDescent="0.25">
      <c r="Q62" s="2" t="s">
        <v>731</v>
      </c>
      <c r="R62" s="2">
        <v>0.57999999999999996</v>
      </c>
      <c r="S62" s="2" t="s">
        <v>732</v>
      </c>
      <c r="T62" s="2">
        <f t="shared" si="8"/>
        <v>6.5399950096425644E-2</v>
      </c>
      <c r="U62" s="2">
        <f t="shared" si="9"/>
        <v>0.34067715347261496</v>
      </c>
      <c r="V62" s="2">
        <f t="shared" si="10"/>
        <v>6.8806721631151799E-2</v>
      </c>
      <c r="W62" s="2">
        <f t="shared" si="11"/>
        <v>0.35283436494162679</v>
      </c>
    </row>
    <row r="63" spans="17:23" x14ac:dyDescent="0.25">
      <c r="Q63" s="2" t="s">
        <v>733</v>
      </c>
      <c r="R63" s="2">
        <v>0.59</v>
      </c>
      <c r="S63" s="2" t="s">
        <v>734</v>
      </c>
      <c r="T63" s="2">
        <f t="shared" si="8"/>
        <v>6.8867507688496851E-2</v>
      </c>
      <c r="U63" s="2">
        <f t="shared" si="9"/>
        <v>0.35284273361522511</v>
      </c>
      <c r="V63" s="2">
        <f t="shared" si="10"/>
        <v>7.2395935024649097E-2</v>
      </c>
      <c r="W63" s="2">
        <f t="shared" si="11"/>
        <v>0.3652411714080932</v>
      </c>
    </row>
    <row r="64" spans="17:23" x14ac:dyDescent="0.25">
      <c r="Q64" s="2" t="s">
        <v>735</v>
      </c>
      <c r="R64" s="2">
        <v>0.6</v>
      </c>
      <c r="S64" s="2" t="s">
        <v>736</v>
      </c>
      <c r="T64" s="2">
        <f t="shared" si="8"/>
        <v>7.2457927213613438E-2</v>
      </c>
      <c r="U64" s="2">
        <f t="shared" si="9"/>
        <v>0.36525015121609328</v>
      </c>
      <c r="V64" s="2">
        <f t="shared" si="10"/>
        <v>7.6110428725774365E-2</v>
      </c>
      <c r="W64" s="2">
        <f t="shared" si="11"/>
        <v>0.37789279736082115</v>
      </c>
    </row>
    <row r="65" spans="17:23" x14ac:dyDescent="0.25">
      <c r="Q65" s="2" t="s">
        <v>738</v>
      </c>
      <c r="R65" s="2">
        <v>0.61</v>
      </c>
      <c r="S65" s="2" t="s">
        <v>739</v>
      </c>
      <c r="T65" s="2">
        <f t="shared" si="8"/>
        <v>7.6173641956498006E-2</v>
      </c>
      <c r="U65" s="2">
        <f t="shared" si="9"/>
        <v>0.37790242372891675</v>
      </c>
      <c r="V65" s="2">
        <f t="shared" si="10"/>
        <v>7.9952666193787172E-2</v>
      </c>
      <c r="W65" s="2">
        <f t="shared" si="11"/>
        <v>0.39079242883149518</v>
      </c>
    </row>
    <row r="66" spans="17:23" x14ac:dyDescent="0.25">
      <c r="Q66" s="2" t="s">
        <v>740</v>
      </c>
      <c r="R66" s="2">
        <v>0.62</v>
      </c>
      <c r="S66" s="2" t="s">
        <v>741</v>
      </c>
      <c r="T66" s="2">
        <f t="shared" si="8"/>
        <v>8.0017116219300063E-2</v>
      </c>
      <c r="U66" s="2">
        <f t="shared" si="9"/>
        <v>0.390802738888053</v>
      </c>
      <c r="V66" s="2">
        <f t="shared" si="10"/>
        <v>8.3925143608180597E-2</v>
      </c>
      <c r="W66" s="2">
        <f t="shared" si="11"/>
        <v>0.40394342972965375</v>
      </c>
    </row>
    <row r="67" spans="17:23" x14ac:dyDescent="0.25">
      <c r="Q67" s="2" t="s">
        <v>742</v>
      </c>
      <c r="R67" s="2">
        <v>0.63</v>
      </c>
      <c r="S67" s="2" t="s">
        <v>743</v>
      </c>
      <c r="T67" s="2">
        <f t="shared" si="8"/>
        <v>8.3990847062388602E-2</v>
      </c>
      <c r="U67" s="2">
        <f t="shared" si="9"/>
        <v>0.40395446239025756</v>
      </c>
      <c r="V67" s="2">
        <f t="shared" si="10"/>
        <v>8.8030391686291176E-2</v>
      </c>
      <c r="W67" s="2">
        <f t="shared" si="11"/>
        <v>0.41734934986044187</v>
      </c>
    </row>
    <row r="68" spans="17:23" x14ac:dyDescent="0.25">
      <c r="Q68" s="2" t="s">
        <v>744</v>
      </c>
      <c r="R68" s="2">
        <v>0.64</v>
      </c>
      <c r="S68" s="2" t="s">
        <v>745</v>
      </c>
      <c r="T68" s="2">
        <f t="shared" si="8"/>
        <v>8.8097366123642093E-2</v>
      </c>
      <c r="U68" s="2">
        <f t="shared" si="9"/>
        <v>0.41736114591792306</v>
      </c>
      <c r="V68" s="2">
        <f t="shared" si="10"/>
        <v>9.2270977582821323E-2</v>
      </c>
      <c r="W68" s="2">
        <f t="shared" si="11"/>
        <v>0.43101393330408955</v>
      </c>
    </row>
    <row r="69" spans="17:23" x14ac:dyDescent="0.25">
      <c r="Q69" s="2" t="s">
        <v>746</v>
      </c>
      <c r="R69" s="2">
        <v>0.65</v>
      </c>
      <c r="S69" s="2" t="s">
        <v>747</v>
      </c>
      <c r="T69" s="2">
        <f t="shared" si="8"/>
        <v>9.233924151975216E-2</v>
      </c>
      <c r="U69" s="2">
        <f t="shared" si="9"/>
        <v>0.43102653552444314</v>
      </c>
      <c r="V69" s="2">
        <f t="shared" si="10"/>
        <v>9.6649506874996599E-2</v>
      </c>
      <c r="W69" s="2">
        <f t="shared" si="11"/>
        <v>0.44494112717918005</v>
      </c>
    </row>
    <row r="70" spans="17:23" x14ac:dyDescent="0.25">
      <c r="Q70" s="2" t="s">
        <v>748</v>
      </c>
      <c r="R70" s="2">
        <v>0.66</v>
      </c>
      <c r="S70" s="2" t="s">
        <v>749</v>
      </c>
      <c r="T70" s="2">
        <f t="shared" ref="T70:T104" si="12">T69+((0.01/2)*(U69+W69))</f>
        <v>9.6719079833270272E-2</v>
      </c>
      <c r="U70" s="2">
        <f t="shared" ref="U70:U104" si="13">(R70^2)+(T70^2)</f>
        <v>0.44495458040379454</v>
      </c>
      <c r="V70" s="2">
        <f t="shared" ref="V70:V104" si="14">T70+(0.01*U70)</f>
        <v>0.10116862563730822</v>
      </c>
      <c r="W70" s="2">
        <f t="shared" ref="W70:W104" si="15">((R70+0.01)^2)+(V70^2)</f>
        <v>0.45913509081334192</v>
      </c>
    </row>
    <row r="71" spans="17:23" x14ac:dyDescent="0.25">
      <c r="Q71" s="2" t="s">
        <v>750</v>
      </c>
      <c r="R71" s="2">
        <v>0.67</v>
      </c>
      <c r="S71" s="2" t="s">
        <v>751</v>
      </c>
      <c r="T71" s="2">
        <f t="shared" si="12"/>
        <v>0.10123952818935596</v>
      </c>
      <c r="U71" s="2">
        <f t="shared" si="13"/>
        <v>0.45914944206800345</v>
      </c>
      <c r="V71" s="2">
        <f t="shared" si="14"/>
        <v>0.10583102261003599</v>
      </c>
      <c r="W71" s="2">
        <f t="shared" si="15"/>
        <v>0.47360020534668601</v>
      </c>
    </row>
    <row r="72" spans="17:23" x14ac:dyDescent="0.25">
      <c r="Q72" s="2" t="s">
        <v>752</v>
      </c>
      <c r="R72" s="2">
        <v>0.68</v>
      </c>
      <c r="S72" s="2" t="s">
        <v>753</v>
      </c>
      <c r="T72" s="2">
        <f t="shared" si="12"/>
        <v>0.10590327642642941</v>
      </c>
      <c r="U72" s="2">
        <f t="shared" si="13"/>
        <v>0.47361550395785279</v>
      </c>
      <c r="V72" s="2">
        <f t="shared" si="14"/>
        <v>0.11063943146600794</v>
      </c>
      <c r="W72" s="2">
        <f t="shared" si="15"/>
        <v>0.48834108379512153</v>
      </c>
    </row>
    <row r="73" spans="17:23" x14ac:dyDescent="0.25">
      <c r="Q73" s="2" t="s">
        <v>754</v>
      </c>
      <c r="R73" s="2">
        <v>0.69</v>
      </c>
      <c r="S73" s="2" t="s">
        <v>755</v>
      </c>
      <c r="T73" s="2">
        <f t="shared" si="12"/>
        <v>0.11071305936519428</v>
      </c>
      <c r="U73" s="2">
        <f t="shared" si="13"/>
        <v>0.48835738151400093</v>
      </c>
      <c r="V73" s="2">
        <f t="shared" si="14"/>
        <v>0.11559663318033429</v>
      </c>
      <c r="W73" s="2">
        <f t="shared" si="15"/>
        <v>0.5033625816026287</v>
      </c>
    </row>
    <row r="74" spans="17:23" x14ac:dyDescent="0.25">
      <c r="Q74" s="2" t="s">
        <v>756</v>
      </c>
      <c r="R74" s="2">
        <v>0.7</v>
      </c>
      <c r="S74" s="2" t="s">
        <v>757</v>
      </c>
      <c r="T74" s="2">
        <f t="shared" si="12"/>
        <v>0.11567165918077743</v>
      </c>
      <c r="U74" s="2">
        <f t="shared" si="13"/>
        <v>0.50337993273763382</v>
      </c>
      <c r="V74" s="2">
        <f t="shared" si="14"/>
        <v>0.12070545850815377</v>
      </c>
      <c r="W74" s="2">
        <f t="shared" si="15"/>
        <v>0.51866980771366367</v>
      </c>
    </row>
    <row r="75" spans="17:23" x14ac:dyDescent="0.25">
      <c r="Q75" s="2" t="s">
        <v>758</v>
      </c>
      <c r="R75" s="2">
        <v>0.71</v>
      </c>
      <c r="S75" s="2" t="s">
        <v>759</v>
      </c>
      <c r="T75" s="2">
        <f t="shared" si="12"/>
        <v>0.12078190788303392</v>
      </c>
      <c r="U75" s="2">
        <f t="shared" si="13"/>
        <v>0.51868826927186573</v>
      </c>
      <c r="V75" s="2">
        <f t="shared" si="14"/>
        <v>0.12596879057575258</v>
      </c>
      <c r="W75" s="2">
        <f t="shared" si="15"/>
        <v>0.53426813619911784</v>
      </c>
    </row>
    <row r="76" spans="17:23" x14ac:dyDescent="0.25">
      <c r="Q76" s="2" t="s">
        <v>760</v>
      </c>
      <c r="R76" s="2">
        <v>0.72</v>
      </c>
      <c r="S76" s="2" t="s">
        <v>761</v>
      </c>
      <c r="T76" s="2">
        <f t="shared" si="12"/>
        <v>0.12604668991038884</v>
      </c>
      <c r="U76" s="2">
        <f t="shared" si="13"/>
        <v>0.53428776803736566</v>
      </c>
      <c r="V76" s="2">
        <f t="shared" si="14"/>
        <v>0.13138956759076251</v>
      </c>
      <c r="W76" s="2">
        <f t="shared" si="15"/>
        <v>0.55016321847168748</v>
      </c>
    </row>
    <row r="77" spans="17:23" x14ac:dyDescent="0.25">
      <c r="Q77" s="2" t="s">
        <v>762</v>
      </c>
      <c r="R77" s="2">
        <v>0.73</v>
      </c>
      <c r="S77" s="2" t="s">
        <v>763</v>
      </c>
      <c r="T77" s="2">
        <f t="shared" si="12"/>
        <v>0.13146894484293412</v>
      </c>
      <c r="U77" s="2">
        <f t="shared" si="13"/>
        <v>0.55018408345811443</v>
      </c>
      <c r="V77" s="2">
        <f t="shared" si="14"/>
        <v>0.13697078567751525</v>
      </c>
      <c r="W77" s="2">
        <f t="shared" si="15"/>
        <v>0.56636099612911583</v>
      </c>
    </row>
    <row r="78" spans="17:23" x14ac:dyDescent="0.25">
      <c r="Q78" s="2" t="s">
        <v>764</v>
      </c>
      <c r="R78" s="2">
        <v>0.74</v>
      </c>
      <c r="S78" s="2" t="s">
        <v>765</v>
      </c>
      <c r="T78" s="2">
        <f t="shared" si="12"/>
        <v>0.13705167024087025</v>
      </c>
      <c r="U78" s="2">
        <f t="shared" si="13"/>
        <v>0.56638316031581226</v>
      </c>
      <c r="V78" s="2">
        <f t="shared" si="14"/>
        <v>0.14271550184402837</v>
      </c>
      <c r="W78" s="2">
        <f t="shared" si="15"/>
        <v>0.58286771446659291</v>
      </c>
    </row>
    <row r="79" spans="17:23" x14ac:dyDescent="0.25">
      <c r="Q79" s="2" t="s">
        <v>766</v>
      </c>
      <c r="R79" s="2">
        <v>0.75</v>
      </c>
      <c r="S79" s="2" t="s">
        <v>767</v>
      </c>
      <c r="T79" s="2">
        <f t="shared" si="12"/>
        <v>0.14279792461478227</v>
      </c>
      <c r="U79" s="2">
        <f t="shared" si="13"/>
        <v>0.58289124727428909</v>
      </c>
      <c r="V79" s="2">
        <f t="shared" si="14"/>
        <v>0.14862683708752517</v>
      </c>
      <c r="W79" s="2">
        <f t="shared" si="15"/>
        <v>0.5996899367026417</v>
      </c>
    </row>
    <row r="80" spans="17:23" x14ac:dyDescent="0.25">
      <c r="Q80" s="2" t="s">
        <v>768</v>
      </c>
      <c r="R80" s="2">
        <v>0.76</v>
      </c>
      <c r="S80" s="2" t="s">
        <v>769</v>
      </c>
      <c r="T80" s="2">
        <f t="shared" si="12"/>
        <v>0.14871083053466694</v>
      </c>
      <c r="U80" s="2">
        <f t="shared" si="13"/>
        <v>0.59971491111831043</v>
      </c>
      <c r="V80" s="2">
        <f t="shared" si="14"/>
        <v>0.15470797964585004</v>
      </c>
      <c r="W80" s="2">
        <f t="shared" si="15"/>
        <v>0.61683455896610073</v>
      </c>
    </row>
    <row r="81" spans="17:23" x14ac:dyDescent="0.25">
      <c r="Q81" s="2" t="s">
        <v>770</v>
      </c>
      <c r="R81" s="2">
        <v>0.77</v>
      </c>
      <c r="S81" s="2" t="s">
        <v>771</v>
      </c>
      <c r="T81" s="2">
        <f t="shared" si="12"/>
        <v>0.15479357788508899</v>
      </c>
      <c r="U81" s="2">
        <f t="shared" si="13"/>
        <v>0.61686105175446704</v>
      </c>
      <c r="V81" s="2">
        <f t="shared" si="14"/>
        <v>0.16096218840263365</v>
      </c>
      <c r="W81" s="2">
        <f t="shared" si="15"/>
        <v>0.63430882609536499</v>
      </c>
    </row>
    <row r="82" spans="17:23" x14ac:dyDescent="0.25">
      <c r="Q82" s="2" t="s">
        <v>772</v>
      </c>
      <c r="R82" s="2">
        <v>0.78</v>
      </c>
      <c r="S82" s="2" t="s">
        <v>773</v>
      </c>
      <c r="T82" s="2">
        <f t="shared" si="12"/>
        <v>0.16104942727433816</v>
      </c>
      <c r="U82" s="2">
        <f t="shared" si="13"/>
        <v>0.63433691802539238</v>
      </c>
      <c r="V82" s="2">
        <f t="shared" si="14"/>
        <v>0.1673927964545921</v>
      </c>
      <c r="W82" s="2">
        <f t="shared" si="15"/>
        <v>0.65212034830488863</v>
      </c>
    </row>
    <row r="83" spans="17:23" x14ac:dyDescent="0.25">
      <c r="Q83" s="2" t="s">
        <v>774</v>
      </c>
      <c r="R83" s="2">
        <v>0.79</v>
      </c>
      <c r="S83" s="2" t="s">
        <v>775</v>
      </c>
      <c r="T83" s="2">
        <f t="shared" si="12"/>
        <v>0.16748171360598957</v>
      </c>
      <c r="U83" s="2">
        <f t="shared" si="13"/>
        <v>0.65215012439239883</v>
      </c>
      <c r="V83" s="2">
        <f t="shared" si="14"/>
        <v>0.17400321484991355</v>
      </c>
      <c r="W83" s="2">
        <f t="shared" si="15"/>
        <v>0.67027711877810525</v>
      </c>
    </row>
    <row r="84" spans="17:23" x14ac:dyDescent="0.25">
      <c r="Q84" s="2" t="s">
        <v>776</v>
      </c>
      <c r="R84" s="2">
        <v>0.8</v>
      </c>
      <c r="S84" s="2" t="s">
        <v>777</v>
      </c>
      <c r="T84" s="2">
        <f t="shared" si="12"/>
        <v>0.17409384982184209</v>
      </c>
      <c r="U84" s="2">
        <f t="shared" si="13"/>
        <v>0.67030866854579019</v>
      </c>
      <c r="V84" s="2">
        <f t="shared" si="14"/>
        <v>0.1807969365073</v>
      </c>
      <c r="W84" s="2">
        <f t="shared" si="15"/>
        <v>0.68878753225042477</v>
      </c>
    </row>
    <row r="85" spans="17:23" x14ac:dyDescent="0.25">
      <c r="Q85" s="2" t="s">
        <v>778</v>
      </c>
      <c r="R85" s="2">
        <v>0.81</v>
      </c>
      <c r="S85" s="2" t="s">
        <v>779</v>
      </c>
      <c r="T85" s="2">
        <f t="shared" si="12"/>
        <v>0.18088933082582317</v>
      </c>
      <c r="U85" s="2">
        <f t="shared" si="13"/>
        <v>0.68882095000661425</v>
      </c>
      <c r="V85" s="2">
        <f t="shared" si="14"/>
        <v>0.18777754032588931</v>
      </c>
      <c r="W85" s="2">
        <f t="shared" si="15"/>
        <v>0.70766040465084112</v>
      </c>
    </row>
    <row r="86" spans="17:23" x14ac:dyDescent="0.25">
      <c r="Q86" s="2" t="s">
        <v>780</v>
      </c>
      <c r="R86" s="2">
        <v>0.82</v>
      </c>
      <c r="S86" s="2" t="s">
        <v>781</v>
      </c>
      <c r="T86" s="2">
        <f t="shared" si="12"/>
        <v>0.18787173759911047</v>
      </c>
      <c r="U86" s="2">
        <f t="shared" si="13"/>
        <v>0.70769578978850889</v>
      </c>
      <c r="V86" s="2">
        <f t="shared" si="14"/>
        <v>0.19494869549699556</v>
      </c>
      <c r="W86" s="2">
        <f t="shared" si="15"/>
        <v>0.72690499387598029</v>
      </c>
    </row>
    <row r="87" spans="17:23" x14ac:dyDescent="0.25">
      <c r="Q87" s="2" t="s">
        <v>782</v>
      </c>
      <c r="R87" s="2">
        <v>0.83</v>
      </c>
      <c r="S87" s="2" t="s">
        <v>783</v>
      </c>
      <c r="T87" s="2">
        <f t="shared" si="12"/>
        <v>0.19504474151743292</v>
      </c>
      <c r="U87" s="2">
        <f t="shared" si="13"/>
        <v>0.72694245119360223</v>
      </c>
      <c r="V87" s="2">
        <f t="shared" si="14"/>
        <v>0.20231416602936894</v>
      </c>
      <c r="W87" s="2">
        <f t="shared" si="15"/>
        <v>0.74653102177615893</v>
      </c>
    </row>
    <row r="88" spans="17:23" x14ac:dyDescent="0.25">
      <c r="Q88" s="2" t="s">
        <v>784</v>
      </c>
      <c r="R88" s="2">
        <v>0.84</v>
      </c>
      <c r="S88" s="2" t="s">
        <v>785</v>
      </c>
      <c r="T88" s="2">
        <f t="shared" si="12"/>
        <v>0.20241210888228173</v>
      </c>
      <c r="U88" s="2">
        <f t="shared" si="13"/>
        <v>0.74657066182217258</v>
      </c>
      <c r="V88" s="2">
        <f t="shared" si="14"/>
        <v>0.20987781550050344</v>
      </c>
      <c r="W88" s="2">
        <f t="shared" si="15"/>
        <v>0.76654869743926324</v>
      </c>
    </row>
    <row r="89" spans="17:23" x14ac:dyDescent="0.25">
      <c r="Q89" s="2" t="s">
        <v>786</v>
      </c>
      <c r="R89" s="2">
        <v>0.85</v>
      </c>
      <c r="S89" s="2" t="s">
        <v>787</v>
      </c>
      <c r="T89" s="2">
        <f t="shared" si="12"/>
        <v>0.20997770567858889</v>
      </c>
      <c r="U89" s="2">
        <f t="shared" si="13"/>
        <v>0.76659063688204399</v>
      </c>
      <c r="V89" s="2">
        <f t="shared" si="14"/>
        <v>0.21764361204740934</v>
      </c>
      <c r="W89" s="2">
        <f t="shared" si="15"/>
        <v>0.78696874186504318</v>
      </c>
    </row>
    <row r="90" spans="17:23" x14ac:dyDescent="0.25">
      <c r="Q90" s="2" t="s">
        <v>788</v>
      </c>
      <c r="R90" s="2">
        <v>0.86</v>
      </c>
      <c r="S90" s="2" t="s">
        <v>789</v>
      </c>
      <c r="T90" s="2">
        <f t="shared" si="12"/>
        <v>0.21774550257232433</v>
      </c>
      <c r="U90" s="2">
        <f t="shared" si="13"/>
        <v>0.78701310389047408</v>
      </c>
      <c r="V90" s="2">
        <f t="shared" si="14"/>
        <v>0.22561563361122908</v>
      </c>
      <c r="W90" s="2">
        <f t="shared" si="15"/>
        <v>0.80780241412979636</v>
      </c>
    </row>
    <row r="91" spans="17:23" x14ac:dyDescent="0.25">
      <c r="Q91" s="2" t="s">
        <v>790</v>
      </c>
      <c r="R91" s="2">
        <v>0.87</v>
      </c>
      <c r="S91" s="2" t="s">
        <v>791</v>
      </c>
      <c r="T91" s="2">
        <f t="shared" si="12"/>
        <v>0.22571958016242569</v>
      </c>
      <c r="U91" s="2">
        <f t="shared" si="13"/>
        <v>0.80784932886870175</v>
      </c>
      <c r="V91" s="2">
        <f t="shared" si="14"/>
        <v>0.2337980734511127</v>
      </c>
      <c r="W91" s="2">
        <f t="shared" si="15"/>
        <v>0.82906153914945191</v>
      </c>
    </row>
    <row r="92" spans="17:23" x14ac:dyDescent="0.25">
      <c r="Q92" s="2" t="s">
        <v>792</v>
      </c>
      <c r="R92" s="2">
        <v>0.88</v>
      </c>
      <c r="S92" s="2" t="s">
        <v>793</v>
      </c>
      <c r="T92" s="2">
        <f t="shared" si="12"/>
        <v>0.23390413450251646</v>
      </c>
      <c r="U92" s="2">
        <f t="shared" si="13"/>
        <v>0.8291111441373713</v>
      </c>
      <c r="V92" s="2">
        <f t="shared" si="14"/>
        <v>0.24219524594389016</v>
      </c>
      <c r="W92" s="2">
        <f t="shared" si="15"/>
        <v>0.85075853715782146</v>
      </c>
    </row>
    <row r="93" spans="17:23" x14ac:dyDescent="0.25">
      <c r="Q93" s="2" t="s">
        <v>794</v>
      </c>
      <c r="R93" s="2">
        <v>0.89</v>
      </c>
      <c r="S93" s="2" t="s">
        <v>795</v>
      </c>
      <c r="T93" s="2">
        <f t="shared" si="12"/>
        <v>0.24230348290899242</v>
      </c>
      <c r="U93" s="2">
        <f t="shared" si="13"/>
        <v>0.8508109778298284</v>
      </c>
      <c r="V93" s="2">
        <f t="shared" si="14"/>
        <v>0.2508115926872907</v>
      </c>
      <c r="W93" s="2">
        <f t="shared" si="15"/>
        <v>0.87290645502633546</v>
      </c>
    </row>
    <row r="94" spans="17:23" x14ac:dyDescent="0.25">
      <c r="Q94" s="2" t="s">
        <v>796</v>
      </c>
      <c r="R94" s="2">
        <v>0.9</v>
      </c>
      <c r="S94" s="2" t="s">
        <v>797</v>
      </c>
      <c r="T94" s="2">
        <f t="shared" si="12"/>
        <v>0.25092207007327322</v>
      </c>
      <c r="U94" s="2">
        <f t="shared" si="13"/>
        <v>0.87296188524985663</v>
      </c>
      <c r="V94" s="2">
        <f t="shared" si="14"/>
        <v>0.25965168892577178</v>
      </c>
      <c r="W94" s="2">
        <f t="shared" si="15"/>
        <v>0.89551899956200587</v>
      </c>
    </row>
    <row r="95" spans="17:23" x14ac:dyDescent="0.25">
      <c r="Q95" s="2" t="s">
        <v>798</v>
      </c>
      <c r="R95" s="2">
        <v>0.91</v>
      </c>
      <c r="S95" s="2" t="s">
        <v>799</v>
      </c>
      <c r="T95" s="2">
        <f t="shared" si="12"/>
        <v>0.25976447449733253</v>
      </c>
      <c r="U95" s="2">
        <f t="shared" si="13"/>
        <v>0.89557758221087536</v>
      </c>
      <c r="V95" s="2">
        <f t="shared" si="14"/>
        <v>0.2687202503194413</v>
      </c>
      <c r="W95" s="2">
        <f t="shared" si="15"/>
        <v>0.9186105729317432</v>
      </c>
    </row>
    <row r="96" spans="17:23" x14ac:dyDescent="0.25">
      <c r="Q96" s="2" t="s">
        <v>800</v>
      </c>
      <c r="R96" s="2">
        <v>0.92</v>
      </c>
      <c r="S96" s="2" t="s">
        <v>801</v>
      </c>
      <c r="T96" s="2">
        <f t="shared" si="12"/>
        <v>0.26883541527304561</v>
      </c>
      <c r="U96" s="2">
        <f t="shared" si="13"/>
        <v>0.91867248050503092</v>
      </c>
      <c r="V96" s="2">
        <f t="shared" si="14"/>
        <v>0.27802214007809589</v>
      </c>
      <c r="W96" s="2">
        <f t="shared" si="15"/>
        <v>0.94219631037360452</v>
      </c>
    </row>
    <row r="97" spans="17:23" x14ac:dyDescent="0.25">
      <c r="Q97" s="2" t="s">
        <v>802</v>
      </c>
      <c r="R97" s="2">
        <v>0.93</v>
      </c>
      <c r="S97" s="2" t="s">
        <v>803</v>
      </c>
      <c r="T97" s="2">
        <f t="shared" si="12"/>
        <v>0.27813975922743878</v>
      </c>
      <c r="U97" s="2">
        <f t="shared" si="13"/>
        <v>0.94226172566309774</v>
      </c>
      <c r="V97" s="2">
        <f t="shared" si="14"/>
        <v>0.28756237648406974</v>
      </c>
      <c r="W97" s="2">
        <f t="shared" si="15"/>
        <v>0.96629212036916601</v>
      </c>
    </row>
    <row r="98" spans="17:23" x14ac:dyDescent="0.25">
      <c r="Q98" s="2" t="s">
        <v>804</v>
      </c>
      <c r="R98" s="2">
        <v>0.94</v>
      </c>
      <c r="S98" s="2" t="s">
        <v>805</v>
      </c>
      <c r="T98" s="2">
        <f t="shared" si="12"/>
        <v>0.28768252845760012</v>
      </c>
      <c r="U98" s="2">
        <f t="shared" si="13"/>
        <v>0.96636123717975786</v>
      </c>
      <c r="V98" s="2">
        <f t="shared" si="14"/>
        <v>0.2973461408293977</v>
      </c>
      <c r="W98" s="2">
        <f t="shared" si="15"/>
        <v>0.99091472746613596</v>
      </c>
    </row>
    <row r="99" spans="17:23" x14ac:dyDescent="0.25">
      <c r="Q99" s="2" t="s">
        <v>806</v>
      </c>
      <c r="R99" s="2">
        <v>0.95</v>
      </c>
      <c r="S99" s="2" t="s">
        <v>807</v>
      </c>
      <c r="T99" s="2">
        <f t="shared" si="12"/>
        <v>0.29746890828082961</v>
      </c>
      <c r="U99" s="2">
        <f t="shared" si="13"/>
        <v>0.99098775139378859</v>
      </c>
      <c r="V99" s="2">
        <f t="shared" si="14"/>
        <v>0.30737878579476752</v>
      </c>
      <c r="W99" s="2">
        <f t="shared" si="15"/>
        <v>1.0160817179566655</v>
      </c>
    </row>
    <row r="100" spans="17:23" x14ac:dyDescent="0.25">
      <c r="Q100" s="2" t="s">
        <v>808</v>
      </c>
      <c r="R100" s="2">
        <v>0.96</v>
      </c>
      <c r="S100" s="2" t="s">
        <v>809</v>
      </c>
      <c r="T100" s="2">
        <f t="shared" si="12"/>
        <v>0.30750425562758188</v>
      </c>
      <c r="U100" s="2">
        <f t="shared" si="13"/>
        <v>1.0161588672290731</v>
      </c>
      <c r="V100" s="2">
        <f t="shared" si="14"/>
        <v>0.3176658442998726</v>
      </c>
      <c r="W100" s="2">
        <f t="shared" si="15"/>
        <v>1.0418115886347508</v>
      </c>
    </row>
    <row r="101" spans="17:23" x14ac:dyDescent="0.25">
      <c r="Q101" s="2" t="s">
        <v>810</v>
      </c>
      <c r="R101" s="2">
        <v>0.97</v>
      </c>
      <c r="S101" s="2" t="s">
        <v>811</v>
      </c>
      <c r="T101" s="2">
        <f t="shared" si="12"/>
        <v>0.31779410790690099</v>
      </c>
      <c r="U101" s="2">
        <f t="shared" si="13"/>
        <v>1.0418930950203431</v>
      </c>
      <c r="V101" s="2">
        <f t="shared" si="14"/>
        <v>0.3282130388571044</v>
      </c>
      <c r="W101" s="2">
        <f t="shared" si="15"/>
        <v>1.068123798875815</v>
      </c>
    </row>
    <row r="102" spans="17:23" x14ac:dyDescent="0.25">
      <c r="Q102" s="2" t="s">
        <v>812</v>
      </c>
      <c r="R102" s="2">
        <v>0.98</v>
      </c>
      <c r="S102" s="2" t="s">
        <v>813</v>
      </c>
      <c r="T102" s="2">
        <f t="shared" si="12"/>
        <v>0.32834419237638179</v>
      </c>
      <c r="U102" s="2">
        <f t="shared" si="13"/>
        <v>1.0682099086672983</v>
      </c>
      <c r="V102" s="2">
        <f t="shared" si="14"/>
        <v>0.3390262914630548</v>
      </c>
      <c r="W102" s="2">
        <f t="shared" si="15"/>
        <v>1.0950388263031923</v>
      </c>
    </row>
    <row r="103" spans="17:23" x14ac:dyDescent="0.25">
      <c r="Q103" s="2" t="s">
        <v>814</v>
      </c>
      <c r="R103" s="2">
        <v>0.99</v>
      </c>
      <c r="S103" s="2" t="s">
        <v>815</v>
      </c>
      <c r="T103" s="2">
        <f t="shared" si="12"/>
        <v>0.33916043605123425</v>
      </c>
      <c r="U103" s="2">
        <f t="shared" si="13"/>
        <v>1.0951298013824633</v>
      </c>
      <c r="V103" s="2">
        <f t="shared" si="14"/>
        <v>0.35011173406505885</v>
      </c>
      <c r="W103" s="2">
        <f t="shared" si="15"/>
        <v>1.1225782263300426</v>
      </c>
    </row>
    <row r="104" spans="17:23" x14ac:dyDescent="0.25">
      <c r="Q104" s="2" t="s">
        <v>816</v>
      </c>
      <c r="R104" s="2">
        <v>1</v>
      </c>
      <c r="S104" s="2" t="s">
        <v>817</v>
      </c>
      <c r="T104" s="16">
        <f t="shared" si="12"/>
        <v>0.35024897618979678</v>
      </c>
      <c r="U104" s="2">
        <f t="shared" si="13"/>
        <v>1.1226743453220007</v>
      </c>
      <c r="V104" s="2">
        <f t="shared" si="14"/>
        <v>0.36147571964301678</v>
      </c>
      <c r="W104" s="2">
        <f t="shared" si="15"/>
        <v>1.1507646958914368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D426-D5BE-43F3-80FD-8264FD4FE057}">
  <dimension ref="A1:Z104"/>
  <sheetViews>
    <sheetView topLeftCell="L3" workbookViewId="0">
      <selection activeCell="M24" sqref="M24"/>
    </sheetView>
  </sheetViews>
  <sheetFormatPr baseColWidth="10" defaultRowHeight="15" x14ac:dyDescent="0.25"/>
  <cols>
    <col min="13" max="13" width="12" bestFit="1" customWidth="1"/>
    <col min="22" max="22" width="12" bestFit="1" customWidth="1"/>
  </cols>
  <sheetData>
    <row r="1" spans="1:26" x14ac:dyDescent="0.25">
      <c r="A1" t="s">
        <v>1226</v>
      </c>
      <c r="C1" t="s">
        <v>1227</v>
      </c>
      <c r="J1" t="s">
        <v>1226</v>
      </c>
      <c r="L1" t="s">
        <v>1227</v>
      </c>
      <c r="S1" t="s">
        <v>1226</v>
      </c>
      <c r="U1" t="s">
        <v>1227</v>
      </c>
    </row>
    <row r="2" spans="1:26" x14ac:dyDescent="0.25">
      <c r="A2" t="s">
        <v>636</v>
      </c>
      <c r="C2" t="s">
        <v>1228</v>
      </c>
      <c r="J2" t="s">
        <v>676</v>
      </c>
      <c r="L2" t="s">
        <v>1228</v>
      </c>
      <c r="S2" t="s">
        <v>737</v>
      </c>
      <c r="U2" t="s">
        <v>1228</v>
      </c>
    </row>
    <row r="3" spans="1:26" x14ac:dyDescent="0.25">
      <c r="E3" t="s">
        <v>671</v>
      </c>
      <c r="F3" t="s">
        <v>672</v>
      </c>
      <c r="G3" t="s">
        <v>1223</v>
      </c>
      <c r="H3" t="s">
        <v>1224</v>
      </c>
      <c r="L3" s="1"/>
      <c r="M3" s="1"/>
      <c r="N3" s="1" t="s">
        <v>671</v>
      </c>
      <c r="O3" s="1" t="s">
        <v>672</v>
      </c>
      <c r="P3" s="1" t="s">
        <v>1223</v>
      </c>
      <c r="Q3" s="1" t="s">
        <v>1224</v>
      </c>
      <c r="S3" s="1"/>
      <c r="T3" s="1"/>
      <c r="U3" s="1"/>
      <c r="V3" s="1"/>
      <c r="W3" s="1" t="s">
        <v>671</v>
      </c>
      <c r="X3" s="1" t="s">
        <v>672</v>
      </c>
      <c r="Y3" s="1" t="s">
        <v>1223</v>
      </c>
      <c r="Z3" s="1" t="s">
        <v>1224</v>
      </c>
    </row>
    <row r="4" spans="1:26" x14ac:dyDescent="0.25">
      <c r="A4" s="6" t="s">
        <v>1</v>
      </c>
      <c r="B4" s="6">
        <v>0</v>
      </c>
      <c r="C4" s="6" t="s">
        <v>639</v>
      </c>
      <c r="D4" s="6">
        <v>0</v>
      </c>
      <c r="E4" s="6">
        <f>(B4^2)+(D4^2)</f>
        <v>0</v>
      </c>
      <c r="F4" s="6">
        <f>((B4+(0.1*0.5))^2)+((D4+(0.5*E4*0.1))^2)</f>
        <v>2.5000000000000005E-3</v>
      </c>
      <c r="G4" s="6">
        <f>((B4+(0.1*0.5))^2)+((D4+(0.5*F4*0.1))^2)</f>
        <v>2.5000156250000005E-3</v>
      </c>
      <c r="H4">
        <f>((B4+0.1)^2)+((D4+(G4*0.1))^2)</f>
        <v>1.0000062500781254E-2</v>
      </c>
      <c r="J4" s="6" t="s">
        <v>1</v>
      </c>
      <c r="K4" s="6">
        <v>0</v>
      </c>
      <c r="L4" s="2" t="s">
        <v>639</v>
      </c>
      <c r="M4" s="2">
        <v>0</v>
      </c>
      <c r="N4" s="2">
        <f>(K4^2)+(M4^2)</f>
        <v>0</v>
      </c>
      <c r="O4" s="2">
        <f>((K4+(0.05*0.5))^2)+((M4+(0.5*N4*0.05))^2)</f>
        <v>6.2500000000000012E-4</v>
      </c>
      <c r="P4" s="2">
        <f>((K4+(0.05*0.5))^2)+((M4+(0.5*O4*0.05))^2)</f>
        <v>6.2500024414062516E-4</v>
      </c>
      <c r="Q4" s="1">
        <f>((K4+0.05)^2)+((M4+(P4*0.05))^2)</f>
        <v>2.5000009765632635E-3</v>
      </c>
      <c r="S4" s="2" t="s">
        <v>1</v>
      </c>
      <c r="T4" s="2">
        <v>0</v>
      </c>
      <c r="U4" s="2" t="s">
        <v>639</v>
      </c>
      <c r="V4" s="2">
        <v>0</v>
      </c>
      <c r="W4" s="2">
        <f>(T4^2)+(V4^2)</f>
        <v>0</v>
      </c>
      <c r="X4" s="2">
        <f>((T4+(0.01*0.5))^2)+((V4+(0.5*W4*0.01))^2)</f>
        <v>2.5000000000000001E-5</v>
      </c>
      <c r="Y4" s="2">
        <f>((T4+(0.01*0.5))^2)+((V4+(0.5*X4*0.01))^2)</f>
        <v>2.5000000015625001E-5</v>
      </c>
      <c r="Z4" s="1">
        <f>((T4+0.01)^2)+((V4+(Y4*0.01))^2)</f>
        <v>1.000000000625E-4</v>
      </c>
    </row>
    <row r="5" spans="1:26" x14ac:dyDescent="0.25">
      <c r="A5" s="6" t="s">
        <v>637</v>
      </c>
      <c r="B5" s="6">
        <v>0.1</v>
      </c>
      <c r="C5" s="6" t="s">
        <v>640</v>
      </c>
      <c r="D5">
        <f>D4+((0.1/6)*(E4+(2*F4)+(2*G4)+H4))</f>
        <v>3.3333489584635426E-4</v>
      </c>
      <c r="E5" s="6">
        <f>(B5^2)+(D5^2)</f>
        <v>1.0000111112152791E-2</v>
      </c>
      <c r="F5" s="6">
        <f>((B5+(0.1*0.5))^2)+((D5+(0.5*E5*0.1))^2)</f>
        <v>2.2500694456308035E-2</v>
      </c>
      <c r="G5" s="6">
        <f>((B5+(0.1*0.5))^2)+((D5+(0.5*F5*0.1))^2)</f>
        <v>2.2502126841944643E-2</v>
      </c>
      <c r="H5">
        <f>((B5+0.1)^2)+((D5+(G5*0.1))^2)</f>
        <v>4.0006674718098344E-2</v>
      </c>
      <c r="J5" s="6" t="s">
        <v>637</v>
      </c>
      <c r="K5" s="6">
        <v>0.05</v>
      </c>
      <c r="L5" s="2" t="s">
        <v>640</v>
      </c>
      <c r="M5" s="1">
        <f>M4+((0.05/6)*(N4+(2*O4)+(2*P4)+Q4))</f>
        <v>4.1666678873704285E-5</v>
      </c>
      <c r="N5" s="2">
        <f>(K5^2)+(M5^2)</f>
        <v>2.5000017361121287E-3</v>
      </c>
      <c r="O5" s="2">
        <f>((K5+(0.05*0.5))^2)+((M5+(0.5*N5*0.05))^2)</f>
        <v>5.6250108507060314E-3</v>
      </c>
      <c r="P5" s="2">
        <f>((K5+(0.05*0.5))^2)+((M5+(0.5*O5*0.05))^2)</f>
        <v>5.6250332303550881E-3</v>
      </c>
      <c r="Q5" s="1">
        <f>((K5+0.05)^2)+((M5+(P5*0.05))^2)</f>
        <v>1.0000104276254564E-2</v>
      </c>
      <c r="S5" s="2" t="s">
        <v>637</v>
      </c>
      <c r="T5" s="2">
        <v>0.01</v>
      </c>
      <c r="U5" s="2" t="s">
        <v>640</v>
      </c>
      <c r="V5" s="1">
        <f>V4+((0.01/6)*(W4+(2*X4)+(2*Y4)+Z4))</f>
        <v>3.333333334895834E-7</v>
      </c>
      <c r="W5" s="2">
        <f>(T5^2)+(V5^2)</f>
        <v>1.0000000011111112E-4</v>
      </c>
      <c r="X5" s="2">
        <f>((T5+(0.01*0.5))^2)+((V5+(0.5*W5*0.01))^2)</f>
        <v>2.2500000069444444E-4</v>
      </c>
      <c r="Y5" s="2">
        <f>((T5+(0.01*0.5))^2)+((V5+(0.5*X5*0.01))^2)</f>
        <v>2.2500000212673612E-4</v>
      </c>
      <c r="Z5" s="1">
        <f>((T5+0.01)^2)+((V5+(Y5*0.01))^2)</f>
        <v>4.0000000667361123E-4</v>
      </c>
    </row>
    <row r="6" spans="1:26" x14ac:dyDescent="0.25">
      <c r="A6" s="6" t="s">
        <v>638</v>
      </c>
      <c r="B6" s="6">
        <v>0.2</v>
      </c>
      <c r="C6" s="6" t="s">
        <v>641</v>
      </c>
      <c r="D6">
        <f t="shared" ref="D6:D14" si="0">D5+((0.1/6)*(E5+(2*F5)+(2*G5)+H5))</f>
        <v>2.6668753696256291E-3</v>
      </c>
      <c r="E6" s="6">
        <f t="shared" ref="E6:E14" si="1">(B6^2)+(D6^2)</f>
        <v>4.0007112224237126E-2</v>
      </c>
      <c r="F6" s="6">
        <f t="shared" ref="F6:F14" si="2">((B6+(0.1*0.5))^2)+((D6+(0.5*E6*0.1))^2)</f>
        <v>6.2521783045028492E-2</v>
      </c>
      <c r="G6" s="6">
        <f t="shared" ref="G6:G14" si="3">((B6+(0.1*0.5))^2)+((D6+(0.5*F6*0.1))^2)</f>
        <v>6.253355843795172E-2</v>
      </c>
      <c r="H6">
        <f t="shared" ref="H6:H14" si="4">((B6+0.1)^2)+((D6+(G6*0.1))^2)</f>
        <v>9.0079570524900912E-2</v>
      </c>
      <c r="J6" s="6" t="s">
        <v>638</v>
      </c>
      <c r="K6" s="6">
        <v>0.1</v>
      </c>
      <c r="L6" s="2" t="s">
        <v>641</v>
      </c>
      <c r="M6" s="1">
        <f t="shared" ref="M6:M24" si="5">M5+((0.05/6)*(N5+(2*O5)+(2*P5)+Q5))</f>
        <v>3.3333496366111197E-4</v>
      </c>
      <c r="N6" s="2">
        <f t="shared" ref="N6:N24" si="6">(K6^2)+(M6^2)</f>
        <v>1.0000111112198002E-2</v>
      </c>
      <c r="O6" s="2">
        <f t="shared" ref="O6:O24" si="7">((K6+(0.05*0.5))^2)+((M6+(0.5*N6*0.05))^2)</f>
        <v>1.5625340282920619E-2</v>
      </c>
      <c r="P6" s="2">
        <f t="shared" ref="P6:P24" si="8">((K6+(0.05*0.5))^2)+((M6+(0.5*O6*0.05))^2)</f>
        <v>1.5625524130346617E-2</v>
      </c>
      <c r="Q6" s="1">
        <f t="shared" ref="Q6:Q24" si="9">((K6+0.05)^2)+((M6+(P6*0.05))^2)</f>
        <v>2.2501242358060693E-2</v>
      </c>
      <c r="S6" s="2" t="s">
        <v>638</v>
      </c>
      <c r="T6" s="2">
        <v>0.02</v>
      </c>
      <c r="U6" s="2" t="s">
        <v>641</v>
      </c>
      <c r="V6" s="1">
        <f t="shared" ref="V6:V69" si="10">V5+((0.01/6)*(W5+(2*X5)+(2*Y5)+Z5))</f>
        <v>2.6666666875347228E-6</v>
      </c>
      <c r="W6" s="2">
        <f t="shared" ref="W6:W69" si="11">(T6^2)+(V6^2)</f>
        <v>4.0000000711111125E-4</v>
      </c>
      <c r="X6" s="2">
        <f t="shared" ref="X6:X69" si="12">((T6+(0.01*0.5))^2)+((V6+(0.5*W6*0.01))^2)</f>
        <v>6.2500002177777838E-4</v>
      </c>
      <c r="Y6" s="2">
        <f t="shared" ref="Y6:Y69" si="13">((T6+(0.01*0.5))^2)+((V6+(0.5*X6*0.01))^2)</f>
        <v>6.250000335434044E-4</v>
      </c>
      <c r="Z6" s="1">
        <f t="shared" ref="Z6:Z69" si="14">((T6+0.01)^2)+((V6+(Y6*0.01))^2)</f>
        <v>9.000000795069508E-4</v>
      </c>
    </row>
    <row r="7" spans="1:26" x14ac:dyDescent="0.25">
      <c r="A7" s="6" t="s">
        <v>4</v>
      </c>
      <c r="B7" s="6">
        <v>0.3</v>
      </c>
      <c r="C7" s="6" t="s">
        <v>642</v>
      </c>
      <c r="D7">
        <f t="shared" si="0"/>
        <v>9.0034981315439359E-3</v>
      </c>
      <c r="E7" s="6">
        <f t="shared" si="1"/>
        <v>9.0081062978604715E-2</v>
      </c>
      <c r="F7" s="6">
        <f t="shared" si="2"/>
        <v>0.12268245394159462</v>
      </c>
      <c r="G7" s="6">
        <f t="shared" si="3"/>
        <v>0.12272914756435116</v>
      </c>
      <c r="H7">
        <f t="shared" si="4"/>
        <v>0.1604526857453798</v>
      </c>
      <c r="J7" s="6" t="s">
        <v>4</v>
      </c>
      <c r="K7" s="6">
        <v>0.15</v>
      </c>
      <c r="L7" s="2" t="s">
        <v>642</v>
      </c>
      <c r="M7" s="1">
        <f t="shared" si="5"/>
        <v>1.1250273161343884E-3</v>
      </c>
      <c r="N7" s="2">
        <f t="shared" si="6"/>
        <v>2.2501265686462046E-2</v>
      </c>
      <c r="O7" s="2">
        <f t="shared" si="7"/>
        <v>3.0627847855237721E-2</v>
      </c>
      <c r="P7" s="2">
        <f t="shared" si="8"/>
        <v>3.0628574835400775E-2</v>
      </c>
      <c r="Q7" s="1">
        <f t="shared" si="9"/>
        <v>4.0007056758787587E-2</v>
      </c>
      <c r="S7" s="2" t="s">
        <v>4</v>
      </c>
      <c r="T7" s="2">
        <v>0.03</v>
      </c>
      <c r="U7" s="2" t="s">
        <v>642</v>
      </c>
      <c r="V7" s="1">
        <f t="shared" si="10"/>
        <v>9.0000003496354362E-6</v>
      </c>
      <c r="W7" s="2">
        <f t="shared" si="11"/>
        <v>9.0000008100000627E-4</v>
      </c>
      <c r="X7" s="2">
        <f t="shared" si="12"/>
        <v>1.2250001822500202E-3</v>
      </c>
      <c r="Y7" s="2">
        <f t="shared" si="13"/>
        <v>1.2250002287656628E-3</v>
      </c>
      <c r="Z7" s="1">
        <f t="shared" si="14"/>
        <v>1.6000004515626122E-3</v>
      </c>
    </row>
    <row r="8" spans="1:26" x14ac:dyDescent="0.25">
      <c r="A8" s="6" t="s">
        <v>5</v>
      </c>
      <c r="B8" s="6">
        <v>0.4</v>
      </c>
      <c r="C8" s="6" t="s">
        <v>643</v>
      </c>
      <c r="D8">
        <f t="shared" si="0"/>
        <v>2.1359447327141869E-2</v>
      </c>
      <c r="E8" s="6">
        <f t="shared" si="1"/>
        <v>0.16045622599012097</v>
      </c>
      <c r="F8" s="6">
        <f t="shared" si="2"/>
        <v>0.20336331712200323</v>
      </c>
      <c r="G8" s="6">
        <f t="shared" si="3"/>
        <v>0.20349399039303215</v>
      </c>
      <c r="H8">
        <f t="shared" si="4"/>
        <v>0.2517396278652197</v>
      </c>
      <c r="J8" s="6" t="s">
        <v>5</v>
      </c>
      <c r="K8" s="6">
        <v>0.2</v>
      </c>
      <c r="L8" s="2" t="s">
        <v>643</v>
      </c>
      <c r="M8" s="1">
        <f t="shared" si="5"/>
        <v>2.6668703813554438E-3</v>
      </c>
      <c r="N8" s="2">
        <f t="shared" si="6"/>
        <v>4.0007112197630958E-2</v>
      </c>
      <c r="O8" s="2">
        <f t="shared" si="7"/>
        <v>5.0638447242400624E-2</v>
      </c>
      <c r="P8" s="2">
        <f t="shared" si="8"/>
        <v>5.0640467164098334E-2</v>
      </c>
      <c r="Q8" s="1">
        <f t="shared" si="9"/>
        <v>6.2527028496115244E-2</v>
      </c>
      <c r="S8" s="2" t="s">
        <v>5</v>
      </c>
      <c r="T8" s="2">
        <v>0.04</v>
      </c>
      <c r="U8" s="2" t="s">
        <v>643</v>
      </c>
      <c r="V8" s="1">
        <f t="shared" si="10"/>
        <v>2.1333335940625409E-5</v>
      </c>
      <c r="W8" s="2">
        <f t="shared" si="11"/>
        <v>1.6000004551112224E-3</v>
      </c>
      <c r="X8" s="2">
        <f t="shared" si="12"/>
        <v>2.025000860444731E-3</v>
      </c>
      <c r="Y8" s="2">
        <f t="shared" si="13"/>
        <v>2.0250009896271709E-3</v>
      </c>
      <c r="Z8" s="1">
        <f t="shared" si="14"/>
        <v>2.5000017291746516E-3</v>
      </c>
    </row>
    <row r="9" spans="1:26" x14ac:dyDescent="0.25">
      <c r="A9" s="6" t="s">
        <v>6</v>
      </c>
      <c r="B9" s="6">
        <v>0.5</v>
      </c>
      <c r="C9" s="6" t="s">
        <v>644</v>
      </c>
      <c r="D9">
        <f t="shared" si="0"/>
        <v>4.1791288475232058E-2</v>
      </c>
      <c r="E9" s="6">
        <f t="shared" si="1"/>
        <v>0.25174651179242008</v>
      </c>
      <c r="F9" s="6">
        <f t="shared" si="2"/>
        <v>0.30545703366761429</v>
      </c>
      <c r="G9" s="6">
        <f t="shared" si="3"/>
        <v>0.30575631609204185</v>
      </c>
      <c r="H9">
        <f t="shared" si="4"/>
        <v>0.36523697112250719</v>
      </c>
      <c r="J9" s="6" t="s">
        <v>6</v>
      </c>
      <c r="K9" s="6">
        <v>0.25</v>
      </c>
      <c r="L9" s="2" t="s">
        <v>644</v>
      </c>
      <c r="M9" s="1">
        <f t="shared" si="5"/>
        <v>5.2093034605783118E-3</v>
      </c>
      <c r="N9" s="2">
        <f t="shared" si="6"/>
        <v>6.2527136842544392E-2</v>
      </c>
      <c r="O9" s="2">
        <f t="shared" si="7"/>
        <v>7.5670866510837181E-2</v>
      </c>
      <c r="P9" s="2">
        <f t="shared" si="8"/>
        <v>7.5675425267907465E-2</v>
      </c>
      <c r="Q9" s="1">
        <f t="shared" si="9"/>
        <v>9.0080875392990978E-2</v>
      </c>
      <c r="S9" s="2" t="s">
        <v>6</v>
      </c>
      <c r="T9" s="2">
        <v>0.05</v>
      </c>
      <c r="U9" s="2" t="s">
        <v>644</v>
      </c>
      <c r="V9" s="1">
        <f t="shared" si="10"/>
        <v>4.1666679081341537E-5</v>
      </c>
      <c r="W9" s="2">
        <f t="shared" si="11"/>
        <v>2.500001736112146E-3</v>
      </c>
      <c r="X9" s="2">
        <f t="shared" si="12"/>
        <v>3.0250029340300631E-3</v>
      </c>
      <c r="Y9" s="2">
        <f t="shared" si="13"/>
        <v>3.025003225296479E-3</v>
      </c>
      <c r="Z9" s="1">
        <f t="shared" si="14"/>
        <v>3.60000517201337E-3</v>
      </c>
    </row>
    <row r="10" spans="1:26" x14ac:dyDescent="0.25">
      <c r="A10" s="6" t="s">
        <v>7</v>
      </c>
      <c r="B10" s="6">
        <v>0.6</v>
      </c>
      <c r="C10" s="6" t="s">
        <v>645</v>
      </c>
      <c r="D10">
        <f t="shared" si="0"/>
        <v>7.2448124849136056E-2</v>
      </c>
      <c r="E10" s="6">
        <f t="shared" si="1"/>
        <v>0.36524873079415598</v>
      </c>
      <c r="F10" s="6">
        <f t="shared" si="2"/>
        <v>0.43072840594747924</v>
      </c>
      <c r="G10" s="6">
        <f t="shared" si="3"/>
        <v>0.43133309472639642</v>
      </c>
      <c r="H10">
        <f t="shared" si="4"/>
        <v>0.50335906795987884</v>
      </c>
      <c r="J10" s="6" t="s">
        <v>7</v>
      </c>
      <c r="K10" s="6">
        <v>0.3</v>
      </c>
      <c r="L10" s="2" t="s">
        <v>645</v>
      </c>
      <c r="M10" s="1">
        <f t="shared" si="5"/>
        <v>9.0034750921868505E-3</v>
      </c>
      <c r="N10" s="2">
        <f t="shared" si="6"/>
        <v>9.0081062563735631E-2</v>
      </c>
      <c r="O10" s="2">
        <f t="shared" si="7"/>
        <v>0.10575168631753454</v>
      </c>
      <c r="P10" s="2">
        <f t="shared" si="8"/>
        <v>0.10576065883439585</v>
      </c>
      <c r="Q10" s="1">
        <f t="shared" si="9"/>
        <v>0.12270424720188321</v>
      </c>
      <c r="S10" s="2" t="s">
        <v>7</v>
      </c>
      <c r="T10" s="2">
        <v>0.06</v>
      </c>
      <c r="U10" s="2" t="s">
        <v>645</v>
      </c>
      <c r="V10" s="1">
        <f t="shared" si="10"/>
        <v>7.2000044459305881E-5</v>
      </c>
      <c r="W10" s="2">
        <f t="shared" si="11"/>
        <v>3.600005184006402E-3</v>
      </c>
      <c r="X10" s="2">
        <f t="shared" si="12"/>
        <v>4.2250081000126689E-3</v>
      </c>
      <c r="Y10" s="2">
        <f t="shared" si="13"/>
        <v>4.225008672281449E-3</v>
      </c>
      <c r="Z10" s="1">
        <f t="shared" si="14"/>
        <v>4.9000130530924739E-3</v>
      </c>
    </row>
    <row r="11" spans="1:26" x14ac:dyDescent="0.25">
      <c r="A11" s="6" t="s">
        <v>8</v>
      </c>
      <c r="B11" s="6">
        <v>0.7</v>
      </c>
      <c r="C11" s="6" t="s">
        <v>646</v>
      </c>
      <c r="D11">
        <f t="shared" si="0"/>
        <v>0.11566030485083249</v>
      </c>
      <c r="E11" s="6">
        <f t="shared" si="1"/>
        <v>0.50337730611818743</v>
      </c>
      <c r="F11" s="6">
        <f t="shared" si="2"/>
        <v>0.58233285516703659</v>
      </c>
      <c r="G11" s="6">
        <f t="shared" si="3"/>
        <v>0.5834603645590325</v>
      </c>
      <c r="H11">
        <f t="shared" si="4"/>
        <v>0.67027820681495609</v>
      </c>
      <c r="J11" s="6" t="s">
        <v>8</v>
      </c>
      <c r="K11" s="6">
        <v>0.35</v>
      </c>
      <c r="L11" s="2" t="s">
        <v>646</v>
      </c>
      <c r="M11" s="1">
        <f t="shared" si="5"/>
        <v>1.4301891759432514E-2</v>
      </c>
      <c r="N11" s="2">
        <f t="shared" si="6"/>
        <v>0.12270454410789851</v>
      </c>
      <c r="O11" s="2">
        <f t="shared" si="7"/>
        <v>0.14092669971652505</v>
      </c>
      <c r="P11" s="2">
        <f t="shared" si="8"/>
        <v>0.14094273273734964</v>
      </c>
      <c r="Q11" s="1">
        <f t="shared" si="9"/>
        <v>0.160455781013466</v>
      </c>
      <c r="S11" s="2" t="s">
        <v>8</v>
      </c>
      <c r="T11" s="2">
        <v>7.0000000000000007E-2</v>
      </c>
      <c r="U11" s="2" t="s">
        <v>646</v>
      </c>
      <c r="V11" s="1">
        <f t="shared" si="10"/>
        <v>1.1433346409545107E-4</v>
      </c>
      <c r="W11" s="2">
        <f t="shared" si="11"/>
        <v>4.9000130721410127E-3</v>
      </c>
      <c r="X11" s="2">
        <f t="shared" si="12"/>
        <v>5.6250192747489026E-3</v>
      </c>
      <c r="Y11" s="2">
        <f t="shared" si="13"/>
        <v>5.6250202944414527E-3</v>
      </c>
      <c r="Z11" s="1">
        <f t="shared" si="14"/>
        <v>6.4000290987874615E-3</v>
      </c>
    </row>
    <row r="12" spans="1:26" x14ac:dyDescent="0.25">
      <c r="A12" s="6" t="s">
        <v>9</v>
      </c>
      <c r="B12" s="6">
        <v>0.8</v>
      </c>
      <c r="C12" s="6" t="s">
        <v>647</v>
      </c>
      <c r="D12">
        <f t="shared" si="0"/>
        <v>0.17408100405725385</v>
      </c>
      <c r="E12" s="6">
        <f t="shared" si="1"/>
        <v>0.67030419597358171</v>
      </c>
      <c r="F12" s="6">
        <f t="shared" si="2"/>
        <v>0.76559618800731843</v>
      </c>
      <c r="G12" s="6">
        <f t="shared" si="3"/>
        <v>0.76759711509238215</v>
      </c>
      <c r="H12">
        <f t="shared" si="4"/>
        <v>0.87292106458590979</v>
      </c>
      <c r="J12" s="6" t="s">
        <v>9</v>
      </c>
      <c r="K12" s="6">
        <v>0.4</v>
      </c>
      <c r="L12" s="2" t="s">
        <v>647</v>
      </c>
      <c r="M12" s="1">
        <f t="shared" si="5"/>
        <v>2.135938500967513E-2</v>
      </c>
      <c r="N12" s="2">
        <f t="shared" si="6"/>
        <v>0.16045622332799156</v>
      </c>
      <c r="O12" s="2">
        <f t="shared" si="7"/>
        <v>0.18126867701530755</v>
      </c>
      <c r="P12" s="2">
        <f t="shared" si="8"/>
        <v>0.18129534915941159</v>
      </c>
      <c r="Q12" s="1">
        <f t="shared" si="9"/>
        <v>0.20342562905337458</v>
      </c>
      <c r="S12" s="2" t="s">
        <v>9</v>
      </c>
      <c r="T12" s="2">
        <v>0.08</v>
      </c>
      <c r="U12" s="2" t="s">
        <v>647</v>
      </c>
      <c r="V12" s="1">
        <f t="shared" si="10"/>
        <v>1.7066699961096638E-4</v>
      </c>
      <c r="W12" s="2">
        <f t="shared" si="11"/>
        <v>6.4000291272247566E-3</v>
      </c>
      <c r="X12" s="2">
        <f t="shared" si="12"/>
        <v>7.2250410739717642E-3</v>
      </c>
      <c r="Y12" s="2">
        <f t="shared" si="13"/>
        <v>7.2250427630160419E-3</v>
      </c>
      <c r="Z12" s="1">
        <f t="shared" si="14"/>
        <v>8.1000590088764566E-3</v>
      </c>
    </row>
    <row r="13" spans="1:26" x14ac:dyDescent="0.25">
      <c r="A13" s="6" t="s">
        <v>10</v>
      </c>
      <c r="B13" s="6">
        <v>0.9</v>
      </c>
      <c r="C13" s="6" t="s">
        <v>648</v>
      </c>
      <c r="D13">
        <f t="shared" si="0"/>
        <v>0.25090786850323543</v>
      </c>
      <c r="E13" s="6">
        <f t="shared" si="1"/>
        <v>0.8729547584768369</v>
      </c>
      <c r="F13" s="6">
        <f t="shared" si="2"/>
        <v>0.98926300527762334</v>
      </c>
      <c r="G13" s="6">
        <f t="shared" si="3"/>
        <v>0.99272274891519563</v>
      </c>
      <c r="H13">
        <f t="shared" si="4"/>
        <v>1.1226261328279712</v>
      </c>
      <c r="J13" s="6" t="s">
        <v>10</v>
      </c>
      <c r="K13" s="6">
        <v>0.45</v>
      </c>
      <c r="L13" s="2" t="s">
        <v>648</v>
      </c>
      <c r="M13" s="1">
        <f t="shared" si="5"/>
        <v>3.0434467549098503E-2</v>
      </c>
      <c r="N13" s="2">
        <f t="shared" si="6"/>
        <v>0.20342625681499715</v>
      </c>
      <c r="O13" s="2">
        <f t="shared" si="7"/>
        <v>0.22688667920680677</v>
      </c>
      <c r="P13" s="2">
        <f t="shared" si="8"/>
        <v>0.2269286890570302</v>
      </c>
      <c r="Q13" s="1">
        <f t="shared" si="9"/>
        <v>0.25174564377209657</v>
      </c>
      <c r="S13" s="2" t="s">
        <v>10</v>
      </c>
      <c r="T13" s="2">
        <v>0.09</v>
      </c>
      <c r="U13" s="2" t="s">
        <v>648</v>
      </c>
      <c r="V13" s="1">
        <f t="shared" si="10"/>
        <v>2.4300075929442776E-4</v>
      </c>
      <c r="W13" s="2">
        <f t="shared" si="11"/>
        <v>8.1000590493690173E-3</v>
      </c>
      <c r="X13" s="2">
        <f t="shared" si="12"/>
        <v>9.0250803728479257E-3</v>
      </c>
      <c r="Y13" s="2">
        <f t="shared" si="13"/>
        <v>9.0250830166847436E-3</v>
      </c>
      <c r="Z13" s="1">
        <f t="shared" si="14"/>
        <v>1.0000111056621876E-2</v>
      </c>
    </row>
    <row r="14" spans="1:26" x14ac:dyDescent="0.25">
      <c r="A14" s="6" t="s">
        <v>11</v>
      </c>
      <c r="B14" s="6">
        <v>1</v>
      </c>
      <c r="C14" s="6" t="s">
        <v>649</v>
      </c>
      <c r="D14">
        <f t="shared" si="0"/>
        <v>0.35023374183140954</v>
      </c>
      <c r="E14" s="6">
        <f t="shared" si="1"/>
        <v>1.1226636739172304</v>
      </c>
      <c r="F14" s="6">
        <f t="shared" si="2"/>
        <v>1.2676340781624866</v>
      </c>
      <c r="G14" s="6">
        <f t="shared" si="3"/>
        <v>1.2735777369543133</v>
      </c>
      <c r="H14">
        <f t="shared" si="4"/>
        <v>1.4380936557032249</v>
      </c>
      <c r="J14" s="6" t="s">
        <v>11</v>
      </c>
      <c r="K14" s="6">
        <v>0.5</v>
      </c>
      <c r="L14" s="2" t="s">
        <v>649</v>
      </c>
      <c r="M14" s="1">
        <f t="shared" si="5"/>
        <v>4.1791156191721565E-2</v>
      </c>
      <c r="N14" s="2">
        <f t="shared" si="6"/>
        <v>0.25174650073584087</v>
      </c>
      <c r="O14" s="2">
        <f t="shared" si="7"/>
        <v>0.27793714979038486</v>
      </c>
      <c r="P14" s="2">
        <f t="shared" si="8"/>
        <v>0.27800054713978045</v>
      </c>
      <c r="Q14" s="1">
        <f t="shared" si="9"/>
        <v>0.30560150792505619</v>
      </c>
      <c r="S14" s="2" t="s">
        <v>11</v>
      </c>
      <c r="T14" s="2">
        <v>0.1</v>
      </c>
      <c r="U14" s="2" t="s">
        <v>649</v>
      </c>
      <c r="V14" s="1">
        <f t="shared" si="10"/>
        <v>3.3333492076952152E-4</v>
      </c>
      <c r="W14" s="2">
        <f t="shared" si="11"/>
        <v>1.0000111112169406E-2</v>
      </c>
      <c r="X14" s="2">
        <f t="shared" si="12"/>
        <v>1.1025146946087415E-2</v>
      </c>
      <c r="Y14" s="2">
        <f t="shared" si="13"/>
        <v>1.1025150901680873E-2</v>
      </c>
      <c r="Z14" s="1">
        <f t="shared" si="14"/>
        <v>1.210019676892069E-2</v>
      </c>
    </row>
    <row r="15" spans="1:26" x14ac:dyDescent="0.25">
      <c r="J15" s="6" t="s">
        <v>12</v>
      </c>
      <c r="K15" s="6">
        <v>0.55000000000000004</v>
      </c>
      <c r="L15" s="2" t="s">
        <v>650</v>
      </c>
      <c r="M15" s="1">
        <f t="shared" si="5"/>
        <v>5.5701351212731801E-2</v>
      </c>
      <c r="N15" s="2">
        <f t="shared" si="6"/>
        <v>0.30560264052692415</v>
      </c>
      <c r="O15" s="2">
        <f t="shared" si="7"/>
        <v>0.3346371351361862</v>
      </c>
      <c r="P15" s="2">
        <f t="shared" si="8"/>
        <v>0.33472961631420889</v>
      </c>
      <c r="Q15" s="1">
        <f t="shared" si="9"/>
        <v>0.36524723950898091</v>
      </c>
      <c r="S15" s="2" t="s">
        <v>12</v>
      </c>
      <c r="T15" s="2">
        <v>0.11</v>
      </c>
      <c r="U15" s="2" t="s">
        <v>650</v>
      </c>
      <c r="V15" s="1">
        <f t="shared" si="10"/>
        <v>4.4366976006389929E-4</v>
      </c>
      <c r="W15" s="2">
        <f t="shared" si="11"/>
        <v>1.2100196842855996E-2</v>
      </c>
      <c r="X15" s="2">
        <f t="shared" si="12"/>
        <v>1.3225254188139387E-2</v>
      </c>
      <c r="Y15" s="2">
        <f t="shared" si="13"/>
        <v>1.3225259891993229E-2</v>
      </c>
      <c r="Z15" s="1">
        <f t="shared" si="14"/>
        <v>1.4400331686563577E-2</v>
      </c>
    </row>
    <row r="16" spans="1:26" x14ac:dyDescent="0.25">
      <c r="J16" s="6" t="s">
        <v>13</v>
      </c>
      <c r="K16" s="6">
        <v>0.6</v>
      </c>
      <c r="L16" s="2" t="s">
        <v>651</v>
      </c>
      <c r="M16" s="1">
        <f t="shared" si="5"/>
        <v>7.244787940387093E-2</v>
      </c>
      <c r="N16" s="2">
        <f t="shared" si="6"/>
        <v>0.36524869523011783</v>
      </c>
      <c r="O16" s="2">
        <f t="shared" si="7"/>
        <v>0.39728014903219505</v>
      </c>
      <c r="P16" s="2">
        <f t="shared" si="8"/>
        <v>0.39741144514445903</v>
      </c>
      <c r="Q16" s="1">
        <f t="shared" si="9"/>
        <v>0.43102269651710179</v>
      </c>
      <c r="S16" s="2" t="s">
        <v>13</v>
      </c>
      <c r="T16" s="2">
        <v>0.12</v>
      </c>
      <c r="U16" s="2" t="s">
        <v>651</v>
      </c>
      <c r="V16" s="1">
        <f t="shared" si="10"/>
        <v>5.7600568788004057E-4</v>
      </c>
      <c r="W16" s="2">
        <f t="shared" si="11"/>
        <v>1.440033178255247E-2</v>
      </c>
      <c r="X16" s="2">
        <f t="shared" si="12"/>
        <v>1.5625419913521496E-2</v>
      </c>
      <c r="Y16" s="2">
        <f t="shared" si="13"/>
        <v>1.5625427889703614E-2</v>
      </c>
      <c r="Z16" s="1">
        <f t="shared" si="14"/>
        <v>1.6900536204658947E-2</v>
      </c>
    </row>
    <row r="17" spans="10:26" x14ac:dyDescent="0.25">
      <c r="J17" s="6" t="s">
        <v>14</v>
      </c>
      <c r="K17" s="6">
        <v>0.65</v>
      </c>
      <c r="L17" s="2" t="s">
        <v>652</v>
      </c>
      <c r="M17" s="1">
        <f t="shared" si="5"/>
        <v>9.2328334238041987E-2</v>
      </c>
      <c r="N17" s="2">
        <f t="shared" si="6"/>
        <v>0.43102452130317165</v>
      </c>
      <c r="O17" s="2">
        <f t="shared" si="7"/>
        <v>0.46625542394278313</v>
      </c>
      <c r="P17" s="2">
        <f t="shared" si="8"/>
        <v>0.46643782195949868</v>
      </c>
      <c r="Q17" s="1">
        <f t="shared" si="9"/>
        <v>0.50337497462027159</v>
      </c>
      <c r="S17" s="2" t="s">
        <v>14</v>
      </c>
      <c r="T17" s="2">
        <v>0.13</v>
      </c>
      <c r="U17" s="2" t="s">
        <v>652</v>
      </c>
      <c r="V17" s="1">
        <f t="shared" si="10"/>
        <v>7.323432938694766E-4</v>
      </c>
      <c r="W17" s="2">
        <f t="shared" si="11"/>
        <v>1.6900536326700077E-2</v>
      </c>
      <c r="X17" s="2">
        <f t="shared" si="12"/>
        <v>1.8225667237347698E-2</v>
      </c>
      <c r="Y17" s="2">
        <f t="shared" si="13"/>
        <v>1.8225678105525511E-2</v>
      </c>
      <c r="Z17" s="1">
        <f t="shared" si="14"/>
        <v>1.9600836493297056E-2</v>
      </c>
    </row>
    <row r="18" spans="10:26" x14ac:dyDescent="0.25">
      <c r="J18" s="6" t="s">
        <v>15</v>
      </c>
      <c r="K18" s="6">
        <v>0.7</v>
      </c>
      <c r="L18" s="2" t="s">
        <v>653</v>
      </c>
      <c r="M18" s="1">
        <f t="shared" si="5"/>
        <v>0.11565988413577538</v>
      </c>
      <c r="N18" s="2">
        <f t="shared" si="6"/>
        <v>0.50337720879830095</v>
      </c>
      <c r="O18" s="2">
        <f t="shared" si="7"/>
        <v>0.54207160416457201</v>
      </c>
      <c r="P18" s="2">
        <f t="shared" si="8"/>
        <v>0.5423206567598754</v>
      </c>
      <c r="Q18" s="1">
        <f t="shared" si="9"/>
        <v>0.58288496246770061</v>
      </c>
      <c r="S18" s="2" t="s">
        <v>15</v>
      </c>
      <c r="T18" s="2">
        <v>0.14000000000000001</v>
      </c>
      <c r="U18" s="2" t="s">
        <v>653</v>
      </c>
      <c r="V18" s="1">
        <f t="shared" si="10"/>
        <v>9.1468339971238256E-4</v>
      </c>
      <c r="W18" s="2">
        <f t="shared" si="11"/>
        <v>1.9600836645721712E-2</v>
      </c>
      <c r="X18" s="2">
        <f t="shared" si="12"/>
        <v>2.102602553614065E-2</v>
      </c>
      <c r="Y18" s="2">
        <f t="shared" si="13"/>
        <v>2.1026040019630661E-2</v>
      </c>
      <c r="Z18" s="1">
        <f t="shared" si="14"/>
        <v>2.2501265498552959E-2</v>
      </c>
    </row>
    <row r="19" spans="10:26" x14ac:dyDescent="0.25">
      <c r="J19" s="6" t="s">
        <v>16</v>
      </c>
      <c r="K19" s="6">
        <v>0.75</v>
      </c>
      <c r="L19" s="2" t="s">
        <v>654</v>
      </c>
      <c r="M19" s="1">
        <f t="shared" si="5"/>
        <v>0.14278527324506618</v>
      </c>
      <c r="N19" s="2">
        <f t="shared" si="6"/>
        <v>0.58288763425566825</v>
      </c>
      <c r="O19" s="2">
        <f t="shared" si="7"/>
        <v>0.62538637150844167</v>
      </c>
      <c r="P19" s="2">
        <f t="shared" si="8"/>
        <v>0.62572187502368981</v>
      </c>
      <c r="Q19" s="1">
        <f t="shared" si="9"/>
        <v>0.6703008408079435</v>
      </c>
      <c r="S19" s="2" t="s">
        <v>16</v>
      </c>
      <c r="T19" s="2">
        <v>0.15</v>
      </c>
      <c r="U19" s="2" t="s">
        <v>654</v>
      </c>
      <c r="V19" s="1">
        <f t="shared" si="10"/>
        <v>1.1250271218054115E-3</v>
      </c>
      <c r="W19" s="2">
        <f t="shared" si="11"/>
        <v>2.2501265686024795E-2</v>
      </c>
      <c r="X19" s="2">
        <f t="shared" si="12"/>
        <v>2.4026531489040454E-2</v>
      </c>
      <c r="Y19" s="2">
        <f t="shared" si="13"/>
        <v>2.4026550422875863E-2</v>
      </c>
      <c r="Z19" s="1">
        <f t="shared" si="14"/>
        <v>2.5601864023954705E-2</v>
      </c>
    </row>
    <row r="20" spans="10:26" x14ac:dyDescent="0.25">
      <c r="J20" s="6" t="s">
        <v>17</v>
      </c>
      <c r="K20" s="6">
        <v>0.8</v>
      </c>
      <c r="L20" s="2" t="s">
        <v>655</v>
      </c>
      <c r="M20" s="1">
        <f t="shared" si="5"/>
        <v>0.1740803146461318</v>
      </c>
      <c r="N20" s="2">
        <f t="shared" si="6"/>
        <v>0.67030395594729641</v>
      </c>
      <c r="O20" s="2">
        <f t="shared" si="7"/>
        <v>0.71704410924613815</v>
      </c>
      <c r="P20" s="2">
        <f t="shared" si="8"/>
        <v>0.71749146431406041</v>
      </c>
      <c r="Q20" s="1">
        <f t="shared" si="9"/>
        <v>0.76658105493707573</v>
      </c>
      <c r="S20" s="2" t="s">
        <v>17</v>
      </c>
      <c r="T20" s="2">
        <v>0.16</v>
      </c>
      <c r="U20" s="2" t="s">
        <v>655</v>
      </c>
      <c r="V20" s="1">
        <f t="shared" si="10"/>
        <v>1.3653759443617651E-3</v>
      </c>
      <c r="W20" s="2">
        <f t="shared" si="11"/>
        <v>2.5601864251469444E-2</v>
      </c>
      <c r="X20" s="2">
        <f t="shared" si="12"/>
        <v>2.7227230199551571E-2</v>
      </c>
      <c r="Y20" s="2">
        <f t="shared" si="13"/>
        <v>2.7227254538572512E-2</v>
      </c>
      <c r="Z20" s="1">
        <f t="shared" si="14"/>
        <v>2.8902681892575978E-2</v>
      </c>
    </row>
    <row r="21" spans="10:26" x14ac:dyDescent="0.25">
      <c r="J21" s="6" t="s">
        <v>18</v>
      </c>
      <c r="K21" s="6">
        <v>0.85</v>
      </c>
      <c r="L21" s="2" t="s">
        <v>656</v>
      </c>
      <c r="M21" s="1">
        <f t="shared" si="5"/>
        <v>0.20996328262950487</v>
      </c>
      <c r="N21" s="2">
        <f t="shared" si="6"/>
        <v>0.76658458005255725</v>
      </c>
      <c r="O21" s="2">
        <f t="shared" si="7"/>
        <v>0.8181245932435911</v>
      </c>
      <c r="P21" s="2">
        <f t="shared" si="8"/>
        <v>0.81871671621871878</v>
      </c>
      <c r="Q21" s="1">
        <f t="shared" si="9"/>
        <v>0.87295036763419043</v>
      </c>
      <c r="S21" s="2" t="s">
        <v>18</v>
      </c>
      <c r="T21" s="2">
        <v>0.17</v>
      </c>
      <c r="U21" s="2" t="s">
        <v>656</v>
      </c>
      <c r="V21" s="1">
        <f t="shared" si="10"/>
        <v>1.637731803728921E-3</v>
      </c>
      <c r="W21" s="2">
        <f t="shared" si="11"/>
        <v>2.8902682165460949E-2</v>
      </c>
      <c r="X21" s="2">
        <f t="shared" si="12"/>
        <v>3.0628176398004817E-2</v>
      </c>
      <c r="Y21" s="2">
        <f t="shared" si="13"/>
        <v>3.0628207224976462E-2</v>
      </c>
      <c r="Z21" s="1">
        <f t="shared" si="14"/>
        <v>3.2403779189950001E-2</v>
      </c>
    </row>
    <row r="22" spans="10:26" x14ac:dyDescent="0.25">
      <c r="J22" s="6" t="s">
        <v>19</v>
      </c>
      <c r="K22" s="6">
        <v>0.9</v>
      </c>
      <c r="L22" s="2" t="s">
        <v>657</v>
      </c>
      <c r="M22" s="1">
        <f t="shared" si="5"/>
        <v>0.25090676235126624</v>
      </c>
      <c r="N22" s="2">
        <f t="shared" si="6"/>
        <v>0.87295420339359486</v>
      </c>
      <c r="O22" s="2">
        <f t="shared" si="7"/>
        <v>0.93000698968707973</v>
      </c>
      <c r="P22" s="2">
        <f t="shared" si="8"/>
        <v>0.93078702615645825</v>
      </c>
      <c r="Q22" s="1">
        <f t="shared" si="9"/>
        <v>0.99097419053089586</v>
      </c>
      <c r="S22" s="2" t="s">
        <v>19</v>
      </c>
      <c r="T22" s="2">
        <v>0.18</v>
      </c>
      <c r="U22" s="2" t="s">
        <v>657</v>
      </c>
      <c r="V22" s="1">
        <f t="shared" si="10"/>
        <v>1.9440971847312102E-3</v>
      </c>
      <c r="W22" s="2">
        <f t="shared" si="11"/>
        <v>3.2403779513863681E-2</v>
      </c>
      <c r="X22" s="2">
        <f t="shared" si="12"/>
        <v>3.4229435724952122E-2</v>
      </c>
      <c r="Y22" s="2">
        <f t="shared" si="13"/>
        <v>3.4229474258716711E-2</v>
      </c>
      <c r="Z22" s="1">
        <f t="shared" si="14"/>
        <v>3.6105227588045304E-2</v>
      </c>
    </row>
    <row r="23" spans="10:26" x14ac:dyDescent="0.25">
      <c r="J23" s="6" t="s">
        <v>20</v>
      </c>
      <c r="K23" s="6">
        <v>0.95</v>
      </c>
      <c r="L23" s="2" t="s">
        <v>658</v>
      </c>
      <c r="M23" s="1">
        <f t="shared" si="5"/>
        <v>0.29745273256469595</v>
      </c>
      <c r="N23" s="2">
        <f t="shared" si="6"/>
        <v>0.99097812811020447</v>
      </c>
      <c r="O23" s="2">
        <f t="shared" si="7"/>
        <v>1.0544553592476114</v>
      </c>
      <c r="P23" s="2">
        <f t="shared" si="8"/>
        <v>1.0554805820743927</v>
      </c>
      <c r="Q23" s="1">
        <f t="shared" si="9"/>
        <v>1.1226587845887452</v>
      </c>
      <c r="S23" s="2" t="s">
        <v>20</v>
      </c>
      <c r="T23" s="2">
        <v>0.19</v>
      </c>
      <c r="U23" s="2" t="s">
        <v>658</v>
      </c>
      <c r="V23" s="1">
        <f t="shared" si="10"/>
        <v>2.2864752298466214E-3</v>
      </c>
      <c r="W23" s="2">
        <f t="shared" si="11"/>
        <v>3.6105227968976701E-2</v>
      </c>
      <c r="X23" s="2">
        <f t="shared" si="12"/>
        <v>3.803108609575806E-2</v>
      </c>
      <c r="Y23" s="2">
        <f t="shared" si="13"/>
        <v>3.803113369942767E-2</v>
      </c>
      <c r="Z23" s="1">
        <f t="shared" si="14"/>
        <v>4.0007111750593093E-2</v>
      </c>
    </row>
    <row r="24" spans="10:26" x14ac:dyDescent="0.25">
      <c r="J24" s="6" t="s">
        <v>21</v>
      </c>
      <c r="K24" s="6">
        <v>1</v>
      </c>
      <c r="L24" s="2" t="s">
        <v>659</v>
      </c>
      <c r="M24" s="15">
        <f t="shared" si="5"/>
        <v>0.35023197252588728</v>
      </c>
      <c r="N24" s="2">
        <f t="shared" si="6"/>
        <v>1.1226624345793739</v>
      </c>
      <c r="O24" s="2">
        <f t="shared" si="7"/>
        <v>1.193734780365306</v>
      </c>
      <c r="P24" s="2">
        <f t="shared" si="8"/>
        <v>1.1950822656230373</v>
      </c>
      <c r="Q24" s="1">
        <f t="shared" si="9"/>
        <v>1.2705885905553769</v>
      </c>
      <c r="S24" s="2" t="s">
        <v>21</v>
      </c>
      <c r="T24" s="2">
        <v>0.2</v>
      </c>
      <c r="U24" s="2" t="s">
        <v>659</v>
      </c>
      <c r="V24" s="1">
        <f t="shared" si="10"/>
        <v>2.6668698620298569E-3</v>
      </c>
      <c r="W24" s="2">
        <f t="shared" si="11"/>
        <v>4.0007112194861014E-2</v>
      </c>
      <c r="X24" s="2">
        <f t="shared" si="12"/>
        <v>4.2033219146704458E-2</v>
      </c>
      <c r="Y24" s="2">
        <f t="shared" si="13"/>
        <v>4.2033277335902272E-2</v>
      </c>
      <c r="Z24" s="1">
        <f t="shared" si="14"/>
        <v>4.4109530820111958E-2</v>
      </c>
    </row>
    <row r="25" spans="10:26" x14ac:dyDescent="0.25">
      <c r="S25" s="2" t="s">
        <v>22</v>
      </c>
      <c r="T25" s="2">
        <v>0.21</v>
      </c>
      <c r="U25" s="2" t="s">
        <v>660</v>
      </c>
      <c r="V25" s="1">
        <f t="shared" si="10"/>
        <v>3.0872859219968343E-3</v>
      </c>
      <c r="W25" s="2">
        <f t="shared" si="11"/>
        <v>4.4109531334364155E-2</v>
      </c>
      <c r="X25" s="2">
        <f t="shared" si="12"/>
        <v>4.6235941762984165E-2</v>
      </c>
      <c r="Y25" s="2">
        <f t="shared" si="13"/>
        <v>4.6236012214142877E-2</v>
      </c>
      <c r="Z25" s="1">
        <f t="shared" si="14"/>
        <v>4.8412599987038667E-2</v>
      </c>
    </row>
    <row r="26" spans="10:26" x14ac:dyDescent="0.25">
      <c r="S26" s="2" t="s">
        <v>23</v>
      </c>
      <c r="T26" s="2">
        <v>0.22</v>
      </c>
      <c r="U26" s="2" t="s">
        <v>661</v>
      </c>
      <c r="V26" s="1">
        <f t="shared" si="10"/>
        <v>3.549729320789596E-3</v>
      </c>
      <c r="W26" s="2">
        <f t="shared" si="11"/>
        <v>4.8412600578250871E-2</v>
      </c>
      <c r="X26" s="2">
        <f t="shared" si="12"/>
        <v>5.0639377689025926E-2</v>
      </c>
      <c r="Y26" s="2">
        <f t="shared" si="13"/>
        <v>5.0639462247752891E-2</v>
      </c>
      <c r="Z26" s="1">
        <f t="shared" si="14"/>
        <v>5.2916452141443145E-2</v>
      </c>
    </row>
    <row r="27" spans="10:26" x14ac:dyDescent="0.25">
      <c r="S27" s="2" t="s">
        <v>24</v>
      </c>
      <c r="T27" s="2">
        <v>0.23</v>
      </c>
      <c r="U27" s="2" t="s">
        <v>662</v>
      </c>
      <c r="V27" s="1">
        <f t="shared" si="10"/>
        <v>4.0562072084450156E-3</v>
      </c>
      <c r="W27" s="2">
        <f t="shared" si="11"/>
        <v>5.2916452816917842E-2</v>
      </c>
      <c r="X27" s="2">
        <f t="shared" si="12"/>
        <v>5.5243669221665931E-2</v>
      </c>
      <c r="Y27" s="2">
        <f t="shared" si="13"/>
        <v>5.5243769911185757E-2</v>
      </c>
      <c r="Z27" s="1">
        <f t="shared" si="14"/>
        <v>5.7621239607883963E-2</v>
      </c>
    </row>
    <row r="28" spans="10:26" x14ac:dyDescent="0.25">
      <c r="S28" s="2" t="s">
        <v>25</v>
      </c>
      <c r="T28" s="2">
        <v>0.24</v>
      </c>
      <c r="U28" s="2" t="s">
        <v>663</v>
      </c>
      <c r="V28" s="1">
        <f t="shared" si="10"/>
        <v>4.6087281595958577E-3</v>
      </c>
      <c r="W28" s="2">
        <f t="shared" si="11"/>
        <v>5.7621240375249051E-2</v>
      </c>
      <c r="X28" s="2">
        <f t="shared" si="12"/>
        <v>6.0048978986763688E-2</v>
      </c>
      <c r="Y28" s="2">
        <f t="shared" si="13"/>
        <v>6.0049098016450093E-2</v>
      </c>
      <c r="Z28" s="1">
        <f t="shared" si="14"/>
        <v>6.2527135964046049E-2</v>
      </c>
    </row>
    <row r="29" spans="10:26" x14ac:dyDescent="0.25">
      <c r="S29" s="2" t="s">
        <v>26</v>
      </c>
      <c r="T29" s="2">
        <v>0.25</v>
      </c>
      <c r="U29" s="2" t="s">
        <v>664</v>
      </c>
      <c r="V29" s="1">
        <f t="shared" si="10"/>
        <v>5.2093023768387285E-3</v>
      </c>
      <c r="W29" s="2">
        <f t="shared" si="11"/>
        <v>6.2527136831253341E-2</v>
      </c>
      <c r="X29" s="2">
        <f t="shared" si="12"/>
        <v>6.5055491799949461E-2</v>
      </c>
      <c r="Y29" s="2">
        <f t="shared" si="13"/>
        <v>6.5055631573959272E-2</v>
      </c>
      <c r="Z29" s="1">
        <f t="shared" si="14"/>
        <v>6.7634337943896991E-2</v>
      </c>
    </row>
    <row r="30" spans="10:26" x14ac:dyDescent="0.25">
      <c r="S30" s="2" t="s">
        <v>27</v>
      </c>
      <c r="T30" s="2">
        <v>0.26</v>
      </c>
      <c r="U30" s="2" t="s">
        <v>665</v>
      </c>
      <c r="V30" s="1">
        <f t="shared" si="10"/>
        <v>5.8599419127103418E-3</v>
      </c>
      <c r="W30" s="2">
        <f t="shared" si="11"/>
        <v>6.7634338919220341E-2</v>
      </c>
      <c r="X30" s="2">
        <f t="shared" si="12"/>
        <v>7.026341661228909E-2</v>
      </c>
      <c r="Y30" s="2">
        <f t="shared" si="13"/>
        <v>7.026357973831257E-2</v>
      </c>
      <c r="Z30" s="1">
        <f t="shared" si="14"/>
        <v>7.2943067426201019E-2</v>
      </c>
    </row>
    <row r="31" spans="10:26" x14ac:dyDescent="0.25">
      <c r="S31" s="2" t="s">
        <v>28</v>
      </c>
      <c r="T31" s="2">
        <v>0.27</v>
      </c>
      <c r="U31" s="2" t="s">
        <v>666</v>
      </c>
      <c r="V31" s="1">
        <f t="shared" si="10"/>
        <v>6.5626609111213829E-3</v>
      </c>
      <c r="W31" s="2">
        <f t="shared" si="11"/>
        <v>7.2943068518234372E-2</v>
      </c>
      <c r="X31" s="2">
        <f t="shared" si="12"/>
        <v>7.5672988541760508E-2</v>
      </c>
      <c r="Y31" s="2">
        <f t="shared" si="13"/>
        <v>7.5673177839903558E-2</v>
      </c>
      <c r="Z31" s="1">
        <f t="shared" si="14"/>
        <v>7.8453573509343413E-2</v>
      </c>
    </row>
    <row r="32" spans="10:26" x14ac:dyDescent="0.25">
      <c r="S32" s="2" t="s">
        <v>29</v>
      </c>
      <c r="T32" s="2">
        <v>0.28000000000000003</v>
      </c>
      <c r="U32" s="2" t="s">
        <v>667</v>
      </c>
      <c r="V32" s="1">
        <f t="shared" si="10"/>
        <v>7.319475869106226E-3</v>
      </c>
      <c r="W32" s="2">
        <f t="shared" si="11"/>
        <v>7.8453574726998446E-2</v>
      </c>
      <c r="X32" s="2">
        <f t="shared" si="12"/>
        <v>8.1284470991553726E-2</v>
      </c>
      <c r="Y32" s="2">
        <f t="shared" si="13"/>
        <v>8.1284689503368618E-2</v>
      </c>
      <c r="Z32" s="1">
        <f t="shared" si="14"/>
        <v>8.4166134673540172E-2</v>
      </c>
    </row>
    <row r="33" spans="19:26" x14ac:dyDescent="0.25">
      <c r="S33" s="2" t="s">
        <v>30</v>
      </c>
      <c r="T33" s="2">
        <v>0.28999999999999998</v>
      </c>
      <c r="U33" s="2" t="s">
        <v>668</v>
      </c>
      <c r="V33" s="1">
        <f t="shared" si="10"/>
        <v>8.132405919756865E-3</v>
      </c>
      <c r="W33" s="2">
        <f t="shared" si="11"/>
        <v>8.4166136026043697E-2</v>
      </c>
      <c r="X33" s="2">
        <f t="shared" si="12"/>
        <v>8.7098157856333638E-2</v>
      </c>
      <c r="Y33" s="2">
        <f t="shared" si="13"/>
        <v>8.7098408854016748E-2</v>
      </c>
      <c r="Z33" s="1">
        <f t="shared" si="14"/>
        <v>9.0081061031641499E-2</v>
      </c>
    </row>
    <row r="34" spans="19:26" x14ac:dyDescent="0.25">
      <c r="S34" s="2" t="s">
        <v>31</v>
      </c>
      <c r="T34" s="2">
        <v>0.3</v>
      </c>
      <c r="U34" s="2" t="s">
        <v>669</v>
      </c>
      <c r="V34" s="1">
        <f t="shared" si="10"/>
        <v>9.003473137220842E-3</v>
      </c>
      <c r="W34" s="2">
        <f t="shared" si="11"/>
        <v>9.0081062528532652E-2</v>
      </c>
      <c r="X34" s="2">
        <f t="shared" si="12"/>
        <v>9.3114375817744788E-2</v>
      </c>
      <c r="Y34" s="2">
        <f t="shared" si="13"/>
        <v>9.311466281352089E-2</v>
      </c>
      <c r="Z34" s="1">
        <f t="shared" si="14"/>
        <v>9.6198696669882205E-2</v>
      </c>
    </row>
    <row r="35" spans="19:26" x14ac:dyDescent="0.25">
      <c r="S35" s="2" t="s">
        <v>674</v>
      </c>
      <c r="T35" s="2">
        <v>0.31</v>
      </c>
      <c r="U35" s="2" t="s">
        <v>675</v>
      </c>
      <c r="V35" s="1">
        <f t="shared" si="10"/>
        <v>9.9347028646557516E-3</v>
      </c>
      <c r="W35" s="2">
        <f t="shared" si="11"/>
        <v>9.619869832100901E-2</v>
      </c>
      <c r="X35" s="2">
        <f t="shared" si="12"/>
        <v>9.9333486730585827E-2</v>
      </c>
      <c r="Y35" s="2">
        <f t="shared" si="13"/>
        <v>9.9333813486300437E-2</v>
      </c>
      <c r="Z35" s="1">
        <f t="shared" si="14"/>
        <v>0.10251942208008717</v>
      </c>
    </row>
    <row r="36" spans="19:26" x14ac:dyDescent="0.25">
      <c r="S36" s="2" t="s">
        <v>679</v>
      </c>
      <c r="T36" s="2">
        <v>0.32</v>
      </c>
      <c r="U36" s="2" t="s">
        <v>680</v>
      </c>
      <c r="V36" s="1">
        <f t="shared" si="10"/>
        <v>1.09281240660472E-2</v>
      </c>
      <c r="W36" s="2">
        <f t="shared" si="11"/>
        <v>0.10251942389560292</v>
      </c>
      <c r="X36" s="2">
        <f t="shared" si="12"/>
        <v>0.10575589010124493</v>
      </c>
      <c r="Y36" s="2">
        <f t="shared" si="13"/>
        <v>0.10575626063818762</v>
      </c>
      <c r="Z36" s="1">
        <f t="shared" si="14"/>
        <v>0.10904365668500965</v>
      </c>
    </row>
    <row r="37" spans="19:26" x14ac:dyDescent="0.25">
      <c r="S37" s="2" t="s">
        <v>681</v>
      </c>
      <c r="T37" s="2">
        <v>0.33</v>
      </c>
      <c r="U37" s="2" t="s">
        <v>682</v>
      </c>
      <c r="V37" s="1">
        <f t="shared" si="10"/>
        <v>1.1985769702812996E-2</v>
      </c>
      <c r="W37" s="2">
        <f t="shared" si="11"/>
        <v>0.10904365867536889</v>
      </c>
      <c r="X37" s="2">
        <f t="shared" si="12"/>
        <v>0.11238202566016067</v>
      </c>
      <c r="Y37" s="2">
        <f t="shared" si="13"/>
        <v>0.11238244426914416</v>
      </c>
      <c r="Z37" s="1">
        <f t="shared" si="14"/>
        <v>0.11577186145865986</v>
      </c>
    </row>
    <row r="38" spans="19:26" x14ac:dyDescent="0.25">
      <c r="S38" s="2" t="s">
        <v>683</v>
      </c>
      <c r="T38" s="2">
        <v>0.34</v>
      </c>
      <c r="U38" s="2" t="s">
        <v>684</v>
      </c>
      <c r="V38" s="1">
        <f t="shared" si="10"/>
        <v>1.3109677136134059E-2</v>
      </c>
      <c r="W38" s="2">
        <f t="shared" si="11"/>
        <v>0.1157718636346137</v>
      </c>
      <c r="X38" s="2">
        <f t="shared" si="12"/>
        <v>0.11921237603026091</v>
      </c>
      <c r="Y38" s="2">
        <f t="shared" si="13"/>
        <v>0.11921284728198255</v>
      </c>
      <c r="Z38" s="1">
        <f t="shared" si="14"/>
        <v>0.12270454164367633</v>
      </c>
    </row>
    <row r="39" spans="19:26" x14ac:dyDescent="0.25">
      <c r="S39" s="2" t="s">
        <v>685</v>
      </c>
      <c r="T39" s="2">
        <v>0.35</v>
      </c>
      <c r="U39" s="2" t="s">
        <v>686</v>
      </c>
      <c r="V39" s="1">
        <f t="shared" si="10"/>
        <v>1.4301888555972021E-2</v>
      </c>
      <c r="W39" s="2">
        <f t="shared" si="11"/>
        <v>0.12270454401626743</v>
      </c>
      <c r="X39" s="2">
        <f t="shared" si="12"/>
        <v>0.12624746949353383</v>
      </c>
      <c r="Y39" s="2">
        <f t="shared" si="13"/>
        <v>0.12624799824924798</v>
      </c>
      <c r="Z39" s="1">
        <f t="shared" si="14"/>
        <v>0.12984224956800114</v>
      </c>
    </row>
    <row r="40" spans="19:26" x14ac:dyDescent="0.25">
      <c r="S40" s="2" t="s">
        <v>687</v>
      </c>
      <c r="T40" s="2">
        <v>0.36</v>
      </c>
      <c r="U40" s="2" t="s">
        <v>688</v>
      </c>
      <c r="V40" s="1">
        <f t="shared" si="10"/>
        <v>1.5564451437755075E-2</v>
      </c>
      <c r="W40" s="2">
        <f t="shared" si="11"/>
        <v>0.12984225214855824</v>
      </c>
      <c r="X40" s="2">
        <f t="shared" si="12"/>
        <v>0.13348788285810065</v>
      </c>
      <c r="Y40" s="2">
        <f t="shared" si="13"/>
        <v>0.13348847428063271</v>
      </c>
      <c r="Z40" s="1">
        <f t="shared" si="14"/>
        <v>0.13718558756334362</v>
      </c>
    </row>
    <row r="41" spans="19:26" x14ac:dyDescent="0.25">
      <c r="S41" s="2" t="s">
        <v>689</v>
      </c>
      <c r="T41" s="2">
        <v>0.37</v>
      </c>
      <c r="U41" s="2" t="s">
        <v>690</v>
      </c>
      <c r="V41" s="1">
        <f t="shared" si="10"/>
        <v>1.6899419027737356E-2</v>
      </c>
      <c r="W41" s="2">
        <f t="shared" si="11"/>
        <v>0.13718559036347505</v>
      </c>
      <c r="X41" s="2">
        <f t="shared" si="12"/>
        <v>0.14093424442839134</v>
      </c>
      <c r="Y41" s="2">
        <f t="shared" si="13"/>
        <v>0.1409349039935259</v>
      </c>
      <c r="Z41" s="1">
        <f t="shared" si="14"/>
        <v>0.14473521098815584</v>
      </c>
    </row>
    <row r="42" spans="19:26" x14ac:dyDescent="0.25">
      <c r="S42" s="2" t="s">
        <v>691</v>
      </c>
      <c r="T42" s="2">
        <v>0.38</v>
      </c>
      <c r="U42" s="2" t="s">
        <v>692</v>
      </c>
      <c r="V42" s="1">
        <f t="shared" si="10"/>
        <v>1.8308850858063132E-2</v>
      </c>
      <c r="W42" s="2">
        <f t="shared" si="11"/>
        <v>0.14473521401974279</v>
      </c>
      <c r="X42" s="2">
        <f t="shared" si="12"/>
        <v>0.1485872370812712</v>
      </c>
      <c r="Y42" s="2">
        <f t="shared" si="13"/>
        <v>0.1485879705895497</v>
      </c>
      <c r="Z42" s="1">
        <f t="shared" si="14"/>
        <v>0.15249183135809974</v>
      </c>
    </row>
    <row r="43" spans="19:26" x14ac:dyDescent="0.25">
      <c r="S43" s="2" t="s">
        <v>693</v>
      </c>
      <c r="T43" s="2">
        <v>0.39</v>
      </c>
      <c r="U43" s="2" t="s">
        <v>694</v>
      </c>
      <c r="V43" s="1">
        <f t="shared" si="10"/>
        <v>1.9794813292595605E-2</v>
      </c>
      <c r="W43" s="2">
        <f t="shared" si="11"/>
        <v>0.15249183463328872</v>
      </c>
      <c r="X43" s="2">
        <f t="shared" si="12"/>
        <v>0.1564476014512316</v>
      </c>
      <c r="Y43" s="2">
        <f t="shared" si="13"/>
        <v>0.15644841504019674</v>
      </c>
      <c r="Z43" s="1">
        <f t="shared" si="14"/>
        <v>0.16045621958725848</v>
      </c>
    </row>
    <row r="44" spans="19:26" x14ac:dyDescent="0.25">
      <c r="S44" s="2" t="s">
        <v>695</v>
      </c>
      <c r="T44" s="2">
        <v>0.4</v>
      </c>
      <c r="U44" s="2" t="s">
        <v>696</v>
      </c>
      <c r="V44" s="1">
        <f t="shared" si="10"/>
        <v>2.135938010460128E-2</v>
      </c>
      <c r="W44" s="2">
        <f t="shared" si="11"/>
        <v>0.16045622311845287</v>
      </c>
      <c r="X44" s="2">
        <f t="shared" si="12"/>
        <v>0.16451613922803865</v>
      </c>
      <c r="Y44" s="2">
        <f t="shared" si="13"/>
        <v>0.16451703938496567</v>
      </c>
      <c r="Z44" s="1">
        <f t="shared" si="14"/>
        <v>0.16862920934363582</v>
      </c>
    </row>
    <row r="45" spans="19:26" x14ac:dyDescent="0.25">
      <c r="S45" s="2" t="s">
        <v>697</v>
      </c>
      <c r="T45" s="2">
        <v>0.41</v>
      </c>
      <c r="U45" s="2" t="s">
        <v>698</v>
      </c>
      <c r="V45" s="1">
        <f t="shared" si="10"/>
        <v>2.3004633087414777E-2</v>
      </c>
      <c r="W45" s="2">
        <f t="shared" si="11"/>
        <v>0.16862921314348656</v>
      </c>
      <c r="X45" s="2">
        <f t="shared" si="12"/>
        <v>0.17279371657053655</v>
      </c>
      <c r="Y45" s="2">
        <f t="shared" si="13"/>
        <v>0.17279471014569389</v>
      </c>
      <c r="Z45" s="1">
        <f t="shared" si="14"/>
        <v>0.17701170052279894</v>
      </c>
    </row>
    <row r="46" spans="19:26" x14ac:dyDescent="0.25">
      <c r="S46" s="2" t="s">
        <v>699</v>
      </c>
      <c r="T46" s="2">
        <v>0.42</v>
      </c>
      <c r="U46" s="2" t="s">
        <v>700</v>
      </c>
      <c r="V46" s="1">
        <f t="shared" si="10"/>
        <v>2.4732662699246021E-2</v>
      </c>
      <c r="W46" s="2">
        <f t="shared" si="11"/>
        <v>0.17701170460419466</v>
      </c>
      <c r="X46" s="2">
        <f t="shared" si="12"/>
        <v>0.18128126764062177</v>
      </c>
      <c r="Y46" s="2">
        <f t="shared" si="13"/>
        <v>0.18128236186110705</v>
      </c>
      <c r="Z46" s="1">
        <f t="shared" si="14"/>
        <v>0.18560466284385152</v>
      </c>
    </row>
    <row r="47" spans="19:26" x14ac:dyDescent="0.25">
      <c r="S47" s="2" t="s">
        <v>701</v>
      </c>
      <c r="T47" s="2">
        <v>0.43</v>
      </c>
      <c r="U47" s="2" t="s">
        <v>702</v>
      </c>
      <c r="V47" s="1">
        <f t="shared" si="10"/>
        <v>2.654556874333186E-2</v>
      </c>
      <c r="W47" s="2">
        <f t="shared" si="11"/>
        <v>0.18560466721990693</v>
      </c>
      <c r="X47" s="2">
        <f t="shared" si="12"/>
        <v>0.18997979826174699</v>
      </c>
      <c r="Y47" s="2">
        <f t="shared" si="13"/>
        <v>0.18998100074594668</v>
      </c>
      <c r="Z47" s="1">
        <f t="shared" si="14"/>
        <v>0.19440913957227596</v>
      </c>
    </row>
    <row r="48" spans="19:26" x14ac:dyDescent="0.25">
      <c r="S48" s="2" t="s">
        <v>703</v>
      </c>
      <c r="T48" s="2">
        <v>0.44</v>
      </c>
      <c r="U48" s="2" t="s">
        <v>704</v>
      </c>
      <c r="V48" s="1">
        <f t="shared" si="10"/>
        <v>2.8445461084677812E-2</v>
      </c>
      <c r="W48" s="2">
        <f t="shared" si="11"/>
        <v>0.19440914425631992</v>
      </c>
      <c r="X48" s="2">
        <f t="shared" si="12"/>
        <v>0.19889038970667869</v>
      </c>
      <c r="Y48" s="2">
        <f t="shared" si="13"/>
        <v>0.19889170847940305</v>
      </c>
      <c r="Z48" s="1">
        <f t="shared" si="14"/>
        <v>0.20342625137456244</v>
      </c>
    </row>
    <row r="49" spans="19:26" x14ac:dyDescent="0.25">
      <c r="S49" s="2" t="s">
        <v>705</v>
      </c>
      <c r="T49" s="2">
        <v>0.45</v>
      </c>
      <c r="U49" s="2" t="s">
        <v>706</v>
      </c>
      <c r="V49" s="1">
        <f t="shared" si="10"/>
        <v>3.0434460404682888E-2</v>
      </c>
      <c r="W49" s="2">
        <f t="shared" si="11"/>
        <v>0.20342625638012424</v>
      </c>
      <c r="X49" s="2">
        <f t="shared" si="12"/>
        <v>0.20801420261961959</v>
      </c>
      <c r="Y49" s="2">
        <f t="shared" si="13"/>
        <v>0.20801564612796888</v>
      </c>
      <c r="Z49" s="1">
        <f t="shared" si="14"/>
        <v>0.21265720030994034</v>
      </c>
    </row>
    <row r="50" spans="19:26" x14ac:dyDescent="0.25">
      <c r="S50" s="2" t="s">
        <v>707</v>
      </c>
      <c r="T50" s="2">
        <v>0.46</v>
      </c>
      <c r="U50" s="2" t="s">
        <v>708</v>
      </c>
      <c r="V50" s="1">
        <f t="shared" si="10"/>
        <v>3.2514698994991625E-2</v>
      </c>
      <c r="W50" s="2">
        <f t="shared" si="11"/>
        <v>0.21265720565073493</v>
      </c>
      <c r="X50" s="2">
        <f t="shared" si="12"/>
        <v>0.2173524810782213</v>
      </c>
      <c r="Y50" s="2">
        <f t="shared" si="13"/>
        <v>0.21735405820824144</v>
      </c>
      <c r="Z50" s="1">
        <f t="shared" si="14"/>
        <v>0.22210327396495652</v>
      </c>
    </row>
    <row r="51" spans="19:26" x14ac:dyDescent="0.25">
      <c r="S51" s="2" t="s">
        <v>709</v>
      </c>
      <c r="T51" s="2">
        <v>0.47</v>
      </c>
      <c r="U51" s="2" t="s">
        <v>710</v>
      </c>
      <c r="V51" s="1">
        <f t="shared" si="10"/>
        <v>3.4688321591972653E-2</v>
      </c>
      <c r="W51" s="2">
        <f t="shared" si="11"/>
        <v>0.22210327965486809</v>
      </c>
      <c r="X51" s="2">
        <f t="shared" si="12"/>
        <v>0.22690655680145194</v>
      </c>
      <c r="Y51" s="2">
        <f t="shared" si="13"/>
        <v>0.22690827689564266</v>
      </c>
      <c r="Z51" s="1">
        <f t="shared" si="14"/>
        <v>0.23176584973709721</v>
      </c>
    </row>
    <row r="52" spans="19:26" x14ac:dyDescent="0.25">
      <c r="S52" s="2" t="s">
        <v>711</v>
      </c>
      <c r="T52" s="2">
        <v>0.48</v>
      </c>
      <c r="U52" s="2" t="s">
        <v>712</v>
      </c>
      <c r="V52" s="1">
        <f t="shared" si="10"/>
        <v>3.6957486253282913E-2</v>
      </c>
      <c r="W52" s="2">
        <f t="shared" si="11"/>
        <v>0.2317658557901616</v>
      </c>
      <c r="X52" s="2">
        <f t="shared" si="12"/>
        <v>0.23667785350975279</v>
      </c>
      <c r="Y52" s="2">
        <f t="shared" si="13"/>
        <v>0.23667972638549556</v>
      </c>
      <c r="Z52" s="1">
        <f t="shared" si="14"/>
        <v>0.24164639927413623</v>
      </c>
    </row>
    <row r="53" spans="19:26" x14ac:dyDescent="0.25">
      <c r="S53" s="2" t="s">
        <v>713</v>
      </c>
      <c r="T53" s="2">
        <v>0.49</v>
      </c>
      <c r="U53" s="2" t="s">
        <v>714</v>
      </c>
      <c r="V53" s="1">
        <f t="shared" si="10"/>
        <v>3.9324365278040903E-2</v>
      </c>
      <c r="W53" s="2">
        <f t="shared" si="11"/>
        <v>0.24164640570452076</v>
      </c>
      <c r="X53" s="2">
        <f t="shared" si="12"/>
        <v>0.24666789144441603</v>
      </c>
      <c r="Y53" s="2">
        <f t="shared" si="13"/>
        <v>0.24666992741339278</v>
      </c>
      <c r="Z53" s="1">
        <f t="shared" si="14"/>
        <v>0.25174649307640407</v>
      </c>
    </row>
    <row r="54" spans="19:26" x14ac:dyDescent="0.25">
      <c r="S54" s="2" t="s">
        <v>715</v>
      </c>
      <c r="T54" s="2">
        <v>0.5</v>
      </c>
      <c r="U54" s="2" t="s">
        <v>716</v>
      </c>
      <c r="V54" s="1">
        <f t="shared" si="10"/>
        <v>4.179114617220181E-2</v>
      </c>
      <c r="W54" s="2">
        <f t="shared" si="11"/>
        <v>0.25174649989838632</v>
      </c>
      <c r="X54" s="2">
        <f t="shared" si="12"/>
        <v>0.25687829205364754</v>
      </c>
      <c r="Y54" s="2">
        <f t="shared" si="13"/>
        <v>0.25688050194232637</v>
      </c>
      <c r="Z54" s="1">
        <f t="shared" si="14"/>
        <v>0.26206780526972334</v>
      </c>
    </row>
    <row r="55" spans="19:26" x14ac:dyDescent="0.25">
      <c r="S55" s="2" t="s">
        <v>717</v>
      </c>
      <c r="T55" s="2">
        <v>0.51</v>
      </c>
      <c r="U55" s="2" t="s">
        <v>718</v>
      </c>
      <c r="V55" s="1">
        <f t="shared" si="10"/>
        <v>4.4360032660801907E-2</v>
      </c>
      <c r="W55" s="2">
        <f t="shared" si="11"/>
        <v>0.26206781249766742</v>
      </c>
      <c r="X55" s="2">
        <f t="shared" si="12"/>
        <v>0.26731078285334348</v>
      </c>
      <c r="Y55" s="2">
        <f t="shared" si="13"/>
        <v>0.26731317802461274</v>
      </c>
      <c r="Z55" s="1">
        <f t="shared" si="14"/>
        <v>0.27261211855733869</v>
      </c>
    </row>
    <row r="56" spans="19:26" x14ac:dyDescent="0.25">
      <c r="S56" s="2" t="s">
        <v>719</v>
      </c>
      <c r="T56" s="2">
        <v>0.52</v>
      </c>
      <c r="U56" s="2" t="s">
        <v>720</v>
      </c>
      <c r="V56" s="1">
        <f t="shared" si="10"/>
        <v>4.7033245748820104E-2</v>
      </c>
      <c r="W56" s="2">
        <f t="shared" si="11"/>
        <v>0.27261212620566894</v>
      </c>
      <c r="X56" s="2">
        <f t="shared" si="12"/>
        <v>0.27796720247121215</v>
      </c>
      <c r="Y56" s="2">
        <f t="shared" si="13"/>
        <v>0.27796979484724954</v>
      </c>
      <c r="Z56" s="1">
        <f t="shared" si="14"/>
        <v>0.28338132935978966</v>
      </c>
    </row>
    <row r="57" spans="19:26" x14ac:dyDescent="0.25">
      <c r="S57" s="2" t="s">
        <v>721</v>
      </c>
      <c r="T57" s="2">
        <v>0.53</v>
      </c>
      <c r="U57" s="2" t="s">
        <v>722</v>
      </c>
      <c r="V57" s="1">
        <f t="shared" si="10"/>
        <v>4.981302483249074E-2</v>
      </c>
      <c r="W57" s="2">
        <f t="shared" si="11"/>
        <v>0.2833813374429624</v>
      </c>
      <c r="X57" s="2">
        <f t="shared" si="12"/>
        <v>0.28884950588351371</v>
      </c>
      <c r="Y57" s="2">
        <f t="shared" si="13"/>
        <v>0.28885230796998285</v>
      </c>
      <c r="Z57" s="1">
        <f t="shared" si="14"/>
        <v>0.29437745315234093</v>
      </c>
    </row>
    <row r="58" spans="19:26" x14ac:dyDescent="0.25">
      <c r="S58" s="2" t="s">
        <v>723</v>
      </c>
      <c r="T58" s="2">
        <v>0.54</v>
      </c>
      <c r="U58" s="2" t="s">
        <v>724</v>
      </c>
      <c r="V58" s="1">
        <f t="shared" si="10"/>
        <v>5.2701628862994565E-2</v>
      </c>
      <c r="W58" s="2">
        <f t="shared" si="11"/>
        <v>0.29437746168481282</v>
      </c>
      <c r="X58" s="2">
        <f t="shared" si="12"/>
        <v>0.299959769854375</v>
      </c>
      <c r="Y58" s="2">
        <f t="shared" si="13"/>
        <v>0.29996279476604809</v>
      </c>
      <c r="Z58" s="1">
        <f t="shared" si="14"/>
        <v>0.30560263001028659</v>
      </c>
    </row>
    <row r="59" spans="19:26" x14ac:dyDescent="0.25">
      <c r="S59" s="2" t="s">
        <v>725</v>
      </c>
      <c r="T59" s="2">
        <v>0.55000000000000004</v>
      </c>
      <c r="U59" s="2" t="s">
        <v>726</v>
      </c>
      <c r="V59" s="1">
        <f t="shared" si="10"/>
        <v>5.5701337564554476E-2</v>
      </c>
      <c r="W59" s="2">
        <f t="shared" si="11"/>
        <v>0.30560263900648049</v>
      </c>
      <c r="X59" s="2">
        <f t="shared" si="12"/>
        <v>0.31130019858836389</v>
      </c>
      <c r="Y59" s="2">
        <f t="shared" si="13"/>
        <v>0.31130346007627635</v>
      </c>
      <c r="Z59" s="1">
        <f t="shared" si="14"/>
        <v>0.31705913037320049</v>
      </c>
    </row>
    <row r="60" spans="19:26" x14ac:dyDescent="0.25">
      <c r="S60" s="2" t="s">
        <v>727</v>
      </c>
      <c r="T60" s="2">
        <v>0.56000000000000005</v>
      </c>
      <c r="U60" s="2" t="s">
        <v>728</v>
      </c>
      <c r="V60" s="1">
        <f t="shared" si="10"/>
        <v>5.8814452709069411E-2</v>
      </c>
      <c r="W60" s="2">
        <f t="shared" si="11"/>
        <v>0.31705913984746742</v>
      </c>
      <c r="X60" s="2">
        <f t="shared" si="12"/>
        <v>0.32287312960778686</v>
      </c>
      <c r="Y60" s="2">
        <f t="shared" si="13"/>
        <v>0.32287664208803651</v>
      </c>
      <c r="Z60" s="1">
        <f t="shared" si="14"/>
        <v>0.32874936104000707</v>
      </c>
    </row>
    <row r="61" spans="19:26" x14ac:dyDescent="0.25">
      <c r="S61" s="2" t="s">
        <v>729</v>
      </c>
      <c r="T61" s="2">
        <v>0.56999999999999995</v>
      </c>
      <c r="U61" s="2" t="s">
        <v>730</v>
      </c>
      <c r="V61" s="1">
        <f t="shared" si="10"/>
        <v>6.2043299449534614E-2</v>
      </c>
      <c r="W61" s="2">
        <f t="shared" si="11"/>
        <v>0.32874937100658458</v>
      </c>
      <c r="X61" s="2">
        <f t="shared" si="12"/>
        <v>0.3346810398670001</v>
      </c>
      <c r="Y61" s="2">
        <f t="shared" si="13"/>
        <v>0.33468481845131121</v>
      </c>
      <c r="Z61" s="1">
        <f t="shared" si="14"/>
        <v>0.34067587140760253</v>
      </c>
    </row>
    <row r="62" spans="19:26" x14ac:dyDescent="0.25">
      <c r="S62" s="2" t="s">
        <v>731</v>
      </c>
      <c r="T62" s="2">
        <v>0.57999999999999996</v>
      </c>
      <c r="U62" s="2" t="s">
        <v>732</v>
      </c>
      <c r="V62" s="1">
        <f t="shared" si="10"/>
        <v>6.5390227714619303E-2</v>
      </c>
      <c r="W62" s="2">
        <f t="shared" si="11"/>
        <v>0.34067588188056974</v>
      </c>
      <c r="X62" s="2">
        <f t="shared" si="12"/>
        <v>0.34672655211691256</v>
      </c>
      <c r="Y62" s="2">
        <f t="shared" si="13"/>
        <v>0.34673061264509458</v>
      </c>
      <c r="Z62" s="1">
        <f t="shared" si="14"/>
        <v>0.3528413599666741</v>
      </c>
    </row>
    <row r="63" spans="19:26" x14ac:dyDescent="0.25">
      <c r="S63" s="2" t="s">
        <v>733</v>
      </c>
      <c r="T63" s="2">
        <v>0.59</v>
      </c>
      <c r="U63" s="2" t="s">
        <v>734</v>
      </c>
      <c r="V63" s="1">
        <f t="shared" si="10"/>
        <v>6.8857613666904738E-2</v>
      </c>
      <c r="W63" s="2">
        <f t="shared" si="11"/>
        <v>0.35284137095990065</v>
      </c>
      <c r="X63" s="2">
        <f t="shared" si="12"/>
        <v>0.3590124415337998</v>
      </c>
      <c r="Y63" s="2">
        <f t="shared" si="13"/>
        <v>0.35901680060823754</v>
      </c>
      <c r="Z63" s="1">
        <f t="shared" si="14"/>
        <v>0.36524868106933678</v>
      </c>
    </row>
    <row r="64" spans="19:26" x14ac:dyDescent="0.25">
      <c r="S64" s="2" t="s">
        <v>735</v>
      </c>
      <c r="T64" s="2">
        <v>0.6</v>
      </c>
      <c r="U64" s="2" t="s">
        <v>736</v>
      </c>
      <c r="V64" s="1">
        <f t="shared" si="10"/>
        <v>7.2447861227426927E-2</v>
      </c>
      <c r="W64" s="2">
        <f t="shared" si="11"/>
        <v>0.3652486925964285</v>
      </c>
      <c r="X64" s="2">
        <f t="shared" si="12"/>
        <v>0.37154164262756184</v>
      </c>
      <c r="Y64" s="2">
        <f t="shared" si="13"/>
        <v>0.3715463176498866</v>
      </c>
      <c r="Z64" s="1">
        <f t="shared" si="14"/>
        <v>0.3779008519842576</v>
      </c>
    </row>
    <row r="65" spans="19:26" x14ac:dyDescent="0.25">
      <c r="S65" s="2" t="s">
        <v>738</v>
      </c>
      <c r="T65" s="2">
        <v>0.61</v>
      </c>
      <c r="U65" s="2" t="s">
        <v>739</v>
      </c>
      <c r="V65" s="1">
        <f t="shared" si="10"/>
        <v>7.6163403669319563E-2</v>
      </c>
      <c r="W65" s="2">
        <f t="shared" si="11"/>
        <v>0.37790086405849571</v>
      </c>
      <c r="X65" s="2">
        <f t="shared" si="12"/>
        <v>0.3843172564456348</v>
      </c>
      <c r="Y65" s="2">
        <f t="shared" si="13"/>
        <v>0.3843222656557333</v>
      </c>
      <c r="Z65" s="1">
        <f t="shared" si="14"/>
        <v>0.39080106025604849</v>
      </c>
    </row>
    <row r="66" spans="19:26" x14ac:dyDescent="0.25">
      <c r="S66" s="2" t="s">
        <v>740</v>
      </c>
      <c r="T66" s="2">
        <v>0.62</v>
      </c>
      <c r="U66" s="2" t="s">
        <v>741</v>
      </c>
      <c r="V66" s="1">
        <f t="shared" si="10"/>
        <v>8.0006705283515028E-2</v>
      </c>
      <c r="W66" s="2">
        <f t="shared" si="11"/>
        <v>0.39080107289032323</v>
      </c>
      <c r="X66" s="2">
        <f t="shared" si="12"/>
        <v>0.3973425580899197</v>
      </c>
      <c r="Y66" s="2">
        <f t="shared" si="13"/>
        <v>0.39734792060745194</v>
      </c>
      <c r="Z66" s="1">
        <f t="shared" si="14"/>
        <v>0.40395267138690555</v>
      </c>
    </row>
    <row r="67" spans="19:26" x14ac:dyDescent="0.25">
      <c r="S67" s="2" t="s">
        <v>742</v>
      </c>
      <c r="T67" s="2">
        <v>0.63</v>
      </c>
      <c r="U67" s="2" t="s">
        <v>743</v>
      </c>
      <c r="V67" s="1">
        <f t="shared" si="10"/>
        <v>8.3980263119634982E-2</v>
      </c>
      <c r="W67" s="2">
        <f t="shared" si="11"/>
        <v>0.40395268459364314</v>
      </c>
      <c r="X67" s="2">
        <f t="shared" si="12"/>
        <v>0.41062100456532846</v>
      </c>
      <c r="Y67" s="2">
        <f t="shared" si="13"/>
        <v>0.41062674043393632</v>
      </c>
      <c r="Z67" s="1">
        <f t="shared" si="14"/>
        <v>0.41735923685975107</v>
      </c>
    </row>
    <row r="68" spans="19:26" x14ac:dyDescent="0.25">
      <c r="S68" s="2" t="s">
        <v>744</v>
      </c>
      <c r="T68" s="2">
        <v>0.64</v>
      </c>
      <c r="U68" s="2" t="s">
        <v>745</v>
      </c>
      <c r="V68" s="1">
        <f t="shared" si="10"/>
        <v>8.8086608805388183E-2</v>
      </c>
      <c r="W68" s="2">
        <f t="shared" si="11"/>
        <v>0.41735925065083351</v>
      </c>
      <c r="X68" s="2">
        <f t="shared" si="12"/>
        <v>0.42415624297987004</v>
      </c>
      <c r="Y68" s="2">
        <f t="shared" si="13"/>
        <v>0.4241623732142723</v>
      </c>
      <c r="Z68" s="1">
        <f t="shared" si="14"/>
        <v>0.43102450252350444</v>
      </c>
    </row>
    <row r="69" spans="19:26" x14ac:dyDescent="0.25">
      <c r="S69" s="2" t="s">
        <v>746</v>
      </c>
      <c r="T69" s="2">
        <v>0.65</v>
      </c>
      <c r="U69" s="2" t="s">
        <v>747</v>
      </c>
      <c r="V69" s="1">
        <f t="shared" si="10"/>
        <v>9.2328310447992556E-2</v>
      </c>
      <c r="W69" s="2">
        <f t="shared" si="11"/>
        <v>0.43102451691018095</v>
      </c>
      <c r="X69" s="2">
        <f t="shared" si="12"/>
        <v>0.43795211911761517</v>
      </c>
      <c r="Y69" s="2">
        <f t="shared" si="13"/>
        <v>0.43795866575379938</v>
      </c>
      <c r="Z69" s="1">
        <f t="shared" si="14"/>
        <v>0.4449524173625739</v>
      </c>
    </row>
    <row r="70" spans="19:26" x14ac:dyDescent="0.25">
      <c r="S70" s="2" t="s">
        <v>748</v>
      </c>
      <c r="T70" s="2">
        <v>0.66</v>
      </c>
      <c r="U70" s="2" t="s">
        <v>749</v>
      </c>
      <c r="V70" s="1">
        <f t="shared" ref="V70:V104" si="15">V69+((0.01/6)*(W69+(2*X69)+(2*Y69)+Z69))</f>
        <v>9.6707974621351861E-2</v>
      </c>
      <c r="W70" s="2">
        <f t="shared" ref="W70:W104" si="16">(T70^2)+(V70^2)</f>
        <v>0.44495243235536408</v>
      </c>
      <c r="X70" s="2">
        <f t="shared" ref="X70:X104" si="17">((T70+(0.01*0.5))^2)+((V70+(0.5*W70*0.01))^2)</f>
        <v>0.45201268640739983</v>
      </c>
      <c r="Y70" s="2">
        <f t="shared" ref="Y70:Y104" si="18">((T70+(0.01*0.5))^2)+((V70+(0.5*X70*0.01))^2)</f>
        <v>0.45201967255613706</v>
      </c>
      <c r="Z70" s="1">
        <f t="shared" ref="Z70:Z104" si="19">((T70+0.01)^2)+((V70+(Y70*0.01))^2)</f>
        <v>0.45914714267424012</v>
      </c>
    </row>
    <row r="71" spans="19:26" x14ac:dyDescent="0.25">
      <c r="S71" s="2" t="s">
        <v>750</v>
      </c>
      <c r="T71" s="2">
        <v>0.67</v>
      </c>
      <c r="U71" s="2" t="s">
        <v>751</v>
      </c>
      <c r="V71" s="1">
        <f t="shared" si="15"/>
        <v>0.10122824844294633</v>
      </c>
      <c r="W71" s="2">
        <f t="shared" si="16"/>
        <v>0.45914715828282693</v>
      </c>
      <c r="X71" s="2">
        <f t="shared" si="17"/>
        <v>0.46634221531175618</v>
      </c>
      <c r="Y71" s="2">
        <f t="shared" si="18"/>
        <v>0.46634966521568161</v>
      </c>
      <c r="Z71" s="1">
        <f t="shared" si="19"/>
        <v>0.47361306167928641</v>
      </c>
    </row>
    <row r="72" spans="19:26" x14ac:dyDescent="0.25">
      <c r="S72" s="2" t="s">
        <v>752</v>
      </c>
      <c r="T72" s="2">
        <v>0.68</v>
      </c>
      <c r="U72" s="2" t="s">
        <v>753</v>
      </c>
      <c r="V72" s="1">
        <f t="shared" si="15"/>
        <v>0.1058918217446413</v>
      </c>
      <c r="W72" s="2">
        <f t="shared" si="16"/>
        <v>0.47361307791239898</v>
      </c>
      <c r="X72" s="2">
        <f t="shared" si="17"/>
        <v>0.48094520316231049</v>
      </c>
      <c r="Y72" s="2">
        <f t="shared" si="18"/>
        <v>0.48095314225683211</v>
      </c>
      <c r="Z72" s="1">
        <f t="shared" si="19"/>
        <v>0.48835478959305134</v>
      </c>
    </row>
    <row r="73" spans="19:26" x14ac:dyDescent="0.25">
      <c r="S73" s="2" t="s">
        <v>754</v>
      </c>
      <c r="T73" s="2">
        <v>0.69</v>
      </c>
      <c r="U73" s="2" t="s">
        <v>755</v>
      </c>
      <c r="V73" s="1">
        <f t="shared" si="15"/>
        <v>0.11070142934188086</v>
      </c>
      <c r="W73" s="2">
        <f t="shared" si="16"/>
        <v>0.48835480645833534</v>
      </c>
      <c r="X73" s="2">
        <f t="shared" si="17"/>
        <v>0.49582638446976929</v>
      </c>
      <c r="Y73" s="2">
        <f t="shared" si="18"/>
        <v>0.49583483944808598</v>
      </c>
      <c r="Z73" s="1">
        <f t="shared" si="19"/>
        <v>0.50337718418602451</v>
      </c>
    </row>
    <row r="74" spans="19:26" x14ac:dyDescent="0.25">
      <c r="S74" s="2" t="s">
        <v>756</v>
      </c>
      <c r="T74" s="2">
        <v>0.7</v>
      </c>
      <c r="U74" s="2" t="s">
        <v>757</v>
      </c>
      <c r="V74" s="1">
        <f t="shared" si="15"/>
        <v>0.11565985340601431</v>
      </c>
      <c r="W74" s="2">
        <f t="shared" si="16"/>
        <v>0.50337720168990063</v>
      </c>
      <c r="X74" s="2">
        <f t="shared" si="17"/>
        <v>0.51099074173863401</v>
      </c>
      <c r="Y74" s="2">
        <f t="shared" si="18"/>
        <v>0.51099974062116749</v>
      </c>
      <c r="Z74" s="1">
        <f t="shared" si="19"/>
        <v>0.51868535686520734</v>
      </c>
    </row>
    <row r="75" spans="19:26" x14ac:dyDescent="0.25">
      <c r="S75" s="2" t="s">
        <v>758</v>
      </c>
      <c r="T75" s="2">
        <v>0.71</v>
      </c>
      <c r="U75" s="2" t="s">
        <v>759</v>
      </c>
      <c r="V75" s="1">
        <f t="shared" si="15"/>
        <v>0.1207699259448055</v>
      </c>
      <c r="W75" s="2">
        <f t="shared" si="16"/>
        <v>0.51868537501271383</v>
      </c>
      <c r="X75" s="2">
        <f t="shared" si="17"/>
        <v>0.5264435168189594</v>
      </c>
      <c r="Y75" s="2">
        <f t="shared" si="18"/>
        <v>0.52645308902752719</v>
      </c>
      <c r="Z75" s="1">
        <f t="shared" si="19"/>
        <v>0.53428468430971376</v>
      </c>
    </row>
    <row r="76" spans="19:26" x14ac:dyDescent="0.25">
      <c r="S76" s="2" t="s">
        <v>760</v>
      </c>
      <c r="T76" s="2">
        <v>0.72</v>
      </c>
      <c r="U76" s="2" t="s">
        <v>761</v>
      </c>
      <c r="V76" s="1">
        <f t="shared" si="15"/>
        <v>0.12603453139649784</v>
      </c>
      <c r="W76" s="2">
        <f t="shared" si="16"/>
        <v>0.53428470310433474</v>
      </c>
      <c r="X76" s="2">
        <f t="shared" si="17"/>
        <v>0.54219022282981477</v>
      </c>
      <c r="Y76" s="2">
        <f t="shared" si="18"/>
        <v>0.54220039926689934</v>
      </c>
      <c r="Z76" s="1">
        <f t="shared" si="19"/>
        <v>0.55018082069652319</v>
      </c>
    </row>
    <row r="77" spans="19:26" x14ac:dyDescent="0.25">
      <c r="S77" s="2" t="s">
        <v>762</v>
      </c>
      <c r="T77" s="2">
        <v>0.73</v>
      </c>
      <c r="U77" s="2" t="s">
        <v>763</v>
      </c>
      <c r="V77" s="1">
        <f t="shared" si="15"/>
        <v>0.13145660934315498</v>
      </c>
      <c r="W77" s="2">
        <f t="shared" si="16"/>
        <v>0.55018084013999879</v>
      </c>
      <c r="X77" s="2">
        <f t="shared" si="17"/>
        <v>0.55823665669162392</v>
      </c>
      <c r="Y77" s="2">
        <f t="shared" si="18"/>
        <v>0.55824746982511808</v>
      </c>
      <c r="Z77" s="1">
        <f t="shared" si="19"/>
        <v>0.56637971055490755</v>
      </c>
    </row>
    <row r="78" spans="19:26" x14ac:dyDescent="0.25">
      <c r="S78" s="2" t="s">
        <v>764</v>
      </c>
      <c r="T78" s="2">
        <v>0.74</v>
      </c>
      <c r="U78" s="2" t="s">
        <v>765</v>
      </c>
      <c r="V78" s="1">
        <f t="shared" si="15"/>
        <v>0.13703915734936897</v>
      </c>
      <c r="W78" s="2">
        <f t="shared" si="16"/>
        <v>0.56637973064702507</v>
      </c>
      <c r="X78" s="2">
        <f t="shared" si="17"/>
        <v>0.57458891230728359</v>
      </c>
      <c r="Y78" s="2">
        <f t="shared" si="18"/>
        <v>0.57460039626112758</v>
      </c>
      <c r="Z78" s="1">
        <f t="shared" si="19"/>
        <v>0.58288760229088821</v>
      </c>
    </row>
    <row r="79" spans="19:26" x14ac:dyDescent="0.25">
      <c r="S79" s="2" t="s">
        <v>766</v>
      </c>
      <c r="T79" s="2">
        <v>0.75</v>
      </c>
      <c r="U79" s="2" t="s">
        <v>767</v>
      </c>
      <c r="V79" s="1">
        <f t="shared" si="15"/>
        <v>0.14278523393282685</v>
      </c>
      <c r="W79" s="2">
        <f t="shared" si="16"/>
        <v>0.58288762302925212</v>
      </c>
      <c r="X79" s="2">
        <f t="shared" si="17"/>
        <v>0.59125339443488689</v>
      </c>
      <c r="Y79" s="2">
        <f t="shared" si="18"/>
        <v>0.59126558508604254</v>
      </c>
      <c r="Z79" s="1">
        <f t="shared" si="19"/>
        <v>0.5997110624261216</v>
      </c>
    </row>
    <row r="80" spans="19:26" x14ac:dyDescent="0.25">
      <c r="S80" s="2" t="s">
        <v>768</v>
      </c>
      <c r="T80" s="2">
        <v>0.76</v>
      </c>
      <c r="U80" s="2" t="s">
        <v>769</v>
      </c>
      <c r="V80" s="1">
        <f t="shared" si="15"/>
        <v>0.14869796167365557</v>
      </c>
      <c r="W80" s="2">
        <f t="shared" si="16"/>
        <v>0.59971108380589999</v>
      </c>
      <c r="X80" s="2">
        <f t="shared" si="17"/>
        <v>0.60823683329805134</v>
      </c>
      <c r="Y80" s="2">
        <f t="shared" si="18"/>
        <v>0.6082497683802971</v>
      </c>
      <c r="Z80" s="1">
        <f t="shared" si="19"/>
        <v>0.61685699059890586</v>
      </c>
    </row>
    <row r="81" spans="19:26" x14ac:dyDescent="0.25">
      <c r="S81" s="2" t="s">
        <v>770</v>
      </c>
      <c r="T81" s="2">
        <v>0.77</v>
      </c>
      <c r="U81" s="2" t="s">
        <v>771</v>
      </c>
      <c r="V81" s="1">
        <f t="shared" si="15"/>
        <v>0.15478053046992474</v>
      </c>
      <c r="W81" s="2">
        <f t="shared" si="16"/>
        <v>0.61685701261255133</v>
      </c>
      <c r="X81" s="2">
        <f t="shared" si="17"/>
        <v>0.62554629998326428</v>
      </c>
      <c r="Y81" s="2">
        <f t="shared" si="18"/>
        <v>0.62556001919833604</v>
      </c>
      <c r="Z81" s="1">
        <f t="shared" si="19"/>
        <v>0.63433263537855922</v>
      </c>
    </row>
    <row r="82" spans="19:26" x14ac:dyDescent="0.25">
      <c r="S82" s="2" t="s">
        <v>772</v>
      </c>
      <c r="T82" s="2">
        <v>0.78</v>
      </c>
      <c r="U82" s="2" t="s">
        <v>773</v>
      </c>
      <c r="V82" s="1">
        <f t="shared" si="15"/>
        <v>0.16103620094718193</v>
      </c>
      <c r="W82" s="2">
        <f t="shared" si="16"/>
        <v>0.63433265801550121</v>
      </c>
      <c r="X82" s="2">
        <f t="shared" si="17"/>
        <v>0.64318922267736223</v>
      </c>
      <c r="Y82" s="2">
        <f t="shared" si="18"/>
        <v>0.64320376781400668</v>
      </c>
      <c r="Z82" s="1">
        <f t="shared" si="19"/>
        <v>0.65214561094826784</v>
      </c>
    </row>
    <row r="83" spans="19:26" x14ac:dyDescent="0.25">
      <c r="S83" s="2" t="s">
        <v>774</v>
      </c>
      <c r="T83" s="2">
        <v>0.79</v>
      </c>
      <c r="U83" s="2" t="s">
        <v>775</v>
      </c>
      <c r="V83" s="1">
        <f t="shared" si="15"/>
        <v>0.16746830803042612</v>
      </c>
      <c r="W83" s="2">
        <f t="shared" si="16"/>
        <v>0.65214563419457383</v>
      </c>
      <c r="X83" s="2">
        <f t="shared" si="17"/>
        <v>0.66117340380225864</v>
      </c>
      <c r="Y83" s="2">
        <f t="shared" si="18"/>
        <v>0.66118881886381597</v>
      </c>
      <c r="Z83" s="1">
        <f t="shared" si="19"/>
        <v>0.67030391471566808</v>
      </c>
    </row>
    <row r="84" spans="19:26" x14ac:dyDescent="0.25">
      <c r="S84" s="2" t="s">
        <v>776</v>
      </c>
      <c r="T84" s="2">
        <v>0.8</v>
      </c>
      <c r="U84" s="2" t="s">
        <v>777</v>
      </c>
      <c r="V84" s="1">
        <f t="shared" si="15"/>
        <v>0.17408026468749677</v>
      </c>
      <c r="W84" s="2">
        <f t="shared" si="16"/>
        <v>0.6703039385536691</v>
      </c>
      <c r="X84" s="2">
        <f t="shared" si="17"/>
        <v>0.67950703810836499</v>
      </c>
      <c r="Y84" s="2">
        <f t="shared" si="18"/>
        <v>0.67952336944954916</v>
      </c>
      <c r="Z84" s="1">
        <f t="shared" si="19"/>
        <v>0.68881594591493422</v>
      </c>
    </row>
    <row r="85" spans="19:26" x14ac:dyDescent="0.25">
      <c r="S85" s="2" t="s">
        <v>778</v>
      </c>
      <c r="T85" s="2">
        <v>0.81</v>
      </c>
      <c r="U85" s="2" t="s">
        <v>779</v>
      </c>
      <c r="V85" s="1">
        <f t="shared" si="15"/>
        <v>0.18087556585347081</v>
      </c>
      <c r="W85" s="2">
        <f t="shared" si="16"/>
        <v>0.68881597032281339</v>
      </c>
      <c r="X85" s="2">
        <f t="shared" si="17"/>
        <v>0.69819873179284808</v>
      </c>
      <c r="Y85" s="2">
        <f t="shared" si="18"/>
        <v>0.69821602826645235</v>
      </c>
      <c r="Z85" s="1">
        <f t="shared" si="19"/>
        <v>0.70769052526903931</v>
      </c>
    </row>
    <row r="86" spans="19:26" x14ac:dyDescent="0.25">
      <c r="S86" s="2" t="s">
        <v>780</v>
      </c>
      <c r="T86" s="2">
        <v>0.82</v>
      </c>
      <c r="U86" s="2" t="s">
        <v>781</v>
      </c>
      <c r="V86" s="1">
        <f t="shared" si="15"/>
        <v>0.18785779254632157</v>
      </c>
      <c r="W86" s="2">
        <f t="shared" si="16"/>
        <v>0.70769055022037664</v>
      </c>
      <c r="X86" s="2">
        <f t="shared" si="17"/>
        <v>0.71725752271395138</v>
      </c>
      <c r="Y86" s="2">
        <f t="shared" si="18"/>
        <v>0.71727583582826682</v>
      </c>
      <c r="Z86" s="1">
        <f t="shared" si="19"/>
        <v>0.72693691578615338</v>
      </c>
    </row>
    <row r="87" spans="19:26" x14ac:dyDescent="0.25">
      <c r="S87" s="2" t="s">
        <v>782</v>
      </c>
      <c r="T87" s="2">
        <v>0.83</v>
      </c>
      <c r="U87" s="2" t="s">
        <v>783</v>
      </c>
      <c r="V87" s="1">
        <f t="shared" si="15"/>
        <v>0.19503061618480652</v>
      </c>
      <c r="W87" s="2">
        <f t="shared" si="16"/>
        <v>0.72693694124942532</v>
      </c>
      <c r="X87" s="2">
        <f t="shared" si="17"/>
        <v>0.73669290177813285</v>
      </c>
      <c r="Y87" s="2">
        <f t="shared" si="18"/>
        <v>0.73671228586594117</v>
      </c>
      <c r="Z87" s="1">
        <f t="shared" si="19"/>
        <v>0.74656484476990681</v>
      </c>
    </row>
    <row r="88" spans="19:26" x14ac:dyDescent="0.25">
      <c r="S88" s="2" t="s">
        <v>784</v>
      </c>
      <c r="T88" s="2">
        <v>0.84</v>
      </c>
      <c r="U88" s="2" t="s">
        <v>785</v>
      </c>
      <c r="V88" s="1">
        <f t="shared" si="15"/>
        <v>0.20239780312031899</v>
      </c>
      <c r="W88" s="2">
        <f t="shared" si="16"/>
        <v>0.74656487070793132</v>
      </c>
      <c r="X88" s="2">
        <f t="shared" si="17"/>
        <v>0.75651483558276655</v>
      </c>
      <c r="Y88" s="2">
        <f t="shared" si="18"/>
        <v>0.7565353479828415</v>
      </c>
      <c r="Z88" s="1">
        <f t="shared" si="19"/>
        <v>0.76658452712949798</v>
      </c>
    </row>
    <row r="89" spans="19:26" x14ac:dyDescent="0.25">
      <c r="S89" s="2" t="s">
        <v>786</v>
      </c>
      <c r="T89" s="2">
        <v>0.85</v>
      </c>
      <c r="U89" s="2" t="s">
        <v>787</v>
      </c>
      <c r="V89" s="1">
        <f t="shared" si="15"/>
        <v>0.20996321939526674</v>
      </c>
      <c r="W89" s="2">
        <f t="shared" si="16"/>
        <v>0.76658455349882482</v>
      </c>
      <c r="X89" s="2">
        <f t="shared" si="17"/>
        <v>0.7767337904036794</v>
      </c>
      <c r="Y89" s="2">
        <f t="shared" si="18"/>
        <v>0.77675549165581614</v>
      </c>
      <c r="Z89" s="1">
        <f t="shared" si="19"/>
        <v>0.78700669008242674</v>
      </c>
    </row>
    <row r="90" spans="19:26" x14ac:dyDescent="0.25">
      <c r="S90" s="2" t="s">
        <v>788</v>
      </c>
      <c r="T90" s="2">
        <v>0.86</v>
      </c>
      <c r="U90" s="2" t="s">
        <v>789</v>
      </c>
      <c r="V90" s="1">
        <f t="shared" si="15"/>
        <v>0.21773083574143381</v>
      </c>
      <c r="W90" s="2">
        <f t="shared" si="16"/>
        <v>0.7870067168326631</v>
      </c>
      <c r="X90" s="2">
        <f t="shared" si="17"/>
        <v>0.79736075762387271</v>
      </c>
      <c r="Y90" s="2">
        <f t="shared" si="18"/>
        <v>0.79738371167855693</v>
      </c>
      <c r="Z90" s="1">
        <f t="shared" si="19"/>
        <v>0.80784259935003588</v>
      </c>
    </row>
    <row r="91" spans="19:26" x14ac:dyDescent="0.25">
      <c r="S91" s="2" t="s">
        <v>790</v>
      </c>
      <c r="T91" s="2">
        <v>0.87</v>
      </c>
      <c r="U91" s="2" t="s">
        <v>791</v>
      </c>
      <c r="V91" s="1">
        <f t="shared" si="15"/>
        <v>0.22570473283274642</v>
      </c>
      <c r="W91" s="2">
        <f t="shared" si="16"/>
        <v>0.80784262642310145</v>
      </c>
      <c r="X91" s="2">
        <f t="shared" si="17"/>
        <v>0.81840728070750535</v>
      </c>
      <c r="Y91" s="2">
        <f t="shared" si="18"/>
        <v>0.81843155515143395</v>
      </c>
      <c r="Z91" s="1">
        <f t="shared" si="19"/>
        <v>0.8291040869540951</v>
      </c>
    </row>
    <row r="92" spans="19:26" x14ac:dyDescent="0.25">
      <c r="S92" s="2" t="s">
        <v>792</v>
      </c>
      <c r="T92" s="2">
        <v>0.88</v>
      </c>
      <c r="U92" s="2" t="s">
        <v>793</v>
      </c>
      <c r="V92" s="1">
        <f t="shared" si="15"/>
        <v>0.23388910680790487</v>
      </c>
      <c r="W92" s="2">
        <f t="shared" si="16"/>
        <v>0.82910411428339947</v>
      </c>
      <c r="X92" s="2">
        <f t="shared" si="17"/>
        <v>0.83988548383161266</v>
      </c>
      <c r="Y92" s="2">
        <f t="shared" si="18"/>
        <v>0.83991115013039142</v>
      </c>
      <c r="Z92" s="1">
        <f t="shared" si="19"/>
        <v>0.85080358073145079</v>
      </c>
    </row>
    <row r="93" spans="19:26" x14ac:dyDescent="0.25">
      <c r="S93" s="2" t="s">
        <v>794</v>
      </c>
      <c r="T93" s="2">
        <v>0.89</v>
      </c>
      <c r="U93" s="2" t="s">
        <v>795</v>
      </c>
      <c r="V93" s="1">
        <f t="shared" si="15"/>
        <v>0.24228827507946962</v>
      </c>
      <c r="W93" s="2">
        <f t="shared" si="16"/>
        <v>0.85080360824098478</v>
      </c>
      <c r="X93" s="2">
        <f t="shared" si="17"/>
        <v>0.86180810229720062</v>
      </c>
      <c r="Y93" s="2">
        <f t="shared" si="18"/>
        <v>0.86183523605666534</v>
      </c>
      <c r="Z93" s="1">
        <f t="shared" si="19"/>
        <v>0.87295413569333324</v>
      </c>
    </row>
    <row r="94" spans="19:26" x14ac:dyDescent="0.25">
      <c r="S94" s="2" t="s">
        <v>796</v>
      </c>
      <c r="T94" s="2">
        <v>0.9</v>
      </c>
      <c r="U94" s="2" t="s">
        <v>797</v>
      </c>
      <c r="V94" s="1">
        <f t="shared" si="15"/>
        <v>0.25090668244720638</v>
      </c>
      <c r="W94" s="2">
        <f t="shared" si="16"/>
        <v>0.87295416329666331</v>
      </c>
      <c r="X94" s="2">
        <f t="shared" si="17"/>
        <v>0.88418851485135619</v>
      </c>
      <c r="Y94" s="2">
        <f t="shared" si="18"/>
        <v>0.88421719609910088</v>
      </c>
      <c r="Z94" s="1">
        <f t="shared" si="19"/>
        <v>0.895569467366371</v>
      </c>
    </row>
    <row r="95" spans="19:26" x14ac:dyDescent="0.25">
      <c r="S95" s="2" t="s">
        <v>798</v>
      </c>
      <c r="T95" s="2">
        <v>0.91</v>
      </c>
      <c r="U95" s="2" t="s">
        <v>799</v>
      </c>
      <c r="V95" s="1">
        <f t="shared" si="15"/>
        <v>0.25974890753481295</v>
      </c>
      <c r="W95" s="2">
        <f t="shared" si="16"/>
        <v>0.89556949496552885</v>
      </c>
      <c r="X95" s="2">
        <f t="shared" si="17"/>
        <v>0.90704077806292471</v>
      </c>
      <c r="Y95" s="2">
        <f t="shared" si="18"/>
        <v>0.90707109155176935</v>
      </c>
      <c r="Z95" s="1">
        <f t="shared" si="19"/>
        <v>0.9186639872637814</v>
      </c>
    </row>
    <row r="96" spans="19:26" x14ac:dyDescent="0.25">
      <c r="S96" s="2" t="s">
        <v>800</v>
      </c>
      <c r="T96" s="2">
        <v>0.92</v>
      </c>
      <c r="U96" s="2" t="s">
        <v>801</v>
      </c>
      <c r="V96" s="1">
        <f t="shared" si="15"/>
        <v>0.26881966957057746</v>
      </c>
      <c r="W96" s="2">
        <f t="shared" si="16"/>
        <v>0.9186640147480345</v>
      </c>
      <c r="X96" s="2">
        <f t="shared" si="17"/>
        <v>0.93037966290624385</v>
      </c>
      <c r="Y96" s="2">
        <f t="shared" si="18"/>
        <v>0.9304116984415397</v>
      </c>
      <c r="Z96" s="1">
        <f t="shared" si="19"/>
        <v>0.94225284064768733</v>
      </c>
    </row>
    <row r="97" spans="19:26" x14ac:dyDescent="0.25">
      <c r="S97" s="2" t="s">
        <v>802</v>
      </c>
      <c r="T97" s="2">
        <v>0.93</v>
      </c>
      <c r="U97" s="2" t="s">
        <v>803</v>
      </c>
      <c r="V97" s="1">
        <f t="shared" si="15"/>
        <v>0.27812383553406295</v>
      </c>
      <c r="W97" s="2">
        <f t="shared" si="16"/>
        <v>0.94225286789217866</v>
      </c>
      <c r="X97" s="2">
        <f t="shared" si="17"/>
        <v>0.95422069372046636</v>
      </c>
      <c r="Y97" s="2">
        <f t="shared" si="18"/>
        <v>0.95425454651332187</v>
      </c>
      <c r="Z97" s="1">
        <f t="shared" si="19"/>
        <v>0.96635194675717484</v>
      </c>
    </row>
    <row r="98" spans="19:26" x14ac:dyDescent="0.25">
      <c r="S98" s="2" t="s">
        <v>804</v>
      </c>
      <c r="T98" s="2">
        <v>0.94</v>
      </c>
      <c r="U98" s="2" t="s">
        <v>805</v>
      </c>
      <c r="V98" s="1">
        <f t="shared" si="15"/>
        <v>0.28766642769259115</v>
      </c>
      <c r="W98" s="2">
        <f t="shared" si="16"/>
        <v>0.96635197362141667</v>
      </c>
      <c r="X98" s="2">
        <f t="shared" si="17"/>
        <v>0.97858018972629335</v>
      </c>
      <c r="Y98" s="2">
        <f t="shared" si="18"/>
        <v>0.9786159607750029</v>
      </c>
      <c r="Z98" s="1">
        <f t="shared" si="19"/>
        <v>0.99097804169166703</v>
      </c>
    </row>
    <row r="99" spans="19:26" x14ac:dyDescent="0.25">
      <c r="S99" s="2" t="s">
        <v>806</v>
      </c>
      <c r="T99" s="2">
        <v>0.95</v>
      </c>
      <c r="U99" s="2" t="s">
        <v>807</v>
      </c>
      <c r="V99" s="1">
        <f t="shared" si="15"/>
        <v>0.2974526315531173</v>
      </c>
      <c r="W99" s="2">
        <f t="shared" si="16"/>
        <v>0.99097806801787458</v>
      </c>
      <c r="X99" s="2">
        <f t="shared" si="17"/>
        <v>1.0034753092975903</v>
      </c>
      <c r="Y99" s="2">
        <f t="shared" si="18"/>
        <v>1.0035131057997753</v>
      </c>
      <c r="Z99" s="1">
        <f t="shared" si="19"/>
        <v>1.0161487241555893</v>
      </c>
    </row>
    <row r="100" spans="19:26" x14ac:dyDescent="0.25">
      <c r="S100" s="2" t="s">
        <v>808</v>
      </c>
      <c r="T100" s="2">
        <v>0.96</v>
      </c>
      <c r="U100" s="2" t="s">
        <v>809</v>
      </c>
      <c r="V100" s="1">
        <f t="shared" si="15"/>
        <v>0.30748780425706429</v>
      </c>
      <c r="W100" s="2">
        <f t="shared" si="16"/>
        <v>1.0161487497668307</v>
      </c>
      <c r="X100" s="2">
        <f t="shared" si="17"/>
        <v>1.0289240972025155</v>
      </c>
      <c r="Y100" s="2">
        <f t="shared" si="18"/>
        <v>1.0289640330007357</v>
      </c>
      <c r="Z100" s="1">
        <f t="shared" si="19"/>
        <v>1.0418825042882893</v>
      </c>
    </row>
    <row r="101" spans="19:26" x14ac:dyDescent="0.25">
      <c r="S101" s="2" t="s">
        <v>810</v>
      </c>
      <c r="T101" s="2">
        <v>0.97</v>
      </c>
      <c r="U101" s="2" t="s">
        <v>811</v>
      </c>
      <c r="V101" s="1">
        <f t="shared" si="15"/>
        <v>0.31777748344783369</v>
      </c>
      <c r="W101" s="2">
        <f t="shared" si="16"/>
        <v>1.0418825289864382</v>
      </c>
      <c r="X101" s="2">
        <f t="shared" si="17"/>
        <v>1.0549455350476391</v>
      </c>
      <c r="Y101" s="2">
        <f t="shared" si="18"/>
        <v>1.0549877311115057</v>
      </c>
      <c r="Z101" s="1">
        <f t="shared" si="19"/>
        <v>1.0681988558229367</v>
      </c>
    </row>
    <row r="102" spans="19:26" x14ac:dyDescent="0.25">
      <c r="S102" s="2" t="s">
        <v>812</v>
      </c>
      <c r="T102" s="2">
        <v>0.98</v>
      </c>
      <c r="U102" s="2" t="s">
        <v>813</v>
      </c>
      <c r="V102" s="1">
        <f t="shared" si="15"/>
        <v>0.32832739664304644</v>
      </c>
      <c r="W102" s="2">
        <f t="shared" si="16"/>
        <v>1.0681988793864003</v>
      </c>
      <c r="X102" s="2">
        <f t="shared" si="17"/>
        <v>1.0815595951792079</v>
      </c>
      <c r="Y102" s="2">
        <f t="shared" si="18"/>
        <v>1.0816041801273435</v>
      </c>
      <c r="Z102" s="1">
        <f t="shared" si="19"/>
        <v>1.0951182718398362</v>
      </c>
    </row>
    <row r="103" spans="19:26" x14ac:dyDescent="0.25">
      <c r="S103" s="2" t="s">
        <v>814</v>
      </c>
      <c r="T103" s="2">
        <v>0.99</v>
      </c>
      <c r="U103" s="2" t="s">
        <v>815</v>
      </c>
      <c r="V103" s="1">
        <f t="shared" si="15"/>
        <v>0.33914347114611199</v>
      </c>
      <c r="W103" s="2">
        <f t="shared" si="16"/>
        <v>1.0951182940210336</v>
      </c>
      <c r="X103" s="2">
        <f t="shared" si="17"/>
        <v>1.1087872983184803</v>
      </c>
      <c r="Y103" s="2">
        <f t="shared" si="18"/>
        <v>1.108834408984001</v>
      </c>
      <c r="Z103" s="1">
        <f t="shared" si="19"/>
        <v>1.1226623244034699</v>
      </c>
    </row>
    <row r="104" spans="19:26" x14ac:dyDescent="0.25">
      <c r="S104" s="2" t="s">
        <v>816</v>
      </c>
      <c r="T104" s="2">
        <v>1</v>
      </c>
      <c r="U104" s="2" t="s">
        <v>817</v>
      </c>
      <c r="V104" s="15">
        <f t="shared" si="15"/>
        <v>0.35023184453449441</v>
      </c>
      <c r="W104" s="2">
        <f t="shared" si="16"/>
        <v>1.1226623449260342</v>
      </c>
      <c r="X104" s="2">
        <f t="shared" si="17"/>
        <v>1.1366507752330806</v>
      </c>
      <c r="Y104" s="2">
        <f t="shared" si="18"/>
        <v>1.1367005572766695</v>
      </c>
      <c r="Z104" s="1">
        <f t="shared" si="19"/>
        <v>1.1508537283988935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B04B-99F2-4EFD-BF6D-8DE7122E64DB}">
  <dimension ref="A1:V504"/>
  <sheetViews>
    <sheetView topLeftCell="L1" workbookViewId="0">
      <selection activeCell="O3" sqref="O3:V504"/>
    </sheetView>
  </sheetViews>
  <sheetFormatPr baseColWidth="10" defaultRowHeight="15" x14ac:dyDescent="0.25"/>
  <sheetData>
    <row r="1" spans="1:22" x14ac:dyDescent="0.25">
      <c r="A1" t="s">
        <v>1229</v>
      </c>
      <c r="G1" t="s">
        <v>1229</v>
      </c>
      <c r="O1" t="s">
        <v>1229</v>
      </c>
    </row>
    <row r="2" spans="1:22" x14ac:dyDescent="0.25">
      <c r="A2" t="s">
        <v>1230</v>
      </c>
      <c r="G2" t="s">
        <v>1230</v>
      </c>
      <c r="O2" t="s">
        <v>1230</v>
      </c>
    </row>
    <row r="3" spans="1:22" x14ac:dyDescent="0.25">
      <c r="A3" t="s">
        <v>1627</v>
      </c>
      <c r="E3" s="6" t="s">
        <v>678</v>
      </c>
      <c r="G3" s="1" t="s">
        <v>1628</v>
      </c>
      <c r="H3" s="1"/>
      <c r="I3" s="1"/>
      <c r="J3" s="1"/>
      <c r="K3" s="2" t="s">
        <v>671</v>
      </c>
      <c r="L3" s="2" t="s">
        <v>673</v>
      </c>
      <c r="M3" s="2" t="s">
        <v>672</v>
      </c>
      <c r="O3" s="2" t="s">
        <v>1629</v>
      </c>
      <c r="P3" s="1"/>
      <c r="Q3" s="1"/>
      <c r="R3" s="1"/>
      <c r="S3" s="1" t="s">
        <v>671</v>
      </c>
      <c r="T3" s="1" t="s">
        <v>672</v>
      </c>
      <c r="U3" s="1" t="s">
        <v>1223</v>
      </c>
      <c r="V3" s="1" t="s">
        <v>1224</v>
      </c>
    </row>
    <row r="4" spans="1:22" x14ac:dyDescent="0.25">
      <c r="A4" s="6" t="s">
        <v>1</v>
      </c>
      <c r="B4" s="6">
        <v>2</v>
      </c>
      <c r="C4" s="6" t="s">
        <v>639</v>
      </c>
      <c r="D4" s="6">
        <v>12</v>
      </c>
      <c r="E4" s="6">
        <f>4-(D4/(100+B4))</f>
        <v>3.8823529411764706</v>
      </c>
      <c r="F4" s="6"/>
      <c r="G4" s="2" t="s">
        <v>1</v>
      </c>
      <c r="H4" s="2">
        <v>2</v>
      </c>
      <c r="I4" s="2" t="s">
        <v>639</v>
      </c>
      <c r="J4" s="2">
        <v>12</v>
      </c>
      <c r="K4" s="2">
        <f>4-(J4/(100+H4))</f>
        <v>3.8823529411764706</v>
      </c>
      <c r="L4" s="2">
        <f>J4+(0.006*K4)</f>
        <v>12.023294117647058</v>
      </c>
      <c r="M4" s="2">
        <f>4-(J4/(100+(H4+0.006)))</f>
        <v>3.8823598611846362</v>
      </c>
      <c r="N4" s="6"/>
      <c r="O4" s="2" t="s">
        <v>1</v>
      </c>
      <c r="P4" s="2">
        <v>2</v>
      </c>
      <c r="Q4" s="2" t="s">
        <v>639</v>
      </c>
      <c r="R4" s="1">
        <v>12</v>
      </c>
      <c r="S4" s="1">
        <f>4-(R4/(100+P4))</f>
        <v>3.8823529411764706</v>
      </c>
      <c r="T4" s="1">
        <f>4-((R4+(0.5*S4*0.006))/(100+(P4+(0.5*0.006))))</f>
        <v>3.8822422177894422</v>
      </c>
      <c r="U4" s="1">
        <f>4-((R4+(0.5*T4*0.006))/(100+(P4+(0.5*0.006))))</f>
        <v>3.8822422210459164</v>
      </c>
      <c r="V4" s="1">
        <f>4-((R4+(U4*0.006))/(100+(P4+0.006)))</f>
        <v>3.8821315074277369</v>
      </c>
    </row>
    <row r="5" spans="1:22" x14ac:dyDescent="0.25">
      <c r="A5" s="6" t="s">
        <v>637</v>
      </c>
      <c r="B5" s="6">
        <v>2.0059999999999998</v>
      </c>
      <c r="C5" s="6" t="s">
        <v>640</v>
      </c>
      <c r="D5" s="6">
        <f>D4+(0.006*E4)</f>
        <v>12.023294117647058</v>
      </c>
      <c r="E5" s="6">
        <f>4-(D5/(100+B5))</f>
        <v>3.8821315009151709</v>
      </c>
      <c r="F5" s="6"/>
      <c r="G5" s="2" t="s">
        <v>637</v>
      </c>
      <c r="H5" s="2">
        <v>2.0059999999999998</v>
      </c>
      <c r="I5" s="2" t="s">
        <v>640</v>
      </c>
      <c r="J5" s="2">
        <f>J4+((0.006*0.5)*(K4+M4))</f>
        <v>12.023294138407083</v>
      </c>
      <c r="K5" s="2">
        <f>4-(J5/(100+H5))</f>
        <v>3.8821315007116532</v>
      </c>
      <c r="L5" s="2">
        <f>J5+(0.006*K5)</f>
        <v>12.046586927411353</v>
      </c>
      <c r="M5" s="2">
        <f>4-(J5/(100+(H5+0.006)))</f>
        <v>3.8821384333371851</v>
      </c>
      <c r="N5" s="6"/>
      <c r="O5" s="2" t="s">
        <v>637</v>
      </c>
      <c r="P5" s="2">
        <v>2.0059999999999998</v>
      </c>
      <c r="Q5" s="2" t="s">
        <v>640</v>
      </c>
      <c r="R5" s="1">
        <f>R4+(((1/6)*0.006)*(S4+(2*T4)+(U4*2)+V4))</f>
        <v>12.023293453326275</v>
      </c>
      <c r="S5" s="1">
        <f>4-(R5/(100+P5))</f>
        <v>3.8821315074277369</v>
      </c>
      <c r="T5" s="1">
        <f>4-((R5+(0.5*S5*0.006))/(100+(P5+(0.5*0.006))))</f>
        <v>3.8820208035776398</v>
      </c>
      <c r="U5" s="1">
        <f>4-((R5+(0.5*T5*0.006))/(100+(P5+(0.5*0.006))))</f>
        <v>3.8820208068333479</v>
      </c>
      <c r="V5" s="1">
        <f>4-((R5+(U5*0.006))/(100+(P5+0.006)))</f>
        <v>3.8819101127498015</v>
      </c>
    </row>
    <row r="6" spans="1:22" x14ac:dyDescent="0.25">
      <c r="A6" s="6" t="s">
        <v>638</v>
      </c>
      <c r="B6" s="6">
        <v>2.012</v>
      </c>
      <c r="C6" s="6" t="s">
        <v>641</v>
      </c>
      <c r="D6" s="6">
        <f t="shared" ref="D6:D69" si="0">D5+(0.006*E5)</f>
        <v>12.04658690665255</v>
      </c>
      <c r="E6" s="6">
        <f t="shared" ref="E6:E69" si="1">4-(D6/(100+B6))</f>
        <v>3.881910099726968</v>
      </c>
      <c r="F6" s="6"/>
      <c r="G6" s="2" t="s">
        <v>638</v>
      </c>
      <c r="H6" s="2">
        <v>2.012</v>
      </c>
      <c r="I6" s="2" t="s">
        <v>641</v>
      </c>
      <c r="J6" s="2">
        <f t="shared" ref="J6:J69" si="2">J5+((0.006*0.5)*(K5+M5))</f>
        <v>12.04658694820923</v>
      </c>
      <c r="K6" s="2">
        <f t="shared" ref="K6:K69" si="3">4-(J6/(100+H6))</f>
        <v>3.8819100993195974</v>
      </c>
      <c r="L6" s="2">
        <f t="shared" ref="L6:L69" si="4">J6+(0.006*K6)</f>
        <v>12.069878408805147</v>
      </c>
      <c r="M6" s="2">
        <f t="shared" ref="M6:M69" si="5">4-(J6/(100+(H6+0.006)))</f>
        <v>3.8819170445587128</v>
      </c>
      <c r="N6" s="6"/>
      <c r="O6" s="2" t="s">
        <v>638</v>
      </c>
      <c r="P6" s="2">
        <v>2.012</v>
      </c>
      <c r="Q6" s="2" t="s">
        <v>641</v>
      </c>
      <c r="R6" s="1">
        <f t="shared" ref="R6:R69" si="6">R5+(((1/6)*0.006)*(S5+(2*T5)+(U5*2)+V5))</f>
        <v>12.046585578167274</v>
      </c>
      <c r="S6" s="1">
        <f t="shared" ref="S6:S69" si="7">4-(R6/(100+P6))</f>
        <v>3.8819101127498015</v>
      </c>
      <c r="T6" s="1">
        <f t="shared" ref="T6:T69" si="8">4-((R6+(0.5*S6*0.006))/(100+(P6+(0.5*0.006))))</f>
        <v>3.8817994284320392</v>
      </c>
      <c r="U6" s="1">
        <f t="shared" ref="U6:U69" si="9">4-((R6+(0.5*T6*0.006))/(100+(P6+(0.5*0.006))))</f>
        <v>3.8817994316869817</v>
      </c>
      <c r="V6" s="1">
        <f t="shared" ref="V6:V69" si="10">4-((R6+(U6*0.006))/(100+(P6+0.006)))</f>
        <v>3.8816887571334724</v>
      </c>
    </row>
    <row r="7" spans="1:22" x14ac:dyDescent="0.25">
      <c r="A7" s="6" t="s">
        <v>4</v>
      </c>
      <c r="B7" s="6">
        <v>2.0179999999999998</v>
      </c>
      <c r="C7" s="6" t="s">
        <v>642</v>
      </c>
      <c r="D7" s="6">
        <f t="shared" si="0"/>
        <v>12.069878367250912</v>
      </c>
      <c r="E7" s="6">
        <f t="shared" si="1"/>
        <v>3.8816887376026692</v>
      </c>
      <c r="F7" s="6"/>
      <c r="G7" s="2" t="s">
        <v>4</v>
      </c>
      <c r="H7" s="2">
        <v>2.0179999999999998</v>
      </c>
      <c r="I7" s="2" t="s">
        <v>642</v>
      </c>
      <c r="J7" s="2">
        <f t="shared" si="2"/>
        <v>12.069878429640864</v>
      </c>
      <c r="K7" s="2">
        <f t="shared" si="3"/>
        <v>3.8816887369911108</v>
      </c>
      <c r="L7" s="2">
        <f t="shared" si="4"/>
        <v>12.093168562062811</v>
      </c>
      <c r="M7" s="2">
        <f t="shared" si="5"/>
        <v>3.8816956948400292</v>
      </c>
      <c r="N7" s="6"/>
      <c r="O7" s="2" t="s">
        <v>4</v>
      </c>
      <c r="P7" s="2">
        <v>2.0179999999999998</v>
      </c>
      <c r="Q7" s="2" t="s">
        <v>642</v>
      </c>
      <c r="R7" s="1">
        <f t="shared" si="6"/>
        <v>12.069876374757396</v>
      </c>
      <c r="S7" s="1">
        <f t="shared" si="7"/>
        <v>3.8816887571334724</v>
      </c>
      <c r="T7" s="1">
        <f t="shared" si="8"/>
        <v>3.8815780923434509</v>
      </c>
      <c r="U7" s="1">
        <f t="shared" si="9"/>
        <v>3.8815780955976278</v>
      </c>
      <c r="V7" s="1">
        <f t="shared" si="10"/>
        <v>3.8814674405695624</v>
      </c>
    </row>
    <row r="8" spans="1:22" x14ac:dyDescent="0.25">
      <c r="A8" s="6" t="s">
        <v>5</v>
      </c>
      <c r="B8" s="6">
        <v>2.024</v>
      </c>
      <c r="C8" s="6" t="s">
        <v>643</v>
      </c>
      <c r="D8" s="6">
        <f t="shared" si="0"/>
        <v>12.093168499676528</v>
      </c>
      <c r="E8" s="6">
        <f t="shared" si="1"/>
        <v>3.881467414533085</v>
      </c>
      <c r="F8" s="6"/>
      <c r="G8" s="2" t="s">
        <v>5</v>
      </c>
      <c r="H8" s="2">
        <v>2.024</v>
      </c>
      <c r="I8" s="2" t="s">
        <v>643</v>
      </c>
      <c r="J8" s="2">
        <f t="shared" si="2"/>
        <v>12.093168582936357</v>
      </c>
      <c r="K8" s="2">
        <f t="shared" si="3"/>
        <v>3.8814674137170044</v>
      </c>
      <c r="L8" s="2">
        <f t="shared" si="4"/>
        <v>12.116457387418659</v>
      </c>
      <c r="M8" s="2">
        <f t="shared" si="5"/>
        <v>3.8814743841719461</v>
      </c>
      <c r="N8" s="6"/>
      <c r="O8" s="2" t="s">
        <v>5</v>
      </c>
      <c r="P8" s="2">
        <v>2.024</v>
      </c>
      <c r="Q8" s="2" t="s">
        <v>643</v>
      </c>
      <c r="R8" s="1">
        <f t="shared" si="6"/>
        <v>12.093165843330981</v>
      </c>
      <c r="S8" s="1">
        <f t="shared" si="7"/>
        <v>3.8814674405695624</v>
      </c>
      <c r="T8" s="1">
        <f t="shared" si="8"/>
        <v>3.8813567953026875</v>
      </c>
      <c r="U8" s="1">
        <f t="shared" si="9"/>
        <v>3.8813567985560988</v>
      </c>
      <c r="V8" s="1">
        <f t="shared" si="10"/>
        <v>3.8812461630488846</v>
      </c>
    </row>
    <row r="9" spans="1:22" x14ac:dyDescent="0.25">
      <c r="A9" s="6" t="s">
        <v>6</v>
      </c>
      <c r="B9" s="6">
        <v>2.0299999999999998</v>
      </c>
      <c r="C9" s="6" t="s">
        <v>644</v>
      </c>
      <c r="D9" s="6">
        <f t="shared" si="0"/>
        <v>12.116457304163726</v>
      </c>
      <c r="E9" s="6">
        <f t="shared" si="1"/>
        <v>3.8812461305090293</v>
      </c>
      <c r="F9" s="6"/>
      <c r="G9" s="2" t="s">
        <v>6</v>
      </c>
      <c r="H9" s="2">
        <v>2.0299999999999998</v>
      </c>
      <c r="I9" s="2" t="s">
        <v>644</v>
      </c>
      <c r="J9" s="2">
        <f t="shared" si="2"/>
        <v>12.116457408330024</v>
      </c>
      <c r="K9" s="2">
        <f t="shared" si="3"/>
        <v>3.8812461294880913</v>
      </c>
      <c r="L9" s="2">
        <f t="shared" si="4"/>
        <v>12.139744885106953</v>
      </c>
      <c r="M9" s="2">
        <f t="shared" si="5"/>
        <v>3.8812531125452781</v>
      </c>
      <c r="N9" s="6"/>
      <c r="O9" s="2" t="s">
        <v>6</v>
      </c>
      <c r="P9" s="2">
        <v>2.0299999999999998</v>
      </c>
      <c r="Q9" s="2" t="s">
        <v>644</v>
      </c>
      <c r="R9" s="1">
        <f t="shared" si="6"/>
        <v>12.116453984122318</v>
      </c>
      <c r="S9" s="1">
        <f t="shared" si="7"/>
        <v>3.8812461630488846</v>
      </c>
      <c r="T9" s="1">
        <f t="shared" si="8"/>
        <v>3.8811355373005649</v>
      </c>
      <c r="U9" s="1">
        <f t="shared" si="9"/>
        <v>3.8811355405532111</v>
      </c>
      <c r="V9" s="1">
        <f t="shared" si="10"/>
        <v>3.8810249245622561</v>
      </c>
    </row>
    <row r="10" spans="1:22" x14ac:dyDescent="0.25">
      <c r="A10" s="6" t="s">
        <v>7</v>
      </c>
      <c r="B10" s="6">
        <v>2.036</v>
      </c>
      <c r="C10" s="6" t="s">
        <v>645</v>
      </c>
      <c r="D10" s="6">
        <f t="shared" si="0"/>
        <v>12.13974478094678</v>
      </c>
      <c r="E10" s="6">
        <f t="shared" si="1"/>
        <v>3.8810248855213181</v>
      </c>
      <c r="F10" s="6"/>
      <c r="G10" s="2" t="s">
        <v>7</v>
      </c>
      <c r="H10" s="2">
        <v>2.036</v>
      </c>
      <c r="I10" s="2" t="s">
        <v>645</v>
      </c>
      <c r="J10" s="2">
        <f t="shared" si="2"/>
        <v>12.139744906056125</v>
      </c>
      <c r="K10" s="2">
        <f t="shared" si="3"/>
        <v>3.8810248842951887</v>
      </c>
      <c r="L10" s="2">
        <f t="shared" si="4"/>
        <v>12.163031055361897</v>
      </c>
      <c r="M10" s="2">
        <f t="shared" si="5"/>
        <v>3.8810318799508425</v>
      </c>
      <c r="N10" s="6"/>
      <c r="O10" s="2" t="s">
        <v>7</v>
      </c>
      <c r="P10" s="2">
        <v>2.036</v>
      </c>
      <c r="Q10" s="2" t="s">
        <v>645</v>
      </c>
      <c r="R10" s="1">
        <f t="shared" si="6"/>
        <v>12.139740797365636</v>
      </c>
      <c r="S10" s="1">
        <f t="shared" si="7"/>
        <v>3.8810249245622561</v>
      </c>
      <c r="T10" s="1">
        <f t="shared" si="8"/>
        <v>3.8809143183279007</v>
      </c>
      <c r="U10" s="1">
        <f t="shared" si="9"/>
        <v>3.8809143215797821</v>
      </c>
      <c r="V10" s="1">
        <f t="shared" si="10"/>
        <v>3.8808037251004968</v>
      </c>
    </row>
    <row r="11" spans="1:22" x14ac:dyDescent="0.25">
      <c r="A11" s="6" t="s">
        <v>8</v>
      </c>
      <c r="B11" s="6">
        <v>2.0419999999999998</v>
      </c>
      <c r="C11" s="6" t="s">
        <v>646</v>
      </c>
      <c r="D11" s="6">
        <f t="shared" si="0"/>
        <v>12.163030930259907</v>
      </c>
      <c r="E11" s="6">
        <f t="shared" si="1"/>
        <v>3.8808036795607701</v>
      </c>
      <c r="F11" s="6"/>
      <c r="G11" s="2" t="s">
        <v>8</v>
      </c>
      <c r="H11" s="2">
        <v>2.0419999999999998</v>
      </c>
      <c r="I11" s="2" t="s">
        <v>646</v>
      </c>
      <c r="J11" s="2">
        <f t="shared" si="2"/>
        <v>12.163031076348863</v>
      </c>
      <c r="K11" s="2">
        <f t="shared" si="3"/>
        <v>3.8808036781291149</v>
      </c>
      <c r="L11" s="2">
        <f t="shared" si="4"/>
        <v>12.186315898417638</v>
      </c>
      <c r="M11" s="2">
        <f t="shared" si="5"/>
        <v>3.8808106863794603</v>
      </c>
      <c r="N11" s="6"/>
      <c r="O11" s="2" t="s">
        <v>8</v>
      </c>
      <c r="P11" s="2">
        <v>2.0419999999999998</v>
      </c>
      <c r="Q11" s="2" t="s">
        <v>646</v>
      </c>
      <c r="R11" s="1">
        <f t="shared" si="6"/>
        <v>12.163026283295114</v>
      </c>
      <c r="S11" s="1">
        <f t="shared" si="7"/>
        <v>3.8808037251004968</v>
      </c>
      <c r="T11" s="1">
        <f t="shared" si="8"/>
        <v>3.8806931383755163</v>
      </c>
      <c r="U11" s="1">
        <f t="shared" si="9"/>
        <v>3.880693141626633</v>
      </c>
      <c r="V11" s="1">
        <f t="shared" si="10"/>
        <v>3.8805825646544285</v>
      </c>
    </row>
    <row r="12" spans="1:22" x14ac:dyDescent="0.25">
      <c r="A12" s="6" t="s">
        <v>9</v>
      </c>
      <c r="B12" s="6">
        <v>2.048</v>
      </c>
      <c r="C12" s="6" t="s">
        <v>647</v>
      </c>
      <c r="D12" s="6">
        <f t="shared" si="0"/>
        <v>12.186315752337272</v>
      </c>
      <c r="E12" s="6">
        <f t="shared" si="1"/>
        <v>3.8805825126182065</v>
      </c>
      <c r="F12" s="6"/>
      <c r="G12" s="2" t="s">
        <v>9</v>
      </c>
      <c r="H12" s="2">
        <v>2.048</v>
      </c>
      <c r="I12" s="2" t="s">
        <v>647</v>
      </c>
      <c r="J12" s="2">
        <f t="shared" si="2"/>
        <v>12.186315919442389</v>
      </c>
      <c r="K12" s="2">
        <f t="shared" si="3"/>
        <v>3.8805825109806915</v>
      </c>
      <c r="L12" s="2">
        <f t="shared" si="4"/>
        <v>12.209599414508274</v>
      </c>
      <c r="M12" s="2">
        <f t="shared" si="5"/>
        <v>3.8805895318219532</v>
      </c>
      <c r="N12" s="6"/>
      <c r="O12" s="2" t="s">
        <v>9</v>
      </c>
      <c r="P12" s="2">
        <v>2.048</v>
      </c>
      <c r="Q12" s="2" t="s">
        <v>647</v>
      </c>
      <c r="R12" s="1">
        <f t="shared" si="6"/>
        <v>12.186310442144872</v>
      </c>
      <c r="S12" s="1">
        <f t="shared" si="7"/>
        <v>3.8805825646544285</v>
      </c>
      <c r="T12" s="1">
        <f t="shared" si="8"/>
        <v>3.8804719974342357</v>
      </c>
      <c r="U12" s="1">
        <f t="shared" si="9"/>
        <v>3.8804720006845872</v>
      </c>
      <c r="V12" s="1">
        <f t="shared" si="10"/>
        <v>3.8803614432148765</v>
      </c>
    </row>
    <row r="13" spans="1:22" x14ac:dyDescent="0.25">
      <c r="A13" s="6" t="s">
        <v>10</v>
      </c>
      <c r="B13" s="6">
        <v>2.0539999999999998</v>
      </c>
      <c r="C13" s="6" t="s">
        <v>648</v>
      </c>
      <c r="D13" s="6">
        <f t="shared" si="0"/>
        <v>12.209599247412982</v>
      </c>
      <c r="E13" s="6">
        <f t="shared" si="1"/>
        <v>3.8803613846844516</v>
      </c>
      <c r="F13" s="6"/>
      <c r="G13" s="2" t="s">
        <v>10</v>
      </c>
      <c r="H13" s="2">
        <v>2.0539999999999998</v>
      </c>
      <c r="I13" s="2" t="s">
        <v>648</v>
      </c>
      <c r="J13" s="2">
        <f t="shared" si="2"/>
        <v>12.209599435570798</v>
      </c>
      <c r="K13" s="2">
        <f t="shared" si="3"/>
        <v>3.8803613828407433</v>
      </c>
      <c r="L13" s="2">
        <f t="shared" si="4"/>
        <v>12.232881603867842</v>
      </c>
      <c r="M13" s="2">
        <f t="shared" si="5"/>
        <v>3.8803684162691474</v>
      </c>
      <c r="N13" s="6"/>
      <c r="O13" s="2" t="s">
        <v>10</v>
      </c>
      <c r="P13" s="2">
        <v>2.0539999999999998</v>
      </c>
      <c r="Q13" s="2" t="s">
        <v>648</v>
      </c>
      <c r="R13" s="1">
        <f t="shared" si="6"/>
        <v>12.209593274148979</v>
      </c>
      <c r="S13" s="1">
        <f t="shared" si="7"/>
        <v>3.8803614432148765</v>
      </c>
      <c r="T13" s="1">
        <f t="shared" si="8"/>
        <v>3.8802508954948838</v>
      </c>
      <c r="U13" s="1">
        <f t="shared" si="9"/>
        <v>3.8802508987444715</v>
      </c>
      <c r="V13" s="1">
        <f t="shared" si="10"/>
        <v>3.8801403607726686</v>
      </c>
    </row>
    <row r="14" spans="1:22" x14ac:dyDescent="0.25">
      <c r="A14" s="6" t="s">
        <v>11</v>
      </c>
      <c r="B14" s="6">
        <v>2.06</v>
      </c>
      <c r="C14" s="6" t="s">
        <v>649</v>
      </c>
      <c r="D14" s="6">
        <f t="shared" si="0"/>
        <v>12.232881415721089</v>
      </c>
      <c r="E14" s="6">
        <f t="shared" si="1"/>
        <v>3.8801402957503321</v>
      </c>
      <c r="F14" s="6"/>
      <c r="G14" s="2" t="s">
        <v>11</v>
      </c>
      <c r="H14" s="2">
        <v>2.06</v>
      </c>
      <c r="I14" s="2" t="s">
        <v>649</v>
      </c>
      <c r="J14" s="2">
        <f t="shared" si="2"/>
        <v>12.232881624968128</v>
      </c>
      <c r="K14" s="2">
        <f t="shared" si="3"/>
        <v>3.8801402937000966</v>
      </c>
      <c r="L14" s="2">
        <f t="shared" si="4"/>
        <v>12.256162466730329</v>
      </c>
      <c r="M14" s="2">
        <f t="shared" si="5"/>
        <v>3.8801473397118715</v>
      </c>
      <c r="N14" s="6"/>
      <c r="O14" s="2" t="s">
        <v>11</v>
      </c>
      <c r="P14" s="2">
        <v>2.06</v>
      </c>
      <c r="Q14" s="2" t="s">
        <v>649</v>
      </c>
      <c r="R14" s="1">
        <f t="shared" si="6"/>
        <v>12.232874779541445</v>
      </c>
      <c r="S14" s="1">
        <f t="shared" si="7"/>
        <v>3.8801403607726686</v>
      </c>
      <c r="T14" s="1">
        <f t="shared" si="8"/>
        <v>3.8800298325482911</v>
      </c>
      <c r="U14" s="1">
        <f t="shared" si="9"/>
        <v>3.8800298357971146</v>
      </c>
      <c r="V14" s="1">
        <f t="shared" si="10"/>
        <v>3.8799193173186346</v>
      </c>
    </row>
    <row r="15" spans="1:22" x14ac:dyDescent="0.25">
      <c r="A15" s="6" t="s">
        <v>12</v>
      </c>
      <c r="B15" s="6">
        <v>2.0659999999999998</v>
      </c>
      <c r="C15" s="6" t="s">
        <v>650</v>
      </c>
      <c r="D15" s="6">
        <f t="shared" si="0"/>
        <v>12.256162257495591</v>
      </c>
      <c r="E15" s="6">
        <f t="shared" si="1"/>
        <v>3.8799192458066782</v>
      </c>
      <c r="F15" s="6"/>
      <c r="G15" s="2" t="s">
        <v>12</v>
      </c>
      <c r="H15" s="2">
        <v>2.0659999999999998</v>
      </c>
      <c r="I15" s="2" t="s">
        <v>650</v>
      </c>
      <c r="J15" s="2">
        <f t="shared" si="2"/>
        <v>12.256162487868364</v>
      </c>
      <c r="K15" s="2">
        <f t="shared" si="3"/>
        <v>3.879919243549582</v>
      </c>
      <c r="L15" s="2">
        <f t="shared" si="4"/>
        <v>12.279442003329661</v>
      </c>
      <c r="M15" s="2">
        <f t="shared" si="5"/>
        <v>3.8799263021409556</v>
      </c>
      <c r="N15" s="6"/>
      <c r="O15" s="2" t="s">
        <v>12</v>
      </c>
      <c r="P15" s="2">
        <v>2.0659999999999998</v>
      </c>
      <c r="Q15" s="2" t="s">
        <v>650</v>
      </c>
      <c r="R15" s="1">
        <f t="shared" si="6"/>
        <v>12.256154958556227</v>
      </c>
      <c r="S15" s="1">
        <f t="shared" si="7"/>
        <v>3.8799193173186346</v>
      </c>
      <c r="T15" s="1">
        <f t="shared" si="8"/>
        <v>3.8798088085852886</v>
      </c>
      <c r="U15" s="1">
        <f t="shared" si="9"/>
        <v>3.8798088118333482</v>
      </c>
      <c r="V15" s="1">
        <f t="shared" si="10"/>
        <v>3.8796983128436082</v>
      </c>
    </row>
    <row r="16" spans="1:22" x14ac:dyDescent="0.25">
      <c r="A16" s="6" t="s">
        <v>13</v>
      </c>
      <c r="B16" s="6">
        <v>2.0720000000000001</v>
      </c>
      <c r="C16" s="6" t="s">
        <v>651</v>
      </c>
      <c r="D16" s="6">
        <f t="shared" si="0"/>
        <v>12.279441772970431</v>
      </c>
      <c r="E16" s="6">
        <f t="shared" si="1"/>
        <v>3.8796982348443212</v>
      </c>
      <c r="F16" s="6"/>
      <c r="G16" s="2" t="s">
        <v>13</v>
      </c>
      <c r="H16" s="2">
        <v>2.0720000000000001</v>
      </c>
      <c r="I16" s="2" t="s">
        <v>651</v>
      </c>
      <c r="J16" s="2">
        <f t="shared" si="2"/>
        <v>12.279442024505435</v>
      </c>
      <c r="K16" s="2">
        <f t="shared" si="3"/>
        <v>3.8796982323800315</v>
      </c>
      <c r="L16" s="2">
        <f t="shared" si="4"/>
        <v>12.302720213899716</v>
      </c>
      <c r="M16" s="2">
        <f t="shared" si="5"/>
        <v>3.879705303547234</v>
      </c>
      <c r="N16" s="6"/>
      <c r="O16" s="2" t="s">
        <v>13</v>
      </c>
      <c r="P16" s="2">
        <v>2.0720000000000001</v>
      </c>
      <c r="Q16" s="2" t="s">
        <v>651</v>
      </c>
      <c r="R16" s="1">
        <f t="shared" si="6"/>
        <v>12.279433811427227</v>
      </c>
      <c r="S16" s="1">
        <f t="shared" si="7"/>
        <v>3.8796983128436082</v>
      </c>
      <c r="T16" s="1">
        <f t="shared" si="8"/>
        <v>3.8795878235967107</v>
      </c>
      <c r="U16" s="1">
        <f t="shared" si="9"/>
        <v>3.8795878268440065</v>
      </c>
      <c r="V16" s="1">
        <f t="shared" si="10"/>
        <v>3.8794773473384248</v>
      </c>
    </row>
    <row r="17" spans="1:22" x14ac:dyDescent="0.25">
      <c r="A17" s="6" t="s">
        <v>14</v>
      </c>
      <c r="B17" s="6">
        <v>2.0779999999999998</v>
      </c>
      <c r="C17" s="6" t="s">
        <v>652</v>
      </c>
      <c r="D17" s="6">
        <f t="shared" si="0"/>
        <v>12.302719962379497</v>
      </c>
      <c r="E17" s="6">
        <f t="shared" si="1"/>
        <v>3.8794772628540968</v>
      </c>
      <c r="F17" s="6"/>
      <c r="G17" s="2" t="s">
        <v>14</v>
      </c>
      <c r="H17" s="2">
        <v>2.0779999999999998</v>
      </c>
      <c r="I17" s="2" t="s">
        <v>652</v>
      </c>
      <c r="J17" s="2">
        <f t="shared" si="2"/>
        <v>12.302720235113217</v>
      </c>
      <c r="K17" s="2">
        <f t="shared" si="3"/>
        <v>3.8794772601822802</v>
      </c>
      <c r="L17" s="2">
        <f t="shared" si="4"/>
        <v>12.325997098674311</v>
      </c>
      <c r="M17" s="2">
        <f t="shared" si="5"/>
        <v>3.879484343921543</v>
      </c>
      <c r="N17" s="6"/>
      <c r="O17" s="2" t="s">
        <v>14</v>
      </c>
      <c r="P17" s="2">
        <v>2.0779999999999998</v>
      </c>
      <c r="Q17" s="2" t="s">
        <v>652</v>
      </c>
      <c r="R17" s="1">
        <f t="shared" si="6"/>
        <v>12.30271133838829</v>
      </c>
      <c r="S17" s="1">
        <f t="shared" si="7"/>
        <v>3.8794773473384248</v>
      </c>
      <c r="T17" s="1">
        <f t="shared" si="8"/>
        <v>3.8793668775733945</v>
      </c>
      <c r="U17" s="1">
        <f t="shared" si="9"/>
        <v>3.8793668808199273</v>
      </c>
      <c r="V17" s="1">
        <f t="shared" si="10"/>
        <v>3.8792564207939226</v>
      </c>
    </row>
    <row r="18" spans="1:22" x14ac:dyDescent="0.25">
      <c r="A18" s="6" t="s">
        <v>15</v>
      </c>
      <c r="B18" s="6">
        <v>2.0840000000000001</v>
      </c>
      <c r="C18" s="6" t="s">
        <v>653</v>
      </c>
      <c r="D18" s="6">
        <f t="shared" si="0"/>
        <v>12.325996825956622</v>
      </c>
      <c r="E18" s="6">
        <f t="shared" si="1"/>
        <v>3.8792563298268425</v>
      </c>
      <c r="F18" s="6"/>
      <c r="G18" s="2" t="s">
        <v>15</v>
      </c>
      <c r="H18" s="2">
        <v>2.0840000000000001</v>
      </c>
      <c r="I18" s="2" t="s">
        <v>653</v>
      </c>
      <c r="J18" s="2">
        <f t="shared" si="2"/>
        <v>12.325997119925528</v>
      </c>
      <c r="K18" s="2">
        <f t="shared" si="3"/>
        <v>3.8792563269471656</v>
      </c>
      <c r="L18" s="2">
        <f t="shared" si="4"/>
        <v>12.349272657887211</v>
      </c>
      <c r="M18" s="2">
        <f t="shared" si="5"/>
        <v>3.879263423254721</v>
      </c>
      <c r="N18" s="6"/>
      <c r="O18" s="2" t="s">
        <v>15</v>
      </c>
      <c r="P18" s="2">
        <v>2.0840000000000001</v>
      </c>
      <c r="Q18" s="2" t="s">
        <v>653</v>
      </c>
      <c r="R18" s="1">
        <f t="shared" si="6"/>
        <v>12.325987539673209</v>
      </c>
      <c r="S18" s="1">
        <f t="shared" si="7"/>
        <v>3.8792564207939226</v>
      </c>
      <c r="T18" s="1">
        <f t="shared" si="8"/>
        <v>3.8791459705061802</v>
      </c>
      <c r="U18" s="1">
        <f t="shared" si="9"/>
        <v>3.8791459737519496</v>
      </c>
      <c r="V18" s="1">
        <f t="shared" si="10"/>
        <v>3.879035533200943</v>
      </c>
    </row>
    <row r="19" spans="1:22" x14ac:dyDescent="0.25">
      <c r="A19" s="6" t="s">
        <v>16</v>
      </c>
      <c r="B19" s="6">
        <v>2.09</v>
      </c>
      <c r="C19" s="6" t="s">
        <v>654</v>
      </c>
      <c r="D19" s="6">
        <f t="shared" si="0"/>
        <v>12.349272363935583</v>
      </c>
      <c r="E19" s="6">
        <f t="shared" si="1"/>
        <v>3.8790354357533983</v>
      </c>
      <c r="F19" s="6"/>
      <c r="G19" s="2" t="s">
        <v>16</v>
      </c>
      <c r="H19" s="2">
        <v>2.09</v>
      </c>
      <c r="I19" s="2" t="s">
        <v>654</v>
      </c>
      <c r="J19" s="2">
        <f t="shared" si="2"/>
        <v>12.349272679176133</v>
      </c>
      <c r="K19" s="2">
        <f t="shared" si="3"/>
        <v>3.8790354326655292</v>
      </c>
      <c r="L19" s="2">
        <f t="shared" si="4"/>
        <v>12.372546891772126</v>
      </c>
      <c r="M19" s="2">
        <f t="shared" si="5"/>
        <v>3.8790425415376104</v>
      </c>
      <c r="N19" s="6"/>
      <c r="O19" s="2" t="s">
        <v>16</v>
      </c>
      <c r="P19" s="2">
        <v>2.09</v>
      </c>
      <c r="Q19" s="2" t="s">
        <v>654</v>
      </c>
      <c r="R19" s="1">
        <f t="shared" si="6"/>
        <v>12.349262415515719</v>
      </c>
      <c r="S19" s="1">
        <f t="shared" si="7"/>
        <v>3.879035533200943</v>
      </c>
      <c r="T19" s="1">
        <f t="shared" si="8"/>
        <v>3.8789251023859097</v>
      </c>
      <c r="U19" s="1">
        <f t="shared" si="9"/>
        <v>3.8789251056309162</v>
      </c>
      <c r="V19" s="1">
        <f t="shared" si="10"/>
        <v>3.87881468455033</v>
      </c>
    </row>
    <row r="20" spans="1:22" x14ac:dyDescent="0.25">
      <c r="A20" s="6" t="s">
        <v>17</v>
      </c>
      <c r="B20" s="6">
        <v>2.0960000000000001</v>
      </c>
      <c r="C20" s="6" t="s">
        <v>655</v>
      </c>
      <c r="D20" s="6">
        <f t="shared" si="0"/>
        <v>12.372546576550103</v>
      </c>
      <c r="E20" s="6">
        <f t="shared" si="1"/>
        <v>3.8788145806246073</v>
      </c>
      <c r="F20" s="6"/>
      <c r="G20" s="2" t="s">
        <v>17</v>
      </c>
      <c r="H20" s="2">
        <v>2.0960000000000001</v>
      </c>
      <c r="I20" s="2" t="s">
        <v>655</v>
      </c>
      <c r="J20" s="2">
        <f t="shared" si="2"/>
        <v>12.372546913098743</v>
      </c>
      <c r="K20" s="2">
        <f t="shared" si="3"/>
        <v>3.878814577328213</v>
      </c>
      <c r="L20" s="2">
        <f t="shared" si="4"/>
        <v>12.395819800562712</v>
      </c>
      <c r="M20" s="2">
        <f t="shared" si="5"/>
        <v>3.8788216987610551</v>
      </c>
      <c r="N20" s="6"/>
      <c r="O20" s="2" t="s">
        <v>17</v>
      </c>
      <c r="P20" s="2">
        <v>2.0960000000000001</v>
      </c>
      <c r="Q20" s="2" t="s">
        <v>655</v>
      </c>
      <c r="R20" s="1">
        <f t="shared" si="6"/>
        <v>12.372535966149504</v>
      </c>
      <c r="S20" s="1">
        <f t="shared" si="7"/>
        <v>3.87881468455033</v>
      </c>
      <c r="T20" s="1">
        <f t="shared" si="8"/>
        <v>3.8787042732034287</v>
      </c>
      <c r="U20" s="1">
        <f t="shared" si="9"/>
        <v>3.8787042764476722</v>
      </c>
      <c r="V20" s="1">
        <f t="shared" si="10"/>
        <v>3.8785938748329301</v>
      </c>
    </row>
    <row r="21" spans="1:22" x14ac:dyDescent="0.25">
      <c r="A21" s="6" t="s">
        <v>18</v>
      </c>
      <c r="B21" s="6">
        <v>2.1019999999999999</v>
      </c>
      <c r="C21" s="6" t="s">
        <v>656</v>
      </c>
      <c r="D21" s="6">
        <f t="shared" si="0"/>
        <v>12.395819464033851</v>
      </c>
      <c r="E21" s="6">
        <f t="shared" si="1"/>
        <v>3.8785937644313151</v>
      </c>
      <c r="F21" s="6"/>
      <c r="G21" s="2" t="s">
        <v>18</v>
      </c>
      <c r="H21" s="2">
        <v>2.1019999999999999</v>
      </c>
      <c r="I21" s="2" t="s">
        <v>656</v>
      </c>
      <c r="J21" s="2">
        <f t="shared" si="2"/>
        <v>12.395819821927011</v>
      </c>
      <c r="K21" s="2">
        <f t="shared" si="3"/>
        <v>3.8785937609260639</v>
      </c>
      <c r="L21" s="2">
        <f t="shared" si="4"/>
        <v>12.419091384492567</v>
      </c>
      <c r="M21" s="2">
        <f t="shared" si="5"/>
        <v>3.8786008949159028</v>
      </c>
      <c r="N21" s="6"/>
      <c r="O21" s="2" t="s">
        <v>18</v>
      </c>
      <c r="P21" s="2">
        <v>2.1019999999999999</v>
      </c>
      <c r="Q21" s="2" t="s">
        <v>656</v>
      </c>
      <c r="R21" s="1">
        <f t="shared" si="6"/>
        <v>12.395808191808189</v>
      </c>
      <c r="S21" s="1">
        <f t="shared" si="7"/>
        <v>3.8785938748329301</v>
      </c>
      <c r="T21" s="1">
        <f t="shared" si="8"/>
        <v>3.8784834829495844</v>
      </c>
      <c r="U21" s="1">
        <f t="shared" si="9"/>
        <v>3.8784834861930655</v>
      </c>
      <c r="V21" s="1">
        <f t="shared" si="10"/>
        <v>3.8783731040395919</v>
      </c>
    </row>
    <row r="22" spans="1:22" x14ac:dyDescent="0.25">
      <c r="A22" s="6" t="s">
        <v>19</v>
      </c>
      <c r="B22" s="6">
        <v>2.1080000000000001</v>
      </c>
      <c r="C22" s="6" t="s">
        <v>657</v>
      </c>
      <c r="D22" s="6">
        <f t="shared" si="0"/>
        <v>12.419091026620439</v>
      </c>
      <c r="E22" s="6">
        <f t="shared" si="1"/>
        <v>3.8783729871643708</v>
      </c>
      <c r="F22" s="6"/>
      <c r="G22" s="2" t="s">
        <v>19</v>
      </c>
      <c r="H22" s="2">
        <v>2.1080000000000001</v>
      </c>
      <c r="I22" s="2" t="s">
        <v>657</v>
      </c>
      <c r="J22" s="2">
        <f t="shared" si="2"/>
        <v>12.419091405894537</v>
      </c>
      <c r="K22" s="2">
        <f t="shared" si="3"/>
        <v>3.8783729834499301</v>
      </c>
      <c r="L22" s="2">
        <f t="shared" si="4"/>
        <v>12.442361643795238</v>
      </c>
      <c r="M22" s="2">
        <f t="shared" si="5"/>
        <v>3.8783801299930025</v>
      </c>
      <c r="N22" s="6"/>
      <c r="O22" s="2" t="s">
        <v>19</v>
      </c>
      <c r="P22" s="2">
        <v>2.1080000000000001</v>
      </c>
      <c r="Q22" s="2" t="s">
        <v>657</v>
      </c>
      <c r="R22" s="1">
        <f t="shared" si="6"/>
        <v>12.419079092725347</v>
      </c>
      <c r="S22" s="1">
        <f t="shared" si="7"/>
        <v>3.8783731040395919</v>
      </c>
      <c r="T22" s="1">
        <f t="shared" si="8"/>
        <v>3.8782627316152278</v>
      </c>
      <c r="U22" s="1">
        <f t="shared" si="9"/>
        <v>3.8782627348579468</v>
      </c>
      <c r="V22" s="1">
        <f t="shared" si="10"/>
        <v>3.8781523721611681</v>
      </c>
    </row>
    <row r="23" spans="1:22" x14ac:dyDescent="0.25">
      <c r="A23" s="6" t="s">
        <v>20</v>
      </c>
      <c r="B23" s="6">
        <v>2.1139999999999999</v>
      </c>
      <c r="C23" s="6" t="s">
        <v>658</v>
      </c>
      <c r="D23" s="6">
        <f t="shared" si="0"/>
        <v>12.442361264543425</v>
      </c>
      <c r="E23" s="6">
        <f t="shared" si="1"/>
        <v>3.8781522488146245</v>
      </c>
      <c r="F23" s="6"/>
      <c r="G23" s="2" t="s">
        <v>20</v>
      </c>
      <c r="H23" s="2">
        <v>2.1139999999999999</v>
      </c>
      <c r="I23" s="2" t="s">
        <v>658</v>
      </c>
      <c r="J23" s="2">
        <f t="shared" si="2"/>
        <v>12.442361665234866</v>
      </c>
      <c r="K23" s="2">
        <f t="shared" si="3"/>
        <v>3.8781522448906629</v>
      </c>
      <c r="L23" s="2">
        <f t="shared" si="4"/>
        <v>12.465630578704211</v>
      </c>
      <c r="M23" s="2">
        <f t="shared" si="5"/>
        <v>3.8781594039832075</v>
      </c>
      <c r="N23" s="6"/>
      <c r="O23" s="2" t="s">
        <v>20</v>
      </c>
      <c r="P23" s="2">
        <v>2.1139999999999999</v>
      </c>
      <c r="Q23" s="2" t="s">
        <v>658</v>
      </c>
      <c r="R23" s="1">
        <f t="shared" si="6"/>
        <v>12.442348669134494</v>
      </c>
      <c r="S23" s="1">
        <f t="shared" si="7"/>
        <v>3.8781523721611681</v>
      </c>
      <c r="T23" s="1">
        <f t="shared" si="8"/>
        <v>3.8780420191912124</v>
      </c>
      <c r="U23" s="1">
        <f t="shared" si="9"/>
        <v>3.8780420224331693</v>
      </c>
      <c r="V23" s="1">
        <f t="shared" si="10"/>
        <v>3.8779316791885128</v>
      </c>
    </row>
    <row r="24" spans="1:22" x14ac:dyDescent="0.25">
      <c r="A24" s="6" t="s">
        <v>21</v>
      </c>
      <c r="B24" s="6">
        <v>2.12</v>
      </c>
      <c r="C24" s="6" t="s">
        <v>659</v>
      </c>
      <c r="D24" s="6">
        <f t="shared" si="0"/>
        <v>12.465630178036314</v>
      </c>
      <c r="E24" s="6">
        <f t="shared" si="1"/>
        <v>3.8779315493729309</v>
      </c>
      <c r="F24" s="6"/>
      <c r="G24" s="2" t="s">
        <v>21</v>
      </c>
      <c r="H24" s="2">
        <v>2.12</v>
      </c>
      <c r="I24" s="2" t="s">
        <v>659</v>
      </c>
      <c r="J24" s="2">
        <f t="shared" si="2"/>
        <v>12.465630600181488</v>
      </c>
      <c r="K24" s="2">
        <f t="shared" si="3"/>
        <v>3.8779315452391159</v>
      </c>
      <c r="L24" s="2">
        <f t="shared" si="4"/>
        <v>12.488898189452922</v>
      </c>
      <c r="M24" s="2">
        <f t="shared" si="5"/>
        <v>3.877938716877372</v>
      </c>
      <c r="N24" s="6"/>
      <c r="O24" s="2" t="s">
        <v>21</v>
      </c>
      <c r="P24" s="2">
        <v>2.12</v>
      </c>
      <c r="Q24" s="2" t="s">
        <v>659</v>
      </c>
      <c r="R24" s="1">
        <f t="shared" si="6"/>
        <v>12.465616921269094</v>
      </c>
      <c r="S24" s="1">
        <f t="shared" si="7"/>
        <v>3.8779316791885128</v>
      </c>
      <c r="T24" s="1">
        <f t="shared" si="8"/>
        <v>3.8778213456683934</v>
      </c>
      <c r="U24" s="1">
        <f t="shared" si="9"/>
        <v>3.8778213489095883</v>
      </c>
      <c r="V24" s="1">
        <f t="shared" si="10"/>
        <v>3.8777110251124829</v>
      </c>
    </row>
    <row r="25" spans="1:22" x14ac:dyDescent="0.25">
      <c r="A25" s="6" t="s">
        <v>22</v>
      </c>
      <c r="B25" s="6">
        <v>2.1259999999999999</v>
      </c>
      <c r="C25" s="6" t="s">
        <v>660</v>
      </c>
      <c r="D25" s="6">
        <f t="shared" si="0"/>
        <v>12.488897767332551</v>
      </c>
      <c r="E25" s="6">
        <f t="shared" si="1"/>
        <v>3.8777108888301455</v>
      </c>
      <c r="F25" s="6"/>
      <c r="G25" s="2" t="s">
        <v>22</v>
      </c>
      <c r="H25" s="2">
        <v>2.1259999999999999</v>
      </c>
      <c r="I25" s="2" t="s">
        <v>660</v>
      </c>
      <c r="J25" s="2">
        <f t="shared" si="2"/>
        <v>12.488898210967838</v>
      </c>
      <c r="K25" s="2">
        <f t="shared" si="3"/>
        <v>3.8777108844861461</v>
      </c>
      <c r="L25" s="2">
        <f t="shared" si="4"/>
        <v>12.512164476274755</v>
      </c>
      <c r="M25" s="2">
        <f t="shared" si="5"/>
        <v>3.877718068666355</v>
      </c>
      <c r="N25" s="6"/>
      <c r="O25" s="2" t="s">
        <v>22</v>
      </c>
      <c r="P25" s="2">
        <v>2.1259999999999999</v>
      </c>
      <c r="Q25" s="2" t="s">
        <v>660</v>
      </c>
      <c r="R25" s="1">
        <f t="shared" si="6"/>
        <v>12.488883849362551</v>
      </c>
      <c r="S25" s="1">
        <f t="shared" si="7"/>
        <v>3.8777110251124829</v>
      </c>
      <c r="T25" s="1">
        <f t="shared" si="8"/>
        <v>3.8776007110376298</v>
      </c>
      <c r="U25" s="1">
        <f t="shared" si="9"/>
        <v>3.8776007142780635</v>
      </c>
      <c r="V25" s="1">
        <f t="shared" si="10"/>
        <v>3.8774904099239396</v>
      </c>
    </row>
    <row r="26" spans="1:22" x14ac:dyDescent="0.25">
      <c r="A26" s="6" t="s">
        <v>23</v>
      </c>
      <c r="B26" s="6">
        <v>2.1320000000000001</v>
      </c>
      <c r="C26" s="6" t="s">
        <v>661</v>
      </c>
      <c r="D26" s="6">
        <f t="shared" si="0"/>
        <v>12.512164032665531</v>
      </c>
      <c r="E26" s="6">
        <f t="shared" si="1"/>
        <v>3.8774902671771283</v>
      </c>
      <c r="F26" s="6"/>
      <c r="G26" s="2" t="s">
        <v>23</v>
      </c>
      <c r="H26" s="2">
        <v>2.1320000000000001</v>
      </c>
      <c r="I26" s="2" t="s">
        <v>661</v>
      </c>
      <c r="J26" s="2">
        <f t="shared" si="2"/>
        <v>12.512164497827294</v>
      </c>
      <c r="K26" s="2">
        <f t="shared" si="3"/>
        <v>3.8774902626226129</v>
      </c>
      <c r="L26" s="2">
        <f t="shared" si="4"/>
        <v>12.53542943940303</v>
      </c>
      <c r="M26" s="2">
        <f t="shared" si="5"/>
        <v>3.8774974593410163</v>
      </c>
      <c r="N26" s="6"/>
      <c r="O26" s="2" t="s">
        <v>23</v>
      </c>
      <c r="P26" s="2">
        <v>2.1320000000000001</v>
      </c>
      <c r="Q26" s="2" t="s">
        <v>661</v>
      </c>
      <c r="R26" s="1">
        <f t="shared" si="6"/>
        <v>12.512149453648219</v>
      </c>
      <c r="S26" s="1">
        <f t="shared" si="7"/>
        <v>3.8774904099239396</v>
      </c>
      <c r="T26" s="1">
        <f t="shared" si="8"/>
        <v>3.8773801152897831</v>
      </c>
      <c r="U26" s="1">
        <f t="shared" si="9"/>
        <v>3.8773801185294552</v>
      </c>
      <c r="V26" s="1">
        <f t="shared" si="10"/>
        <v>3.8772698336137443</v>
      </c>
    </row>
    <row r="27" spans="1:22" x14ac:dyDescent="0.25">
      <c r="A27" s="6" t="s">
        <v>24</v>
      </c>
      <c r="B27" s="6">
        <v>2.1379999999999999</v>
      </c>
      <c r="C27" s="6" t="s">
        <v>662</v>
      </c>
      <c r="D27" s="6">
        <f t="shared" si="0"/>
        <v>12.535428974268594</v>
      </c>
      <c r="E27" s="6">
        <f t="shared" si="1"/>
        <v>3.8772696844047405</v>
      </c>
      <c r="F27" s="6"/>
      <c r="G27" s="2" t="s">
        <v>24</v>
      </c>
      <c r="H27" s="2">
        <v>2.1379999999999999</v>
      </c>
      <c r="I27" s="2" t="s">
        <v>662</v>
      </c>
      <c r="J27" s="2">
        <f t="shared" si="2"/>
        <v>12.535429460993186</v>
      </c>
      <c r="K27" s="2">
        <f t="shared" si="3"/>
        <v>3.8772696796393782</v>
      </c>
      <c r="L27" s="2">
        <f t="shared" si="4"/>
        <v>12.558693079071022</v>
      </c>
      <c r="M27" s="2">
        <f t="shared" si="5"/>
        <v>3.8772768888922191</v>
      </c>
      <c r="N27" s="6"/>
      <c r="O27" s="2" t="s">
        <v>24</v>
      </c>
      <c r="P27" s="2">
        <v>2.1379999999999999</v>
      </c>
      <c r="Q27" s="2" t="s">
        <v>662</v>
      </c>
      <c r="R27" s="1">
        <f t="shared" si="6"/>
        <v>12.535413734359395</v>
      </c>
      <c r="S27" s="1">
        <f t="shared" si="7"/>
        <v>3.8772698336137443</v>
      </c>
      <c r="T27" s="1">
        <f t="shared" si="8"/>
        <v>3.877159558415717</v>
      </c>
      <c r="U27" s="1">
        <f t="shared" si="9"/>
        <v>3.8771595616546279</v>
      </c>
      <c r="V27" s="1">
        <f t="shared" si="10"/>
        <v>3.8770492961727627</v>
      </c>
    </row>
    <row r="28" spans="1:22" x14ac:dyDescent="0.25">
      <c r="A28" s="6" t="s">
        <v>25</v>
      </c>
      <c r="B28" s="6">
        <v>2.1439999999999899</v>
      </c>
      <c r="C28" s="6" t="s">
        <v>663</v>
      </c>
      <c r="D28" s="6">
        <f t="shared" si="0"/>
        <v>12.558692592375023</v>
      </c>
      <c r="E28" s="6">
        <f t="shared" si="1"/>
        <v>3.8770491405038472</v>
      </c>
      <c r="F28" s="6"/>
      <c r="G28" s="2" t="s">
        <v>25</v>
      </c>
      <c r="H28" s="2">
        <v>2.1439999999999899</v>
      </c>
      <c r="I28" s="2" t="s">
        <v>663</v>
      </c>
      <c r="J28" s="2">
        <f t="shared" si="2"/>
        <v>12.558693100698781</v>
      </c>
      <c r="K28" s="2">
        <f t="shared" si="3"/>
        <v>3.8770491355273067</v>
      </c>
      <c r="L28" s="2">
        <f t="shared" si="4"/>
        <v>12.581955395511944</v>
      </c>
      <c r="M28" s="2">
        <f t="shared" si="5"/>
        <v>3.8770563573108294</v>
      </c>
      <c r="N28" s="6"/>
      <c r="O28" s="2" t="s">
        <v>25</v>
      </c>
      <c r="P28" s="2">
        <v>2.1439999999999899</v>
      </c>
      <c r="Q28" s="2" t="s">
        <v>663</v>
      </c>
      <c r="R28" s="1">
        <f t="shared" si="6"/>
        <v>12.558676691729321</v>
      </c>
      <c r="S28" s="1">
        <f t="shared" si="7"/>
        <v>3.8770492961727627</v>
      </c>
      <c r="T28" s="1">
        <f t="shared" si="8"/>
        <v>3.8769390404062984</v>
      </c>
      <c r="U28" s="1">
        <f t="shared" si="9"/>
        <v>3.8769390436444482</v>
      </c>
      <c r="V28" s="1">
        <f t="shared" si="10"/>
        <v>3.8768287975918629</v>
      </c>
    </row>
    <row r="29" spans="1:22" x14ac:dyDescent="0.25">
      <c r="A29" s="6" t="s">
        <v>26</v>
      </c>
      <c r="B29" s="6">
        <v>2.15</v>
      </c>
      <c r="C29" s="6" t="s">
        <v>664</v>
      </c>
      <c r="D29" s="6">
        <f t="shared" si="0"/>
        <v>12.581954887218046</v>
      </c>
      <c r="E29" s="6">
        <f t="shared" si="1"/>
        <v>3.8768286354653152</v>
      </c>
      <c r="F29" s="6"/>
      <c r="G29" s="2" t="s">
        <v>26</v>
      </c>
      <c r="H29" s="2">
        <v>2.15</v>
      </c>
      <c r="I29" s="2" t="s">
        <v>664</v>
      </c>
      <c r="J29" s="2">
        <f t="shared" si="2"/>
        <v>12.581955417177296</v>
      </c>
      <c r="K29" s="2">
        <f t="shared" si="3"/>
        <v>3.8768286302772657</v>
      </c>
      <c r="L29" s="2">
        <f t="shared" si="4"/>
        <v>12.60521638895896</v>
      </c>
      <c r="M29" s="2">
        <f t="shared" si="5"/>
        <v>3.8768358645877159</v>
      </c>
      <c r="N29" s="6"/>
      <c r="O29" s="2" t="s">
        <v>26</v>
      </c>
      <c r="P29" s="2">
        <v>2.15</v>
      </c>
      <c r="Q29" s="2" t="s">
        <v>664</v>
      </c>
      <c r="R29" s="1">
        <f t="shared" si="6"/>
        <v>12.581938325991187</v>
      </c>
      <c r="S29" s="1">
        <f t="shared" si="7"/>
        <v>3.8768287975918629</v>
      </c>
      <c r="T29" s="1">
        <f t="shared" si="8"/>
        <v>3.8767185612523964</v>
      </c>
      <c r="U29" s="1">
        <f t="shared" si="9"/>
        <v>3.8767185644897855</v>
      </c>
      <c r="V29" s="1">
        <f t="shared" si="10"/>
        <v>3.8766083378619158</v>
      </c>
    </row>
    <row r="30" spans="1:22" x14ac:dyDescent="0.25">
      <c r="A30" s="6" t="s">
        <v>27</v>
      </c>
      <c r="B30" s="6">
        <v>2.1559999999999899</v>
      </c>
      <c r="C30" s="6" t="s">
        <v>665</v>
      </c>
      <c r="D30" s="6">
        <f t="shared" si="0"/>
        <v>12.605215859030839</v>
      </c>
      <c r="E30" s="6">
        <f t="shared" si="1"/>
        <v>3.8766081692800145</v>
      </c>
      <c r="F30" s="6"/>
      <c r="G30" s="2" t="s">
        <v>27</v>
      </c>
      <c r="H30" s="2">
        <v>2.1559999999999899</v>
      </c>
      <c r="I30" s="2" t="s">
        <v>665</v>
      </c>
      <c r="J30" s="2">
        <f t="shared" si="2"/>
        <v>12.605216410661891</v>
      </c>
      <c r="K30" s="2">
        <f t="shared" si="3"/>
        <v>3.8766081638801255</v>
      </c>
      <c r="L30" s="2">
        <f t="shared" si="4"/>
        <v>12.628476059645172</v>
      </c>
      <c r="M30" s="2">
        <f t="shared" si="5"/>
        <v>3.8766154107137498</v>
      </c>
      <c r="N30" s="6"/>
      <c r="O30" s="2" t="s">
        <v>27</v>
      </c>
      <c r="P30" s="2">
        <v>2.1559999999999899</v>
      </c>
      <c r="Q30" s="2" t="s">
        <v>665</v>
      </c>
      <c r="R30" s="1">
        <f t="shared" si="6"/>
        <v>12.605198637378125</v>
      </c>
      <c r="S30" s="1">
        <f t="shared" si="7"/>
        <v>3.8766083378619158</v>
      </c>
      <c r="T30" s="1">
        <f t="shared" si="8"/>
        <v>3.8764981209448828</v>
      </c>
      <c r="U30" s="1">
        <f t="shared" si="9"/>
        <v>3.8764981241815115</v>
      </c>
      <c r="V30" s="1">
        <f t="shared" si="10"/>
        <v>3.8763879169737945</v>
      </c>
    </row>
    <row r="31" spans="1:22" x14ac:dyDescent="0.25">
      <c r="A31" s="6" t="s">
        <v>28</v>
      </c>
      <c r="B31" s="6">
        <v>2.1619999999999902</v>
      </c>
      <c r="C31" s="6" t="s">
        <v>666</v>
      </c>
      <c r="D31" s="6">
        <f t="shared" si="0"/>
        <v>12.628475508046519</v>
      </c>
      <c r="E31" s="6">
        <f t="shared" si="1"/>
        <v>3.8763877419388177</v>
      </c>
      <c r="F31" s="6"/>
      <c r="G31" s="2" t="s">
        <v>28</v>
      </c>
      <c r="H31" s="2">
        <v>2.1619999999999902</v>
      </c>
      <c r="I31" s="2" t="s">
        <v>666</v>
      </c>
      <c r="J31" s="2">
        <f t="shared" si="2"/>
        <v>12.628476081385672</v>
      </c>
      <c r="K31" s="2">
        <f t="shared" si="3"/>
        <v>3.8763877363267589</v>
      </c>
      <c r="L31" s="2">
        <f t="shared" si="4"/>
        <v>12.651734407803634</v>
      </c>
      <c r="M31" s="2">
        <f t="shared" si="5"/>
        <v>3.8763949956798052</v>
      </c>
      <c r="N31" s="6"/>
      <c r="O31" s="2" t="s">
        <v>28</v>
      </c>
      <c r="P31" s="2">
        <v>2.1619999999999902</v>
      </c>
      <c r="Q31" s="2" t="s">
        <v>666</v>
      </c>
      <c r="R31" s="1">
        <f t="shared" si="6"/>
        <v>12.628457626123213</v>
      </c>
      <c r="S31" s="1">
        <f t="shared" si="7"/>
        <v>3.8763879169737945</v>
      </c>
      <c r="T31" s="1">
        <f t="shared" si="8"/>
        <v>3.8762777194746327</v>
      </c>
      <c r="U31" s="1">
        <f t="shared" si="9"/>
        <v>3.8762777227105012</v>
      </c>
      <c r="V31" s="1">
        <f t="shared" si="10"/>
        <v>3.8761675349183751</v>
      </c>
    </row>
    <row r="32" spans="1:22" x14ac:dyDescent="0.25">
      <c r="A32" s="6" t="s">
        <v>29</v>
      </c>
      <c r="B32" s="6">
        <v>2.1679999999999899</v>
      </c>
      <c r="C32" s="6" t="s">
        <v>667</v>
      </c>
      <c r="D32" s="6">
        <f t="shared" si="0"/>
        <v>12.651733834498151</v>
      </c>
      <c r="E32" s="6">
        <f t="shared" si="1"/>
        <v>3.8761673534325998</v>
      </c>
      <c r="F32" s="6"/>
      <c r="G32" s="2" t="s">
        <v>29</v>
      </c>
      <c r="H32" s="2">
        <v>2.1679999999999899</v>
      </c>
      <c r="I32" s="2" t="s">
        <v>667</v>
      </c>
      <c r="J32" s="2">
        <f t="shared" si="2"/>
        <v>12.651734429581692</v>
      </c>
      <c r="K32" s="2">
        <f t="shared" si="3"/>
        <v>3.8761673476080407</v>
      </c>
      <c r="L32" s="2">
        <f t="shared" si="4"/>
        <v>12.674991433667341</v>
      </c>
      <c r="M32" s="2">
        <f t="shared" si="5"/>
        <v>3.8761746194767586</v>
      </c>
      <c r="N32" s="6"/>
      <c r="O32" s="2" t="s">
        <v>29</v>
      </c>
      <c r="P32" s="2">
        <v>2.1679999999999899</v>
      </c>
      <c r="Q32" s="2" t="s">
        <v>667</v>
      </c>
      <c r="R32" s="1">
        <f t="shared" si="6"/>
        <v>12.651715292459475</v>
      </c>
      <c r="S32" s="1">
        <f t="shared" si="7"/>
        <v>3.8761675349183751</v>
      </c>
      <c r="T32" s="1">
        <f t="shared" si="8"/>
        <v>3.8760573568325234</v>
      </c>
      <c r="U32" s="1">
        <f t="shared" si="9"/>
        <v>3.876057360067632</v>
      </c>
      <c r="V32" s="1">
        <f t="shared" si="10"/>
        <v>3.875947191686536</v>
      </c>
    </row>
    <row r="33" spans="1:22" x14ac:dyDescent="0.25">
      <c r="A33" s="6" t="s">
        <v>30</v>
      </c>
      <c r="B33" s="6">
        <v>2.1739999999999902</v>
      </c>
      <c r="C33" s="6" t="s">
        <v>668</v>
      </c>
      <c r="D33" s="6">
        <f t="shared" si="0"/>
        <v>12.674990838618747</v>
      </c>
      <c r="E33" s="6">
        <f t="shared" si="1"/>
        <v>3.875947003752239</v>
      </c>
      <c r="F33" s="6"/>
      <c r="G33" s="2" t="s">
        <v>30</v>
      </c>
      <c r="H33" s="2">
        <v>2.1739999999999902</v>
      </c>
      <c r="I33" s="2" t="s">
        <v>668</v>
      </c>
      <c r="J33" s="2">
        <f t="shared" si="2"/>
        <v>12.674991455482946</v>
      </c>
      <c r="K33" s="2">
        <f t="shared" si="3"/>
        <v>3.8759469977148497</v>
      </c>
      <c r="L33" s="2">
        <f t="shared" si="4"/>
        <v>12.698247137469235</v>
      </c>
      <c r="M33" s="2">
        <f t="shared" si="5"/>
        <v>3.8759542820954889</v>
      </c>
      <c r="N33" s="6"/>
      <c r="O33" s="2" t="s">
        <v>30</v>
      </c>
      <c r="P33" s="2">
        <v>2.1739999999999902</v>
      </c>
      <c r="Q33" s="2" t="s">
        <v>668</v>
      </c>
      <c r="R33" s="1">
        <f t="shared" si="6"/>
        <v>12.67497163661988</v>
      </c>
      <c r="S33" s="1">
        <f t="shared" si="7"/>
        <v>3.875947191686536</v>
      </c>
      <c r="T33" s="1">
        <f t="shared" si="8"/>
        <v>3.8758370330094354</v>
      </c>
      <c r="U33" s="1">
        <f t="shared" si="9"/>
        <v>3.8758370362437837</v>
      </c>
      <c r="V33" s="1">
        <f t="shared" si="10"/>
        <v>3.8757268872691588</v>
      </c>
    </row>
    <row r="34" spans="1:22" x14ac:dyDescent="0.25">
      <c r="A34" s="6" t="s">
        <v>31</v>
      </c>
      <c r="B34" s="6">
        <v>2.1799999999999899</v>
      </c>
      <c r="C34" s="6" t="s">
        <v>669</v>
      </c>
      <c r="D34" s="6">
        <f t="shared" si="0"/>
        <v>12.698246520641261</v>
      </c>
      <c r="E34" s="6">
        <f t="shared" si="1"/>
        <v>3.8757266928886156</v>
      </c>
      <c r="F34" s="6"/>
      <c r="G34" s="2" t="s">
        <v>31</v>
      </c>
      <c r="H34" s="2">
        <v>2.1799999999999899</v>
      </c>
      <c r="I34" s="2" t="s">
        <v>669</v>
      </c>
      <c r="J34" s="2">
        <f t="shared" si="2"/>
        <v>12.698247159322378</v>
      </c>
      <c r="K34" s="2">
        <f t="shared" si="3"/>
        <v>3.8757266866380662</v>
      </c>
      <c r="L34" s="2">
        <f t="shared" si="4"/>
        <v>12.721501519442207</v>
      </c>
      <c r="M34" s="2">
        <f t="shared" si="5"/>
        <v>3.8757339835268785</v>
      </c>
      <c r="N34" s="6"/>
      <c r="O34" s="2" t="s">
        <v>31</v>
      </c>
      <c r="P34" s="2">
        <v>2.1799999999999899</v>
      </c>
      <c r="Q34" s="2" t="s">
        <v>669</v>
      </c>
      <c r="R34" s="1">
        <f t="shared" si="6"/>
        <v>12.698226658837342</v>
      </c>
      <c r="S34" s="1">
        <f t="shared" si="7"/>
        <v>3.8757268872691588</v>
      </c>
      <c r="T34" s="1">
        <f t="shared" si="8"/>
        <v>3.8756167479962502</v>
      </c>
      <c r="U34" s="1">
        <f t="shared" si="9"/>
        <v>3.8756167512298392</v>
      </c>
      <c r="V34" s="1">
        <f t="shared" si="10"/>
        <v>3.8755066216571281</v>
      </c>
    </row>
    <row r="35" spans="1:22" x14ac:dyDescent="0.25">
      <c r="A35" s="6" t="s">
        <v>674</v>
      </c>
      <c r="B35" s="6">
        <v>2.1859999999999902</v>
      </c>
      <c r="C35" s="6" t="s">
        <v>675</v>
      </c>
      <c r="D35" s="6">
        <f t="shared" si="0"/>
        <v>12.721500880798592</v>
      </c>
      <c r="E35" s="6">
        <f t="shared" si="1"/>
        <v>3.8755064208326133</v>
      </c>
      <c r="F35" s="6"/>
      <c r="G35" s="2" t="s">
        <v>674</v>
      </c>
      <c r="H35" s="2">
        <v>2.1859999999999902</v>
      </c>
      <c r="I35" s="2" t="s">
        <v>675</v>
      </c>
      <c r="J35" s="2">
        <f t="shared" si="2"/>
        <v>12.721501541332872</v>
      </c>
      <c r="K35" s="2">
        <f t="shared" si="3"/>
        <v>3.8755064143685742</v>
      </c>
      <c r="L35" s="2">
        <f t="shared" si="4"/>
        <v>12.744754579819084</v>
      </c>
      <c r="M35" s="2">
        <f t="shared" si="5"/>
        <v>3.8755137237618125</v>
      </c>
      <c r="N35" s="6"/>
      <c r="O35" s="2" t="s">
        <v>674</v>
      </c>
      <c r="P35" s="2">
        <v>2.1859999999999902</v>
      </c>
      <c r="Q35" s="2" t="s">
        <v>675</v>
      </c>
      <c r="R35" s="1">
        <f t="shared" si="6"/>
        <v>12.721480359344721</v>
      </c>
      <c r="S35" s="1">
        <f t="shared" si="7"/>
        <v>3.8755066216571281</v>
      </c>
      <c r="T35" s="1">
        <f t="shared" si="8"/>
        <v>3.8753965017838543</v>
      </c>
      <c r="U35" s="1">
        <f t="shared" si="9"/>
        <v>3.8753965050166839</v>
      </c>
      <c r="V35" s="1">
        <f t="shared" si="10"/>
        <v>3.8752863948413299</v>
      </c>
    </row>
    <row r="36" spans="1:22" x14ac:dyDescent="0.25">
      <c r="A36" s="6" t="s">
        <v>679</v>
      </c>
      <c r="B36" s="6">
        <v>2.19199999999999</v>
      </c>
      <c r="C36" s="6" t="s">
        <v>680</v>
      </c>
      <c r="D36" s="6">
        <f t="shared" si="0"/>
        <v>12.744753919323587</v>
      </c>
      <c r="E36" s="6">
        <f t="shared" si="1"/>
        <v>3.8752861875751177</v>
      </c>
      <c r="F36" s="6"/>
      <c r="G36" s="2" t="s">
        <v>679</v>
      </c>
      <c r="H36" s="2">
        <v>2.19199999999999</v>
      </c>
      <c r="I36" s="2" t="s">
        <v>680</v>
      </c>
      <c r="J36" s="2">
        <f t="shared" si="2"/>
        <v>12.744754601747262</v>
      </c>
      <c r="K36" s="2">
        <f t="shared" si="3"/>
        <v>3.8752861808972594</v>
      </c>
      <c r="L36" s="2">
        <f t="shared" si="4"/>
        <v>12.768006318832645</v>
      </c>
      <c r="M36" s="2">
        <f t="shared" si="5"/>
        <v>3.8752935027911772</v>
      </c>
      <c r="N36" s="6"/>
      <c r="O36" s="2" t="s">
        <v>679</v>
      </c>
      <c r="P36" s="2">
        <v>2.19199999999999</v>
      </c>
      <c r="Q36" s="2" t="s">
        <v>680</v>
      </c>
      <c r="R36" s="1">
        <f t="shared" si="6"/>
        <v>12.74473273837482</v>
      </c>
      <c r="S36" s="1">
        <f t="shared" si="7"/>
        <v>3.8752863948413299</v>
      </c>
      <c r="T36" s="1">
        <f t="shared" si="8"/>
        <v>3.8751762943631358</v>
      </c>
      <c r="U36" s="1">
        <f t="shared" si="9"/>
        <v>3.875176297595206</v>
      </c>
      <c r="V36" s="1">
        <f t="shared" si="10"/>
        <v>3.875066206812654</v>
      </c>
    </row>
    <row r="37" spans="1:22" x14ac:dyDescent="0.25">
      <c r="A37" s="6" t="s">
        <v>681</v>
      </c>
      <c r="B37" s="6">
        <v>2.1979999999999902</v>
      </c>
      <c r="C37" s="6" t="s">
        <v>682</v>
      </c>
      <c r="D37" s="6">
        <f t="shared" si="0"/>
        <v>12.768005636449038</v>
      </c>
      <c r="E37" s="6">
        <f t="shared" si="1"/>
        <v>3.8750659931070173</v>
      </c>
      <c r="F37" s="6"/>
      <c r="G37" s="2" t="s">
        <v>681</v>
      </c>
      <c r="H37" s="2">
        <v>2.1979999999999902</v>
      </c>
      <c r="I37" s="2" t="s">
        <v>682</v>
      </c>
      <c r="J37" s="2">
        <f t="shared" si="2"/>
        <v>12.768006340798328</v>
      </c>
      <c r="K37" s="2">
        <f t="shared" si="3"/>
        <v>3.8750659862150107</v>
      </c>
      <c r="L37" s="2">
        <f t="shared" si="4"/>
        <v>12.791256736715619</v>
      </c>
      <c r="M37" s="2">
        <f t="shared" si="5"/>
        <v>3.8750733206058636</v>
      </c>
      <c r="N37" s="6"/>
      <c r="O37" s="2" t="s">
        <v>681</v>
      </c>
      <c r="P37" s="2">
        <v>2.1979999999999902</v>
      </c>
      <c r="Q37" s="2" t="s">
        <v>682</v>
      </c>
      <c r="R37" s="1">
        <f t="shared" si="6"/>
        <v>12.76798379616039</v>
      </c>
      <c r="S37" s="1">
        <f t="shared" si="7"/>
        <v>3.875066206812654</v>
      </c>
      <c r="T37" s="1">
        <f t="shared" si="8"/>
        <v>3.8749561257249847</v>
      </c>
      <c r="U37" s="1">
        <f t="shared" si="9"/>
        <v>3.8749561289562964</v>
      </c>
      <c r="V37" s="1">
        <f t="shared" si="10"/>
        <v>3.8748460575619923</v>
      </c>
    </row>
    <row r="38" spans="1:22" x14ac:dyDescent="0.25">
      <c r="A38" s="6" t="s">
        <v>683</v>
      </c>
      <c r="B38" s="6">
        <v>2.20399999999999</v>
      </c>
      <c r="C38" s="6" t="s">
        <v>684</v>
      </c>
      <c r="D38" s="6">
        <f t="shared" si="0"/>
        <v>12.791256032407681</v>
      </c>
      <c r="E38" s="6">
        <f t="shared" si="1"/>
        <v>3.8748458374192039</v>
      </c>
      <c r="F38" s="6"/>
      <c r="G38" s="2" t="s">
        <v>683</v>
      </c>
      <c r="H38" s="2">
        <v>2.20399999999999</v>
      </c>
      <c r="I38" s="2" t="s">
        <v>684</v>
      </c>
      <c r="J38" s="2">
        <f t="shared" si="2"/>
        <v>12.79125675871879</v>
      </c>
      <c r="K38" s="2">
        <f t="shared" si="3"/>
        <v>3.8748458303127196</v>
      </c>
      <c r="L38" s="2">
        <f t="shared" si="4"/>
        <v>12.814505833700666</v>
      </c>
      <c r="M38" s="2">
        <f t="shared" si="5"/>
        <v>3.8748531771967638</v>
      </c>
      <c r="N38" s="6"/>
      <c r="O38" s="2" t="s">
        <v>683</v>
      </c>
      <c r="P38" s="2">
        <v>2.20399999999999</v>
      </c>
      <c r="Q38" s="2" t="s">
        <v>684</v>
      </c>
      <c r="R38" s="1">
        <f t="shared" si="6"/>
        <v>12.791233532934127</v>
      </c>
      <c r="S38" s="1">
        <f t="shared" si="7"/>
        <v>3.8748460575619923</v>
      </c>
      <c r="T38" s="1">
        <f t="shared" si="8"/>
        <v>3.8747359958602949</v>
      </c>
      <c r="U38" s="1">
        <f t="shared" si="9"/>
        <v>3.8747359990908481</v>
      </c>
      <c r="V38" s="1">
        <f t="shared" si="10"/>
        <v>3.87462594708024</v>
      </c>
    </row>
    <row r="39" spans="1:22" x14ac:dyDescent="0.25">
      <c r="A39" s="6" t="s">
        <v>685</v>
      </c>
      <c r="B39" s="6">
        <v>2.2099999999999902</v>
      </c>
      <c r="C39" s="6" t="s">
        <v>686</v>
      </c>
      <c r="D39" s="6">
        <f t="shared" si="0"/>
        <v>12.814505107432195</v>
      </c>
      <c r="E39" s="6">
        <f t="shared" si="1"/>
        <v>3.8746257205025714</v>
      </c>
      <c r="F39" s="6"/>
      <c r="G39" s="2" t="s">
        <v>685</v>
      </c>
      <c r="H39" s="2">
        <v>2.2099999999999902</v>
      </c>
      <c r="I39" s="2" t="s">
        <v>686</v>
      </c>
      <c r="J39" s="2">
        <f t="shared" si="2"/>
        <v>12.814505855741318</v>
      </c>
      <c r="K39" s="2">
        <f t="shared" si="3"/>
        <v>3.8746257131812807</v>
      </c>
      <c r="L39" s="2">
        <f t="shared" si="4"/>
        <v>12.837753610020407</v>
      </c>
      <c r="M39" s="2">
        <f t="shared" si="5"/>
        <v>3.8746330725547731</v>
      </c>
      <c r="N39" s="6"/>
      <c r="O39" s="2" t="s">
        <v>685</v>
      </c>
      <c r="P39" s="2">
        <v>2.2099999999999902</v>
      </c>
      <c r="Q39" s="2" t="s">
        <v>686</v>
      </c>
      <c r="R39" s="1">
        <f t="shared" si="6"/>
        <v>12.814481948928671</v>
      </c>
      <c r="S39" s="1">
        <f t="shared" si="7"/>
        <v>3.87462594708024</v>
      </c>
      <c r="T39" s="1">
        <f t="shared" si="8"/>
        <v>3.8745159047599631</v>
      </c>
      <c r="U39" s="1">
        <f t="shared" si="9"/>
        <v>3.8745159079897573</v>
      </c>
      <c r="V39" s="1">
        <f t="shared" si="10"/>
        <v>3.8744058753582942</v>
      </c>
    </row>
    <row r="40" spans="1:22" x14ac:dyDescent="0.25">
      <c r="A40" s="6" t="s">
        <v>687</v>
      </c>
      <c r="B40" s="6">
        <v>2.21599999999999</v>
      </c>
      <c r="C40" s="6" t="s">
        <v>688</v>
      </c>
      <c r="D40" s="6">
        <f t="shared" si="0"/>
        <v>12.837752861755211</v>
      </c>
      <c r="E40" s="6">
        <f t="shared" si="1"/>
        <v>3.874405642348016</v>
      </c>
      <c r="F40" s="6"/>
      <c r="G40" s="2" t="s">
        <v>687</v>
      </c>
      <c r="H40" s="2">
        <v>2.21599999999999</v>
      </c>
      <c r="I40" s="2" t="s">
        <v>688</v>
      </c>
      <c r="J40" s="2">
        <f t="shared" si="2"/>
        <v>12.837753632098526</v>
      </c>
      <c r="K40" s="2">
        <f t="shared" si="3"/>
        <v>3.8744056348115898</v>
      </c>
      <c r="L40" s="2">
        <f t="shared" si="4"/>
        <v>12.861000065907396</v>
      </c>
      <c r="M40" s="2">
        <f t="shared" si="5"/>
        <v>3.8744130066707898</v>
      </c>
      <c r="N40" s="6"/>
      <c r="O40" s="2" t="s">
        <v>687</v>
      </c>
      <c r="P40" s="2">
        <v>2.21599999999999</v>
      </c>
      <c r="Q40" s="2" t="s">
        <v>688</v>
      </c>
      <c r="R40" s="1">
        <f t="shared" si="6"/>
        <v>12.837729044376609</v>
      </c>
      <c r="S40" s="1">
        <f t="shared" si="7"/>
        <v>3.8744058753582942</v>
      </c>
      <c r="T40" s="1">
        <f t="shared" si="8"/>
        <v>3.8742958524148867</v>
      </c>
      <c r="U40" s="1">
        <f t="shared" si="9"/>
        <v>3.8742958556439229</v>
      </c>
      <c r="V40" s="1">
        <f t="shared" si="10"/>
        <v>3.874185842387055</v>
      </c>
    </row>
    <row r="41" spans="1:22" x14ac:dyDescent="0.25">
      <c r="A41" s="6" t="s">
        <v>689</v>
      </c>
      <c r="B41" s="6">
        <v>2.2219999999999902</v>
      </c>
      <c r="C41" s="6" t="s">
        <v>690</v>
      </c>
      <c r="D41" s="6">
        <f t="shared" si="0"/>
        <v>12.8609992956093</v>
      </c>
      <c r="E41" s="6">
        <f t="shared" si="1"/>
        <v>3.874185602946437</v>
      </c>
      <c r="F41" s="6"/>
      <c r="G41" s="2" t="s">
        <v>689</v>
      </c>
      <c r="H41" s="2">
        <v>2.2219999999999902</v>
      </c>
      <c r="I41" s="2" t="s">
        <v>690</v>
      </c>
      <c r="J41" s="2">
        <f t="shared" si="2"/>
        <v>12.861000088022973</v>
      </c>
      <c r="K41" s="2">
        <f t="shared" si="3"/>
        <v>3.8741855951945476</v>
      </c>
      <c r="L41" s="2">
        <f t="shared" si="4"/>
        <v>12.88424520159414</v>
      </c>
      <c r="M41" s="2">
        <f t="shared" si="5"/>
        <v>3.8741929795357146</v>
      </c>
      <c r="N41" s="6"/>
      <c r="O41" s="2" t="s">
        <v>689</v>
      </c>
      <c r="P41" s="2">
        <v>2.2219999999999902</v>
      </c>
      <c r="Q41" s="2" t="s">
        <v>690</v>
      </c>
      <c r="R41" s="1">
        <f t="shared" si="6"/>
        <v>12.860974819510471</v>
      </c>
      <c r="S41" s="1">
        <f t="shared" si="7"/>
        <v>3.874185842387055</v>
      </c>
      <c r="T41" s="1">
        <f t="shared" si="8"/>
        <v>3.8740758388159682</v>
      </c>
      <c r="U41" s="1">
        <f t="shared" si="9"/>
        <v>3.8740758420442463</v>
      </c>
      <c r="V41" s="1">
        <f t="shared" si="10"/>
        <v>3.8739658481574253</v>
      </c>
    </row>
    <row r="42" spans="1:22" x14ac:dyDescent="0.25">
      <c r="A42" s="6" t="s">
        <v>691</v>
      </c>
      <c r="B42" s="6">
        <v>2.22799999999999</v>
      </c>
      <c r="C42" s="6" t="s">
        <v>692</v>
      </c>
      <c r="D42" s="6">
        <f t="shared" si="0"/>
        <v>12.884244409226978</v>
      </c>
      <c r="E42" s="6">
        <f t="shared" si="1"/>
        <v>3.8739656022887372</v>
      </c>
      <c r="F42" s="6"/>
      <c r="G42" s="2" t="s">
        <v>691</v>
      </c>
      <c r="H42" s="2">
        <v>2.22799999999999</v>
      </c>
      <c r="I42" s="2" t="s">
        <v>692</v>
      </c>
      <c r="J42" s="2">
        <f t="shared" si="2"/>
        <v>12.884245223747163</v>
      </c>
      <c r="K42" s="2">
        <f t="shared" si="3"/>
        <v>3.8739655943210551</v>
      </c>
      <c r="L42" s="2">
        <f t="shared" si="4"/>
        <v>12.90748901731309</v>
      </c>
      <c r="M42" s="2">
        <f t="shared" si="5"/>
        <v>3.8739729911404508</v>
      </c>
      <c r="N42" s="6"/>
      <c r="O42" s="2" t="s">
        <v>691</v>
      </c>
      <c r="P42" s="2">
        <v>2.22799999999999</v>
      </c>
      <c r="Q42" s="2" t="s">
        <v>692</v>
      </c>
      <c r="R42" s="1">
        <f t="shared" si="6"/>
        <v>12.884219274562735</v>
      </c>
      <c r="S42" s="1">
        <f t="shared" si="7"/>
        <v>3.8739658481574253</v>
      </c>
      <c r="T42" s="1">
        <f t="shared" si="8"/>
        <v>3.8738558639541116</v>
      </c>
      <c r="U42" s="1">
        <f t="shared" si="9"/>
        <v>3.8738558671816317</v>
      </c>
      <c r="V42" s="1">
        <f t="shared" si="10"/>
        <v>3.8737458926603106</v>
      </c>
    </row>
    <row r="43" spans="1:22" x14ac:dyDescent="0.25">
      <c r="A43" s="6" t="s">
        <v>693</v>
      </c>
      <c r="B43" s="6">
        <v>2.2339999999999902</v>
      </c>
      <c r="C43" s="6" t="s">
        <v>694</v>
      </c>
      <c r="D43" s="6">
        <f t="shared" si="0"/>
        <v>12.90748820284071</v>
      </c>
      <c r="E43" s="6">
        <f t="shared" si="1"/>
        <v>3.8737456403658204</v>
      </c>
      <c r="F43" s="6"/>
      <c r="G43" s="2" t="s">
        <v>693</v>
      </c>
      <c r="H43" s="2">
        <v>2.2339999999999902</v>
      </c>
      <c r="I43" s="2" t="s">
        <v>694</v>
      </c>
      <c r="J43" s="2">
        <f t="shared" si="2"/>
        <v>12.907489039503547</v>
      </c>
      <c r="K43" s="2">
        <f t="shared" si="3"/>
        <v>3.8737456321820183</v>
      </c>
      <c r="L43" s="2">
        <f t="shared" si="4"/>
        <v>12.930731513296639</v>
      </c>
      <c r="M43" s="2">
        <f t="shared" si="5"/>
        <v>3.8737530414759043</v>
      </c>
      <c r="N43" s="6"/>
      <c r="O43" s="2" t="s">
        <v>693</v>
      </c>
      <c r="P43" s="2">
        <v>2.2339999999999902</v>
      </c>
      <c r="Q43" s="2" t="s">
        <v>694</v>
      </c>
      <c r="R43" s="1">
        <f t="shared" si="6"/>
        <v>12.907462409765824</v>
      </c>
      <c r="S43" s="1">
        <f t="shared" si="7"/>
        <v>3.8737458926603106</v>
      </c>
      <c r="T43" s="1">
        <f t="shared" si="8"/>
        <v>3.8736359278202235</v>
      </c>
      <c r="U43" s="1">
        <f t="shared" si="9"/>
        <v>3.8736359310469859</v>
      </c>
      <c r="V43" s="1">
        <f t="shared" si="10"/>
        <v>3.8735259758866185</v>
      </c>
    </row>
    <row r="44" spans="1:22" x14ac:dyDescent="0.25">
      <c r="A44" s="6" t="s">
        <v>695</v>
      </c>
      <c r="B44" s="6">
        <v>2.23999999999999</v>
      </c>
      <c r="C44" s="6" t="s">
        <v>696</v>
      </c>
      <c r="D44" s="6">
        <f t="shared" si="0"/>
        <v>12.930730676682906</v>
      </c>
      <c r="E44" s="6">
        <f t="shared" si="1"/>
        <v>3.8735257171685946</v>
      </c>
      <c r="F44" s="6"/>
      <c r="G44" s="2" t="s">
        <v>695</v>
      </c>
      <c r="H44" s="2">
        <v>2.23999999999999</v>
      </c>
      <c r="I44" s="2" t="s">
        <v>696</v>
      </c>
      <c r="J44" s="2">
        <f t="shared" si="2"/>
        <v>12.93073153552452</v>
      </c>
      <c r="K44" s="2">
        <f t="shared" si="3"/>
        <v>3.8735257087683439</v>
      </c>
      <c r="L44" s="2">
        <f t="shared" si="4"/>
        <v>12.95397268977713</v>
      </c>
      <c r="M44" s="2">
        <f t="shared" si="5"/>
        <v>3.8735331305329841</v>
      </c>
      <c r="N44" s="6"/>
      <c r="O44" s="2" t="s">
        <v>695</v>
      </c>
      <c r="P44" s="2">
        <v>2.23999999999999</v>
      </c>
      <c r="Q44" s="2" t="s">
        <v>696</v>
      </c>
      <c r="R44" s="1">
        <f t="shared" si="6"/>
        <v>12.930704225352105</v>
      </c>
      <c r="S44" s="1">
        <f t="shared" si="7"/>
        <v>3.8735259758866185</v>
      </c>
      <c r="T44" s="1">
        <f t="shared" si="8"/>
        <v>3.8734160304052132</v>
      </c>
      <c r="U44" s="1">
        <f t="shared" si="9"/>
        <v>3.8734160336312184</v>
      </c>
      <c r="V44" s="1">
        <f t="shared" si="10"/>
        <v>3.8733060978272609</v>
      </c>
    </row>
    <row r="45" spans="1:22" x14ac:dyDescent="0.25">
      <c r="A45" s="6" t="s">
        <v>697</v>
      </c>
      <c r="B45" s="6">
        <v>2.2459999999999898</v>
      </c>
      <c r="C45" s="6" t="s">
        <v>698</v>
      </c>
      <c r="D45" s="6">
        <f t="shared" si="0"/>
        <v>12.953971830985918</v>
      </c>
      <c r="E45" s="6">
        <f t="shared" si="1"/>
        <v>3.873305832687969</v>
      </c>
      <c r="F45" s="6"/>
      <c r="G45" s="2" t="s">
        <v>697</v>
      </c>
      <c r="H45" s="2">
        <v>2.2459999999999898</v>
      </c>
      <c r="I45" s="2" t="s">
        <v>698</v>
      </c>
      <c r="J45" s="2">
        <f t="shared" si="2"/>
        <v>12.953972712042425</v>
      </c>
      <c r="K45" s="2">
        <f t="shared" si="3"/>
        <v>3.8733058240709424</v>
      </c>
      <c r="L45" s="2">
        <f t="shared" si="4"/>
        <v>12.97721254698685</v>
      </c>
      <c r="M45" s="2">
        <f t="shared" si="5"/>
        <v>3.8733132583026011</v>
      </c>
      <c r="N45" s="6"/>
      <c r="O45" s="2" t="s">
        <v>697</v>
      </c>
      <c r="P45" s="2">
        <v>2.2459999999999898</v>
      </c>
      <c r="Q45" s="2" t="s">
        <v>698</v>
      </c>
      <c r="R45" s="1">
        <f t="shared" si="6"/>
        <v>12.953944721553892</v>
      </c>
      <c r="S45" s="1">
        <f t="shared" si="7"/>
        <v>3.8733060978272609</v>
      </c>
      <c r="T45" s="1">
        <f t="shared" si="8"/>
        <v>3.8731961716999934</v>
      </c>
      <c r="U45" s="1">
        <f t="shared" si="9"/>
        <v>3.8731961749252415</v>
      </c>
      <c r="V45" s="1">
        <f t="shared" si="10"/>
        <v>3.8730862584731502</v>
      </c>
    </row>
    <row r="46" spans="1:22" x14ac:dyDescent="0.25">
      <c r="A46" s="6" t="s">
        <v>699</v>
      </c>
      <c r="B46" s="6">
        <v>2.25199999999999</v>
      </c>
      <c r="C46" s="6" t="s">
        <v>700</v>
      </c>
      <c r="D46" s="6">
        <f t="shared" si="0"/>
        <v>12.977211665982045</v>
      </c>
      <c r="E46" s="6">
        <f t="shared" si="1"/>
        <v>3.8730859869148571</v>
      </c>
      <c r="F46" s="6"/>
      <c r="G46" s="2" t="s">
        <v>699</v>
      </c>
      <c r="H46" s="2">
        <v>2.25199999999999</v>
      </c>
      <c r="I46" s="2" t="s">
        <v>700</v>
      </c>
      <c r="J46" s="2">
        <f t="shared" si="2"/>
        <v>12.977212569289545</v>
      </c>
      <c r="K46" s="2">
        <f t="shared" si="3"/>
        <v>3.8730859780807267</v>
      </c>
      <c r="L46" s="2">
        <f t="shared" si="4"/>
        <v>13.00045108515803</v>
      </c>
      <c r="M46" s="2">
        <f t="shared" si="5"/>
        <v>3.8730934247756701</v>
      </c>
      <c r="N46" s="6"/>
      <c r="O46" s="2" t="s">
        <v>699</v>
      </c>
      <c r="P46" s="2">
        <v>2.25199999999999</v>
      </c>
      <c r="Q46" s="2" t="s">
        <v>700</v>
      </c>
      <c r="R46" s="1">
        <f t="shared" si="6"/>
        <v>12.977183898603442</v>
      </c>
      <c r="S46" s="1">
        <f t="shared" si="7"/>
        <v>3.8730862584731502</v>
      </c>
      <c r="T46" s="1">
        <f t="shared" si="8"/>
        <v>3.8729763516954785</v>
      </c>
      <c r="U46" s="1">
        <f t="shared" si="9"/>
        <v>3.8729763549199694</v>
      </c>
      <c r="V46" s="1">
        <f t="shared" si="10"/>
        <v>3.8728664578152032</v>
      </c>
    </row>
    <row r="47" spans="1:22" x14ac:dyDescent="0.25">
      <c r="A47" s="6" t="s">
        <v>701</v>
      </c>
      <c r="B47" s="6">
        <v>2.2579999999999898</v>
      </c>
      <c r="C47" s="6" t="s">
        <v>702</v>
      </c>
      <c r="D47" s="6">
        <f t="shared" si="0"/>
        <v>13.000450181903535</v>
      </c>
      <c r="E47" s="6">
        <f t="shared" si="1"/>
        <v>3.8728661798401736</v>
      </c>
      <c r="F47" s="6"/>
      <c r="G47" s="2" t="s">
        <v>701</v>
      </c>
      <c r="H47" s="2">
        <v>2.2579999999999898</v>
      </c>
      <c r="I47" s="2" t="s">
        <v>702</v>
      </c>
      <c r="J47" s="2">
        <f t="shared" si="2"/>
        <v>13.000451107498114</v>
      </c>
      <c r="K47" s="2">
        <f t="shared" si="3"/>
        <v>3.8728661707886118</v>
      </c>
      <c r="L47" s="2">
        <f t="shared" si="4"/>
        <v>13.023688304522846</v>
      </c>
      <c r="M47" s="2">
        <f t="shared" si="5"/>
        <v>3.8728736299431068</v>
      </c>
      <c r="N47" s="6"/>
      <c r="O47" s="2" t="s">
        <v>701</v>
      </c>
      <c r="P47" s="2">
        <v>2.2579999999999898</v>
      </c>
      <c r="Q47" s="2" t="s">
        <v>702</v>
      </c>
      <c r="R47" s="1">
        <f t="shared" si="6"/>
        <v>13.000421756732962</v>
      </c>
      <c r="S47" s="1">
        <f t="shared" si="7"/>
        <v>3.8728664578152032</v>
      </c>
      <c r="T47" s="1">
        <f t="shared" si="8"/>
        <v>3.8727565703825855</v>
      </c>
      <c r="U47" s="1">
        <f t="shared" si="9"/>
        <v>3.8727565736063201</v>
      </c>
      <c r="V47" s="1">
        <f t="shared" si="10"/>
        <v>3.8726466958443382</v>
      </c>
    </row>
    <row r="48" spans="1:22" x14ac:dyDescent="0.25">
      <c r="A48" s="6" t="s">
        <v>703</v>
      </c>
      <c r="B48" s="6">
        <v>2.26399999999999</v>
      </c>
      <c r="C48" s="6" t="s">
        <v>704</v>
      </c>
      <c r="D48" s="6">
        <f t="shared" si="0"/>
        <v>13.023687378982576</v>
      </c>
      <c r="E48" s="6">
        <f t="shared" si="1"/>
        <v>3.8726464114548369</v>
      </c>
      <c r="F48" s="6"/>
      <c r="G48" s="2" t="s">
        <v>703</v>
      </c>
      <c r="H48" s="2">
        <v>2.26399999999999</v>
      </c>
      <c r="I48" s="2" t="s">
        <v>704</v>
      </c>
      <c r="J48" s="2">
        <f t="shared" si="2"/>
        <v>13.023688326900309</v>
      </c>
      <c r="K48" s="2">
        <f t="shared" si="3"/>
        <v>3.8726464021855169</v>
      </c>
      <c r="L48" s="2">
        <f t="shared" si="4"/>
        <v>13.046924205313422</v>
      </c>
      <c r="M48" s="2">
        <f t="shared" si="5"/>
        <v>3.8726538737958314</v>
      </c>
      <c r="N48" s="6"/>
      <c r="O48" s="2" t="s">
        <v>703</v>
      </c>
      <c r="P48" s="2">
        <v>2.26399999999999</v>
      </c>
      <c r="Q48" s="2" t="s">
        <v>704</v>
      </c>
      <c r="R48" s="1">
        <f t="shared" si="6"/>
        <v>13.023658296174599</v>
      </c>
      <c r="S48" s="1">
        <f t="shared" si="7"/>
        <v>3.8726466958443382</v>
      </c>
      <c r="T48" s="1">
        <f t="shared" si="8"/>
        <v>3.8725368277522354</v>
      </c>
      <c r="U48" s="1">
        <f t="shared" si="9"/>
        <v>3.8725368309752133</v>
      </c>
      <c r="V48" s="1">
        <f t="shared" si="10"/>
        <v>3.8724269725514771</v>
      </c>
    </row>
    <row r="49" spans="1:22" x14ac:dyDescent="0.25">
      <c r="A49" s="6" t="s">
        <v>705</v>
      </c>
      <c r="B49" s="6">
        <v>2.2699999999999898</v>
      </c>
      <c r="C49" s="6" t="s">
        <v>706</v>
      </c>
      <c r="D49" s="6">
        <f t="shared" si="0"/>
        <v>13.046923257451304</v>
      </c>
      <c r="E49" s="6">
        <f t="shared" si="1"/>
        <v>3.8724266817497672</v>
      </c>
      <c r="F49" s="6"/>
      <c r="G49" s="2" t="s">
        <v>705</v>
      </c>
      <c r="H49" s="2">
        <v>2.2699999999999898</v>
      </c>
      <c r="I49" s="2" t="s">
        <v>706</v>
      </c>
      <c r="J49" s="2">
        <f t="shared" si="2"/>
        <v>13.046924227728253</v>
      </c>
      <c r="K49" s="2">
        <f t="shared" si="3"/>
        <v>3.8724266722623617</v>
      </c>
      <c r="L49" s="2">
        <f t="shared" si="4"/>
        <v>13.070158787761827</v>
      </c>
      <c r="M49" s="2">
        <f t="shared" si="5"/>
        <v>3.8724341563247657</v>
      </c>
      <c r="N49" s="6"/>
      <c r="O49" s="2" t="s">
        <v>705</v>
      </c>
      <c r="P49" s="2">
        <v>2.2699999999999898</v>
      </c>
      <c r="Q49" s="2" t="s">
        <v>706</v>
      </c>
      <c r="R49" s="1">
        <f t="shared" si="6"/>
        <v>13.04689351716045</v>
      </c>
      <c r="S49" s="1">
        <f t="shared" si="7"/>
        <v>3.8724269725514771</v>
      </c>
      <c r="T49" s="1">
        <f t="shared" si="8"/>
        <v>3.8723171237953506</v>
      </c>
      <c r="U49" s="1">
        <f t="shared" si="9"/>
        <v>3.8723171270175722</v>
      </c>
      <c r="V49" s="1">
        <f t="shared" si="10"/>
        <v>3.8722072879275435</v>
      </c>
    </row>
    <row r="50" spans="1:22" x14ac:dyDescent="0.25">
      <c r="A50" s="6" t="s">
        <v>707</v>
      </c>
      <c r="B50" s="6">
        <v>2.27599999999999</v>
      </c>
      <c r="C50" s="6" t="s">
        <v>708</v>
      </c>
      <c r="D50" s="6">
        <f t="shared" si="0"/>
        <v>13.070157817541803</v>
      </c>
      <c r="E50" s="6">
        <f t="shared" si="1"/>
        <v>3.8722069907158883</v>
      </c>
      <c r="F50" s="6"/>
      <c r="G50" s="2" t="s">
        <v>707</v>
      </c>
      <c r="H50" s="2">
        <v>2.27599999999999</v>
      </c>
      <c r="I50" s="2" t="s">
        <v>708</v>
      </c>
      <c r="J50" s="2">
        <f t="shared" si="2"/>
        <v>13.070158810214014</v>
      </c>
      <c r="K50" s="2">
        <f t="shared" si="3"/>
        <v>3.8722069810100708</v>
      </c>
      <c r="L50" s="2">
        <f t="shared" si="4"/>
        <v>13.093392052100075</v>
      </c>
      <c r="M50" s="2">
        <f t="shared" si="5"/>
        <v>3.8722144775208345</v>
      </c>
      <c r="N50" s="6"/>
      <c r="O50" s="2" t="s">
        <v>707</v>
      </c>
      <c r="P50" s="2">
        <v>2.27599999999999</v>
      </c>
      <c r="Q50" s="2" t="s">
        <v>708</v>
      </c>
      <c r="R50" s="1">
        <f t="shared" si="6"/>
        <v>13.070127419922555</v>
      </c>
      <c r="S50" s="1">
        <f t="shared" si="7"/>
        <v>3.8722072879275435</v>
      </c>
      <c r="T50" s="1">
        <f t="shared" si="8"/>
        <v>3.8720974585028567</v>
      </c>
      <c r="U50" s="1">
        <f t="shared" si="9"/>
        <v>3.872097461724322</v>
      </c>
      <c r="V50" s="1">
        <f t="shared" si="10"/>
        <v>3.8719876419634649</v>
      </c>
    </row>
    <row r="51" spans="1:22" x14ac:dyDescent="0.25">
      <c r="A51" s="6" t="s">
        <v>709</v>
      </c>
      <c r="B51" s="6">
        <v>2.2819999999999898</v>
      </c>
      <c r="C51" s="6" t="s">
        <v>710</v>
      </c>
      <c r="D51" s="6">
        <f t="shared" si="0"/>
        <v>13.093391059486098</v>
      </c>
      <c r="E51" s="6">
        <f t="shared" si="1"/>
        <v>3.8719873383441259</v>
      </c>
      <c r="F51" s="6"/>
      <c r="G51" s="2" t="s">
        <v>709</v>
      </c>
      <c r="H51" s="2">
        <v>2.2819999999999898</v>
      </c>
      <c r="I51" s="2" t="s">
        <v>710</v>
      </c>
      <c r="J51" s="2">
        <f t="shared" si="2"/>
        <v>13.093392074589607</v>
      </c>
      <c r="K51" s="2">
        <f t="shared" si="3"/>
        <v>3.8719873284195692</v>
      </c>
      <c r="L51" s="2">
        <f t="shared" si="4"/>
        <v>13.116623998560124</v>
      </c>
      <c r="M51" s="2">
        <f t="shared" si="5"/>
        <v>3.8719948373749649</v>
      </c>
      <c r="N51" s="6"/>
      <c r="O51" s="2" t="s">
        <v>709</v>
      </c>
      <c r="P51" s="2">
        <v>2.2819999999999898</v>
      </c>
      <c r="Q51" s="2" t="s">
        <v>710</v>
      </c>
      <c r="R51" s="1">
        <f t="shared" si="6"/>
        <v>13.093360004692901</v>
      </c>
      <c r="S51" s="1">
        <f t="shared" si="7"/>
        <v>3.8719876419634649</v>
      </c>
      <c r="T51" s="1">
        <f t="shared" si="8"/>
        <v>3.8718778318656812</v>
      </c>
      <c r="U51" s="1">
        <f t="shared" si="9"/>
        <v>3.8718778350863912</v>
      </c>
      <c r="V51" s="1">
        <f t="shared" si="10"/>
        <v>3.8717680346501697</v>
      </c>
    </row>
    <row r="52" spans="1:22" x14ac:dyDescent="0.25">
      <c r="A52" s="6" t="s">
        <v>711</v>
      </c>
      <c r="B52" s="6">
        <v>2.28799999999999</v>
      </c>
      <c r="C52" s="6" t="s">
        <v>712</v>
      </c>
      <c r="D52" s="6">
        <f t="shared" si="0"/>
        <v>13.116622983516162</v>
      </c>
      <c r="E52" s="6">
        <f t="shared" si="1"/>
        <v>3.8717677246254092</v>
      </c>
      <c r="F52" s="6"/>
      <c r="G52" s="2" t="s">
        <v>711</v>
      </c>
      <c r="H52" s="2">
        <v>2.28799999999999</v>
      </c>
      <c r="I52" s="2" t="s">
        <v>712</v>
      </c>
      <c r="J52" s="2">
        <f t="shared" si="2"/>
        <v>13.116624021086992</v>
      </c>
      <c r="K52" s="2">
        <f t="shared" si="3"/>
        <v>3.8717677144817868</v>
      </c>
      <c r="L52" s="2">
        <f t="shared" si="4"/>
        <v>13.139854627373882</v>
      </c>
      <c r="M52" s="2">
        <f t="shared" si="5"/>
        <v>3.8717752358780868</v>
      </c>
      <c r="N52" s="6"/>
      <c r="O52" s="2" t="s">
        <v>711</v>
      </c>
      <c r="P52" s="2">
        <v>2.28799999999999</v>
      </c>
      <c r="Q52" s="2" t="s">
        <v>712</v>
      </c>
      <c r="R52" s="1">
        <f t="shared" si="6"/>
        <v>13.116591271703419</v>
      </c>
      <c r="S52" s="1">
        <f t="shared" si="7"/>
        <v>3.8717680346501697</v>
      </c>
      <c r="T52" s="1">
        <f t="shared" si="8"/>
        <v>3.8716582438747555</v>
      </c>
      <c r="U52" s="1">
        <f t="shared" si="9"/>
        <v>3.8716582470947096</v>
      </c>
      <c r="V52" s="1">
        <f t="shared" si="10"/>
        <v>3.871548465978591</v>
      </c>
    </row>
    <row r="53" spans="1:22" x14ac:dyDescent="0.25">
      <c r="A53" s="6" t="s">
        <v>713</v>
      </c>
      <c r="B53" s="6">
        <v>2.2939999999999898</v>
      </c>
      <c r="C53" s="6" t="s">
        <v>714</v>
      </c>
      <c r="D53" s="6">
        <f t="shared" si="0"/>
        <v>13.139853589863915</v>
      </c>
      <c r="E53" s="6">
        <f t="shared" si="1"/>
        <v>3.8715481495506685</v>
      </c>
      <c r="F53" s="6"/>
      <c r="G53" s="2" t="s">
        <v>713</v>
      </c>
      <c r="H53" s="2">
        <v>2.2939999999999898</v>
      </c>
      <c r="I53" s="2" t="s">
        <v>714</v>
      </c>
      <c r="J53" s="2">
        <f t="shared" si="2"/>
        <v>13.139854649938071</v>
      </c>
      <c r="K53" s="2">
        <f t="shared" si="3"/>
        <v>3.8715481391876545</v>
      </c>
      <c r="L53" s="2">
        <f t="shared" si="4"/>
        <v>13.163083938773196</v>
      </c>
      <c r="M53" s="2">
        <f t="shared" si="5"/>
        <v>3.8715556730211333</v>
      </c>
      <c r="N53" s="6"/>
      <c r="O53" s="2" t="s">
        <v>713</v>
      </c>
      <c r="P53" s="2">
        <v>2.2939999999999898</v>
      </c>
      <c r="Q53" s="2" t="s">
        <v>714</v>
      </c>
      <c r="R53" s="1">
        <f t="shared" si="6"/>
        <v>13.139821221185986</v>
      </c>
      <c r="S53" s="1">
        <f t="shared" si="7"/>
        <v>3.871548465978591</v>
      </c>
      <c r="T53" s="1">
        <f t="shared" si="8"/>
        <v>3.8714386945210131</v>
      </c>
      <c r="U53" s="1">
        <f t="shared" si="9"/>
        <v>3.8714386977402118</v>
      </c>
      <c r="V53" s="1">
        <f t="shared" si="10"/>
        <v>3.8713289359396637</v>
      </c>
    </row>
    <row r="54" spans="1:22" x14ac:dyDescent="0.25">
      <c r="A54" s="6" t="s">
        <v>715</v>
      </c>
      <c r="B54" s="6">
        <v>2.2999999999999901</v>
      </c>
      <c r="C54" s="6" t="s">
        <v>716</v>
      </c>
      <c r="D54" s="6">
        <f t="shared" si="0"/>
        <v>13.163082878761218</v>
      </c>
      <c r="E54" s="6">
        <f t="shared" si="1"/>
        <v>3.8713286131108386</v>
      </c>
      <c r="F54" s="6"/>
      <c r="G54" s="2" t="s">
        <v>715</v>
      </c>
      <c r="H54" s="2">
        <v>2.2999999999999901</v>
      </c>
      <c r="I54" s="2" t="s">
        <v>716</v>
      </c>
      <c r="J54" s="2">
        <f t="shared" si="2"/>
        <v>13.163083961374697</v>
      </c>
      <c r="K54" s="2">
        <f t="shared" si="3"/>
        <v>3.8713286025281066</v>
      </c>
      <c r="L54" s="2">
        <f t="shared" si="4"/>
        <v>13.186311932989867</v>
      </c>
      <c r="M54" s="2">
        <f t="shared" si="5"/>
        <v>3.8713361487950393</v>
      </c>
      <c r="N54" s="6"/>
      <c r="O54" s="2" t="s">
        <v>715</v>
      </c>
      <c r="P54" s="2">
        <v>2.2999999999999901</v>
      </c>
      <c r="Q54" s="2" t="s">
        <v>716</v>
      </c>
      <c r="R54" s="1">
        <f t="shared" si="6"/>
        <v>13.163049853372428</v>
      </c>
      <c r="S54" s="1">
        <f t="shared" si="7"/>
        <v>3.8713289359396637</v>
      </c>
      <c r="T54" s="1">
        <f t="shared" si="8"/>
        <v>3.8712191837953895</v>
      </c>
      <c r="U54" s="1">
        <f t="shared" si="9"/>
        <v>3.8712191870138333</v>
      </c>
      <c r="V54" s="1">
        <f t="shared" si="10"/>
        <v>3.8711094445243242</v>
      </c>
    </row>
    <row r="55" spans="1:22" x14ac:dyDescent="0.25">
      <c r="A55" s="6" t="s">
        <v>717</v>
      </c>
      <c r="B55" s="6">
        <v>2.3059999999999898</v>
      </c>
      <c r="C55" s="6" t="s">
        <v>718</v>
      </c>
      <c r="D55" s="6">
        <f t="shared" si="0"/>
        <v>13.186310850439883</v>
      </c>
      <c r="E55" s="6">
        <f t="shared" si="1"/>
        <v>3.8711091152968558</v>
      </c>
      <c r="F55" s="6"/>
      <c r="G55" s="2" t="s">
        <v>717</v>
      </c>
      <c r="H55" s="2">
        <v>2.3059999999999898</v>
      </c>
      <c r="I55" s="2" t="s">
        <v>718</v>
      </c>
      <c r="J55" s="2">
        <f t="shared" si="2"/>
        <v>13.186311955628668</v>
      </c>
      <c r="K55" s="2">
        <f t="shared" si="3"/>
        <v>3.8711091044940797</v>
      </c>
      <c r="L55" s="2">
        <f t="shared" si="4"/>
        <v>13.209538610255633</v>
      </c>
      <c r="M55" s="2">
        <f t="shared" si="5"/>
        <v>3.8711166631907434</v>
      </c>
      <c r="N55" s="6"/>
      <c r="O55" s="2" t="s">
        <v>717</v>
      </c>
      <c r="P55" s="2">
        <v>2.3059999999999898</v>
      </c>
      <c r="Q55" s="2" t="s">
        <v>718</v>
      </c>
      <c r="R55" s="1">
        <f t="shared" si="6"/>
        <v>13.186277168494509</v>
      </c>
      <c r="S55" s="1">
        <f t="shared" si="7"/>
        <v>3.8711094445243242</v>
      </c>
      <c r="T55" s="1">
        <f t="shared" si="8"/>
        <v>3.8709997116888242</v>
      </c>
      <c r="U55" s="1">
        <f t="shared" si="9"/>
        <v>3.870999714906513</v>
      </c>
      <c r="V55" s="1">
        <f t="shared" si="10"/>
        <v>3.8708899917235131</v>
      </c>
    </row>
    <row r="56" spans="1:22" x14ac:dyDescent="0.25">
      <c r="A56" s="6" t="s">
        <v>719</v>
      </c>
      <c r="B56" s="6">
        <v>2.3119999999999901</v>
      </c>
      <c r="C56" s="6" t="s">
        <v>720</v>
      </c>
      <c r="D56" s="6">
        <f t="shared" si="0"/>
        <v>13.209537505131664</v>
      </c>
      <c r="E56" s="6">
        <f t="shared" si="1"/>
        <v>3.8708896560996591</v>
      </c>
      <c r="F56" s="6"/>
      <c r="G56" s="2" t="s">
        <v>719</v>
      </c>
      <c r="H56" s="2">
        <v>2.3119999999999901</v>
      </c>
      <c r="I56" s="2" t="s">
        <v>720</v>
      </c>
      <c r="J56" s="2">
        <f t="shared" si="2"/>
        <v>13.209538632931721</v>
      </c>
      <c r="K56" s="2">
        <f t="shared" si="3"/>
        <v>3.8708896450765136</v>
      </c>
      <c r="L56" s="2">
        <f t="shared" si="4"/>
        <v>13.23276397080218</v>
      </c>
      <c r="M56" s="2">
        <f t="shared" si="5"/>
        <v>3.8708972161991855</v>
      </c>
      <c r="N56" s="6"/>
      <c r="O56" s="2" t="s">
        <v>719</v>
      </c>
      <c r="P56" s="2">
        <v>2.3119999999999901</v>
      </c>
      <c r="Q56" s="2" t="s">
        <v>720</v>
      </c>
      <c r="R56" s="1">
        <f t="shared" si="6"/>
        <v>13.209503166783948</v>
      </c>
      <c r="S56" s="1">
        <f t="shared" si="7"/>
        <v>3.8708899917235131</v>
      </c>
      <c r="T56" s="1">
        <f t="shared" si="8"/>
        <v>3.870780278192258</v>
      </c>
      <c r="U56" s="1">
        <f t="shared" si="9"/>
        <v>3.8707802814091918</v>
      </c>
      <c r="V56" s="1">
        <f t="shared" si="10"/>
        <v>3.8706705775281729</v>
      </c>
    </row>
    <row r="57" spans="1:22" x14ac:dyDescent="0.25">
      <c r="A57" s="6" t="s">
        <v>721</v>
      </c>
      <c r="B57" s="6">
        <v>2.3179999999999898</v>
      </c>
      <c r="C57" s="6" t="s">
        <v>722</v>
      </c>
      <c r="D57" s="6">
        <f t="shared" si="0"/>
        <v>13.232762843068262</v>
      </c>
      <c r="E57" s="6">
        <f t="shared" si="1"/>
        <v>3.870670235510191</v>
      </c>
      <c r="F57" s="6"/>
      <c r="G57" s="2" t="s">
        <v>721</v>
      </c>
      <c r="H57" s="2">
        <v>2.3179999999999898</v>
      </c>
      <c r="I57" s="2" t="s">
        <v>722</v>
      </c>
      <c r="J57" s="2">
        <f t="shared" si="2"/>
        <v>13.232763993515549</v>
      </c>
      <c r="K57" s="2">
        <f t="shared" si="3"/>
        <v>3.8706702242663504</v>
      </c>
      <c r="L57" s="2">
        <f t="shared" si="4"/>
        <v>13.255988014861147</v>
      </c>
      <c r="M57" s="2">
        <f t="shared" si="5"/>
        <v>3.8706778078113095</v>
      </c>
      <c r="N57" s="6"/>
      <c r="O57" s="2" t="s">
        <v>721</v>
      </c>
      <c r="P57" s="2">
        <v>2.3179999999999898</v>
      </c>
      <c r="Q57" s="2" t="s">
        <v>722</v>
      </c>
      <c r="R57" s="1">
        <f t="shared" si="6"/>
        <v>13.232727848472402</v>
      </c>
      <c r="S57" s="1">
        <f t="shared" si="7"/>
        <v>3.8706705775281729</v>
      </c>
      <c r="T57" s="1">
        <f t="shared" si="8"/>
        <v>3.8705608832966352</v>
      </c>
      <c r="U57" s="1">
        <f t="shared" si="9"/>
        <v>3.8705608865128145</v>
      </c>
      <c r="V57" s="1">
        <f t="shared" si="10"/>
        <v>3.8704512019292494</v>
      </c>
    </row>
    <row r="58" spans="1:22" x14ac:dyDescent="0.25">
      <c r="A58" s="6" t="s">
        <v>723</v>
      </c>
      <c r="B58" s="6">
        <v>2.3239999999999901</v>
      </c>
      <c r="C58" s="6" t="s">
        <v>724</v>
      </c>
      <c r="D58" s="6">
        <f t="shared" si="0"/>
        <v>13.255986864481322</v>
      </c>
      <c r="E58" s="6">
        <f t="shared" si="1"/>
        <v>3.870450853519396</v>
      </c>
      <c r="F58" s="6"/>
      <c r="G58" s="2" t="s">
        <v>723</v>
      </c>
      <c r="H58" s="2">
        <v>2.3239999999999901</v>
      </c>
      <c r="I58" s="2" t="s">
        <v>724</v>
      </c>
      <c r="J58" s="2">
        <f t="shared" si="2"/>
        <v>13.255988037611782</v>
      </c>
      <c r="K58" s="2">
        <f t="shared" si="3"/>
        <v>3.8704508420545349</v>
      </c>
      <c r="L58" s="2">
        <f t="shared" si="4"/>
        <v>13.279210742664109</v>
      </c>
      <c r="M58" s="2">
        <f t="shared" si="5"/>
        <v>3.8704584380180611</v>
      </c>
      <c r="N58" s="6"/>
      <c r="O58" s="2" t="s">
        <v>723</v>
      </c>
      <c r="P58" s="2">
        <v>2.3239999999999901</v>
      </c>
      <c r="Q58" s="2" t="s">
        <v>724</v>
      </c>
      <c r="R58" s="1">
        <f t="shared" si="6"/>
        <v>13.255951213791478</v>
      </c>
      <c r="S58" s="1">
        <f t="shared" si="7"/>
        <v>3.8704512019292494</v>
      </c>
      <c r="T58" s="1">
        <f t="shared" si="8"/>
        <v>3.8703415269929025</v>
      </c>
      <c r="U58" s="1">
        <f t="shared" si="9"/>
        <v>3.8703415302083277</v>
      </c>
      <c r="V58" s="1">
        <f t="shared" si="10"/>
        <v>3.8702318649176903</v>
      </c>
    </row>
    <row r="59" spans="1:22" x14ac:dyDescent="0.25">
      <c r="A59" s="6" t="s">
        <v>725</v>
      </c>
      <c r="B59" s="6">
        <v>2.3299999999999899</v>
      </c>
      <c r="C59" s="6" t="s">
        <v>726</v>
      </c>
      <c r="D59" s="6">
        <f t="shared" si="0"/>
        <v>13.279209569602438</v>
      </c>
      <c r="E59" s="6">
        <f t="shared" si="1"/>
        <v>3.870231510118221</v>
      </c>
      <c r="F59" s="6"/>
      <c r="G59" s="2" t="s">
        <v>725</v>
      </c>
      <c r="H59" s="2">
        <v>2.3299999999999899</v>
      </c>
      <c r="I59" s="2" t="s">
        <v>726</v>
      </c>
      <c r="J59" s="2">
        <f t="shared" si="2"/>
        <v>13.279210765452</v>
      </c>
      <c r="K59" s="2">
        <f t="shared" si="3"/>
        <v>3.8702314984320139</v>
      </c>
      <c r="L59" s="2">
        <f t="shared" si="4"/>
        <v>13.302432154442592</v>
      </c>
      <c r="M59" s="2">
        <f t="shared" si="5"/>
        <v>3.8702391068103892</v>
      </c>
      <c r="N59" s="6"/>
      <c r="O59" s="2" t="s">
        <v>725</v>
      </c>
      <c r="P59" s="2">
        <v>2.3299999999999899</v>
      </c>
      <c r="Q59" s="2" t="s">
        <v>726</v>
      </c>
      <c r="R59" s="1">
        <f t="shared" si="6"/>
        <v>13.279173262972728</v>
      </c>
      <c r="S59" s="1">
        <f t="shared" si="7"/>
        <v>3.8702318649176903</v>
      </c>
      <c r="T59" s="1">
        <f t="shared" si="8"/>
        <v>3.8701222092720093</v>
      </c>
      <c r="U59" s="1">
        <f t="shared" si="9"/>
        <v>3.8701222124866801</v>
      </c>
      <c r="V59" s="1">
        <f t="shared" si="10"/>
        <v>3.8700125664844469</v>
      </c>
    </row>
    <row r="60" spans="1:22" x14ac:dyDescent="0.25">
      <c r="A60" s="6" t="s">
        <v>727</v>
      </c>
      <c r="B60" s="6">
        <v>2.3359999999999901</v>
      </c>
      <c r="C60" s="6" t="s">
        <v>728</v>
      </c>
      <c r="D60" s="6">
        <f t="shared" si="0"/>
        <v>13.302430958663146</v>
      </c>
      <c r="E60" s="6">
        <f t="shared" si="1"/>
        <v>3.8700122052976162</v>
      </c>
      <c r="F60" s="6"/>
      <c r="G60" s="2" t="s">
        <v>727</v>
      </c>
      <c r="H60" s="2">
        <v>2.3359999999999901</v>
      </c>
      <c r="I60" s="2" t="s">
        <v>728</v>
      </c>
      <c r="J60" s="2">
        <f t="shared" si="2"/>
        <v>13.302432177267727</v>
      </c>
      <c r="K60" s="2">
        <f t="shared" si="3"/>
        <v>3.8700121933897385</v>
      </c>
      <c r="L60" s="2">
        <f t="shared" si="4"/>
        <v>13.325652250428066</v>
      </c>
      <c r="M60" s="2">
        <f t="shared" si="5"/>
        <v>3.870019814179245</v>
      </c>
      <c r="N60" s="6"/>
      <c r="O60" s="2" t="s">
        <v>727</v>
      </c>
      <c r="P60" s="2">
        <v>2.3359999999999901</v>
      </c>
      <c r="Q60" s="2" t="s">
        <v>728</v>
      </c>
      <c r="R60" s="1">
        <f t="shared" si="6"/>
        <v>13.302393996247648</v>
      </c>
      <c r="S60" s="1">
        <f t="shared" si="7"/>
        <v>3.8700125664844469</v>
      </c>
      <c r="T60" s="1">
        <f t="shared" si="8"/>
        <v>3.8699029301249075</v>
      </c>
      <c r="U60" s="1">
        <f t="shared" si="9"/>
        <v>3.8699029333388246</v>
      </c>
      <c r="V60" s="1">
        <f t="shared" si="10"/>
        <v>3.8697933066204717</v>
      </c>
    </row>
    <row r="61" spans="1:22" x14ac:dyDescent="0.25">
      <c r="A61" s="6" t="s">
        <v>729</v>
      </c>
      <c r="B61" s="6">
        <v>2.3419999999999899</v>
      </c>
      <c r="C61" s="6" t="s">
        <v>730</v>
      </c>
      <c r="D61" s="6">
        <f t="shared" si="0"/>
        <v>13.325651031894932</v>
      </c>
      <c r="E61" s="6">
        <f t="shared" si="1"/>
        <v>3.8697929390485339</v>
      </c>
      <c r="F61" s="6"/>
      <c r="G61" s="2" t="s">
        <v>729</v>
      </c>
      <c r="H61" s="2">
        <v>2.3419999999999899</v>
      </c>
      <c r="I61" s="2" t="s">
        <v>730</v>
      </c>
      <c r="J61" s="2">
        <f t="shared" si="2"/>
        <v>13.325652273290434</v>
      </c>
      <c r="K61" s="2">
        <f t="shared" si="3"/>
        <v>3.8697929269186604</v>
      </c>
      <c r="L61" s="2">
        <f t="shared" si="4"/>
        <v>13.348871030851946</v>
      </c>
      <c r="M61" s="2">
        <f t="shared" si="5"/>
        <v>3.8698005601155816</v>
      </c>
      <c r="N61" s="6"/>
      <c r="O61" s="2" t="s">
        <v>729</v>
      </c>
      <c r="P61" s="2">
        <v>2.3419999999999899</v>
      </c>
      <c r="Q61" s="2" t="s">
        <v>730</v>
      </c>
      <c r="R61" s="1">
        <f t="shared" si="6"/>
        <v>13.32561341384768</v>
      </c>
      <c r="S61" s="1">
        <f t="shared" si="7"/>
        <v>3.8697933066204717</v>
      </c>
      <c r="T61" s="1">
        <f t="shared" si="8"/>
        <v>3.8696836895425517</v>
      </c>
      <c r="U61" s="1">
        <f t="shared" si="9"/>
        <v>3.8696836927557152</v>
      </c>
      <c r="V61" s="1">
        <f t="shared" si="10"/>
        <v>3.8695740853167213</v>
      </c>
    </row>
    <row r="62" spans="1:22" x14ac:dyDescent="0.25">
      <c r="A62" s="6" t="s">
        <v>731</v>
      </c>
      <c r="B62" s="6">
        <v>2.3479999999999901</v>
      </c>
      <c r="C62" s="6" t="s">
        <v>732</v>
      </c>
      <c r="D62" s="6">
        <f t="shared" si="0"/>
        <v>13.348869789529223</v>
      </c>
      <c r="E62" s="6">
        <f t="shared" si="1"/>
        <v>3.8695737113619297</v>
      </c>
      <c r="F62" s="6"/>
      <c r="G62" s="2" t="s">
        <v>731</v>
      </c>
      <c r="H62" s="2">
        <v>2.3479999999999901</v>
      </c>
      <c r="I62" s="2" t="s">
        <v>732</v>
      </c>
      <c r="J62" s="2">
        <f t="shared" si="2"/>
        <v>13.348871053751536</v>
      </c>
      <c r="K62" s="2">
        <f t="shared" si="3"/>
        <v>3.8695736990097362</v>
      </c>
      <c r="L62" s="2">
        <f t="shared" si="4"/>
        <v>13.372088495945594</v>
      </c>
      <c r="M62" s="2">
        <f t="shared" si="5"/>
        <v>3.8695813446103569</v>
      </c>
      <c r="N62" s="6"/>
      <c r="O62" s="2" t="s">
        <v>731</v>
      </c>
      <c r="P62" s="2">
        <v>2.3479999999999901</v>
      </c>
      <c r="Q62" s="2" t="s">
        <v>732</v>
      </c>
      <c r="R62" s="1">
        <f t="shared" si="6"/>
        <v>13.348831516004214</v>
      </c>
      <c r="S62" s="1">
        <f t="shared" si="7"/>
        <v>3.8695740853167213</v>
      </c>
      <c r="T62" s="1">
        <f t="shared" si="8"/>
        <v>3.8694644875158994</v>
      </c>
      <c r="U62" s="1">
        <f t="shared" si="9"/>
        <v>3.8694644907283098</v>
      </c>
      <c r="V62" s="1">
        <f t="shared" si="10"/>
        <v>3.869354902564154</v>
      </c>
    </row>
    <row r="63" spans="1:22" x14ac:dyDescent="0.25">
      <c r="A63" s="6" t="s">
        <v>733</v>
      </c>
      <c r="B63" s="6">
        <v>2.3539999999999899</v>
      </c>
      <c r="C63" s="6" t="s">
        <v>734</v>
      </c>
      <c r="D63" s="6">
        <f t="shared" si="0"/>
        <v>13.372087231797394</v>
      </c>
      <c r="E63" s="6">
        <f t="shared" si="1"/>
        <v>3.8693545222287611</v>
      </c>
      <c r="F63" s="6"/>
      <c r="G63" s="2" t="s">
        <v>733</v>
      </c>
      <c r="H63" s="2">
        <v>2.3539999999999899</v>
      </c>
      <c r="I63" s="2" t="s">
        <v>734</v>
      </c>
      <c r="J63" s="2">
        <f t="shared" si="2"/>
        <v>13.372088518882396</v>
      </c>
      <c r="K63" s="2">
        <f t="shared" si="3"/>
        <v>3.8693545096539226</v>
      </c>
      <c r="L63" s="2">
        <f t="shared" si="4"/>
        <v>13.395304645940319</v>
      </c>
      <c r="M63" s="2">
        <f t="shared" si="5"/>
        <v>3.8693621676545291</v>
      </c>
      <c r="N63" s="6"/>
      <c r="O63" s="2" t="s">
        <v>733</v>
      </c>
      <c r="P63" s="2">
        <v>2.3539999999999899</v>
      </c>
      <c r="Q63" s="2" t="s">
        <v>734</v>
      </c>
      <c r="R63" s="1">
        <f t="shared" si="6"/>
        <v>13.372048302948583</v>
      </c>
      <c r="S63" s="1">
        <f t="shared" si="7"/>
        <v>3.869354902564154</v>
      </c>
      <c r="T63" s="1">
        <f t="shared" si="8"/>
        <v>3.8692453240359108</v>
      </c>
      <c r="U63" s="1">
        <f t="shared" si="9"/>
        <v>3.869245327247568</v>
      </c>
      <c r="V63" s="1">
        <f t="shared" si="10"/>
        <v>3.8691357583537314</v>
      </c>
    </row>
    <row r="64" spans="1:22" x14ac:dyDescent="0.25">
      <c r="A64" s="6" t="s">
        <v>735</v>
      </c>
      <c r="B64" s="6">
        <v>2.3599999999999901</v>
      </c>
      <c r="C64" s="6" t="s">
        <v>736</v>
      </c>
      <c r="D64" s="6">
        <f t="shared" si="0"/>
        <v>13.395303358930766</v>
      </c>
      <c r="E64" s="6">
        <f t="shared" si="1"/>
        <v>3.8691353716399886</v>
      </c>
      <c r="F64" s="6"/>
      <c r="G64" s="2" t="s">
        <v>735</v>
      </c>
      <c r="H64" s="2">
        <v>2.3599999999999901</v>
      </c>
      <c r="I64" s="2" t="s">
        <v>736</v>
      </c>
      <c r="J64" s="2">
        <f t="shared" si="2"/>
        <v>13.395304668914322</v>
      </c>
      <c r="K64" s="2">
        <f t="shared" si="3"/>
        <v>3.8691353588421813</v>
      </c>
      <c r="L64" s="2">
        <f t="shared" si="4"/>
        <v>13.418519481067376</v>
      </c>
      <c r="M64" s="2">
        <f t="shared" si="5"/>
        <v>3.8691430292390607</v>
      </c>
      <c r="N64" s="6"/>
      <c r="O64" s="2" t="s">
        <v>735</v>
      </c>
      <c r="P64" s="2">
        <v>2.3599999999999901</v>
      </c>
      <c r="Q64" s="2" t="s">
        <v>736</v>
      </c>
      <c r="R64" s="1">
        <f t="shared" si="6"/>
        <v>13.395263774912069</v>
      </c>
      <c r="S64" s="1">
        <f t="shared" si="7"/>
        <v>3.8691357583537314</v>
      </c>
      <c r="T64" s="1">
        <f t="shared" si="8"/>
        <v>3.8690261990935482</v>
      </c>
      <c r="U64" s="1">
        <f t="shared" si="9"/>
        <v>3.8690262023044522</v>
      </c>
      <c r="V64" s="1">
        <f t="shared" si="10"/>
        <v>3.8689166526764169</v>
      </c>
    </row>
    <row r="65" spans="1:22" x14ac:dyDescent="0.25">
      <c r="A65" s="6" t="s">
        <v>738</v>
      </c>
      <c r="B65" s="6">
        <v>2.3659999999999899</v>
      </c>
      <c r="C65" s="6" t="s">
        <v>739</v>
      </c>
      <c r="D65" s="6">
        <f t="shared" si="0"/>
        <v>13.418518171160606</v>
      </c>
      <c r="E65" s="6">
        <f t="shared" si="1"/>
        <v>3.8689162595865754</v>
      </c>
      <c r="F65" s="6"/>
      <c r="G65" s="2" t="s">
        <v>738</v>
      </c>
      <c r="H65" s="2">
        <v>2.3659999999999899</v>
      </c>
      <c r="I65" s="2" t="s">
        <v>739</v>
      </c>
      <c r="J65" s="2">
        <f t="shared" si="2"/>
        <v>13.418519504078565</v>
      </c>
      <c r="K65" s="2">
        <f t="shared" si="3"/>
        <v>3.8689162465654752</v>
      </c>
      <c r="L65" s="2">
        <f t="shared" si="4"/>
        <v>13.441733001557958</v>
      </c>
      <c r="M65" s="2">
        <f t="shared" si="5"/>
        <v>3.8689239293549158</v>
      </c>
      <c r="N65" s="6"/>
      <c r="O65" s="2" t="s">
        <v>738</v>
      </c>
      <c r="P65" s="2">
        <v>2.3659999999999899</v>
      </c>
      <c r="Q65" s="2" t="s">
        <v>739</v>
      </c>
      <c r="R65" s="1">
        <f t="shared" si="6"/>
        <v>13.418477932125894</v>
      </c>
      <c r="S65" s="1">
        <f t="shared" si="7"/>
        <v>3.8689166526764169</v>
      </c>
      <c r="T65" s="1">
        <f t="shared" si="8"/>
        <v>3.8688071126797769</v>
      </c>
      <c r="U65" s="1">
        <f t="shared" si="9"/>
        <v>3.8688071158899282</v>
      </c>
      <c r="V65" s="1">
        <f t="shared" si="10"/>
        <v>3.868697585523178</v>
      </c>
    </row>
    <row r="66" spans="1:22" x14ac:dyDescent="0.25">
      <c r="A66" s="6" t="s">
        <v>740</v>
      </c>
      <c r="B66" s="6">
        <v>2.3719999999999901</v>
      </c>
      <c r="C66" s="6" t="s">
        <v>741</v>
      </c>
      <c r="D66" s="6">
        <f t="shared" si="0"/>
        <v>13.441731668718125</v>
      </c>
      <c r="E66" s="6">
        <f t="shared" si="1"/>
        <v>3.8686971860594879</v>
      </c>
      <c r="F66" s="6"/>
      <c r="G66" s="2" t="s">
        <v>740</v>
      </c>
      <c r="H66" s="2">
        <v>2.3719999999999901</v>
      </c>
      <c r="I66" s="2" t="s">
        <v>741</v>
      </c>
      <c r="J66" s="2">
        <f t="shared" si="2"/>
        <v>13.441733024606327</v>
      </c>
      <c r="K66" s="2">
        <f t="shared" si="3"/>
        <v>3.8686971728147705</v>
      </c>
      <c r="L66" s="2">
        <f t="shared" si="4"/>
        <v>13.464945207643215</v>
      </c>
      <c r="M66" s="2">
        <f t="shared" si="5"/>
        <v>3.8687048679930616</v>
      </c>
      <c r="N66" s="6"/>
      <c r="O66" s="2" t="s">
        <v>740</v>
      </c>
      <c r="P66" s="2">
        <v>2.3719999999999901</v>
      </c>
      <c r="Q66" s="2" t="s">
        <v>741</v>
      </c>
      <c r="R66" s="1">
        <f t="shared" si="6"/>
        <v>13.441690774821232</v>
      </c>
      <c r="S66" s="1">
        <f t="shared" si="7"/>
        <v>3.868697585523178</v>
      </c>
      <c r="T66" s="1">
        <f t="shared" si="8"/>
        <v>3.8685880647855648</v>
      </c>
      <c r="U66" s="1">
        <f t="shared" si="9"/>
        <v>3.8685880679949638</v>
      </c>
      <c r="V66" s="1">
        <f t="shared" si="10"/>
        <v>3.8684785568849831</v>
      </c>
    </row>
    <row r="67" spans="1:22" x14ac:dyDescent="0.25">
      <c r="A67" s="6" t="s">
        <v>742</v>
      </c>
      <c r="B67" s="6">
        <v>2.3779999999999899</v>
      </c>
      <c r="C67" s="6" t="s">
        <v>743</v>
      </c>
      <c r="D67" s="6">
        <f t="shared" si="0"/>
        <v>13.464943851834482</v>
      </c>
      <c r="E67" s="6">
        <f t="shared" si="1"/>
        <v>3.8684781510496933</v>
      </c>
      <c r="F67" s="6"/>
      <c r="G67" s="2" t="s">
        <v>742</v>
      </c>
      <c r="H67" s="2">
        <v>2.3779999999999899</v>
      </c>
      <c r="I67" s="2" t="s">
        <v>743</v>
      </c>
      <c r="J67" s="2">
        <f t="shared" si="2"/>
        <v>13.46494523072875</v>
      </c>
      <c r="K67" s="2">
        <f t="shared" si="3"/>
        <v>3.8684781375810355</v>
      </c>
      <c r="L67" s="2">
        <f t="shared" si="4"/>
        <v>13.488156099554237</v>
      </c>
      <c r="M67" s="2">
        <f t="shared" si="5"/>
        <v>3.8684858451444684</v>
      </c>
      <c r="N67" s="6"/>
      <c r="O67" s="2" t="s">
        <v>742</v>
      </c>
      <c r="P67" s="2">
        <v>2.3779999999999899</v>
      </c>
      <c r="Q67" s="2" t="s">
        <v>743</v>
      </c>
      <c r="R67" s="1">
        <f t="shared" si="6"/>
        <v>13.464902303229202</v>
      </c>
      <c r="S67" s="1">
        <f t="shared" si="7"/>
        <v>3.8684785568849831</v>
      </c>
      <c r="T67" s="1">
        <f t="shared" si="8"/>
        <v>3.8683690554018826</v>
      </c>
      <c r="U67" s="1">
        <f t="shared" si="9"/>
        <v>3.8683690586105293</v>
      </c>
      <c r="V67" s="1">
        <f t="shared" si="10"/>
        <v>3.8682595667528044</v>
      </c>
    </row>
    <row r="68" spans="1:22" x14ac:dyDescent="0.25">
      <c r="A68" s="6" t="s">
        <v>744</v>
      </c>
      <c r="B68" s="6">
        <v>2.3839999999999901</v>
      </c>
      <c r="C68" s="6" t="s">
        <v>745</v>
      </c>
      <c r="D68" s="6">
        <f t="shared" si="0"/>
        <v>13.488154720740781</v>
      </c>
      <c r="E68" s="6">
        <f t="shared" si="1"/>
        <v>3.8682591545481637</v>
      </c>
      <c r="F68" s="6"/>
      <c r="G68" s="2" t="s">
        <v>744</v>
      </c>
      <c r="H68" s="2">
        <v>2.3839999999999901</v>
      </c>
      <c r="I68" s="2" t="s">
        <v>745</v>
      </c>
      <c r="J68" s="2">
        <f t="shared" si="2"/>
        <v>13.488156122676926</v>
      </c>
      <c r="K68" s="2">
        <f t="shared" si="3"/>
        <v>3.8682591408552418</v>
      </c>
      <c r="L68" s="2">
        <f t="shared" si="4"/>
        <v>13.511365677522058</v>
      </c>
      <c r="M68" s="2">
        <f t="shared" si="5"/>
        <v>3.8682668608001083</v>
      </c>
      <c r="N68" s="6"/>
      <c r="O68" s="2" t="s">
        <v>744</v>
      </c>
      <c r="P68" s="2">
        <v>2.3839999999999901</v>
      </c>
      <c r="Q68" s="2" t="s">
        <v>745</v>
      </c>
      <c r="R68" s="1">
        <f t="shared" si="6"/>
        <v>13.488112517580864</v>
      </c>
      <c r="S68" s="1">
        <f t="shared" si="7"/>
        <v>3.8682595667528044</v>
      </c>
      <c r="T68" s="1">
        <f t="shared" si="8"/>
        <v>3.8681500845197032</v>
      </c>
      <c r="U68" s="1">
        <f t="shared" si="9"/>
        <v>3.8681500877275981</v>
      </c>
      <c r="V68" s="1">
        <f t="shared" si="10"/>
        <v>3.8680406151176165</v>
      </c>
    </row>
    <row r="69" spans="1:22" x14ac:dyDescent="0.25">
      <c r="A69" s="6" t="s">
        <v>746</v>
      </c>
      <c r="B69" s="6">
        <v>2.3899999999999899</v>
      </c>
      <c r="C69" s="6" t="s">
        <v>747</v>
      </c>
      <c r="D69" s="6">
        <f t="shared" si="0"/>
        <v>13.51136427566807</v>
      </c>
      <c r="E69" s="6">
        <f t="shared" si="1"/>
        <v>3.8680401965458731</v>
      </c>
      <c r="F69" s="6"/>
      <c r="G69" s="2" t="s">
        <v>746</v>
      </c>
      <c r="H69" s="2">
        <v>2.3899999999999899</v>
      </c>
      <c r="I69" s="2" t="s">
        <v>747</v>
      </c>
      <c r="J69" s="2">
        <f t="shared" si="2"/>
        <v>13.511365700681893</v>
      </c>
      <c r="K69" s="2">
        <f t="shared" si="3"/>
        <v>3.8680401826283632</v>
      </c>
      <c r="L69" s="2">
        <f t="shared" si="4"/>
        <v>13.534573941777662</v>
      </c>
      <c r="M69" s="2">
        <f t="shared" si="5"/>
        <v>3.8680479149509561</v>
      </c>
      <c r="N69" s="6"/>
      <c r="O69" s="2" t="s">
        <v>746</v>
      </c>
      <c r="P69" s="2">
        <v>2.3899999999999899</v>
      </c>
      <c r="Q69" s="2" t="s">
        <v>747</v>
      </c>
      <c r="R69" s="1">
        <f t="shared" si="6"/>
        <v>13.511321418107229</v>
      </c>
      <c r="S69" s="1">
        <f t="shared" si="7"/>
        <v>3.8680406151176165</v>
      </c>
      <c r="T69" s="1">
        <f t="shared" si="8"/>
        <v>3.8679311521300033</v>
      </c>
      <c r="U69" s="1">
        <f t="shared" si="9"/>
        <v>3.8679311553371458</v>
      </c>
      <c r="V69" s="1">
        <f t="shared" si="10"/>
        <v>3.8678217019703967</v>
      </c>
    </row>
    <row r="70" spans="1:22" x14ac:dyDescent="0.25">
      <c r="A70" s="6" t="s">
        <v>748</v>
      </c>
      <c r="B70" s="6">
        <v>2.3959999999999901</v>
      </c>
      <c r="C70" s="6" t="s">
        <v>749</v>
      </c>
      <c r="D70" s="6">
        <f t="shared" ref="D70:D133" si="11">D69+(0.006*E69)</f>
        <v>13.534572516847346</v>
      </c>
      <c r="E70" s="6">
        <f t="shared" ref="E70:E133" si="12">4-(D70/(100+B70))</f>
        <v>3.867821277033797</v>
      </c>
      <c r="F70" s="6"/>
      <c r="G70" s="2" t="s">
        <v>748</v>
      </c>
      <c r="H70" s="2">
        <v>2.3959999999999901</v>
      </c>
      <c r="I70" s="2" t="s">
        <v>749</v>
      </c>
      <c r="J70" s="2">
        <f t="shared" ref="J70:J133" si="13">J69+((0.006*0.5)*(K69+M69))</f>
        <v>13.53457396497463</v>
      </c>
      <c r="K70" s="2">
        <f t="shared" ref="K70:K133" si="14">4-(J70/(100+H70))</f>
        <v>3.8678212628913764</v>
      </c>
      <c r="L70" s="2">
        <f t="shared" ref="L70:L133" si="15">J70+(0.006*K70)</f>
        <v>13.557780892551978</v>
      </c>
      <c r="M70" s="2">
        <f t="shared" ref="M70:M133" si="16">4-(J70/(100+(H70+0.006)))</f>
        <v>3.8678290075879902</v>
      </c>
      <c r="N70" s="6"/>
      <c r="O70" s="2" t="s">
        <v>748</v>
      </c>
      <c r="P70" s="2">
        <v>2.3959999999999901</v>
      </c>
      <c r="Q70" s="2" t="s">
        <v>749</v>
      </c>
      <c r="R70" s="1">
        <f t="shared" ref="R70:R133" si="17">R69+(((1/6)*0.006)*(S69+(2*T69)+(U69*2)+V69))</f>
        <v>13.534529005039252</v>
      </c>
      <c r="S70" s="1">
        <f t="shared" ref="S70:S133" si="18">4-(R70/(100+P70))</f>
        <v>3.8678217019703967</v>
      </c>
      <c r="T70" s="1">
        <f t="shared" ref="T70:T133" si="19">4-((R70+(0.5*S70*0.006))/(100+(P70+(0.5*0.006))))</f>
        <v>3.8677122582237602</v>
      </c>
      <c r="U70" s="1">
        <f t="shared" ref="U70:U133" si="20">4-((R70+(0.5*T70*0.006))/(100+(P70+(0.5*0.006))))</f>
        <v>3.8677122614301513</v>
      </c>
      <c r="V70" s="1">
        <f t="shared" ref="V70:V133" si="21">4-((R70+(U70*0.006))/(100+(P70+0.006)))</f>
        <v>3.8676028273021248</v>
      </c>
    </row>
    <row r="71" spans="1:22" x14ac:dyDescent="0.25">
      <c r="A71" s="6" t="s">
        <v>750</v>
      </c>
      <c r="B71" s="6">
        <v>2.4019999999999899</v>
      </c>
      <c r="C71" s="6" t="s">
        <v>751</v>
      </c>
      <c r="D71" s="6">
        <f t="shared" si="11"/>
        <v>13.557779444509549</v>
      </c>
      <c r="E71" s="6">
        <f t="shared" si="12"/>
        <v>3.8676023960029147</v>
      </c>
      <c r="F71" s="6"/>
      <c r="G71" s="2" t="s">
        <v>750</v>
      </c>
      <c r="H71" s="2">
        <v>2.4019999999999899</v>
      </c>
      <c r="I71" s="2" t="s">
        <v>751</v>
      </c>
      <c r="J71" s="2">
        <f t="shared" si="13"/>
        <v>13.557780915786068</v>
      </c>
      <c r="K71" s="2">
        <f t="shared" si="14"/>
        <v>3.8676023816352605</v>
      </c>
      <c r="L71" s="2">
        <f t="shared" si="15"/>
        <v>13.580986530075879</v>
      </c>
      <c r="M71" s="2">
        <f t="shared" si="16"/>
        <v>3.8676101387021906</v>
      </c>
      <c r="N71" s="6"/>
      <c r="O71" s="2" t="s">
        <v>750</v>
      </c>
      <c r="P71" s="2">
        <v>2.4019999999999899</v>
      </c>
      <c r="Q71" s="2" t="s">
        <v>751</v>
      </c>
      <c r="R71" s="1">
        <f t="shared" si="17"/>
        <v>13.557735278607833</v>
      </c>
      <c r="S71" s="1">
        <f t="shared" si="18"/>
        <v>3.8676028273021248</v>
      </c>
      <c r="T71" s="1">
        <f t="shared" si="19"/>
        <v>3.8674934027919559</v>
      </c>
      <c r="U71" s="1">
        <f t="shared" si="20"/>
        <v>3.8674934059975956</v>
      </c>
      <c r="V71" s="1">
        <f t="shared" si="21"/>
        <v>3.8673839911037828</v>
      </c>
    </row>
    <row r="72" spans="1:22" x14ac:dyDescent="0.25">
      <c r="A72" s="6" t="s">
        <v>752</v>
      </c>
      <c r="B72" s="6">
        <v>2.4079999999999799</v>
      </c>
      <c r="C72" s="6" t="s">
        <v>753</v>
      </c>
      <c r="D72" s="6">
        <f t="shared" si="11"/>
        <v>13.580985058885567</v>
      </c>
      <c r="E72" s="6">
        <f t="shared" si="12"/>
        <v>3.8673835534442076</v>
      </c>
      <c r="F72" s="6"/>
      <c r="G72" s="2" t="s">
        <v>752</v>
      </c>
      <c r="H72" s="2">
        <v>2.4079999999999799</v>
      </c>
      <c r="I72" s="2" t="s">
        <v>753</v>
      </c>
      <c r="J72" s="2">
        <f t="shared" si="13"/>
        <v>13.580986553347081</v>
      </c>
      <c r="K72" s="2">
        <f t="shared" si="14"/>
        <v>3.8673835388509969</v>
      </c>
      <c r="L72" s="2">
        <f t="shared" si="15"/>
        <v>13.604190854580187</v>
      </c>
      <c r="M72" s="2">
        <f t="shared" si="16"/>
        <v>3.8673913082845401</v>
      </c>
      <c r="N72" s="6"/>
      <c r="O72" s="2" t="s">
        <v>752</v>
      </c>
      <c r="P72" s="2">
        <v>2.4079999999999799</v>
      </c>
      <c r="Q72" s="2" t="s">
        <v>753</v>
      </c>
      <c r="R72" s="1">
        <f t="shared" si="17"/>
        <v>13.580940239043818</v>
      </c>
      <c r="S72" s="1">
        <f t="shared" si="18"/>
        <v>3.8673839911037828</v>
      </c>
      <c r="T72" s="1">
        <f t="shared" si="19"/>
        <v>3.8672745858255739</v>
      </c>
      <c r="U72" s="1">
        <f t="shared" si="20"/>
        <v>3.8672745890304627</v>
      </c>
      <c r="V72" s="1">
        <f t="shared" si="21"/>
        <v>3.8671651933663562</v>
      </c>
    </row>
    <row r="73" spans="1:22" x14ac:dyDescent="0.25">
      <c r="A73" s="6" t="s">
        <v>754</v>
      </c>
      <c r="B73" s="6">
        <v>2.4139999999999899</v>
      </c>
      <c r="C73" s="6" t="s">
        <v>755</v>
      </c>
      <c r="D73" s="6">
        <f t="shared" si="11"/>
        <v>13.604189360206233</v>
      </c>
      <c r="E73" s="6">
        <f t="shared" si="12"/>
        <v>3.8671647493486612</v>
      </c>
      <c r="F73" s="6"/>
      <c r="G73" s="2" t="s">
        <v>754</v>
      </c>
      <c r="H73" s="2">
        <v>2.4139999999999899</v>
      </c>
      <c r="I73" s="2" t="s">
        <v>755</v>
      </c>
      <c r="J73" s="2">
        <f t="shared" si="13"/>
        <v>13.604190877888488</v>
      </c>
      <c r="K73" s="2">
        <f t="shared" si="14"/>
        <v>3.8671647345295712</v>
      </c>
      <c r="L73" s="2">
        <f t="shared" si="15"/>
        <v>13.627393866295666</v>
      </c>
      <c r="M73" s="2">
        <f t="shared" si="16"/>
        <v>3.8671725163260251</v>
      </c>
      <c r="N73" s="6"/>
      <c r="O73" s="2" t="s">
        <v>754</v>
      </c>
      <c r="P73" s="2">
        <v>2.4139999999999899</v>
      </c>
      <c r="Q73" s="2" t="s">
        <v>755</v>
      </c>
      <c r="R73" s="1">
        <f t="shared" si="17"/>
        <v>13.604143886577999</v>
      </c>
      <c r="S73" s="1">
        <f t="shared" si="18"/>
        <v>3.8671651933663562</v>
      </c>
      <c r="T73" s="1">
        <f t="shared" si="19"/>
        <v>3.8670558073156007</v>
      </c>
      <c r="U73" s="1">
        <f t="shared" si="20"/>
        <v>3.8670558105197386</v>
      </c>
      <c r="V73" s="1">
        <f t="shared" si="21"/>
        <v>3.8669464340808326</v>
      </c>
    </row>
    <row r="74" spans="1:22" x14ac:dyDescent="0.25">
      <c r="A74" s="6" t="s">
        <v>756</v>
      </c>
      <c r="B74" s="6">
        <v>2.4199999999999799</v>
      </c>
      <c r="C74" s="6" t="s">
        <v>757</v>
      </c>
      <c r="D74" s="6">
        <f t="shared" si="11"/>
        <v>13.627392348702324</v>
      </c>
      <c r="E74" s="6">
        <f t="shared" si="12"/>
        <v>3.8669459837072608</v>
      </c>
      <c r="F74" s="6"/>
      <c r="G74" s="2" t="s">
        <v>756</v>
      </c>
      <c r="H74" s="2">
        <v>2.4199999999999799</v>
      </c>
      <c r="I74" s="2" t="s">
        <v>757</v>
      </c>
      <c r="J74" s="2">
        <f t="shared" si="13"/>
        <v>13.627393889641056</v>
      </c>
      <c r="K74" s="2">
        <f t="shared" si="14"/>
        <v>3.8669459686619696</v>
      </c>
      <c r="L74" s="2">
        <f t="shared" si="15"/>
        <v>13.650595565453028</v>
      </c>
      <c r="M74" s="2">
        <f t="shared" si="16"/>
        <v>3.8669537628176336</v>
      </c>
      <c r="N74" s="6"/>
      <c r="O74" s="2" t="s">
        <v>756</v>
      </c>
      <c r="P74" s="2">
        <v>2.4199999999999799</v>
      </c>
      <c r="Q74" s="2" t="s">
        <v>757</v>
      </c>
      <c r="R74" s="1">
        <f t="shared" si="17"/>
        <v>13.627346221441117</v>
      </c>
      <c r="S74" s="1">
        <f t="shared" si="18"/>
        <v>3.8669464340808326</v>
      </c>
      <c r="T74" s="1">
        <f t="shared" si="19"/>
        <v>3.8668370672530257</v>
      </c>
      <c r="U74" s="1">
        <f t="shared" si="20"/>
        <v>3.8668370704564121</v>
      </c>
      <c r="V74" s="1">
        <f t="shared" si="21"/>
        <v>3.8667277132382027</v>
      </c>
    </row>
    <row r="75" spans="1:22" x14ac:dyDescent="0.25">
      <c r="A75" s="6" t="s">
        <v>758</v>
      </c>
      <c r="B75" s="6">
        <v>2.4259999999999899</v>
      </c>
      <c r="C75" s="6" t="s">
        <v>759</v>
      </c>
      <c r="D75" s="6">
        <f t="shared" si="11"/>
        <v>13.650594024604567</v>
      </c>
      <c r="E75" s="6">
        <f t="shared" si="12"/>
        <v>3.8667272565109974</v>
      </c>
      <c r="F75" s="6"/>
      <c r="G75" s="2" t="s">
        <v>758</v>
      </c>
      <c r="H75" s="2">
        <v>2.4259999999999899</v>
      </c>
      <c r="I75" s="2" t="s">
        <v>759</v>
      </c>
      <c r="J75" s="2">
        <f t="shared" si="13"/>
        <v>13.650595588835495</v>
      </c>
      <c r="K75" s="2">
        <f t="shared" si="14"/>
        <v>3.8667272412391824</v>
      </c>
      <c r="L75" s="2">
        <f t="shared" si="15"/>
        <v>13.67379595228293</v>
      </c>
      <c r="M75" s="2">
        <f t="shared" si="16"/>
        <v>3.8667350477503564</v>
      </c>
      <c r="N75" s="6"/>
      <c r="O75" s="2" t="s">
        <v>758</v>
      </c>
      <c r="P75" s="2">
        <v>2.4259999999999899</v>
      </c>
      <c r="Q75" s="2" t="s">
        <v>759</v>
      </c>
      <c r="R75" s="1">
        <f t="shared" si="17"/>
        <v>13.650547243863855</v>
      </c>
      <c r="S75" s="1">
        <f t="shared" si="18"/>
        <v>3.8667277132382027</v>
      </c>
      <c r="T75" s="1">
        <f t="shared" si="19"/>
        <v>3.86661836562884</v>
      </c>
      <c r="U75" s="1">
        <f t="shared" si="20"/>
        <v>3.8666183688314759</v>
      </c>
      <c r="V75" s="1">
        <f t="shared" si="21"/>
        <v>3.8665090308294592</v>
      </c>
    </row>
    <row r="76" spans="1:22" x14ac:dyDescent="0.25">
      <c r="A76" s="6" t="s">
        <v>760</v>
      </c>
      <c r="B76" s="6">
        <v>2.43199999999998</v>
      </c>
      <c r="C76" s="6" t="s">
        <v>761</v>
      </c>
      <c r="D76" s="6">
        <f t="shared" si="11"/>
        <v>13.673794388143634</v>
      </c>
      <c r="E76" s="6">
        <f t="shared" si="12"/>
        <v>3.8665085677508628</v>
      </c>
      <c r="F76" s="6"/>
      <c r="G76" s="2" t="s">
        <v>760</v>
      </c>
      <c r="H76" s="2">
        <v>2.43199999999998</v>
      </c>
      <c r="I76" s="2" t="s">
        <v>761</v>
      </c>
      <c r="J76" s="2">
        <f t="shared" si="13"/>
        <v>13.673795975702463</v>
      </c>
      <c r="K76" s="2">
        <f t="shared" si="14"/>
        <v>3.8665085522522018</v>
      </c>
      <c r="L76" s="2">
        <f t="shared" si="15"/>
        <v>13.696995027015976</v>
      </c>
      <c r="M76" s="2">
        <f t="shared" si="16"/>
        <v>3.8665163711151869</v>
      </c>
      <c r="N76" s="6"/>
      <c r="O76" s="2" t="s">
        <v>760</v>
      </c>
      <c r="P76" s="2">
        <v>2.43199999999998</v>
      </c>
      <c r="Q76" s="2" t="s">
        <v>761</v>
      </c>
      <c r="R76" s="1">
        <f t="shared" si="17"/>
        <v>13.673746954076844</v>
      </c>
      <c r="S76" s="1">
        <f t="shared" si="18"/>
        <v>3.8665090308294592</v>
      </c>
      <c r="T76" s="1">
        <f t="shared" si="19"/>
        <v>3.866399702434038</v>
      </c>
      <c r="U76" s="1">
        <f t="shared" si="20"/>
        <v>3.8663997056359238</v>
      </c>
      <c r="V76" s="1">
        <f t="shared" si="21"/>
        <v>3.8662903868455976</v>
      </c>
    </row>
    <row r="77" spans="1:22" x14ac:dyDescent="0.25">
      <c r="A77" s="6" t="s">
        <v>762</v>
      </c>
      <c r="B77" s="6">
        <v>2.4379999999999802</v>
      </c>
      <c r="C77" s="6" t="s">
        <v>763</v>
      </c>
      <c r="D77" s="6">
        <f t="shared" si="11"/>
        <v>13.696993439550139</v>
      </c>
      <c r="E77" s="6">
        <f t="shared" si="12"/>
        <v>3.8662899174178516</v>
      </c>
      <c r="F77" s="6"/>
      <c r="G77" s="2" t="s">
        <v>762</v>
      </c>
      <c r="H77" s="2">
        <v>2.4379999999999802</v>
      </c>
      <c r="I77" s="2" t="s">
        <v>763</v>
      </c>
      <c r="J77" s="2">
        <f t="shared" si="13"/>
        <v>13.696995050472566</v>
      </c>
      <c r="K77" s="2">
        <f t="shared" si="14"/>
        <v>3.8662899016920229</v>
      </c>
      <c r="L77" s="2">
        <f t="shared" si="15"/>
        <v>13.720192789882718</v>
      </c>
      <c r="M77" s="2">
        <f t="shared" si="16"/>
        <v>3.8662977329031221</v>
      </c>
      <c r="N77" s="6"/>
      <c r="O77" s="2" t="s">
        <v>762</v>
      </c>
      <c r="P77" s="2">
        <v>2.4379999999999802</v>
      </c>
      <c r="Q77" s="2" t="s">
        <v>763</v>
      </c>
      <c r="R77" s="1">
        <f t="shared" si="17"/>
        <v>13.696945352310658</v>
      </c>
      <c r="S77" s="1">
        <f t="shared" si="18"/>
        <v>3.8662903868455976</v>
      </c>
      <c r="T77" s="1">
        <f t="shared" si="19"/>
        <v>3.8661810776596166</v>
      </c>
      <c r="U77" s="1">
        <f t="shared" si="20"/>
        <v>3.8661810808607524</v>
      </c>
      <c r="V77" s="1">
        <f t="shared" si="21"/>
        <v>3.8660717812776166</v>
      </c>
    </row>
    <row r="78" spans="1:22" x14ac:dyDescent="0.25">
      <c r="A78" s="6" t="s">
        <v>764</v>
      </c>
      <c r="B78" s="6">
        <v>2.44399999999998</v>
      </c>
      <c r="C78" s="6" t="s">
        <v>765</v>
      </c>
      <c r="D78" s="6">
        <f t="shared" si="11"/>
        <v>13.720191179054646</v>
      </c>
      <c r="E78" s="6">
        <f t="shared" si="12"/>
        <v>3.866071305502961</v>
      </c>
      <c r="F78" s="6"/>
      <c r="G78" s="2" t="s">
        <v>764</v>
      </c>
      <c r="H78" s="2">
        <v>2.44399999999998</v>
      </c>
      <c r="I78" s="2" t="s">
        <v>765</v>
      </c>
      <c r="J78" s="2">
        <f t="shared" si="13"/>
        <v>13.720192813376352</v>
      </c>
      <c r="K78" s="2">
        <f t="shared" si="14"/>
        <v>3.8660712895496432</v>
      </c>
      <c r="L78" s="2">
        <f t="shared" si="15"/>
        <v>13.74338924111365</v>
      </c>
      <c r="M78" s="2">
        <f t="shared" si="16"/>
        <v>3.8660791331051598</v>
      </c>
      <c r="N78" s="6"/>
      <c r="O78" s="2" t="s">
        <v>764</v>
      </c>
      <c r="P78" s="2">
        <v>2.44399999999998</v>
      </c>
      <c r="Q78" s="2" t="s">
        <v>765</v>
      </c>
      <c r="R78" s="1">
        <f t="shared" si="17"/>
        <v>13.720142438795822</v>
      </c>
      <c r="S78" s="1">
        <f t="shared" si="18"/>
        <v>3.8660717812776166</v>
      </c>
      <c r="T78" s="1">
        <f t="shared" si="19"/>
        <v>3.8659624912965764</v>
      </c>
      <c r="U78" s="1">
        <f t="shared" si="20"/>
        <v>3.8659624944969622</v>
      </c>
      <c r="V78" s="1">
        <f t="shared" si="21"/>
        <v>3.8658532141165174</v>
      </c>
    </row>
    <row r="79" spans="1:22" x14ac:dyDescent="0.25">
      <c r="A79" s="6" t="s">
        <v>766</v>
      </c>
      <c r="B79" s="6">
        <v>2.4499999999999802</v>
      </c>
      <c r="C79" s="6" t="s">
        <v>767</v>
      </c>
      <c r="D79" s="6">
        <f t="shared" si="11"/>
        <v>13.743387606887664</v>
      </c>
      <c r="E79" s="6">
        <f t="shared" si="12"/>
        <v>3.865852731997192</v>
      </c>
      <c r="F79" s="6"/>
      <c r="G79" s="2" t="s">
        <v>766</v>
      </c>
      <c r="H79" s="2">
        <v>2.4499999999999802</v>
      </c>
      <c r="I79" s="2" t="s">
        <v>767</v>
      </c>
      <c r="J79" s="2">
        <f t="shared" si="13"/>
        <v>13.743389264644316</v>
      </c>
      <c r="K79" s="2">
        <f t="shared" si="14"/>
        <v>3.8658527158160632</v>
      </c>
      <c r="L79" s="2">
        <f t="shared" si="15"/>
        <v>13.766584380939213</v>
      </c>
      <c r="M79" s="2">
        <f t="shared" si="16"/>
        <v>3.8658605717123025</v>
      </c>
      <c r="N79" s="6"/>
      <c r="O79" s="2" t="s">
        <v>766</v>
      </c>
      <c r="P79" s="2">
        <v>2.4499999999999802</v>
      </c>
      <c r="Q79" s="2" t="s">
        <v>767</v>
      </c>
      <c r="R79" s="1">
        <f t="shared" si="17"/>
        <v>13.743338213762803</v>
      </c>
      <c r="S79" s="1">
        <f t="shared" si="18"/>
        <v>3.8658532141165174</v>
      </c>
      <c r="T79" s="1">
        <f t="shared" si="19"/>
        <v>3.8657439433359184</v>
      </c>
      <c r="U79" s="1">
        <f t="shared" si="20"/>
        <v>3.8657439465355545</v>
      </c>
      <c r="V79" s="1">
        <f t="shared" si="21"/>
        <v>3.8656346853533026</v>
      </c>
    </row>
    <row r="80" spans="1:22" x14ac:dyDescent="0.25">
      <c r="A80" s="6" t="s">
        <v>768</v>
      </c>
      <c r="B80" s="6">
        <v>2.45599999999998</v>
      </c>
      <c r="C80" s="6" t="s">
        <v>769</v>
      </c>
      <c r="D80" s="6">
        <f t="shared" si="11"/>
        <v>13.766582723279647</v>
      </c>
      <c r="E80" s="6">
        <f t="shared" si="12"/>
        <v>3.8656341968915471</v>
      </c>
      <c r="F80" s="6"/>
      <c r="G80" s="2" t="s">
        <v>768</v>
      </c>
      <c r="H80" s="2">
        <v>2.45599999999998</v>
      </c>
      <c r="I80" s="2" t="s">
        <v>769</v>
      </c>
      <c r="J80" s="2">
        <f t="shared" si="13"/>
        <v>13.766584404506901</v>
      </c>
      <c r="K80" s="2">
        <f t="shared" si="14"/>
        <v>3.865634180482286</v>
      </c>
      <c r="L80" s="2">
        <f t="shared" si="15"/>
        <v>13.789778209589794</v>
      </c>
      <c r="M80" s="2">
        <f t="shared" si="16"/>
        <v>3.8656420487155541</v>
      </c>
      <c r="N80" s="6"/>
      <c r="O80" s="2" t="s">
        <v>768</v>
      </c>
      <c r="P80" s="2">
        <v>2.45599999999998</v>
      </c>
      <c r="Q80" s="2" t="s">
        <v>769</v>
      </c>
      <c r="R80" s="1">
        <f t="shared" si="17"/>
        <v>13.766532677442015</v>
      </c>
      <c r="S80" s="1">
        <f t="shared" si="18"/>
        <v>3.8656346853533026</v>
      </c>
      <c r="T80" s="1">
        <f t="shared" si="19"/>
        <v>3.865525433768648</v>
      </c>
      <c r="U80" s="1">
        <f t="shared" si="20"/>
        <v>3.8655254369675349</v>
      </c>
      <c r="V80" s="1">
        <f t="shared" si="21"/>
        <v>3.8654161949789794</v>
      </c>
    </row>
    <row r="81" spans="1:22" x14ac:dyDescent="0.25">
      <c r="A81" s="6" t="s">
        <v>770</v>
      </c>
      <c r="B81" s="6">
        <v>2.4619999999999802</v>
      </c>
      <c r="C81" s="6" t="s">
        <v>771</v>
      </c>
      <c r="D81" s="6">
        <f t="shared" si="11"/>
        <v>13.789776528460997</v>
      </c>
      <c r="E81" s="6">
        <f t="shared" si="12"/>
        <v>3.8654157001770315</v>
      </c>
      <c r="F81" s="6"/>
      <c r="G81" s="2" t="s">
        <v>770</v>
      </c>
      <c r="H81" s="2">
        <v>2.4619999999999802</v>
      </c>
      <c r="I81" s="2" t="s">
        <v>771</v>
      </c>
      <c r="J81" s="2">
        <f t="shared" si="13"/>
        <v>13.789778233194495</v>
      </c>
      <c r="K81" s="2">
        <f t="shared" si="14"/>
        <v>3.8654156835393172</v>
      </c>
      <c r="L81" s="2">
        <f t="shared" si="15"/>
        <v>13.812970727295731</v>
      </c>
      <c r="M81" s="2">
        <f t="shared" si="16"/>
        <v>3.8654235641059209</v>
      </c>
      <c r="N81" s="6"/>
      <c r="O81" s="2" t="s">
        <v>770</v>
      </c>
      <c r="P81" s="2">
        <v>2.4619999999999802</v>
      </c>
      <c r="Q81" s="2" t="s">
        <v>771</v>
      </c>
      <c r="R81" s="1">
        <f t="shared" si="17"/>
        <v>13.789725830063819</v>
      </c>
      <c r="S81" s="1">
        <f t="shared" si="18"/>
        <v>3.8654161949789794</v>
      </c>
      <c r="T81" s="1">
        <f t="shared" si="19"/>
        <v>3.8653069625857732</v>
      </c>
      <c r="U81" s="1">
        <f t="shared" si="20"/>
        <v>3.865306965783911</v>
      </c>
      <c r="V81" s="1">
        <f t="shared" si="21"/>
        <v>3.8651977429845559</v>
      </c>
    </row>
    <row r="82" spans="1:22" x14ac:dyDescent="0.25">
      <c r="A82" s="6" t="s">
        <v>772</v>
      </c>
      <c r="B82" s="6">
        <v>2.46799999999998</v>
      </c>
      <c r="C82" s="6" t="s">
        <v>773</v>
      </c>
      <c r="D82" s="6">
        <f t="shared" si="11"/>
        <v>13.81296902266206</v>
      </c>
      <c r="E82" s="6">
        <f t="shared" si="12"/>
        <v>3.8651972418446534</v>
      </c>
      <c r="F82" s="6"/>
      <c r="G82" s="2" t="s">
        <v>772</v>
      </c>
      <c r="H82" s="2">
        <v>2.46799999999998</v>
      </c>
      <c r="I82" s="2" t="s">
        <v>773</v>
      </c>
      <c r="J82" s="2">
        <f t="shared" si="13"/>
        <v>13.812970750937431</v>
      </c>
      <c r="K82" s="2">
        <f t="shared" si="14"/>
        <v>3.8651972249781648</v>
      </c>
      <c r="L82" s="2">
        <f t="shared" si="15"/>
        <v>13.836161934287301</v>
      </c>
      <c r="M82" s="2">
        <f t="shared" si="16"/>
        <v>3.8652051178744129</v>
      </c>
      <c r="N82" s="6"/>
      <c r="O82" s="2" t="s">
        <v>772</v>
      </c>
      <c r="P82" s="2">
        <v>2.46799999999998</v>
      </c>
      <c r="Q82" s="2" t="s">
        <v>773</v>
      </c>
      <c r="R82" s="1">
        <f t="shared" si="17"/>
        <v>13.812917671858521</v>
      </c>
      <c r="S82" s="1">
        <f t="shared" si="18"/>
        <v>3.8651977429845559</v>
      </c>
      <c r="T82" s="1">
        <f t="shared" si="19"/>
        <v>3.8650885297783035</v>
      </c>
      <c r="U82" s="1">
        <f t="shared" si="20"/>
        <v>3.8650885329756921</v>
      </c>
      <c r="V82" s="1">
        <f t="shared" si="21"/>
        <v>3.8649793293610442</v>
      </c>
    </row>
    <row r="83" spans="1:22" x14ac:dyDescent="0.25">
      <c r="A83" s="6" t="s">
        <v>774</v>
      </c>
      <c r="B83" s="6">
        <v>2.4739999999999802</v>
      </c>
      <c r="C83" s="6" t="s">
        <v>775</v>
      </c>
      <c r="D83" s="6">
        <f t="shared" si="11"/>
        <v>13.836160206113128</v>
      </c>
      <c r="E83" s="6">
        <f t="shared" si="12"/>
        <v>3.8649788218854235</v>
      </c>
      <c r="F83" s="6"/>
      <c r="G83" s="2" t="s">
        <v>774</v>
      </c>
      <c r="H83" s="2">
        <v>2.4739999999999802</v>
      </c>
      <c r="I83" s="2" t="s">
        <v>775</v>
      </c>
      <c r="J83" s="2">
        <f t="shared" si="13"/>
        <v>13.83616195796599</v>
      </c>
      <c r="K83" s="2">
        <f t="shared" si="14"/>
        <v>3.8649788047898395</v>
      </c>
      <c r="L83" s="2">
        <f t="shared" si="15"/>
        <v>13.859351830794729</v>
      </c>
      <c r="M83" s="2">
        <f t="shared" si="16"/>
        <v>3.8649867100120416</v>
      </c>
      <c r="N83" s="6"/>
      <c r="O83" s="2" t="s">
        <v>774</v>
      </c>
      <c r="P83" s="2">
        <v>2.4739999999999802</v>
      </c>
      <c r="Q83" s="2" t="s">
        <v>775</v>
      </c>
      <c r="R83" s="1">
        <f t="shared" si="17"/>
        <v>13.836108203056375</v>
      </c>
      <c r="S83" s="1">
        <f t="shared" si="18"/>
        <v>3.8649793293610442</v>
      </c>
      <c r="T83" s="1">
        <f t="shared" si="19"/>
        <v>3.8648701353372519</v>
      </c>
      <c r="U83" s="1">
        <f t="shared" si="20"/>
        <v>3.8648701385338917</v>
      </c>
      <c r="V83" s="1">
        <f t="shared" si="21"/>
        <v>3.8647609540994576</v>
      </c>
    </row>
    <row r="84" spans="1:22" x14ac:dyDescent="0.25">
      <c r="A84" s="6" t="s">
        <v>776</v>
      </c>
      <c r="B84" s="6">
        <v>2.47999999999998</v>
      </c>
      <c r="C84" s="6" t="s">
        <v>777</v>
      </c>
      <c r="D84" s="6">
        <f t="shared" si="11"/>
        <v>13.859350079044441</v>
      </c>
      <c r="E84" s="6">
        <f t="shared" si="12"/>
        <v>3.8647604402903548</v>
      </c>
      <c r="F84" s="6"/>
      <c r="G84" s="2" t="s">
        <v>776</v>
      </c>
      <c r="H84" s="2">
        <v>2.47999999999998</v>
      </c>
      <c r="I84" s="2" t="s">
        <v>777</v>
      </c>
      <c r="J84" s="2">
        <f t="shared" si="13"/>
        <v>13.859351854510395</v>
      </c>
      <c r="K84" s="2">
        <f t="shared" si="14"/>
        <v>3.8647604229653552</v>
      </c>
      <c r="L84" s="2">
        <f t="shared" si="15"/>
        <v>13.882540417048187</v>
      </c>
      <c r="M84" s="2">
        <f t="shared" si="16"/>
        <v>3.8647683405098219</v>
      </c>
      <c r="N84" s="6"/>
      <c r="O84" s="2" t="s">
        <v>776</v>
      </c>
      <c r="P84" s="2">
        <v>2.47999999999998</v>
      </c>
      <c r="Q84" s="2" t="s">
        <v>777</v>
      </c>
      <c r="R84" s="1">
        <f t="shared" si="17"/>
        <v>13.859297423887577</v>
      </c>
      <c r="S84" s="1">
        <f t="shared" si="18"/>
        <v>3.8647609540994576</v>
      </c>
      <c r="T84" s="1">
        <f t="shared" si="19"/>
        <v>3.8646517792536335</v>
      </c>
      <c r="U84" s="1">
        <f t="shared" si="20"/>
        <v>3.864651782449525</v>
      </c>
      <c r="V84" s="1">
        <f t="shared" si="21"/>
        <v>3.8645426171908137</v>
      </c>
    </row>
    <row r="85" spans="1:22" x14ac:dyDescent="0.25">
      <c r="A85" s="6" t="s">
        <v>778</v>
      </c>
      <c r="B85" s="6">
        <v>2.4859999999999798</v>
      </c>
      <c r="C85" s="6" t="s">
        <v>779</v>
      </c>
      <c r="D85" s="6">
        <f t="shared" si="11"/>
        <v>13.882538641686184</v>
      </c>
      <c r="E85" s="6">
        <f t="shared" si="12"/>
        <v>3.8645420970504638</v>
      </c>
      <c r="F85" s="6"/>
      <c r="G85" s="2" t="s">
        <v>778</v>
      </c>
      <c r="H85" s="2">
        <v>2.4859999999999798</v>
      </c>
      <c r="I85" s="2" t="s">
        <v>779</v>
      </c>
      <c r="J85" s="2">
        <f t="shared" si="13"/>
        <v>13.88254044080082</v>
      </c>
      <c r="K85" s="2">
        <f t="shared" si="14"/>
        <v>3.8645420794957279</v>
      </c>
      <c r="L85" s="2">
        <f t="shared" si="15"/>
        <v>13.905727693277795</v>
      </c>
      <c r="M85" s="2">
        <f t="shared" si="16"/>
        <v>3.864550009358771</v>
      </c>
      <c r="N85" s="6"/>
      <c r="O85" s="2" t="s">
        <v>778</v>
      </c>
      <c r="P85" s="2">
        <v>2.4859999999999798</v>
      </c>
      <c r="Q85" s="2" t="s">
        <v>779</v>
      </c>
      <c r="R85" s="1">
        <f t="shared" si="17"/>
        <v>13.882485334582274</v>
      </c>
      <c r="S85" s="1">
        <f t="shared" si="18"/>
        <v>3.8645426171908137</v>
      </c>
      <c r="T85" s="1">
        <f t="shared" si="19"/>
        <v>3.864433461518467</v>
      </c>
      <c r="U85" s="1">
        <f t="shared" si="20"/>
        <v>3.8644334647136098</v>
      </c>
      <c r="V85" s="1">
        <f t="shared" si="21"/>
        <v>3.8643243186261311</v>
      </c>
    </row>
    <row r="86" spans="1:22" x14ac:dyDescent="0.25">
      <c r="A86" s="6" t="s">
        <v>780</v>
      </c>
      <c r="B86" s="6">
        <v>2.49199999999998</v>
      </c>
      <c r="C86" s="6" t="s">
        <v>781</v>
      </c>
      <c r="D86" s="6">
        <f t="shared" si="11"/>
        <v>13.905725894268487</v>
      </c>
      <c r="E86" s="6">
        <f t="shared" si="12"/>
        <v>3.8643237921567684</v>
      </c>
      <c r="F86" s="6"/>
      <c r="G86" s="2" t="s">
        <v>780</v>
      </c>
      <c r="H86" s="2">
        <v>2.49199999999998</v>
      </c>
      <c r="I86" s="2" t="s">
        <v>781</v>
      </c>
      <c r="J86" s="2">
        <f t="shared" si="13"/>
        <v>13.905727717067384</v>
      </c>
      <c r="K86" s="2">
        <f t="shared" si="14"/>
        <v>3.8643237743719765</v>
      </c>
      <c r="L86" s="2">
        <f t="shared" si="15"/>
        <v>13.928913659713615</v>
      </c>
      <c r="M86" s="2">
        <f t="shared" si="16"/>
        <v>3.8643317165499096</v>
      </c>
      <c r="N86" s="6"/>
      <c r="O86" s="2" t="s">
        <v>780</v>
      </c>
      <c r="P86" s="2">
        <v>2.49199999999998</v>
      </c>
      <c r="Q86" s="2" t="s">
        <v>781</v>
      </c>
      <c r="R86" s="1">
        <f t="shared" si="17"/>
        <v>13.905671935370554</v>
      </c>
      <c r="S86" s="1">
        <f t="shared" si="18"/>
        <v>3.8643243186261311</v>
      </c>
      <c r="T86" s="1">
        <f t="shared" si="19"/>
        <v>3.8642151821227726</v>
      </c>
      <c r="U86" s="1">
        <f t="shared" si="20"/>
        <v>3.8642151853171676</v>
      </c>
      <c r="V86" s="1">
        <f t="shared" si="21"/>
        <v>3.8641060583964326</v>
      </c>
    </row>
    <row r="87" spans="1:22" x14ac:dyDescent="0.25">
      <c r="A87" s="6" t="s">
        <v>782</v>
      </c>
      <c r="B87" s="6">
        <v>2.4979999999999798</v>
      </c>
      <c r="C87" s="6" t="s">
        <v>783</v>
      </c>
      <c r="D87" s="6">
        <f t="shared" si="11"/>
        <v>13.928911837021428</v>
      </c>
      <c r="E87" s="6">
        <f t="shared" si="12"/>
        <v>3.8641055256002903</v>
      </c>
      <c r="F87" s="6"/>
      <c r="G87" s="2" t="s">
        <v>782</v>
      </c>
      <c r="H87" s="2">
        <v>2.4979999999999798</v>
      </c>
      <c r="I87" s="2" t="s">
        <v>783</v>
      </c>
      <c r="J87" s="2">
        <f t="shared" si="13"/>
        <v>13.92891368354015</v>
      </c>
      <c r="K87" s="2">
        <f t="shared" si="14"/>
        <v>3.8641055075851223</v>
      </c>
      <c r="L87" s="2">
        <f t="shared" si="15"/>
        <v>13.95209831658566</v>
      </c>
      <c r="M87" s="2">
        <f t="shared" si="16"/>
        <v>3.864113462074259</v>
      </c>
      <c r="N87" s="6"/>
      <c r="O87" s="2" t="s">
        <v>782</v>
      </c>
      <c r="P87" s="2">
        <v>2.4979999999999798</v>
      </c>
      <c r="Q87" s="2" t="s">
        <v>783</v>
      </c>
      <c r="R87" s="1">
        <f t="shared" si="17"/>
        <v>13.928857226482457</v>
      </c>
      <c r="S87" s="1">
        <f t="shared" si="18"/>
        <v>3.8641060583964326</v>
      </c>
      <c r="T87" s="1">
        <f t="shared" si="19"/>
        <v>3.8639969410575734</v>
      </c>
      <c r="U87" s="1">
        <f t="shared" si="20"/>
        <v>3.8639969442512205</v>
      </c>
      <c r="V87" s="1">
        <f t="shared" si="21"/>
        <v>3.8638878364927423</v>
      </c>
    </row>
    <row r="88" spans="1:22" x14ac:dyDescent="0.25">
      <c r="A88" s="6" t="s">
        <v>784</v>
      </c>
      <c r="B88" s="6">
        <v>2.50399999999998</v>
      </c>
      <c r="C88" s="6" t="s">
        <v>785</v>
      </c>
      <c r="D88" s="6">
        <f t="shared" si="11"/>
        <v>13.952096470175029</v>
      </c>
      <c r="E88" s="6">
        <f t="shared" si="12"/>
        <v>3.8638872973720533</v>
      </c>
      <c r="F88" s="6"/>
      <c r="G88" s="2" t="s">
        <v>784</v>
      </c>
      <c r="H88" s="2">
        <v>2.50399999999998</v>
      </c>
      <c r="I88" s="2" t="s">
        <v>785</v>
      </c>
      <c r="J88" s="2">
        <f t="shared" si="13"/>
        <v>13.952098340449128</v>
      </c>
      <c r="K88" s="2">
        <f t="shared" si="14"/>
        <v>3.8638872791261889</v>
      </c>
      <c r="L88" s="2">
        <f t="shared" si="15"/>
        <v>13.975281664123886</v>
      </c>
      <c r="M88" s="2">
        <f t="shared" si="16"/>
        <v>3.8638952459228451</v>
      </c>
      <c r="N88" s="6"/>
      <c r="O88" s="2" t="s">
        <v>784</v>
      </c>
      <c r="P88" s="2">
        <v>2.50399999999998</v>
      </c>
      <c r="Q88" s="2" t="s">
        <v>785</v>
      </c>
      <c r="R88" s="1">
        <f t="shared" si="17"/>
        <v>13.952041208147964</v>
      </c>
      <c r="S88" s="1">
        <f t="shared" si="18"/>
        <v>3.8638878364927423</v>
      </c>
      <c r="T88" s="1">
        <f t="shared" si="19"/>
        <v>3.8637787383138962</v>
      </c>
      <c r="U88" s="1">
        <f t="shared" si="20"/>
        <v>3.8637787415067955</v>
      </c>
      <c r="V88" s="1">
        <f t="shared" si="21"/>
        <v>3.8636696529060872</v>
      </c>
    </row>
    <row r="89" spans="1:22" x14ac:dyDescent="0.25">
      <c r="A89" s="6" t="s">
        <v>786</v>
      </c>
      <c r="B89" s="6">
        <v>2.5099999999999798</v>
      </c>
      <c r="C89" s="6" t="s">
        <v>787</v>
      </c>
      <c r="D89" s="6">
        <f t="shared" si="11"/>
        <v>13.975279793959261</v>
      </c>
      <c r="E89" s="6">
        <f t="shared" si="12"/>
        <v>3.863669107463084</v>
      </c>
      <c r="F89" s="6"/>
      <c r="G89" s="2" t="s">
        <v>786</v>
      </c>
      <c r="H89" s="2">
        <v>2.5099999999999798</v>
      </c>
      <c r="I89" s="2" t="s">
        <v>787</v>
      </c>
      <c r="J89" s="2">
        <f t="shared" si="13"/>
        <v>13.975281688024275</v>
      </c>
      <c r="K89" s="2">
        <f t="shared" si="14"/>
        <v>3.8636690889862035</v>
      </c>
      <c r="L89" s="2">
        <f t="shared" si="15"/>
        <v>13.998463702558192</v>
      </c>
      <c r="M89" s="2">
        <f t="shared" si="16"/>
        <v>3.8636770680866959</v>
      </c>
      <c r="N89" s="6"/>
      <c r="O89" s="2" t="s">
        <v>786</v>
      </c>
      <c r="P89" s="2">
        <v>2.5099999999999798</v>
      </c>
      <c r="Q89" s="2" t="s">
        <v>787</v>
      </c>
      <c r="R89" s="1">
        <f t="shared" si="17"/>
        <v>13.975223880597005</v>
      </c>
      <c r="S89" s="1">
        <f t="shared" si="18"/>
        <v>3.8636696529060872</v>
      </c>
      <c r="T89" s="1">
        <f t="shared" si="19"/>
        <v>3.863560573882769</v>
      </c>
      <c r="U89" s="1">
        <f t="shared" si="20"/>
        <v>3.8635605770749208</v>
      </c>
      <c r="V89" s="1">
        <f t="shared" si="21"/>
        <v>3.8634515076274978</v>
      </c>
    </row>
    <row r="90" spans="1:22" x14ac:dyDescent="0.25">
      <c r="A90" s="6" t="s">
        <v>788</v>
      </c>
      <c r="B90" s="6">
        <v>2.51599999999998</v>
      </c>
      <c r="C90" s="6" t="s">
        <v>789</v>
      </c>
      <c r="D90" s="6">
        <f t="shared" si="11"/>
        <v>13.99846180860404</v>
      </c>
      <c r="E90" s="6">
        <f t="shared" si="12"/>
        <v>3.863450955864411</v>
      </c>
      <c r="F90" s="6"/>
      <c r="G90" s="2" t="s">
        <v>788</v>
      </c>
      <c r="H90" s="2">
        <v>2.51599999999998</v>
      </c>
      <c r="I90" s="2" t="s">
        <v>789</v>
      </c>
      <c r="J90" s="2">
        <f t="shared" si="13"/>
        <v>13.998463726495494</v>
      </c>
      <c r="K90" s="2">
        <f t="shared" si="14"/>
        <v>3.8634509371561951</v>
      </c>
      <c r="L90" s="2">
        <f t="shared" si="15"/>
        <v>14.021644432118432</v>
      </c>
      <c r="M90" s="2">
        <f t="shared" si="16"/>
        <v>3.8634589285568417</v>
      </c>
      <c r="N90" s="6"/>
      <c r="O90" s="2" t="s">
        <v>788</v>
      </c>
      <c r="P90" s="2">
        <v>2.51599999999998</v>
      </c>
      <c r="Q90" s="2" t="s">
        <v>789</v>
      </c>
      <c r="R90" s="1">
        <f t="shared" si="17"/>
        <v>13.998405244059454</v>
      </c>
      <c r="S90" s="1">
        <f t="shared" si="18"/>
        <v>3.8634515076274978</v>
      </c>
      <c r="T90" s="1">
        <f t="shared" si="19"/>
        <v>3.8633424477552225</v>
      </c>
      <c r="U90" s="1">
        <f t="shared" si="20"/>
        <v>3.8633424509466274</v>
      </c>
      <c r="V90" s="1">
        <f t="shared" si="21"/>
        <v>3.863233400648006</v>
      </c>
    </row>
    <row r="91" spans="1:22" x14ac:dyDescent="0.25">
      <c r="A91" s="6" t="s">
        <v>790</v>
      </c>
      <c r="B91" s="6">
        <v>2.5219999999999798</v>
      </c>
      <c r="C91" s="6" t="s">
        <v>791</v>
      </c>
      <c r="D91" s="6">
        <f t="shared" si="11"/>
        <v>14.021642514339225</v>
      </c>
      <c r="E91" s="6">
        <f t="shared" si="12"/>
        <v>3.8632328425670663</v>
      </c>
      <c r="F91" s="6"/>
      <c r="G91" s="2" t="s">
        <v>790</v>
      </c>
      <c r="H91" s="2">
        <v>2.5219999999999798</v>
      </c>
      <c r="I91" s="2" t="s">
        <v>791</v>
      </c>
      <c r="J91" s="2">
        <f t="shared" si="13"/>
        <v>14.021644456092632</v>
      </c>
      <c r="K91" s="2">
        <f t="shared" si="14"/>
        <v>3.8632328236271958</v>
      </c>
      <c r="L91" s="2">
        <f t="shared" si="15"/>
        <v>14.044823853034396</v>
      </c>
      <c r="M91" s="2">
        <f t="shared" si="16"/>
        <v>3.8632408273243151</v>
      </c>
      <c r="N91" s="6"/>
      <c r="O91" s="2" t="s">
        <v>790</v>
      </c>
      <c r="P91" s="2">
        <v>2.5219999999999798</v>
      </c>
      <c r="Q91" s="2" t="s">
        <v>791</v>
      </c>
      <c r="R91" s="1">
        <f t="shared" si="17"/>
        <v>14.021585298765133</v>
      </c>
      <c r="S91" s="1">
        <f t="shared" si="18"/>
        <v>3.863233400648006</v>
      </c>
      <c r="T91" s="1">
        <f t="shared" si="19"/>
        <v>3.8631243599222915</v>
      </c>
      <c r="U91" s="1">
        <f t="shared" si="20"/>
        <v>3.863124363112949</v>
      </c>
      <c r="V91" s="1">
        <f t="shared" si="21"/>
        <v>3.8630153319586471</v>
      </c>
    </row>
    <row r="92" spans="1:22" x14ac:dyDescent="0.25">
      <c r="A92" s="6" t="s">
        <v>792</v>
      </c>
      <c r="B92" s="6">
        <v>2.52799999999998</v>
      </c>
      <c r="C92" s="6" t="s">
        <v>793</v>
      </c>
      <c r="D92" s="6">
        <f t="shared" si="11"/>
        <v>14.044821911394628</v>
      </c>
      <c r="E92" s="6">
        <f t="shared" si="12"/>
        <v>3.8630147675620843</v>
      </c>
      <c r="F92" s="6"/>
      <c r="G92" s="2" t="s">
        <v>792</v>
      </c>
      <c r="H92" s="2">
        <v>2.52799999999998</v>
      </c>
      <c r="I92" s="2" t="s">
        <v>793</v>
      </c>
      <c r="J92" s="2">
        <f t="shared" si="13"/>
        <v>14.044823877045486</v>
      </c>
      <c r="K92" s="2">
        <f t="shared" si="14"/>
        <v>3.8630147483902397</v>
      </c>
      <c r="L92" s="2">
        <f t="shared" si="15"/>
        <v>14.068001965535828</v>
      </c>
      <c r="M92" s="2">
        <f t="shared" si="16"/>
        <v>3.863022764380152</v>
      </c>
      <c r="N92" s="6"/>
      <c r="O92" s="2" t="s">
        <v>792</v>
      </c>
      <c r="P92" s="2">
        <v>2.52799999999998</v>
      </c>
      <c r="Q92" s="2" t="s">
        <v>793</v>
      </c>
      <c r="R92" s="1">
        <f t="shared" si="17"/>
        <v>14.044764044943811</v>
      </c>
      <c r="S92" s="1">
        <f t="shared" si="18"/>
        <v>3.8630153319586471</v>
      </c>
      <c r="T92" s="1">
        <f t="shared" si="19"/>
        <v>3.8629063103750116</v>
      </c>
      <c r="U92" s="1">
        <f t="shared" si="20"/>
        <v>3.8629063135649222</v>
      </c>
      <c r="V92" s="1">
        <f t="shared" si="21"/>
        <v>3.8627973015504593</v>
      </c>
    </row>
    <row r="93" spans="1:22" x14ac:dyDescent="0.25">
      <c r="A93" s="6" t="s">
        <v>794</v>
      </c>
      <c r="B93" s="6">
        <v>2.5339999999999798</v>
      </c>
      <c r="C93" s="6" t="s">
        <v>795</v>
      </c>
      <c r="D93" s="6">
        <f t="shared" si="11"/>
        <v>14.068</v>
      </c>
      <c r="E93" s="6">
        <f t="shared" si="12"/>
        <v>3.8627967308405018</v>
      </c>
      <c r="F93" s="6"/>
      <c r="G93" s="2" t="s">
        <v>794</v>
      </c>
      <c r="H93" s="2">
        <v>2.5339999999999798</v>
      </c>
      <c r="I93" s="2" t="s">
        <v>795</v>
      </c>
      <c r="J93" s="2">
        <f t="shared" si="13"/>
        <v>14.068001989583797</v>
      </c>
      <c r="K93" s="2">
        <f t="shared" si="14"/>
        <v>3.8627967114363644</v>
      </c>
      <c r="L93" s="2">
        <f t="shared" si="15"/>
        <v>14.091178769852416</v>
      </c>
      <c r="M93" s="2">
        <f t="shared" si="16"/>
        <v>3.8628047397153908</v>
      </c>
      <c r="N93" s="6"/>
      <c r="O93" s="2" t="s">
        <v>794</v>
      </c>
      <c r="P93" s="2">
        <v>2.5339999999999798</v>
      </c>
      <c r="Q93" s="2" t="s">
        <v>795</v>
      </c>
      <c r="R93" s="1">
        <f t="shared" si="17"/>
        <v>14.0679414828252</v>
      </c>
      <c r="S93" s="1">
        <f t="shared" si="18"/>
        <v>3.8627973015504593</v>
      </c>
      <c r="T93" s="1">
        <f t="shared" si="19"/>
        <v>3.8626882991044225</v>
      </c>
      <c r="U93" s="1">
        <f t="shared" si="20"/>
        <v>3.8626883022935865</v>
      </c>
      <c r="V93" s="1">
        <f t="shared" si="21"/>
        <v>3.8625793094144827</v>
      </c>
    </row>
    <row r="94" spans="1:22" x14ac:dyDescent="0.25">
      <c r="A94" s="6" t="s">
        <v>796</v>
      </c>
      <c r="B94" s="6">
        <v>2.5399999999999801</v>
      </c>
      <c r="C94" s="6" t="s">
        <v>797</v>
      </c>
      <c r="D94" s="6">
        <f t="shared" si="11"/>
        <v>14.091176780385043</v>
      </c>
      <c r="E94" s="6">
        <f t="shared" si="12"/>
        <v>3.8625787323933585</v>
      </c>
      <c r="F94" s="6"/>
      <c r="G94" s="2" t="s">
        <v>796</v>
      </c>
      <c r="H94" s="2">
        <v>2.5399999999999801</v>
      </c>
      <c r="I94" s="2" t="s">
        <v>797</v>
      </c>
      <c r="J94" s="2">
        <f t="shared" si="13"/>
        <v>14.091178793937253</v>
      </c>
      <c r="K94" s="2">
        <f t="shared" si="14"/>
        <v>3.8625787127566094</v>
      </c>
      <c r="L94" s="2">
        <f t="shared" si="15"/>
        <v>14.114354266213793</v>
      </c>
      <c r="M94" s="2">
        <f t="shared" si="16"/>
        <v>3.8625867533210729</v>
      </c>
      <c r="N94" s="6"/>
      <c r="O94" s="2" t="s">
        <v>796</v>
      </c>
      <c r="P94" s="2">
        <v>2.5399999999999801</v>
      </c>
      <c r="Q94" s="2" t="s">
        <v>797</v>
      </c>
      <c r="R94" s="1">
        <f t="shared" si="17"/>
        <v>14.091117612638961</v>
      </c>
      <c r="S94" s="1">
        <f t="shared" si="18"/>
        <v>3.8625793094144827</v>
      </c>
      <c r="T94" s="1">
        <f t="shared" si="19"/>
        <v>3.8624703261015649</v>
      </c>
      <c r="U94" s="1">
        <f t="shared" si="20"/>
        <v>3.8624703292899829</v>
      </c>
      <c r="V94" s="1">
        <f t="shared" si="21"/>
        <v>3.86236135554176</v>
      </c>
    </row>
    <row r="95" spans="1:22" x14ac:dyDescent="0.25">
      <c r="A95" s="6" t="s">
        <v>798</v>
      </c>
      <c r="B95" s="6">
        <v>2.5459999999999798</v>
      </c>
      <c r="C95" s="6" t="s">
        <v>799</v>
      </c>
      <c r="D95" s="6">
        <f t="shared" si="11"/>
        <v>14.114352252779403</v>
      </c>
      <c r="E95" s="6">
        <f t="shared" si="12"/>
        <v>3.8623607722116962</v>
      </c>
      <c r="F95" s="6"/>
      <c r="G95" s="2" t="s">
        <v>798</v>
      </c>
      <c r="H95" s="2">
        <v>2.5459999999999798</v>
      </c>
      <c r="I95" s="2" t="s">
        <v>799</v>
      </c>
      <c r="J95" s="2">
        <f t="shared" si="13"/>
        <v>14.114354290335486</v>
      </c>
      <c r="K95" s="2">
        <f t="shared" si="14"/>
        <v>3.8623607523420174</v>
      </c>
      <c r="L95" s="2">
        <f t="shared" si="15"/>
        <v>14.137528454849537</v>
      </c>
      <c r="M95" s="2">
        <f t="shared" si="16"/>
        <v>3.862368805188241</v>
      </c>
      <c r="N95" s="6"/>
      <c r="O95" s="2" t="s">
        <v>798</v>
      </c>
      <c r="P95" s="2">
        <v>2.5459999999999798</v>
      </c>
      <c r="Q95" s="2" t="s">
        <v>799</v>
      </c>
      <c r="R95" s="1">
        <f t="shared" si="17"/>
        <v>14.114292434614701</v>
      </c>
      <c r="S95" s="1">
        <f t="shared" si="18"/>
        <v>3.86236135554176</v>
      </c>
      <c r="T95" s="1">
        <f t="shared" si="19"/>
        <v>3.8622523913574844</v>
      </c>
      <c r="U95" s="1">
        <f t="shared" si="20"/>
        <v>3.8622523945451563</v>
      </c>
      <c r="V95" s="1">
        <f t="shared" si="21"/>
        <v>3.8621434399233365</v>
      </c>
    </row>
    <row r="96" spans="1:22" x14ac:dyDescent="0.25">
      <c r="A96" s="6" t="s">
        <v>800</v>
      </c>
      <c r="B96" s="6">
        <v>2.5519999999999801</v>
      </c>
      <c r="C96" s="6" t="s">
        <v>801</v>
      </c>
      <c r="D96" s="6">
        <f t="shared" si="11"/>
        <v>14.137526417412673</v>
      </c>
      <c r="E96" s="6">
        <f t="shared" si="12"/>
        <v>3.8621428502865602</v>
      </c>
      <c r="F96" s="6"/>
      <c r="G96" s="2" t="s">
        <v>800</v>
      </c>
      <c r="H96" s="2">
        <v>2.5519999999999801</v>
      </c>
      <c r="I96" s="2" t="s">
        <v>801</v>
      </c>
      <c r="J96" s="2">
        <f t="shared" si="13"/>
        <v>14.137528479008077</v>
      </c>
      <c r="K96" s="2">
        <f t="shared" si="14"/>
        <v>3.8621428301836329</v>
      </c>
      <c r="L96" s="2">
        <f t="shared" si="15"/>
        <v>14.160701335989179</v>
      </c>
      <c r="M96" s="2">
        <f t="shared" si="16"/>
        <v>3.8621508953079422</v>
      </c>
      <c r="N96" s="6"/>
      <c r="O96" s="2" t="s">
        <v>800</v>
      </c>
      <c r="P96" s="2">
        <v>2.5519999999999801</v>
      </c>
      <c r="Q96" s="2" t="s">
        <v>801</v>
      </c>
      <c r="R96" s="1">
        <f t="shared" si="17"/>
        <v>14.137465948981971</v>
      </c>
      <c r="S96" s="1">
        <f t="shared" si="18"/>
        <v>3.8621434399233365</v>
      </c>
      <c r="T96" s="1">
        <f t="shared" si="19"/>
        <v>3.8620344948632273</v>
      </c>
      <c r="U96" s="1">
        <f t="shared" si="20"/>
        <v>3.8620344980501531</v>
      </c>
      <c r="V96" s="1">
        <f t="shared" si="21"/>
        <v>3.8619255625502618</v>
      </c>
    </row>
    <row r="97" spans="1:22" x14ac:dyDescent="0.25">
      <c r="A97" s="6" t="s">
        <v>802</v>
      </c>
      <c r="B97" s="6">
        <v>2.5579999999999798</v>
      </c>
      <c r="C97" s="6" t="s">
        <v>803</v>
      </c>
      <c r="D97" s="6">
        <f t="shared" si="11"/>
        <v>14.160699274514393</v>
      </c>
      <c r="E97" s="6">
        <f t="shared" si="12"/>
        <v>3.8619249666089979</v>
      </c>
      <c r="F97" s="6"/>
      <c r="G97" s="2" t="s">
        <v>802</v>
      </c>
      <c r="H97" s="2">
        <v>2.5579999999999798</v>
      </c>
      <c r="I97" s="2" t="s">
        <v>803</v>
      </c>
      <c r="J97" s="2">
        <f t="shared" si="13"/>
        <v>14.160701360184552</v>
      </c>
      <c r="K97" s="2">
        <f t="shared" si="14"/>
        <v>3.8619249462725036</v>
      </c>
      <c r="L97" s="2">
        <f t="shared" si="15"/>
        <v>14.183872909862187</v>
      </c>
      <c r="M97" s="2">
        <f t="shared" si="16"/>
        <v>3.8619330236712242</v>
      </c>
      <c r="N97" s="6"/>
      <c r="O97" s="2" t="s">
        <v>802</v>
      </c>
      <c r="P97" s="2">
        <v>2.5579999999999798</v>
      </c>
      <c r="Q97" s="2" t="s">
        <v>803</v>
      </c>
      <c r="R97" s="1">
        <f t="shared" si="17"/>
        <v>14.160638155970272</v>
      </c>
      <c r="S97" s="1">
        <f t="shared" si="18"/>
        <v>3.8619255625502618</v>
      </c>
      <c r="T97" s="1">
        <f t="shared" si="19"/>
        <v>3.8618166366098428</v>
      </c>
      <c r="U97" s="1">
        <f t="shared" si="20"/>
        <v>3.861816639796023</v>
      </c>
      <c r="V97" s="1">
        <f t="shared" si="21"/>
        <v>3.861707723413585</v>
      </c>
    </row>
    <row r="98" spans="1:22" x14ac:dyDescent="0.25">
      <c r="A98" s="6" t="s">
        <v>804</v>
      </c>
      <c r="B98" s="6">
        <v>2.5639999999999801</v>
      </c>
      <c r="C98" s="6" t="s">
        <v>805</v>
      </c>
      <c r="D98" s="6">
        <f t="shared" si="11"/>
        <v>14.183870824314047</v>
      </c>
      <c r="E98" s="6">
        <f t="shared" si="12"/>
        <v>3.8617071211700593</v>
      </c>
      <c r="F98" s="6"/>
      <c r="G98" s="2" t="s">
        <v>804</v>
      </c>
      <c r="H98" s="2">
        <v>2.5639999999999801</v>
      </c>
      <c r="I98" s="2" t="s">
        <v>805</v>
      </c>
      <c r="J98" s="2">
        <f t="shared" si="13"/>
        <v>14.183872934094383</v>
      </c>
      <c r="K98" s="2">
        <f t="shared" si="14"/>
        <v>3.8617071005996801</v>
      </c>
      <c r="L98" s="2">
        <f t="shared" si="15"/>
        <v>14.207043176697981</v>
      </c>
      <c r="M98" s="2">
        <f t="shared" si="16"/>
        <v>3.8617151902691393</v>
      </c>
      <c r="N98" s="6"/>
      <c r="O98" s="2" t="s">
        <v>804</v>
      </c>
      <c r="P98" s="2">
        <v>2.5639999999999801</v>
      </c>
      <c r="Q98" s="2" t="s">
        <v>805</v>
      </c>
      <c r="R98" s="1">
        <f t="shared" si="17"/>
        <v>14.183809055809048</v>
      </c>
      <c r="S98" s="1">
        <f t="shared" si="18"/>
        <v>3.861707723413585</v>
      </c>
      <c r="T98" s="1">
        <f t="shared" si="19"/>
        <v>3.8615988165883834</v>
      </c>
      <c r="U98" s="1">
        <f t="shared" si="20"/>
        <v>3.861598819773818</v>
      </c>
      <c r="V98" s="1">
        <f t="shared" si="21"/>
        <v>3.8614899225043611</v>
      </c>
    </row>
    <row r="99" spans="1:22" x14ac:dyDescent="0.25">
      <c r="A99" s="6" t="s">
        <v>806</v>
      </c>
      <c r="B99" s="6">
        <v>2.5699999999999799</v>
      </c>
      <c r="C99" s="6" t="s">
        <v>807</v>
      </c>
      <c r="D99" s="6">
        <f t="shared" si="11"/>
        <v>14.207041067041068</v>
      </c>
      <c r="E99" s="6">
        <f t="shared" si="12"/>
        <v>3.8614893139607966</v>
      </c>
      <c r="F99" s="6"/>
      <c r="G99" s="2" t="s">
        <v>806</v>
      </c>
      <c r="H99" s="2">
        <v>2.5699999999999799</v>
      </c>
      <c r="I99" s="2" t="s">
        <v>807</v>
      </c>
      <c r="J99" s="2">
        <f t="shared" si="13"/>
        <v>14.207043200966989</v>
      </c>
      <c r="K99" s="2">
        <f t="shared" si="14"/>
        <v>3.8614892931562155</v>
      </c>
      <c r="L99" s="2">
        <f t="shared" si="15"/>
        <v>14.230212136725926</v>
      </c>
      <c r="M99" s="2">
        <f t="shared" si="16"/>
        <v>3.8614973950927411</v>
      </c>
      <c r="N99" s="6"/>
      <c r="O99" s="2" t="s">
        <v>806</v>
      </c>
      <c r="P99" s="2">
        <v>2.5699999999999799</v>
      </c>
      <c r="Q99" s="2" t="s">
        <v>807</v>
      </c>
      <c r="R99" s="1">
        <f t="shared" si="17"/>
        <v>14.20697864872769</v>
      </c>
      <c r="S99" s="1">
        <f t="shared" si="18"/>
        <v>3.8614899225043611</v>
      </c>
      <c r="T99" s="1">
        <f t="shared" si="19"/>
        <v>3.8613810347899036</v>
      </c>
      <c r="U99" s="1">
        <f t="shared" si="20"/>
        <v>3.861381037974593</v>
      </c>
      <c r="V99" s="1">
        <f t="shared" si="21"/>
        <v>3.861272159813645</v>
      </c>
    </row>
    <row r="100" spans="1:22" x14ac:dyDescent="0.25">
      <c r="A100" s="6" t="s">
        <v>808</v>
      </c>
      <c r="B100" s="6">
        <v>2.5759999999999801</v>
      </c>
      <c r="C100" s="6" t="s">
        <v>809</v>
      </c>
      <c r="D100" s="6">
        <f t="shared" si="11"/>
        <v>14.230210002924833</v>
      </c>
      <c r="E100" s="6">
        <f t="shared" si="12"/>
        <v>3.8612715449722659</v>
      </c>
      <c r="F100" s="6"/>
      <c r="G100" s="2" t="s">
        <v>808</v>
      </c>
      <c r="H100" s="2">
        <v>2.5759999999999801</v>
      </c>
      <c r="I100" s="2" t="s">
        <v>809</v>
      </c>
      <c r="J100" s="2">
        <f t="shared" si="13"/>
        <v>14.230212161031735</v>
      </c>
      <c r="K100" s="2">
        <f t="shared" si="14"/>
        <v>3.8612715239331643</v>
      </c>
      <c r="L100" s="2">
        <f t="shared" si="15"/>
        <v>14.253379790175334</v>
      </c>
      <c r="M100" s="2">
        <f t="shared" si="16"/>
        <v>3.8612796381330865</v>
      </c>
      <c r="N100" s="6"/>
      <c r="O100" s="2" t="s">
        <v>808</v>
      </c>
      <c r="P100" s="2">
        <v>2.5759999999999801</v>
      </c>
      <c r="Q100" s="2" t="s">
        <v>809</v>
      </c>
      <c r="R100" s="1">
        <f t="shared" si="17"/>
        <v>14.230146934955537</v>
      </c>
      <c r="S100" s="1">
        <f t="shared" si="18"/>
        <v>3.861272159813645</v>
      </c>
      <c r="T100" s="1">
        <f t="shared" si="19"/>
        <v>3.8611632912054614</v>
      </c>
      <c r="U100" s="1">
        <f t="shared" si="20"/>
        <v>3.8611632943894056</v>
      </c>
      <c r="V100" s="1">
        <f t="shared" si="21"/>
        <v>3.861054435332496</v>
      </c>
    </row>
    <row r="101" spans="1:22" x14ac:dyDescent="0.25">
      <c r="A101" s="6" t="s">
        <v>810</v>
      </c>
      <c r="B101" s="6">
        <v>2.5819999999999799</v>
      </c>
      <c r="C101" s="6" t="s">
        <v>811</v>
      </c>
      <c r="D101" s="6">
        <f t="shared" si="11"/>
        <v>14.253377632194667</v>
      </c>
      <c r="E101" s="6">
        <f t="shared" si="12"/>
        <v>3.8610538141955248</v>
      </c>
      <c r="F101" s="6"/>
      <c r="G101" s="2" t="s">
        <v>810</v>
      </c>
      <c r="H101" s="2">
        <v>2.5819999999999799</v>
      </c>
      <c r="I101" s="2" t="s">
        <v>811</v>
      </c>
      <c r="J101" s="2">
        <f t="shared" si="13"/>
        <v>14.253379814517935</v>
      </c>
      <c r="K101" s="2">
        <f t="shared" si="14"/>
        <v>3.8610537929215853</v>
      </c>
      <c r="L101" s="2">
        <f t="shared" si="15"/>
        <v>14.276546137275464</v>
      </c>
      <c r="M101" s="2">
        <f t="shared" si="16"/>
        <v>3.8610619193812341</v>
      </c>
      <c r="N101" s="6"/>
      <c r="O101" s="2" t="s">
        <v>810</v>
      </c>
      <c r="P101" s="2">
        <v>2.5819999999999799</v>
      </c>
      <c r="Q101" s="2" t="s">
        <v>811</v>
      </c>
      <c r="R101" s="1">
        <f t="shared" si="17"/>
        <v>14.253313914721872</v>
      </c>
      <c r="S101" s="1">
        <f t="shared" si="18"/>
        <v>3.861054435332496</v>
      </c>
      <c r="T101" s="1">
        <f t="shared" si="19"/>
        <v>3.8609455858261161</v>
      </c>
      <c r="U101" s="1">
        <f t="shared" si="20"/>
        <v>3.8609455890093156</v>
      </c>
      <c r="V101" s="1">
        <f t="shared" si="21"/>
        <v>3.8608367490519755</v>
      </c>
    </row>
    <row r="102" spans="1:22" x14ac:dyDescent="0.25">
      <c r="A102" s="6" t="s">
        <v>812</v>
      </c>
      <c r="B102" s="6">
        <v>2.5879999999999801</v>
      </c>
      <c r="C102" s="6" t="s">
        <v>813</v>
      </c>
      <c r="D102" s="6">
        <f t="shared" si="11"/>
        <v>14.276543955079839</v>
      </c>
      <c r="E102" s="6">
        <f t="shared" si="12"/>
        <v>3.8608361216216336</v>
      </c>
      <c r="F102" s="6"/>
      <c r="G102" s="2" t="s">
        <v>812</v>
      </c>
      <c r="H102" s="2">
        <v>2.5879999999999801</v>
      </c>
      <c r="I102" s="2" t="s">
        <v>813</v>
      </c>
      <c r="J102" s="2">
        <f t="shared" si="13"/>
        <v>14.276546161654844</v>
      </c>
      <c r="K102" s="2">
        <f t="shared" si="14"/>
        <v>3.8608361001125391</v>
      </c>
      <c r="L102" s="2">
        <f t="shared" si="15"/>
        <v>14.299711178255519</v>
      </c>
      <c r="M102" s="2">
        <f t="shared" si="16"/>
        <v>3.8608442388282467</v>
      </c>
      <c r="N102" s="6"/>
      <c r="O102" s="2" t="s">
        <v>812</v>
      </c>
      <c r="P102" s="2">
        <v>2.5879999999999801</v>
      </c>
      <c r="Q102" s="2" t="s">
        <v>813</v>
      </c>
      <c r="R102" s="1">
        <f t="shared" si="17"/>
        <v>14.276479588255928</v>
      </c>
      <c r="S102" s="1">
        <f t="shared" si="18"/>
        <v>3.8608367490519755</v>
      </c>
      <c r="T102" s="1">
        <f t="shared" si="19"/>
        <v>3.8607279186429309</v>
      </c>
      <c r="U102" s="1">
        <f t="shared" si="20"/>
        <v>3.8607279218253856</v>
      </c>
      <c r="V102" s="1">
        <f t="shared" si="21"/>
        <v>3.860619100963147</v>
      </c>
    </row>
    <row r="103" spans="1:22" x14ac:dyDescent="0.25">
      <c r="A103" s="6" t="s">
        <v>814</v>
      </c>
      <c r="B103" s="6">
        <v>2.5939999999999799</v>
      </c>
      <c r="C103" s="6" t="s">
        <v>815</v>
      </c>
      <c r="D103" s="6">
        <f t="shared" si="11"/>
        <v>14.299708971809569</v>
      </c>
      <c r="E103" s="6">
        <f t="shared" si="12"/>
        <v>3.8606184672416557</v>
      </c>
      <c r="F103" s="6"/>
      <c r="G103" s="2" t="s">
        <v>814</v>
      </c>
      <c r="H103" s="2">
        <v>2.5939999999999799</v>
      </c>
      <c r="I103" s="2" t="s">
        <v>815</v>
      </c>
      <c r="J103" s="2">
        <f t="shared" si="13"/>
        <v>14.299711202671666</v>
      </c>
      <c r="K103" s="2">
        <f t="shared" si="14"/>
        <v>3.8606184454970887</v>
      </c>
      <c r="L103" s="2">
        <f t="shared" si="15"/>
        <v>14.322874913344648</v>
      </c>
      <c r="M103" s="2">
        <f t="shared" si="16"/>
        <v>3.8606265964651882</v>
      </c>
      <c r="N103" s="6"/>
      <c r="O103" s="2" t="s">
        <v>814</v>
      </c>
      <c r="P103" s="2">
        <v>2.5939999999999799</v>
      </c>
      <c r="Q103" s="2" t="s">
        <v>815</v>
      </c>
      <c r="R103" s="1">
        <f t="shared" si="17"/>
        <v>14.299643955786879</v>
      </c>
      <c r="S103" s="1">
        <f t="shared" si="18"/>
        <v>3.860619100963147</v>
      </c>
      <c r="T103" s="1">
        <f t="shared" si="19"/>
        <v>3.8605102896469705</v>
      </c>
      <c r="U103" s="1">
        <f t="shared" si="20"/>
        <v>3.860510292828681</v>
      </c>
      <c r="V103" s="1">
        <f t="shared" si="21"/>
        <v>3.8604014910570776</v>
      </c>
    </row>
    <row r="104" spans="1:22" x14ac:dyDescent="0.25">
      <c r="A104" s="6" t="s">
        <v>816</v>
      </c>
      <c r="B104" s="6">
        <v>2.5999999999999801</v>
      </c>
      <c r="C104" s="6" t="s">
        <v>817</v>
      </c>
      <c r="D104" s="6">
        <f t="shared" si="11"/>
        <v>14.322872682613019</v>
      </c>
      <c r="E104" s="6">
        <f t="shared" si="12"/>
        <v>3.8604008510466565</v>
      </c>
      <c r="F104" s="6"/>
      <c r="G104" s="2" t="s">
        <v>816</v>
      </c>
      <c r="H104" s="2">
        <v>2.5999999999999801</v>
      </c>
      <c r="I104" s="2" t="s">
        <v>817</v>
      </c>
      <c r="J104" s="2">
        <f t="shared" si="13"/>
        <v>14.322874937797554</v>
      </c>
      <c r="K104" s="2">
        <f t="shared" si="14"/>
        <v>3.8604008290663008</v>
      </c>
      <c r="L104" s="2">
        <f t="shared" si="15"/>
        <v>14.346037342771952</v>
      </c>
      <c r="M104" s="2">
        <f t="shared" si="16"/>
        <v>3.8604089922831264</v>
      </c>
      <c r="N104" s="6"/>
      <c r="O104" s="2" t="s">
        <v>816</v>
      </c>
      <c r="P104" s="2">
        <v>2.5999999999999801</v>
      </c>
      <c r="Q104" s="2" t="s">
        <v>817</v>
      </c>
      <c r="R104" s="1">
        <f t="shared" si="17"/>
        <v>14.32280701754385</v>
      </c>
      <c r="S104" s="1">
        <f t="shared" si="18"/>
        <v>3.8604014910570776</v>
      </c>
      <c r="T104" s="1">
        <f t="shared" si="19"/>
        <v>3.8602926988293031</v>
      </c>
      <c r="U104" s="1">
        <f t="shared" si="20"/>
        <v>3.8602927020102693</v>
      </c>
      <c r="V104" s="1">
        <f t="shared" si="21"/>
        <v>3.8601839193248355</v>
      </c>
    </row>
    <row r="105" spans="1:22" x14ac:dyDescent="0.25">
      <c r="A105" s="6" t="s">
        <v>818</v>
      </c>
      <c r="B105" s="6">
        <v>2.6059999999999799</v>
      </c>
      <c r="C105" s="6" t="s">
        <v>819</v>
      </c>
      <c r="D105" s="6">
        <f t="shared" si="11"/>
        <v>14.346035087719299</v>
      </c>
      <c r="E105" s="6">
        <f t="shared" si="12"/>
        <v>3.860183273027705</v>
      </c>
      <c r="F105" s="6"/>
      <c r="G105" s="2" t="s">
        <v>818</v>
      </c>
      <c r="H105" s="2">
        <v>2.6059999999999799</v>
      </c>
      <c r="I105" s="2" t="s">
        <v>819</v>
      </c>
      <c r="J105" s="2">
        <f t="shared" si="13"/>
        <v>14.346037367261602</v>
      </c>
      <c r="K105" s="2">
        <f t="shared" si="14"/>
        <v>3.860183250811243</v>
      </c>
      <c r="L105" s="2">
        <f t="shared" si="15"/>
        <v>14.36919846676647</v>
      </c>
      <c r="M105" s="2">
        <f t="shared" si="16"/>
        <v>3.8601914262731296</v>
      </c>
      <c r="N105" s="6"/>
      <c r="O105" s="2" t="s">
        <v>818</v>
      </c>
      <c r="P105" s="2">
        <v>2.6059999999999799</v>
      </c>
      <c r="Q105" s="2" t="s">
        <v>819</v>
      </c>
      <c r="R105" s="1">
        <f t="shared" si="17"/>
        <v>14.345968773755912</v>
      </c>
      <c r="S105" s="1">
        <f t="shared" si="18"/>
        <v>3.8601839193248355</v>
      </c>
      <c r="T105" s="1">
        <f t="shared" si="19"/>
        <v>3.860075146180999</v>
      </c>
      <c r="U105" s="1">
        <f t="shared" si="20"/>
        <v>3.8600751493612213</v>
      </c>
      <c r="V105" s="1">
        <f t="shared" si="21"/>
        <v>3.8599663857574935</v>
      </c>
    </row>
    <row r="106" spans="1:22" x14ac:dyDescent="0.25">
      <c r="A106" s="6" t="s">
        <v>820</v>
      </c>
      <c r="B106" s="6">
        <v>2.6119999999999801</v>
      </c>
      <c r="C106" s="6" t="s">
        <v>821</v>
      </c>
      <c r="D106" s="6">
        <f t="shared" si="11"/>
        <v>14.369196187357465</v>
      </c>
      <c r="E106" s="6">
        <f t="shared" si="12"/>
        <v>3.8599657331758714</v>
      </c>
      <c r="F106" s="6"/>
      <c r="G106" s="2" t="s">
        <v>820</v>
      </c>
      <c r="H106" s="2">
        <v>2.6119999999999801</v>
      </c>
      <c r="I106" s="2" t="s">
        <v>821</v>
      </c>
      <c r="J106" s="2">
        <f t="shared" si="13"/>
        <v>14.369198491292854</v>
      </c>
      <c r="K106" s="2">
        <f t="shared" si="14"/>
        <v>3.859965710722987</v>
      </c>
      <c r="L106" s="2">
        <f t="shared" si="15"/>
        <v>14.392358285557192</v>
      </c>
      <c r="M106" s="2">
        <f t="shared" si="16"/>
        <v>3.8599738984262717</v>
      </c>
      <c r="N106" s="6"/>
      <c r="O106" s="2" t="s">
        <v>820</v>
      </c>
      <c r="P106" s="2">
        <v>2.6119999999999801</v>
      </c>
      <c r="Q106" s="2" t="s">
        <v>821</v>
      </c>
      <c r="R106" s="1">
        <f t="shared" si="17"/>
        <v>14.369129224652079</v>
      </c>
      <c r="S106" s="1">
        <f t="shared" si="18"/>
        <v>3.8599663857574935</v>
      </c>
      <c r="T106" s="1">
        <f t="shared" si="19"/>
        <v>3.859857631693131</v>
      </c>
      <c r="U106" s="1">
        <f t="shared" si="20"/>
        <v>3.8598576348726095</v>
      </c>
      <c r="V106" s="1">
        <f t="shared" si="21"/>
        <v>3.8597488903461254</v>
      </c>
    </row>
    <row r="107" spans="1:22" x14ac:dyDescent="0.25">
      <c r="A107" s="6" t="s">
        <v>822</v>
      </c>
      <c r="B107" s="6">
        <v>2.6179999999999799</v>
      </c>
      <c r="C107" s="6" t="s">
        <v>823</v>
      </c>
      <c r="D107" s="6">
        <f t="shared" si="11"/>
        <v>14.39235598175652</v>
      </c>
      <c r="E107" s="6">
        <f t="shared" si="12"/>
        <v>3.85974823148223</v>
      </c>
      <c r="F107" s="6"/>
      <c r="G107" s="2" t="s">
        <v>822</v>
      </c>
      <c r="H107" s="2">
        <v>2.6179999999999799</v>
      </c>
      <c r="I107" s="2" t="s">
        <v>823</v>
      </c>
      <c r="J107" s="2">
        <f t="shared" si="13"/>
        <v>14.392358310120303</v>
      </c>
      <c r="K107" s="2">
        <f t="shared" si="14"/>
        <v>3.8597482087926065</v>
      </c>
      <c r="L107" s="2">
        <f t="shared" si="15"/>
        <v>14.415516799373059</v>
      </c>
      <c r="M107" s="2">
        <f t="shared" si="16"/>
        <v>3.8597564087336265</v>
      </c>
      <c r="N107" s="6"/>
      <c r="O107" s="2" t="s">
        <v>822</v>
      </c>
      <c r="P107" s="2">
        <v>2.6179999999999799</v>
      </c>
      <c r="Q107" s="2" t="s">
        <v>823</v>
      </c>
      <c r="R107" s="1">
        <f t="shared" si="17"/>
        <v>14.392288370461314</v>
      </c>
      <c r="S107" s="1">
        <f t="shared" si="18"/>
        <v>3.8597488903461254</v>
      </c>
      <c r="T107" s="1">
        <f t="shared" si="19"/>
        <v>3.8596401553567752</v>
      </c>
      <c r="U107" s="1">
        <f t="shared" si="20"/>
        <v>3.8596401585355102</v>
      </c>
      <c r="V107" s="1">
        <f t="shared" si="21"/>
        <v>3.8595314330818082</v>
      </c>
    </row>
    <row r="108" spans="1:22" x14ac:dyDescent="0.25">
      <c r="A108" s="6" t="s">
        <v>824</v>
      </c>
      <c r="B108" s="6">
        <v>2.6239999999999801</v>
      </c>
      <c r="C108" s="6" t="s">
        <v>825</v>
      </c>
      <c r="D108" s="6">
        <f t="shared" si="11"/>
        <v>14.415514471145412</v>
      </c>
      <c r="E108" s="6">
        <f t="shared" si="12"/>
        <v>3.8595307679378563</v>
      </c>
      <c r="F108" s="6"/>
      <c r="G108" s="2" t="s">
        <v>824</v>
      </c>
      <c r="H108" s="2">
        <v>2.6239999999999801</v>
      </c>
      <c r="I108" s="2" t="s">
        <v>825</v>
      </c>
      <c r="J108" s="2">
        <f t="shared" si="13"/>
        <v>14.415516823972881</v>
      </c>
      <c r="K108" s="2">
        <f t="shared" si="14"/>
        <v>3.859530745011178</v>
      </c>
      <c r="L108" s="2">
        <f t="shared" si="15"/>
        <v>14.438674008442948</v>
      </c>
      <c r="M108" s="2">
        <f t="shared" si="16"/>
        <v>3.8595389571862722</v>
      </c>
      <c r="N108" s="6"/>
      <c r="O108" s="2" t="s">
        <v>824</v>
      </c>
      <c r="P108" s="2">
        <v>2.6239999999999801</v>
      </c>
      <c r="Q108" s="2" t="s">
        <v>825</v>
      </c>
      <c r="R108" s="1">
        <f t="shared" si="17"/>
        <v>14.415446211412526</v>
      </c>
      <c r="S108" s="1">
        <f t="shared" si="18"/>
        <v>3.8595314330818082</v>
      </c>
      <c r="T108" s="1">
        <f t="shared" si="19"/>
        <v>3.8594227171630102</v>
      </c>
      <c r="U108" s="1">
        <f t="shared" si="20"/>
        <v>3.8594227203410019</v>
      </c>
      <c r="V108" s="1">
        <f t="shared" si="21"/>
        <v>3.8593140139556215</v>
      </c>
    </row>
    <row r="109" spans="1:22" x14ac:dyDescent="0.25">
      <c r="A109" s="6" t="s">
        <v>826</v>
      </c>
      <c r="B109" s="6">
        <v>2.6299999999999799</v>
      </c>
      <c r="C109" s="6" t="s">
        <v>827</v>
      </c>
      <c r="D109" s="6">
        <f t="shared" si="11"/>
        <v>14.438671655753039</v>
      </c>
      <c r="E109" s="6">
        <f t="shared" si="12"/>
        <v>3.85931334253383</v>
      </c>
      <c r="F109" s="6"/>
      <c r="G109" s="2" t="s">
        <v>826</v>
      </c>
      <c r="H109" s="2">
        <v>2.6299999999999799</v>
      </c>
      <c r="I109" s="2" t="s">
        <v>827</v>
      </c>
      <c r="J109" s="2">
        <f t="shared" si="13"/>
        <v>14.438674033079474</v>
      </c>
      <c r="K109" s="2">
        <f t="shared" si="14"/>
        <v>3.8593133193697802</v>
      </c>
      <c r="L109" s="2">
        <f t="shared" si="15"/>
        <v>14.461829912995693</v>
      </c>
      <c r="M109" s="2">
        <f t="shared" si="16"/>
        <v>3.8593215437752888</v>
      </c>
      <c r="N109" s="6"/>
      <c r="O109" s="2" t="s">
        <v>826</v>
      </c>
      <c r="P109" s="2">
        <v>2.6299999999999799</v>
      </c>
      <c r="Q109" s="2" t="s">
        <v>827</v>
      </c>
      <c r="R109" s="1">
        <f t="shared" si="17"/>
        <v>14.438602747734571</v>
      </c>
      <c r="S109" s="1">
        <f t="shared" si="18"/>
        <v>3.8593140139556215</v>
      </c>
      <c r="T109" s="1">
        <f t="shared" si="19"/>
        <v>3.8592053171029157</v>
      </c>
      <c r="U109" s="1">
        <f t="shared" si="20"/>
        <v>3.8592053202801644</v>
      </c>
      <c r="V109" s="1">
        <f t="shared" si="21"/>
        <v>3.8590966329586474</v>
      </c>
    </row>
    <row r="110" spans="1:22" x14ac:dyDescent="0.25">
      <c r="A110" s="6" t="s">
        <v>828</v>
      </c>
      <c r="B110" s="6">
        <v>2.6359999999999801</v>
      </c>
      <c r="C110" s="6" t="s">
        <v>829</v>
      </c>
      <c r="D110" s="6">
        <f t="shared" si="11"/>
        <v>14.461827535808242</v>
      </c>
      <c r="E110" s="6">
        <f t="shared" si="12"/>
        <v>3.8590959552612314</v>
      </c>
      <c r="F110" s="6"/>
      <c r="G110" s="2" t="s">
        <v>828</v>
      </c>
      <c r="H110" s="2">
        <v>2.6359999999999801</v>
      </c>
      <c r="I110" s="2" t="s">
        <v>829</v>
      </c>
      <c r="J110" s="2">
        <f t="shared" si="13"/>
        <v>14.461829937668909</v>
      </c>
      <c r="K110" s="2">
        <f t="shared" si="14"/>
        <v>3.8590959318594944</v>
      </c>
      <c r="L110" s="2">
        <f t="shared" si="15"/>
        <v>14.484984513260066</v>
      </c>
      <c r="M110" s="2">
        <f t="shared" si="16"/>
        <v>3.8591041684917586</v>
      </c>
      <c r="N110" s="6"/>
      <c r="O110" s="2" t="s">
        <v>828</v>
      </c>
      <c r="P110" s="2">
        <v>2.6359999999999801</v>
      </c>
      <c r="Q110" s="2" t="s">
        <v>829</v>
      </c>
      <c r="R110" s="1">
        <f t="shared" si="17"/>
        <v>14.461757979656252</v>
      </c>
      <c r="S110" s="1">
        <f t="shared" si="18"/>
        <v>3.8590966329586474</v>
      </c>
      <c r="T110" s="1">
        <f t="shared" si="19"/>
        <v>3.8589879551675765</v>
      </c>
      <c r="U110" s="1">
        <f t="shared" si="20"/>
        <v>3.8589879583440823</v>
      </c>
      <c r="V110" s="1">
        <f t="shared" si="21"/>
        <v>3.8588792900819713</v>
      </c>
    </row>
    <row r="111" spans="1:22" x14ac:dyDescent="0.25">
      <c r="A111" s="6" t="s">
        <v>830</v>
      </c>
      <c r="B111" s="6">
        <v>2.6419999999999799</v>
      </c>
      <c r="C111" s="6" t="s">
        <v>831</v>
      </c>
      <c r="D111" s="6">
        <f t="shared" si="11"/>
        <v>14.484982111539809</v>
      </c>
      <c r="E111" s="6">
        <f t="shared" si="12"/>
        <v>3.8588786061111455</v>
      </c>
      <c r="F111" s="6"/>
      <c r="G111" s="2" t="s">
        <v>830</v>
      </c>
      <c r="H111" s="2">
        <v>2.6419999999999799</v>
      </c>
      <c r="I111" s="2" t="s">
        <v>831</v>
      </c>
      <c r="J111" s="2">
        <f t="shared" si="13"/>
        <v>14.484984537969963</v>
      </c>
      <c r="K111" s="2">
        <f t="shared" si="14"/>
        <v>3.858878582471406</v>
      </c>
      <c r="L111" s="2">
        <f t="shared" si="15"/>
        <v>14.508137809464792</v>
      </c>
      <c r="M111" s="2">
        <f t="shared" si="16"/>
        <v>3.8588868313267675</v>
      </c>
      <c r="N111" s="6"/>
      <c r="O111" s="2" t="s">
        <v>830</v>
      </c>
      <c r="P111" s="2">
        <v>2.6419999999999799</v>
      </c>
      <c r="Q111" s="2" t="s">
        <v>831</v>
      </c>
      <c r="R111" s="1">
        <f t="shared" si="17"/>
        <v>14.484911907406316</v>
      </c>
      <c r="S111" s="1">
        <f t="shared" si="18"/>
        <v>3.8588792900819713</v>
      </c>
      <c r="T111" s="1">
        <f t="shared" si="19"/>
        <v>3.8587706313480776</v>
      </c>
      <c r="U111" s="1">
        <f t="shared" si="20"/>
        <v>3.8587706345238408</v>
      </c>
      <c r="V111" s="1">
        <f t="shared" si="21"/>
        <v>3.8586619853166799</v>
      </c>
    </row>
    <row r="112" spans="1:22" x14ac:dyDescent="0.25">
      <c r="A112" s="6" t="s">
        <v>832</v>
      </c>
      <c r="B112" s="6">
        <v>2.6479999999999801</v>
      </c>
      <c r="C112" s="6" t="s">
        <v>833</v>
      </c>
      <c r="D112" s="6">
        <f t="shared" si="11"/>
        <v>14.508135383176477</v>
      </c>
      <c r="E112" s="6">
        <f t="shared" si="12"/>
        <v>3.8586612950746582</v>
      </c>
      <c r="F112" s="6"/>
      <c r="G112" s="2" t="s">
        <v>832</v>
      </c>
      <c r="H112" s="2">
        <v>2.6479999999999801</v>
      </c>
      <c r="I112" s="2" t="s">
        <v>833</v>
      </c>
      <c r="J112" s="2">
        <f t="shared" si="13"/>
        <v>14.508137834211357</v>
      </c>
      <c r="K112" s="2">
        <f t="shared" si="14"/>
        <v>3.8586612711966004</v>
      </c>
      <c r="L112" s="2">
        <f t="shared" si="15"/>
        <v>14.531289801838536</v>
      </c>
      <c r="M112" s="2">
        <f t="shared" si="16"/>
        <v>3.8586695322714033</v>
      </c>
      <c r="N112" s="6"/>
      <c r="O112" s="2" t="s">
        <v>832</v>
      </c>
      <c r="P112" s="2">
        <v>2.6479999999999801</v>
      </c>
      <c r="Q112" s="2" t="s">
        <v>833</v>
      </c>
      <c r="R112" s="1">
        <f t="shared" si="17"/>
        <v>14.508064531213458</v>
      </c>
      <c r="S112" s="1">
        <f t="shared" si="18"/>
        <v>3.8586619853166799</v>
      </c>
      <c r="T112" s="1">
        <f t="shared" si="19"/>
        <v>3.8585533456355083</v>
      </c>
      <c r="U112" s="1">
        <f t="shared" si="20"/>
        <v>3.858553348810529</v>
      </c>
      <c r="V112" s="1">
        <f t="shared" si="21"/>
        <v>3.8584447186538631</v>
      </c>
    </row>
    <row r="113" spans="1:22" x14ac:dyDescent="0.25">
      <c r="A113" s="6" t="s">
        <v>834</v>
      </c>
      <c r="B113" s="6">
        <v>2.6539999999999799</v>
      </c>
      <c r="C113" s="6" t="s">
        <v>835</v>
      </c>
      <c r="D113" s="6">
        <f t="shared" si="11"/>
        <v>14.531287350946924</v>
      </c>
      <c r="E113" s="6">
        <f t="shared" si="12"/>
        <v>3.8584440221428591</v>
      </c>
      <c r="F113" s="6"/>
      <c r="G113" s="2" t="s">
        <v>834</v>
      </c>
      <c r="H113" s="2">
        <v>2.6539999999999799</v>
      </c>
      <c r="I113" s="2" t="s">
        <v>835</v>
      </c>
      <c r="J113" s="2">
        <f t="shared" si="13"/>
        <v>14.531289826621762</v>
      </c>
      <c r="K113" s="2">
        <f t="shared" si="14"/>
        <v>3.8584439980261678</v>
      </c>
      <c r="L113" s="2">
        <f t="shared" si="15"/>
        <v>14.554440490609919</v>
      </c>
      <c r="M113" s="2">
        <f t="shared" si="16"/>
        <v>3.8584522713167568</v>
      </c>
      <c r="N113" s="6"/>
      <c r="O113" s="2" t="s">
        <v>834</v>
      </c>
      <c r="P113" s="2">
        <v>2.6539999999999799</v>
      </c>
      <c r="Q113" s="2" t="s">
        <v>835</v>
      </c>
      <c r="R113" s="1">
        <f t="shared" si="17"/>
        <v>14.531215851306321</v>
      </c>
      <c r="S113" s="1">
        <f t="shared" si="18"/>
        <v>3.8584447186538631</v>
      </c>
      <c r="T113" s="1">
        <f t="shared" si="19"/>
        <v>3.8583360980209602</v>
      </c>
      <c r="U113" s="1">
        <f t="shared" si="20"/>
        <v>3.8583361011952388</v>
      </c>
      <c r="V113" s="1">
        <f t="shared" si="21"/>
        <v>3.8582274900846141</v>
      </c>
    </row>
    <row r="114" spans="1:22" x14ac:dyDescent="0.25">
      <c r="A114" s="6" t="s">
        <v>836</v>
      </c>
      <c r="B114" s="6">
        <v>2.6599999999999802</v>
      </c>
      <c r="C114" s="6" t="s">
        <v>837</v>
      </c>
      <c r="D114" s="6">
        <f t="shared" si="11"/>
        <v>14.55443801507978</v>
      </c>
      <c r="E114" s="6">
        <f t="shared" si="12"/>
        <v>3.8582267873068403</v>
      </c>
      <c r="F114" s="6"/>
      <c r="G114" s="2" t="s">
        <v>836</v>
      </c>
      <c r="H114" s="2">
        <v>2.6599999999999802</v>
      </c>
      <c r="I114" s="2" t="s">
        <v>837</v>
      </c>
      <c r="J114" s="2">
        <f t="shared" si="13"/>
        <v>14.554440515429791</v>
      </c>
      <c r="K114" s="2">
        <f t="shared" si="14"/>
        <v>3.8582267629512002</v>
      </c>
      <c r="L114" s="2">
        <f t="shared" si="15"/>
        <v>14.577589876007497</v>
      </c>
      <c r="M114" s="2">
        <f t="shared" si="16"/>
        <v>3.8582350484539205</v>
      </c>
      <c r="N114" s="6"/>
      <c r="O114" s="2" t="s">
        <v>836</v>
      </c>
      <c r="P114" s="2">
        <v>2.6599999999999802</v>
      </c>
      <c r="Q114" s="2" t="s">
        <v>837</v>
      </c>
      <c r="R114" s="1">
        <f t="shared" si="17"/>
        <v>14.554365867913491</v>
      </c>
      <c r="S114" s="1">
        <f t="shared" si="18"/>
        <v>3.8582274900846145</v>
      </c>
      <c r="T114" s="1">
        <f t="shared" si="19"/>
        <v>3.8581188884955266</v>
      </c>
      <c r="U114" s="1">
        <f t="shared" si="20"/>
        <v>3.8581188916690632</v>
      </c>
      <c r="V114" s="1">
        <f t="shared" si="21"/>
        <v>3.8580102996000281</v>
      </c>
    </row>
    <row r="115" spans="1:22" x14ac:dyDescent="0.25">
      <c r="A115" s="6" t="s">
        <v>838</v>
      </c>
      <c r="B115" s="6">
        <v>2.6659999999999799</v>
      </c>
      <c r="C115" s="6" t="s">
        <v>839</v>
      </c>
      <c r="D115" s="6">
        <f t="shared" si="11"/>
        <v>14.577587375803621</v>
      </c>
      <c r="E115" s="6">
        <f t="shared" si="12"/>
        <v>3.8580095905576957</v>
      </c>
      <c r="F115" s="6"/>
      <c r="G115" s="2" t="s">
        <v>838</v>
      </c>
      <c r="H115" s="2">
        <v>2.6659999999999799</v>
      </c>
      <c r="I115" s="2" t="s">
        <v>839</v>
      </c>
      <c r="J115" s="2">
        <f t="shared" si="13"/>
        <v>14.577589900864007</v>
      </c>
      <c r="K115" s="2">
        <f t="shared" si="14"/>
        <v>3.8580095659627918</v>
      </c>
      <c r="L115" s="2">
        <f t="shared" si="15"/>
        <v>14.600737958259783</v>
      </c>
      <c r="M115" s="2">
        <f t="shared" si="16"/>
        <v>3.8580178636739908</v>
      </c>
      <c r="N115" s="6"/>
      <c r="O115" s="2" t="s">
        <v>838</v>
      </c>
      <c r="P115" s="2">
        <v>2.6659999999999799</v>
      </c>
      <c r="Q115" s="2" t="s">
        <v>839</v>
      </c>
      <c r="R115" s="1">
        <f t="shared" si="17"/>
        <v>14.577514581263506</v>
      </c>
      <c r="S115" s="1">
        <f t="shared" si="18"/>
        <v>3.8580102996000281</v>
      </c>
      <c r="T115" s="1">
        <f t="shared" si="19"/>
        <v>3.8579017170503045</v>
      </c>
      <c r="U115" s="1">
        <f t="shared" si="20"/>
        <v>3.857901720223099</v>
      </c>
      <c r="V115" s="1">
        <f t="shared" si="21"/>
        <v>3.8577931471912024</v>
      </c>
    </row>
    <row r="116" spans="1:22" x14ac:dyDescent="0.25">
      <c r="A116" s="6" t="s">
        <v>840</v>
      </c>
      <c r="B116" s="6">
        <v>2.6719999999999802</v>
      </c>
      <c r="C116" s="6" t="s">
        <v>841</v>
      </c>
      <c r="D116" s="6">
        <f t="shared" si="11"/>
        <v>14.600735433346967</v>
      </c>
      <c r="E116" s="6">
        <f t="shared" si="12"/>
        <v>3.8577924318865224</v>
      </c>
      <c r="F116" s="6"/>
      <c r="G116" s="2" t="s">
        <v>840</v>
      </c>
      <c r="H116" s="2">
        <v>2.6719999999999802</v>
      </c>
      <c r="I116" s="2" t="s">
        <v>841</v>
      </c>
      <c r="J116" s="2">
        <f t="shared" si="13"/>
        <v>14.600737983152918</v>
      </c>
      <c r="K116" s="2">
        <f t="shared" si="14"/>
        <v>3.8577924070520404</v>
      </c>
      <c r="L116" s="2">
        <f t="shared" si="15"/>
        <v>14.62388473759523</v>
      </c>
      <c r="M116" s="2">
        <f t="shared" si="16"/>
        <v>3.8578007169680659</v>
      </c>
      <c r="N116" s="6"/>
      <c r="O116" s="2" t="s">
        <v>840</v>
      </c>
      <c r="P116" s="2">
        <v>2.6719999999999802</v>
      </c>
      <c r="Q116" s="2" t="s">
        <v>841</v>
      </c>
      <c r="R116" s="1">
        <f t="shared" si="17"/>
        <v>14.600661991584843</v>
      </c>
      <c r="S116" s="1">
        <f t="shared" si="18"/>
        <v>3.8577931471912028</v>
      </c>
      <c r="T116" s="1">
        <f t="shared" si="19"/>
        <v>3.8576845836763924</v>
      </c>
      <c r="U116" s="1">
        <f t="shared" si="20"/>
        <v>3.8576845868484453</v>
      </c>
      <c r="V116" s="1">
        <f t="shared" si="21"/>
        <v>3.8575760328492379</v>
      </c>
    </row>
    <row r="117" spans="1:22" x14ac:dyDescent="0.25">
      <c r="A117" s="6" t="s">
        <v>842</v>
      </c>
      <c r="B117" s="6">
        <v>2.67799999999998</v>
      </c>
      <c r="C117" s="6" t="s">
        <v>843</v>
      </c>
      <c r="D117" s="6">
        <f t="shared" si="11"/>
        <v>14.623882187938287</v>
      </c>
      <c r="E117" s="6">
        <f t="shared" si="12"/>
        <v>3.8575753112844202</v>
      </c>
      <c r="F117" s="6"/>
      <c r="G117" s="2" t="s">
        <v>842</v>
      </c>
      <c r="H117" s="2">
        <v>2.67799999999998</v>
      </c>
      <c r="I117" s="2" t="s">
        <v>843</v>
      </c>
      <c r="J117" s="2">
        <f t="shared" si="13"/>
        <v>14.623884762524979</v>
      </c>
      <c r="K117" s="2">
        <f t="shared" si="14"/>
        <v>3.8575752862100452</v>
      </c>
      <c r="L117" s="2">
        <f t="shared" si="15"/>
        <v>14.647030214242239</v>
      </c>
      <c r="M117" s="2">
        <f t="shared" si="16"/>
        <v>3.8575836083272468</v>
      </c>
      <c r="N117" s="6"/>
      <c r="O117" s="2" t="s">
        <v>842</v>
      </c>
      <c r="P117" s="2">
        <v>2.67799999999998</v>
      </c>
      <c r="Q117" s="2" t="s">
        <v>843</v>
      </c>
      <c r="R117" s="1">
        <f t="shared" si="17"/>
        <v>14.623808099105933</v>
      </c>
      <c r="S117" s="1">
        <f t="shared" si="18"/>
        <v>3.8575760328492379</v>
      </c>
      <c r="T117" s="1">
        <f t="shared" si="19"/>
        <v>3.8574674883648923</v>
      </c>
      <c r="U117" s="1">
        <f t="shared" si="20"/>
        <v>3.8574674915362039</v>
      </c>
      <c r="V117" s="1">
        <f t="shared" si="21"/>
        <v>3.8573589565652373</v>
      </c>
    </row>
    <row r="118" spans="1:22" x14ac:dyDescent="0.25">
      <c r="A118" s="6" t="s">
        <v>844</v>
      </c>
      <c r="B118" s="6">
        <v>2.68399999999997</v>
      </c>
      <c r="C118" s="6" t="s">
        <v>845</v>
      </c>
      <c r="D118" s="6">
        <f t="shared" si="11"/>
        <v>14.647027639805994</v>
      </c>
      <c r="E118" s="6">
        <f t="shared" si="12"/>
        <v>3.8573582287424917</v>
      </c>
      <c r="F118" s="6"/>
      <c r="G118" s="2" t="s">
        <v>844</v>
      </c>
      <c r="H118" s="2">
        <v>2.68399999999997</v>
      </c>
      <c r="I118" s="2" t="s">
        <v>845</v>
      </c>
      <c r="J118" s="2">
        <f t="shared" si="13"/>
        <v>14.64703023920859</v>
      </c>
      <c r="K118" s="2">
        <f t="shared" si="14"/>
        <v>3.8573582034279088</v>
      </c>
      <c r="L118" s="2">
        <f t="shared" si="15"/>
        <v>14.670174388429157</v>
      </c>
      <c r="M118" s="2">
        <f t="shared" si="16"/>
        <v>3.8573665377426369</v>
      </c>
      <c r="N118" s="6"/>
      <c r="O118" s="2" t="s">
        <v>844</v>
      </c>
      <c r="P118" s="2">
        <v>2.68399999999997</v>
      </c>
      <c r="Q118" s="2" t="s">
        <v>845</v>
      </c>
      <c r="R118" s="1">
        <f t="shared" si="17"/>
        <v>14.64695290405515</v>
      </c>
      <c r="S118" s="1">
        <f t="shared" si="18"/>
        <v>3.8573589565652373</v>
      </c>
      <c r="T118" s="1">
        <f t="shared" si="19"/>
        <v>3.8572504311069089</v>
      </c>
      <c r="U118" s="1">
        <f t="shared" si="20"/>
        <v>3.8572504342774794</v>
      </c>
      <c r="V118" s="1">
        <f t="shared" si="21"/>
        <v>3.8571419183303064</v>
      </c>
    </row>
    <row r="119" spans="1:22" x14ac:dyDescent="0.25">
      <c r="A119" s="6" t="s">
        <v>846</v>
      </c>
      <c r="B119" s="6">
        <v>2.68999999999998</v>
      </c>
      <c r="C119" s="6" t="s">
        <v>847</v>
      </c>
      <c r="D119" s="6">
        <f t="shared" si="11"/>
        <v>14.670171789178449</v>
      </c>
      <c r="E119" s="6">
        <f t="shared" si="12"/>
        <v>3.8571411842518408</v>
      </c>
      <c r="F119" s="6"/>
      <c r="G119" s="2" t="s">
        <v>846</v>
      </c>
      <c r="H119" s="2">
        <v>2.68999999999998</v>
      </c>
      <c r="I119" s="2" t="s">
        <v>847</v>
      </c>
      <c r="J119" s="2">
        <f t="shared" si="13"/>
        <v>14.670174413432102</v>
      </c>
      <c r="K119" s="2">
        <f t="shared" si="14"/>
        <v>3.8571411586967366</v>
      </c>
      <c r="L119" s="2">
        <f t="shared" si="15"/>
        <v>14.693317260384283</v>
      </c>
      <c r="M119" s="2">
        <f t="shared" si="16"/>
        <v>3.8571495052053431</v>
      </c>
      <c r="N119" s="6"/>
      <c r="O119" s="2" t="s">
        <v>846</v>
      </c>
      <c r="P119" s="2">
        <v>2.68999999999998</v>
      </c>
      <c r="Q119" s="2" t="s">
        <v>847</v>
      </c>
      <c r="R119" s="1">
        <f t="shared" si="17"/>
        <v>14.670096406660814</v>
      </c>
      <c r="S119" s="1">
        <f t="shared" si="18"/>
        <v>3.8571419183303064</v>
      </c>
      <c r="T119" s="1">
        <f t="shared" si="19"/>
        <v>3.8570334118935485</v>
      </c>
      <c r="U119" s="1">
        <f t="shared" si="20"/>
        <v>3.8570334150633783</v>
      </c>
      <c r="V119" s="1">
        <f t="shared" si="21"/>
        <v>3.8569249181355536</v>
      </c>
    </row>
    <row r="120" spans="1:22" x14ac:dyDescent="0.25">
      <c r="A120" s="6" t="s">
        <v>848</v>
      </c>
      <c r="B120" s="6">
        <v>2.69599999999997</v>
      </c>
      <c r="C120" s="6" t="s">
        <v>849</v>
      </c>
      <c r="D120" s="6">
        <f t="shared" si="11"/>
        <v>14.69331463628396</v>
      </c>
      <c r="E120" s="6">
        <f t="shared" si="12"/>
        <v>3.8569241778035761</v>
      </c>
      <c r="F120" s="6"/>
      <c r="G120" s="2" t="s">
        <v>848</v>
      </c>
      <c r="H120" s="2">
        <v>2.69599999999997</v>
      </c>
      <c r="I120" s="2" t="s">
        <v>849</v>
      </c>
      <c r="J120" s="2">
        <f t="shared" si="13"/>
        <v>14.693317285423808</v>
      </c>
      <c r="K120" s="2">
        <f t="shared" si="14"/>
        <v>3.8569241520076361</v>
      </c>
      <c r="L120" s="2">
        <f t="shared" si="15"/>
        <v>14.716458830335853</v>
      </c>
      <c r="M120" s="2">
        <f t="shared" si="16"/>
        <v>3.8569325107064731</v>
      </c>
      <c r="N120" s="6"/>
      <c r="O120" s="2" t="s">
        <v>848</v>
      </c>
      <c r="P120" s="2">
        <v>2.69599999999997</v>
      </c>
      <c r="Q120" s="2" t="s">
        <v>849</v>
      </c>
      <c r="R120" s="1">
        <f t="shared" si="17"/>
        <v>14.693238607151194</v>
      </c>
      <c r="S120" s="1">
        <f t="shared" si="18"/>
        <v>3.8569249181355536</v>
      </c>
      <c r="T120" s="1">
        <f t="shared" si="19"/>
        <v>3.8568164307159214</v>
      </c>
      <c r="U120" s="1">
        <f t="shared" si="20"/>
        <v>3.8568164338850099</v>
      </c>
      <c r="V120" s="1">
        <f t="shared" si="21"/>
        <v>3.8567079559720892</v>
      </c>
    </row>
    <row r="121" spans="1:22" x14ac:dyDescent="0.25">
      <c r="A121" s="6" t="s">
        <v>850</v>
      </c>
      <c r="B121" s="6">
        <v>2.70199999999998</v>
      </c>
      <c r="C121" s="6" t="s">
        <v>851</v>
      </c>
      <c r="D121" s="6">
        <f t="shared" si="11"/>
        <v>14.716456181350781</v>
      </c>
      <c r="E121" s="6">
        <f t="shared" si="12"/>
        <v>3.8567072093888068</v>
      </c>
      <c r="F121" s="6"/>
      <c r="G121" s="2" t="s">
        <v>850</v>
      </c>
      <c r="H121" s="2">
        <v>2.70199999999998</v>
      </c>
      <c r="I121" s="2" t="s">
        <v>851</v>
      </c>
      <c r="J121" s="2">
        <f t="shared" si="13"/>
        <v>14.71645885541195</v>
      </c>
      <c r="K121" s="2">
        <f t="shared" si="14"/>
        <v>3.856707183351717</v>
      </c>
      <c r="L121" s="2">
        <f t="shared" si="15"/>
        <v>14.739599098512061</v>
      </c>
      <c r="M121" s="2">
        <f t="shared" si="16"/>
        <v>3.8567155542371387</v>
      </c>
      <c r="N121" s="6"/>
      <c r="O121" s="2" t="s">
        <v>850</v>
      </c>
      <c r="P121" s="2">
        <v>2.70199999999998</v>
      </c>
      <c r="Q121" s="2" t="s">
        <v>851</v>
      </c>
      <c r="R121" s="1">
        <f t="shared" si="17"/>
        <v>14.716379505754503</v>
      </c>
      <c r="S121" s="1">
        <f t="shared" si="18"/>
        <v>3.8567079559720892</v>
      </c>
      <c r="T121" s="1">
        <f t="shared" si="19"/>
        <v>3.8565994875651386</v>
      </c>
      <c r="U121" s="1">
        <f t="shared" si="20"/>
        <v>3.8565994907334873</v>
      </c>
      <c r="V121" s="1">
        <f t="shared" si="21"/>
        <v>3.8564910318310268</v>
      </c>
    </row>
    <row r="122" spans="1:22" x14ac:dyDescent="0.25">
      <c r="A122" s="6" t="s">
        <v>852</v>
      </c>
      <c r="B122" s="6">
        <v>2.70799999999997</v>
      </c>
      <c r="C122" s="6" t="s">
        <v>853</v>
      </c>
      <c r="D122" s="6">
        <f t="shared" si="11"/>
        <v>14.739596424607113</v>
      </c>
      <c r="E122" s="6">
        <f t="shared" si="12"/>
        <v>3.8564902789986455</v>
      </c>
      <c r="F122" s="6"/>
      <c r="G122" s="2" t="s">
        <v>852</v>
      </c>
      <c r="H122" s="2">
        <v>2.70799999999997</v>
      </c>
      <c r="I122" s="2" t="s">
        <v>853</v>
      </c>
      <c r="J122" s="2">
        <f t="shared" si="13"/>
        <v>14.739599123624718</v>
      </c>
      <c r="K122" s="2">
        <f t="shared" si="14"/>
        <v>3.8564902527200928</v>
      </c>
      <c r="L122" s="2">
        <f t="shared" si="15"/>
        <v>14.762738065141038</v>
      </c>
      <c r="M122" s="2">
        <f t="shared" si="16"/>
        <v>3.8564986357884541</v>
      </c>
      <c r="N122" s="6"/>
      <c r="O122" s="2" t="s">
        <v>852</v>
      </c>
      <c r="P122" s="2">
        <v>2.70799999999997</v>
      </c>
      <c r="Q122" s="2" t="s">
        <v>853</v>
      </c>
      <c r="R122" s="1">
        <f t="shared" si="17"/>
        <v>14.739519102698903</v>
      </c>
      <c r="S122" s="1">
        <f t="shared" si="18"/>
        <v>3.8564910318310268</v>
      </c>
      <c r="T122" s="1">
        <f t="shared" si="19"/>
        <v>3.8563825824323157</v>
      </c>
      <c r="U122" s="1">
        <f t="shared" si="20"/>
        <v>3.8563825855999241</v>
      </c>
      <c r="V122" s="1">
        <f t="shared" si="21"/>
        <v>3.8562741457034826</v>
      </c>
    </row>
    <row r="123" spans="1:22" x14ac:dyDescent="0.25">
      <c r="A123" s="6" t="s">
        <v>854</v>
      </c>
      <c r="B123" s="6">
        <v>2.7139999999999702</v>
      </c>
      <c r="C123" s="6" t="s">
        <v>855</v>
      </c>
      <c r="D123" s="6">
        <f t="shared" si="11"/>
        <v>14.762735366281104</v>
      </c>
      <c r="E123" s="6">
        <f t="shared" si="12"/>
        <v>3.856273386624208</v>
      </c>
      <c r="F123" s="6"/>
      <c r="G123" s="2" t="s">
        <v>854</v>
      </c>
      <c r="H123" s="2">
        <v>2.7139999999999702</v>
      </c>
      <c r="I123" s="2" t="s">
        <v>855</v>
      </c>
      <c r="J123" s="2">
        <f t="shared" si="13"/>
        <v>14.762738090290243</v>
      </c>
      <c r="K123" s="2">
        <f t="shared" si="14"/>
        <v>3.8562733601038781</v>
      </c>
      <c r="L123" s="2">
        <f t="shared" si="15"/>
        <v>14.785875730450867</v>
      </c>
      <c r="M123" s="2">
        <f t="shared" si="16"/>
        <v>3.8562817553515356</v>
      </c>
      <c r="N123" s="6"/>
      <c r="O123" s="2" t="s">
        <v>854</v>
      </c>
      <c r="P123" s="2">
        <v>2.7139999999999702</v>
      </c>
      <c r="Q123" s="2" t="s">
        <v>855</v>
      </c>
      <c r="R123" s="1">
        <f t="shared" si="17"/>
        <v>14.762657398212502</v>
      </c>
      <c r="S123" s="1">
        <f t="shared" si="18"/>
        <v>3.8562741457034826</v>
      </c>
      <c r="T123" s="1">
        <f t="shared" si="19"/>
        <v>3.85616571530857</v>
      </c>
      <c r="U123" s="1">
        <f t="shared" si="20"/>
        <v>3.8561657184754381</v>
      </c>
      <c r="V123" s="1">
        <f t="shared" si="21"/>
        <v>3.8560572975805747</v>
      </c>
    </row>
    <row r="124" spans="1:22" x14ac:dyDescent="0.25">
      <c r="A124" s="6" t="s">
        <v>856</v>
      </c>
      <c r="B124" s="6">
        <v>2.71999999999997</v>
      </c>
      <c r="C124" s="6" t="s">
        <v>857</v>
      </c>
      <c r="D124" s="6">
        <f t="shared" si="11"/>
        <v>14.78587300660085</v>
      </c>
      <c r="E124" s="6">
        <f t="shared" si="12"/>
        <v>3.8560565322566118</v>
      </c>
      <c r="F124" s="6"/>
      <c r="G124" s="2" t="s">
        <v>856</v>
      </c>
      <c r="H124" s="2">
        <v>2.71999999999997</v>
      </c>
      <c r="I124" s="2" t="s">
        <v>857</v>
      </c>
      <c r="J124" s="2">
        <f t="shared" si="13"/>
        <v>14.78587575563661</v>
      </c>
      <c r="K124" s="2">
        <f t="shared" si="14"/>
        <v>3.856056505494192</v>
      </c>
      <c r="L124" s="2">
        <f t="shared" si="15"/>
        <v>14.809012094669574</v>
      </c>
      <c r="M124" s="2">
        <f t="shared" si="16"/>
        <v>3.8560649129175029</v>
      </c>
      <c r="N124" s="6"/>
      <c r="O124" s="2" t="s">
        <v>856</v>
      </c>
      <c r="P124" s="2">
        <v>2.71999999999997</v>
      </c>
      <c r="Q124" s="2" t="s">
        <v>857</v>
      </c>
      <c r="R124" s="1">
        <f t="shared" si="17"/>
        <v>14.785794392523353</v>
      </c>
      <c r="S124" s="1">
        <f t="shared" si="18"/>
        <v>3.8560572975805747</v>
      </c>
      <c r="T124" s="1">
        <f t="shared" si="19"/>
        <v>3.8559488861850211</v>
      </c>
      <c r="U124" s="1">
        <f t="shared" si="20"/>
        <v>3.8559488893511489</v>
      </c>
      <c r="V124" s="1">
        <f t="shared" si="21"/>
        <v>3.8558404874534249</v>
      </c>
    </row>
    <row r="125" spans="1:22" x14ac:dyDescent="0.25">
      <c r="A125" s="6" t="s">
        <v>858</v>
      </c>
      <c r="B125" s="6">
        <v>2.7259999999999698</v>
      </c>
      <c r="C125" s="6" t="s">
        <v>859</v>
      </c>
      <c r="D125" s="6">
        <f t="shared" si="11"/>
        <v>14.80900934579439</v>
      </c>
      <c r="E125" s="6">
        <f t="shared" si="12"/>
        <v>3.8558397158869768</v>
      </c>
      <c r="F125" s="6"/>
      <c r="G125" s="2" t="s">
        <v>858</v>
      </c>
      <c r="H125" s="2">
        <v>2.7259999999999698</v>
      </c>
      <c r="I125" s="2" t="s">
        <v>859</v>
      </c>
      <c r="J125" s="2">
        <f t="shared" si="13"/>
        <v>14.809012119891845</v>
      </c>
      <c r="K125" s="2">
        <f t="shared" si="14"/>
        <v>3.855839688882154</v>
      </c>
      <c r="L125" s="2">
        <f t="shared" si="15"/>
        <v>14.832147158025139</v>
      </c>
      <c r="M125" s="2">
        <f t="shared" si="16"/>
        <v>3.8558481084774767</v>
      </c>
      <c r="N125" s="6"/>
      <c r="O125" s="2" t="s">
        <v>858</v>
      </c>
      <c r="P125" s="2">
        <v>2.7259999999999698</v>
      </c>
      <c r="Q125" s="2" t="s">
        <v>859</v>
      </c>
      <c r="R125" s="1">
        <f t="shared" si="17"/>
        <v>14.80893008585946</v>
      </c>
      <c r="S125" s="1">
        <f t="shared" si="18"/>
        <v>3.8558404874534249</v>
      </c>
      <c r="T125" s="1">
        <f t="shared" si="19"/>
        <v>3.8557320950527911</v>
      </c>
      <c r="U125" s="1">
        <f t="shared" si="20"/>
        <v>3.8557320982181795</v>
      </c>
      <c r="V125" s="1">
        <f t="shared" si="21"/>
        <v>3.8556237153131567</v>
      </c>
    </row>
    <row r="126" spans="1:22" x14ac:dyDescent="0.25">
      <c r="A126" s="6" t="s">
        <v>860</v>
      </c>
      <c r="B126" s="6">
        <v>2.73199999999997</v>
      </c>
      <c r="C126" s="6" t="s">
        <v>861</v>
      </c>
      <c r="D126" s="6">
        <f t="shared" si="11"/>
        <v>14.832144384089712</v>
      </c>
      <c r="E126" s="6">
        <f t="shared" si="12"/>
        <v>3.855622937506427</v>
      </c>
      <c r="F126" s="6"/>
      <c r="G126" s="2" t="s">
        <v>860</v>
      </c>
      <c r="H126" s="2">
        <v>2.73199999999997</v>
      </c>
      <c r="I126" s="2" t="s">
        <v>861</v>
      </c>
      <c r="J126" s="2">
        <f t="shared" si="13"/>
        <v>14.832147183283924</v>
      </c>
      <c r="K126" s="2">
        <f t="shared" si="14"/>
        <v>3.8556229102588877</v>
      </c>
      <c r="L126" s="2">
        <f t="shared" si="15"/>
        <v>14.855280920745477</v>
      </c>
      <c r="M126" s="2">
        <f t="shared" si="16"/>
        <v>3.8556313420225825</v>
      </c>
      <c r="N126" s="6"/>
      <c r="O126" s="2" t="s">
        <v>860</v>
      </c>
      <c r="P126" s="2">
        <v>2.73199999999997</v>
      </c>
      <c r="Q126" s="2" t="s">
        <v>861</v>
      </c>
      <c r="R126" s="1">
        <f t="shared" si="17"/>
        <v>14.832064478448769</v>
      </c>
      <c r="S126" s="1">
        <f t="shared" si="18"/>
        <v>3.8556237153131567</v>
      </c>
      <c r="T126" s="1">
        <f t="shared" si="19"/>
        <v>3.8555153419030055</v>
      </c>
      <c r="U126" s="1">
        <f t="shared" si="20"/>
        <v>3.8555153450676549</v>
      </c>
      <c r="V126" s="1">
        <f t="shared" si="21"/>
        <v>3.8554069811508969</v>
      </c>
    </row>
    <row r="127" spans="1:22" x14ac:dyDescent="0.25">
      <c r="A127" s="6" t="s">
        <v>862</v>
      </c>
      <c r="B127" s="6">
        <v>2.7379999999999698</v>
      </c>
      <c r="C127" s="6" t="s">
        <v>863</v>
      </c>
      <c r="D127" s="6">
        <f t="shared" si="11"/>
        <v>14.85527812171475</v>
      </c>
      <c r="E127" s="6">
        <f t="shared" si="12"/>
        <v>3.8554061971060878</v>
      </c>
      <c r="F127" s="6"/>
      <c r="G127" s="2" t="s">
        <v>862</v>
      </c>
      <c r="H127" s="2">
        <v>2.7379999999999698</v>
      </c>
      <c r="I127" s="2" t="s">
        <v>863</v>
      </c>
      <c r="J127" s="2">
        <f t="shared" si="13"/>
        <v>14.855280946040768</v>
      </c>
      <c r="K127" s="2">
        <f t="shared" si="14"/>
        <v>3.8554061696155193</v>
      </c>
      <c r="L127" s="2">
        <f t="shared" si="15"/>
        <v>14.878413383058462</v>
      </c>
      <c r="M127" s="2">
        <f t="shared" si="16"/>
        <v>3.8554146135439464</v>
      </c>
      <c r="N127" s="6"/>
      <c r="O127" s="2" t="s">
        <v>862</v>
      </c>
      <c r="P127" s="2">
        <v>2.7379999999999698</v>
      </c>
      <c r="Q127" s="2" t="s">
        <v>863</v>
      </c>
      <c r="R127" s="1">
        <f t="shared" si="17"/>
        <v>14.855197570519175</v>
      </c>
      <c r="S127" s="1">
        <f t="shared" si="18"/>
        <v>3.8554069811508969</v>
      </c>
      <c r="T127" s="1">
        <f t="shared" si="19"/>
        <v>3.8552986267267921</v>
      </c>
      <c r="U127" s="1">
        <f t="shared" si="20"/>
        <v>3.8552986298907022</v>
      </c>
      <c r="V127" s="1">
        <f t="shared" si="21"/>
        <v>3.8551902849577733</v>
      </c>
    </row>
    <row r="128" spans="1:22" x14ac:dyDescent="0.25">
      <c r="A128" s="6" t="s">
        <v>864</v>
      </c>
      <c r="B128" s="6">
        <v>2.74399999999997</v>
      </c>
      <c r="C128" s="6" t="s">
        <v>865</v>
      </c>
      <c r="D128" s="6">
        <f t="shared" si="11"/>
        <v>14.878410558897388</v>
      </c>
      <c r="E128" s="6">
        <f t="shared" si="12"/>
        <v>3.855189494677087</v>
      </c>
      <c r="F128" s="6"/>
      <c r="G128" s="2" t="s">
        <v>864</v>
      </c>
      <c r="H128" s="2">
        <v>2.74399999999997</v>
      </c>
      <c r="I128" s="2" t="s">
        <v>865</v>
      </c>
      <c r="J128" s="2">
        <f t="shared" si="13"/>
        <v>14.878413408390246</v>
      </c>
      <c r="K128" s="2">
        <f t="shared" si="14"/>
        <v>3.8551894669431768</v>
      </c>
      <c r="L128" s="2">
        <f t="shared" si="15"/>
        <v>14.901544545191905</v>
      </c>
      <c r="M128" s="2">
        <f t="shared" si="16"/>
        <v>3.8551979230326983</v>
      </c>
      <c r="N128" s="6"/>
      <c r="O128" s="2" t="s">
        <v>864</v>
      </c>
      <c r="P128" s="2">
        <v>2.74399999999997</v>
      </c>
      <c r="Q128" s="2" t="s">
        <v>865</v>
      </c>
      <c r="R128" s="1">
        <f t="shared" si="17"/>
        <v>14.878329362298519</v>
      </c>
      <c r="S128" s="1">
        <f t="shared" si="18"/>
        <v>3.8551902849577733</v>
      </c>
      <c r="T128" s="1">
        <f t="shared" si="19"/>
        <v>3.8550819495152813</v>
      </c>
      <c r="U128" s="1">
        <f t="shared" si="20"/>
        <v>3.8550819526784523</v>
      </c>
      <c r="V128" s="1">
        <f t="shared" si="21"/>
        <v>3.8549736267249188</v>
      </c>
    </row>
    <row r="129" spans="1:22" x14ac:dyDescent="0.25">
      <c r="A129" s="6" t="s">
        <v>866</v>
      </c>
      <c r="B129" s="6">
        <v>2.7499999999999698</v>
      </c>
      <c r="C129" s="6" t="s">
        <v>867</v>
      </c>
      <c r="D129" s="6">
        <f t="shared" si="11"/>
        <v>14.901541695865451</v>
      </c>
      <c r="E129" s="6">
        <f t="shared" si="12"/>
        <v>3.854972830210555</v>
      </c>
      <c r="F129" s="6"/>
      <c r="G129" s="2" t="s">
        <v>866</v>
      </c>
      <c r="H129" s="2">
        <v>2.7499999999999698</v>
      </c>
      <c r="I129" s="2" t="s">
        <v>867</v>
      </c>
      <c r="J129" s="2">
        <f t="shared" si="13"/>
        <v>14.901544570560175</v>
      </c>
      <c r="K129" s="2">
        <f t="shared" si="14"/>
        <v>3.8549728022329908</v>
      </c>
      <c r="L129" s="2">
        <f t="shared" si="15"/>
        <v>14.924674407373573</v>
      </c>
      <c r="M129" s="2">
        <f t="shared" si="16"/>
        <v>3.8549812704799704</v>
      </c>
      <c r="N129" s="6"/>
      <c r="O129" s="2" t="s">
        <v>866</v>
      </c>
      <c r="P129" s="2">
        <v>2.7499999999999698</v>
      </c>
      <c r="Q129" s="2" t="s">
        <v>867</v>
      </c>
      <c r="R129" s="1">
        <f t="shared" si="17"/>
        <v>14.90145985401459</v>
      </c>
      <c r="S129" s="1">
        <f t="shared" si="18"/>
        <v>3.8549736267249188</v>
      </c>
      <c r="T129" s="1">
        <f t="shared" si="19"/>
        <v>3.8548653102596053</v>
      </c>
      <c r="U129" s="1">
        <f t="shared" si="20"/>
        <v>3.8548653134220374</v>
      </c>
      <c r="V129" s="1">
        <f t="shared" si="21"/>
        <v>3.8547570064434669</v>
      </c>
    </row>
    <row r="130" spans="1:22" x14ac:dyDescent="0.25">
      <c r="A130" s="6" t="s">
        <v>868</v>
      </c>
      <c r="B130" s="6">
        <v>2.75599999999997</v>
      </c>
      <c r="C130" s="6" t="s">
        <v>869</v>
      </c>
      <c r="D130" s="6">
        <f t="shared" si="11"/>
        <v>14.924671532846714</v>
      </c>
      <c r="E130" s="6">
        <f t="shared" si="12"/>
        <v>3.8547562036976264</v>
      </c>
      <c r="F130" s="6"/>
      <c r="G130" s="2" t="s">
        <v>868</v>
      </c>
      <c r="H130" s="2">
        <v>2.75599999999997</v>
      </c>
      <c r="I130" s="2" t="s">
        <v>869</v>
      </c>
      <c r="J130" s="2">
        <f t="shared" si="13"/>
        <v>14.924674432778314</v>
      </c>
      <c r="K130" s="2">
        <f t="shared" si="14"/>
        <v>3.8547561754760955</v>
      </c>
      <c r="L130" s="2">
        <f t="shared" si="15"/>
        <v>14.947802969831171</v>
      </c>
      <c r="M130" s="2">
        <f t="shared" si="16"/>
        <v>3.8547646558768971</v>
      </c>
      <c r="N130" s="6"/>
      <c r="O130" s="2" t="s">
        <v>868</v>
      </c>
      <c r="P130" s="2">
        <v>2.75599999999997</v>
      </c>
      <c r="Q130" s="2" t="s">
        <v>869</v>
      </c>
      <c r="R130" s="1">
        <f t="shared" si="17"/>
        <v>14.924589045895122</v>
      </c>
      <c r="S130" s="1">
        <f t="shared" si="18"/>
        <v>3.8547570064434669</v>
      </c>
      <c r="T130" s="1">
        <f t="shared" si="19"/>
        <v>3.8546487089509003</v>
      </c>
      <c r="U130" s="1">
        <f t="shared" si="20"/>
        <v>3.8546487121125939</v>
      </c>
      <c r="V130" s="1">
        <f t="shared" si="21"/>
        <v>3.8545404241045542</v>
      </c>
    </row>
    <row r="131" spans="1:22" x14ac:dyDescent="0.25">
      <c r="A131" s="6" t="s">
        <v>870</v>
      </c>
      <c r="B131" s="6">
        <v>2.7619999999999698</v>
      </c>
      <c r="C131" s="6" t="s">
        <v>871</v>
      </c>
      <c r="D131" s="6">
        <f t="shared" si="11"/>
        <v>14.947800070068901</v>
      </c>
      <c r="E131" s="6">
        <f t="shared" si="12"/>
        <v>3.8545396151294358</v>
      </c>
      <c r="F131" s="6"/>
      <c r="G131" s="2" t="s">
        <v>870</v>
      </c>
      <c r="H131" s="2">
        <v>2.7619999999999698</v>
      </c>
      <c r="I131" s="2" t="s">
        <v>871</v>
      </c>
      <c r="J131" s="2">
        <f t="shared" si="13"/>
        <v>14.947802995272372</v>
      </c>
      <c r="K131" s="2">
        <f t="shared" si="14"/>
        <v>3.8545395866636269</v>
      </c>
      <c r="L131" s="2">
        <f t="shared" si="15"/>
        <v>14.970930232792353</v>
      </c>
      <c r="M131" s="2">
        <f t="shared" si="16"/>
        <v>3.8545480792146156</v>
      </c>
      <c r="N131" s="6"/>
      <c r="O131" s="2" t="s">
        <v>870</v>
      </c>
      <c r="P131" s="2">
        <v>2.7619999999999698</v>
      </c>
      <c r="Q131" s="2" t="s">
        <v>871</v>
      </c>
      <c r="R131" s="1">
        <f t="shared" si="17"/>
        <v>14.947716938167797</v>
      </c>
      <c r="S131" s="1">
        <f t="shared" si="18"/>
        <v>3.8545404241045542</v>
      </c>
      <c r="T131" s="1">
        <f t="shared" si="19"/>
        <v>3.8544321455803034</v>
      </c>
      <c r="U131" s="1">
        <f t="shared" si="20"/>
        <v>3.8544321487412589</v>
      </c>
      <c r="V131" s="1">
        <f t="shared" si="21"/>
        <v>3.8543238796993204</v>
      </c>
    </row>
    <row r="132" spans="1:22" x14ac:dyDescent="0.25">
      <c r="A132" s="6" t="s">
        <v>872</v>
      </c>
      <c r="B132" s="6">
        <v>2.76799999999997</v>
      </c>
      <c r="C132" s="6" t="s">
        <v>873</v>
      </c>
      <c r="D132" s="6">
        <f t="shared" si="11"/>
        <v>14.970927307759677</v>
      </c>
      <c r="E132" s="6">
        <f t="shared" si="12"/>
        <v>3.8543230644971227</v>
      </c>
      <c r="F132" s="6"/>
      <c r="G132" s="2" t="s">
        <v>872</v>
      </c>
      <c r="H132" s="2">
        <v>2.76799999999997</v>
      </c>
      <c r="I132" s="2" t="s">
        <v>873</v>
      </c>
      <c r="J132" s="2">
        <f t="shared" si="13"/>
        <v>14.970930258270007</v>
      </c>
      <c r="K132" s="2">
        <f t="shared" si="14"/>
        <v>3.8543230357867233</v>
      </c>
      <c r="L132" s="2">
        <f t="shared" si="15"/>
        <v>14.994056196484728</v>
      </c>
      <c r="M132" s="2">
        <f t="shared" si="16"/>
        <v>3.8543315404842664</v>
      </c>
      <c r="N132" s="6"/>
      <c r="O132" s="2" t="s">
        <v>872</v>
      </c>
      <c r="P132" s="2">
        <v>2.76799999999997</v>
      </c>
      <c r="Q132" s="2" t="s">
        <v>873</v>
      </c>
      <c r="R132" s="1">
        <f t="shared" si="17"/>
        <v>14.970843531060245</v>
      </c>
      <c r="S132" s="1">
        <f t="shared" si="18"/>
        <v>3.8543238796993204</v>
      </c>
      <c r="T132" s="1">
        <f t="shared" si="19"/>
        <v>3.8542156201389561</v>
      </c>
      <c r="U132" s="1">
        <f t="shared" si="20"/>
        <v>3.8542156232991731</v>
      </c>
      <c r="V132" s="1">
        <f t="shared" si="21"/>
        <v>3.8541073732189073</v>
      </c>
    </row>
    <row r="133" spans="1:22" x14ac:dyDescent="0.25">
      <c r="A133" s="6" t="s">
        <v>874</v>
      </c>
      <c r="B133" s="6">
        <v>2.7739999999999698</v>
      </c>
      <c r="C133" s="6" t="s">
        <v>875</v>
      </c>
      <c r="D133" s="6">
        <f t="shared" si="11"/>
        <v>14.99405324614666</v>
      </c>
      <c r="E133" s="6">
        <f t="shared" si="12"/>
        <v>3.854106551791828</v>
      </c>
      <c r="F133" s="6"/>
      <c r="G133" s="2" t="s">
        <v>874</v>
      </c>
      <c r="H133" s="2">
        <v>2.7739999999999698</v>
      </c>
      <c r="I133" s="2" t="s">
        <v>875</v>
      </c>
      <c r="J133" s="2">
        <f t="shared" si="13"/>
        <v>14.99405622199882</v>
      </c>
      <c r="K133" s="2">
        <f t="shared" si="14"/>
        <v>3.8541065228365263</v>
      </c>
      <c r="L133" s="2">
        <f t="shared" si="15"/>
        <v>15.01718086113584</v>
      </c>
      <c r="M133" s="2">
        <f t="shared" si="16"/>
        <v>3.8541150396769912</v>
      </c>
      <c r="N133" s="6"/>
      <c r="O133" s="2" t="s">
        <v>874</v>
      </c>
      <c r="P133" s="2">
        <v>2.7739999999999698</v>
      </c>
      <c r="Q133" s="2" t="s">
        <v>875</v>
      </c>
      <c r="R133" s="1">
        <f t="shared" si="17"/>
        <v>14.993968824800039</v>
      </c>
      <c r="S133" s="1">
        <f t="shared" si="18"/>
        <v>3.8541073732189073</v>
      </c>
      <c r="T133" s="1">
        <f t="shared" si="19"/>
        <v>3.853999132618001</v>
      </c>
      <c r="U133" s="1">
        <f t="shared" si="20"/>
        <v>3.8539991357774803</v>
      </c>
      <c r="V133" s="1">
        <f t="shared" si="21"/>
        <v>3.8538909046544592</v>
      </c>
    </row>
    <row r="134" spans="1:22" x14ac:dyDescent="0.25">
      <c r="A134" s="6" t="s">
        <v>876</v>
      </c>
      <c r="B134" s="6">
        <v>2.7799999999999701</v>
      </c>
      <c r="C134" s="6" t="s">
        <v>877</v>
      </c>
      <c r="D134" s="6">
        <f t="shared" ref="D134:D197" si="22">D133+(0.006*E133)</f>
        <v>15.017177885457411</v>
      </c>
      <c r="E134" s="6">
        <f t="shared" ref="E134:E197" si="23">4-(D134/(100+B134))</f>
        <v>3.8538900770046953</v>
      </c>
      <c r="F134" s="6"/>
      <c r="G134" s="2" t="s">
        <v>876</v>
      </c>
      <c r="H134" s="2">
        <v>2.7799999999999701</v>
      </c>
      <c r="I134" s="2" t="s">
        <v>877</v>
      </c>
      <c r="J134" s="2">
        <f t="shared" ref="J134:J197" si="24">J133+((0.006*0.5)*(K133+M133))</f>
        <v>15.01718088668636</v>
      </c>
      <c r="K134" s="2">
        <f t="shared" ref="K134:K197" si="25">4-(J134/(100+H134))</f>
        <v>3.85389004780418</v>
      </c>
      <c r="L134" s="2">
        <f t="shared" ref="L134:L197" si="26">J134+(0.006*K134)</f>
        <v>15.040304226973184</v>
      </c>
      <c r="M134" s="2">
        <f t="shared" ref="M134:M197" si="27">4-(J134/(100+(H134+0.006)))</f>
        <v>3.8538985767839358</v>
      </c>
      <c r="N134" s="6"/>
      <c r="O134" s="2" t="s">
        <v>876</v>
      </c>
      <c r="P134" s="2">
        <v>2.7799999999999701</v>
      </c>
      <c r="Q134" s="2" t="s">
        <v>877</v>
      </c>
      <c r="R134" s="1">
        <f t="shared" ref="R134:R197" si="28">R133+(((1/6)*0.006)*(S133+(2*T133)+(U133*2)+V133))</f>
        <v>15.017092819614703</v>
      </c>
      <c r="S134" s="1">
        <f t="shared" ref="S134:S197" si="29">4-(R134/(100+P134))</f>
        <v>3.8538909046544592</v>
      </c>
      <c r="T134" s="1">
        <f t="shared" ref="T134:T197" si="30">4-((R134+(0.5*S134*0.006))/(100+(P134+(0.5*0.006))))</f>
        <v>3.8537826830085846</v>
      </c>
      <c r="U134" s="1">
        <f t="shared" ref="U134:U197" si="31">4-((R134+(0.5*T134*0.006))/(100+(P134+(0.5*0.006))))</f>
        <v>3.8537826861673259</v>
      </c>
      <c r="V134" s="1">
        <f t="shared" ref="V134:V197" si="32">4-((R134+(U134*0.006))/(100+(P134+0.006)))</f>
        <v>3.8536744739971232</v>
      </c>
    </row>
    <row r="135" spans="1:22" x14ac:dyDescent="0.25">
      <c r="A135" s="6" t="s">
        <v>878</v>
      </c>
      <c r="B135" s="6">
        <v>2.7859999999999698</v>
      </c>
      <c r="C135" s="6" t="s">
        <v>879</v>
      </c>
      <c r="D135" s="6">
        <f t="shared" si="22"/>
        <v>15.040301225919439</v>
      </c>
      <c r="E135" s="6">
        <f t="shared" si="23"/>
        <v>3.8536736401268707</v>
      </c>
      <c r="F135" s="6"/>
      <c r="G135" s="2" t="s">
        <v>878</v>
      </c>
      <c r="H135" s="2">
        <v>2.7859999999999698</v>
      </c>
      <c r="I135" s="2" t="s">
        <v>879</v>
      </c>
      <c r="J135" s="2">
        <f t="shared" si="24"/>
        <v>15.040304252560125</v>
      </c>
      <c r="K135" s="2">
        <f t="shared" si="25"/>
        <v>3.8536736106808309</v>
      </c>
      <c r="L135" s="2">
        <f t="shared" si="26"/>
        <v>15.063426294224209</v>
      </c>
      <c r="M135" s="2">
        <f t="shared" si="27"/>
        <v>3.8536821517962476</v>
      </c>
      <c r="N135" s="6"/>
      <c r="O135" s="2" t="s">
        <v>878</v>
      </c>
      <c r="P135" s="2">
        <v>2.7859999999999698</v>
      </c>
      <c r="Q135" s="2" t="s">
        <v>879</v>
      </c>
      <c r="R135" s="1">
        <f t="shared" si="28"/>
        <v>15.040215515731706</v>
      </c>
      <c r="S135" s="1">
        <f t="shared" si="29"/>
        <v>3.8536744739971232</v>
      </c>
      <c r="T135" s="1">
        <f t="shared" si="30"/>
        <v>3.8535662713018541</v>
      </c>
      <c r="U135" s="1">
        <f t="shared" si="31"/>
        <v>3.8535662744598582</v>
      </c>
      <c r="V135" s="1">
        <f t="shared" si="32"/>
        <v>3.853458081238049</v>
      </c>
    </row>
    <row r="136" spans="1:22" x14ac:dyDescent="0.25">
      <c r="A136" s="6" t="s">
        <v>880</v>
      </c>
      <c r="B136" s="6">
        <v>2.7919999999999701</v>
      </c>
      <c r="C136" s="6" t="s">
        <v>881</v>
      </c>
      <c r="D136" s="6">
        <f t="shared" si="22"/>
        <v>15.0634232677602</v>
      </c>
      <c r="E136" s="6">
        <f t="shared" si="23"/>
        <v>3.8534572411495036</v>
      </c>
      <c r="F136" s="6"/>
      <c r="G136" s="2" t="s">
        <v>880</v>
      </c>
      <c r="H136" s="2">
        <v>2.7919999999999701</v>
      </c>
      <c r="I136" s="2" t="s">
        <v>881</v>
      </c>
      <c r="J136" s="2">
        <f t="shared" si="24"/>
        <v>15.063426319847556</v>
      </c>
      <c r="K136" s="2">
        <f t="shared" si="25"/>
        <v>3.8534572114576275</v>
      </c>
      <c r="L136" s="2">
        <f t="shared" si="26"/>
        <v>15.086547063116303</v>
      </c>
      <c r="M136" s="2">
        <f t="shared" si="27"/>
        <v>3.8534657647050765</v>
      </c>
      <c r="N136" s="6"/>
      <c r="O136" s="2" t="s">
        <v>880</v>
      </c>
      <c r="P136" s="2">
        <v>2.7919999999999701</v>
      </c>
      <c r="Q136" s="2" t="s">
        <v>881</v>
      </c>
      <c r="R136" s="1">
        <f t="shared" si="28"/>
        <v>15.063336913378464</v>
      </c>
      <c r="S136" s="1">
        <f t="shared" si="29"/>
        <v>3.853458081238049</v>
      </c>
      <c r="T136" s="1">
        <f t="shared" si="30"/>
        <v>3.8533498974889615</v>
      </c>
      <c r="U136" s="1">
        <f t="shared" si="31"/>
        <v>3.8533499006462284</v>
      </c>
      <c r="V136" s="1">
        <f t="shared" si="32"/>
        <v>3.8532417263683891</v>
      </c>
    </row>
    <row r="137" spans="1:22" x14ac:dyDescent="0.25">
      <c r="A137" s="6" t="s">
        <v>882</v>
      </c>
      <c r="B137" s="6">
        <v>2.7979999999999698</v>
      </c>
      <c r="C137" s="6" t="s">
        <v>883</v>
      </c>
      <c r="D137" s="6">
        <f t="shared" si="22"/>
        <v>15.086544011207097</v>
      </c>
      <c r="E137" s="6">
        <f t="shared" si="23"/>
        <v>3.8532408800637454</v>
      </c>
      <c r="F137" s="6"/>
      <c r="G137" s="2" t="s">
        <v>882</v>
      </c>
      <c r="H137" s="2">
        <v>2.7979999999999698</v>
      </c>
      <c r="I137" s="2" t="s">
        <v>883</v>
      </c>
      <c r="J137" s="2">
        <f t="shared" si="24"/>
        <v>15.086547088776044</v>
      </c>
      <c r="K137" s="2">
        <f t="shared" si="25"/>
        <v>3.8532408501257218</v>
      </c>
      <c r="L137" s="2">
        <f t="shared" si="26"/>
        <v>15.109666533876798</v>
      </c>
      <c r="M137" s="2">
        <f t="shared" si="27"/>
        <v>3.8532494155015753</v>
      </c>
      <c r="N137" s="6"/>
      <c r="O137" s="2" t="s">
        <v>882</v>
      </c>
      <c r="P137" s="2">
        <v>2.7979999999999698</v>
      </c>
      <c r="Q137" s="2" t="s">
        <v>883</v>
      </c>
      <c r="R137" s="1">
        <f t="shared" si="28"/>
        <v>15.086457012782342</v>
      </c>
      <c r="S137" s="1">
        <f t="shared" si="29"/>
        <v>3.8532417263683891</v>
      </c>
      <c r="T137" s="1">
        <f t="shared" si="30"/>
        <v>3.85313356156106</v>
      </c>
      <c r="U137" s="1">
        <f t="shared" si="31"/>
        <v>3.8531335647175902</v>
      </c>
      <c r="V137" s="1">
        <f t="shared" si="32"/>
        <v>3.8530254093792982</v>
      </c>
    </row>
    <row r="138" spans="1:22" x14ac:dyDescent="0.25">
      <c r="A138" s="6" t="s">
        <v>884</v>
      </c>
      <c r="B138" s="6">
        <v>2.8039999999999701</v>
      </c>
      <c r="C138" s="6" t="s">
        <v>885</v>
      </c>
      <c r="D138" s="6">
        <f t="shared" si="22"/>
        <v>15.10966345648748</v>
      </c>
      <c r="E138" s="6">
        <f t="shared" si="23"/>
        <v>3.85302455686075</v>
      </c>
      <c r="F138" s="6"/>
      <c r="G138" s="2" t="s">
        <v>884</v>
      </c>
      <c r="H138" s="2">
        <v>2.8039999999999701</v>
      </c>
      <c r="I138" s="2" t="s">
        <v>885</v>
      </c>
      <c r="J138" s="2">
        <f t="shared" si="24"/>
        <v>15.109666559572926</v>
      </c>
      <c r="K138" s="2">
        <f t="shared" si="25"/>
        <v>3.8530245266762684</v>
      </c>
      <c r="L138" s="2">
        <f t="shared" si="26"/>
        <v>15.132784706732982</v>
      </c>
      <c r="M138" s="2">
        <f t="shared" si="27"/>
        <v>3.8530331041768999</v>
      </c>
      <c r="N138" s="6"/>
      <c r="O138" s="2" t="s">
        <v>884</v>
      </c>
      <c r="P138" s="2">
        <v>2.8039999999999701</v>
      </c>
      <c r="Q138" s="2" t="s">
        <v>885</v>
      </c>
      <c r="R138" s="1">
        <f t="shared" si="28"/>
        <v>15.109575814170647</v>
      </c>
      <c r="S138" s="1">
        <f t="shared" si="29"/>
        <v>3.8530254093792982</v>
      </c>
      <c r="T138" s="1">
        <f t="shared" si="30"/>
        <v>3.8529172635093061</v>
      </c>
      <c r="U138" s="1">
        <f t="shared" si="31"/>
        <v>3.852917266665099</v>
      </c>
      <c r="V138" s="1">
        <f t="shared" si="32"/>
        <v>3.8528091302619334</v>
      </c>
    </row>
    <row r="139" spans="1:22" x14ac:dyDescent="0.25">
      <c r="A139" s="6" t="s">
        <v>886</v>
      </c>
      <c r="B139" s="6">
        <v>2.8099999999999699</v>
      </c>
      <c r="C139" s="6" t="s">
        <v>887</v>
      </c>
      <c r="D139" s="6">
        <f t="shared" si="22"/>
        <v>15.132781603828645</v>
      </c>
      <c r="E139" s="6">
        <f t="shared" si="23"/>
        <v>3.8528082715316736</v>
      </c>
      <c r="F139" s="6"/>
      <c r="G139" s="2" t="s">
        <v>886</v>
      </c>
      <c r="H139" s="2">
        <v>2.8099999999999699</v>
      </c>
      <c r="I139" s="2" t="s">
        <v>887</v>
      </c>
      <c r="J139" s="2">
        <f t="shared" si="24"/>
        <v>15.132784732465485</v>
      </c>
      <c r="K139" s="2">
        <f t="shared" si="25"/>
        <v>3.8528082411004232</v>
      </c>
      <c r="L139" s="2">
        <f t="shared" si="26"/>
        <v>15.155901581912087</v>
      </c>
      <c r="M139" s="2">
        <f t="shared" si="27"/>
        <v>3.8528168307222077</v>
      </c>
      <c r="N139" s="6"/>
      <c r="O139" s="2" t="s">
        <v>886</v>
      </c>
      <c r="P139" s="2">
        <v>2.8099999999999699</v>
      </c>
      <c r="Q139" s="2" t="s">
        <v>887</v>
      </c>
      <c r="R139" s="1">
        <f t="shared" si="28"/>
        <v>15.132693317770636</v>
      </c>
      <c r="S139" s="1">
        <f t="shared" si="29"/>
        <v>3.8528091302619334</v>
      </c>
      <c r="T139" s="1">
        <f t="shared" si="30"/>
        <v>3.8527010033248574</v>
      </c>
      <c r="U139" s="1">
        <f t="shared" si="31"/>
        <v>3.8527010064799141</v>
      </c>
      <c r="V139" s="1">
        <f t="shared" si="32"/>
        <v>3.8525928890074548</v>
      </c>
    </row>
    <row r="140" spans="1:22" x14ac:dyDescent="0.25">
      <c r="A140" s="6" t="s">
        <v>888</v>
      </c>
      <c r="B140" s="6">
        <v>2.8159999999999701</v>
      </c>
      <c r="C140" s="6" t="s">
        <v>889</v>
      </c>
      <c r="D140" s="6">
        <f t="shared" si="22"/>
        <v>15.155898453457835</v>
      </c>
      <c r="E140" s="6">
        <f t="shared" si="23"/>
        <v>3.8525920240676759</v>
      </c>
      <c r="F140" s="6"/>
      <c r="G140" s="2" t="s">
        <v>888</v>
      </c>
      <c r="H140" s="2">
        <v>2.8159999999999701</v>
      </c>
      <c r="I140" s="2" t="s">
        <v>889</v>
      </c>
      <c r="J140" s="2">
        <f t="shared" si="24"/>
        <v>15.155901607680953</v>
      </c>
      <c r="K140" s="2">
        <f t="shared" si="25"/>
        <v>3.8525919933893462</v>
      </c>
      <c r="L140" s="2">
        <f t="shared" si="26"/>
        <v>15.179017159641289</v>
      </c>
      <c r="M140" s="2">
        <f t="shared" si="27"/>
        <v>3.8526005951286595</v>
      </c>
      <c r="N140" s="6"/>
      <c r="O140" s="2" t="s">
        <v>888</v>
      </c>
      <c r="P140" s="2">
        <v>2.8159999999999701</v>
      </c>
      <c r="Q140" s="2" t="s">
        <v>889</v>
      </c>
      <c r="R140" s="1">
        <f t="shared" si="28"/>
        <v>15.155809523809515</v>
      </c>
      <c r="S140" s="1">
        <f t="shared" si="29"/>
        <v>3.8525928890074548</v>
      </c>
      <c r="T140" s="1">
        <f t="shared" si="30"/>
        <v>3.8524847809988763</v>
      </c>
      <c r="U140" s="1">
        <f t="shared" si="31"/>
        <v>3.8524847841531962</v>
      </c>
      <c r="V140" s="1">
        <f t="shared" si="32"/>
        <v>3.8523766856070254</v>
      </c>
    </row>
    <row r="141" spans="1:22" x14ac:dyDescent="0.25">
      <c r="A141" s="6" t="s">
        <v>890</v>
      </c>
      <c r="B141" s="6">
        <v>2.8219999999999699</v>
      </c>
      <c r="C141" s="6" t="s">
        <v>891</v>
      </c>
      <c r="D141" s="6">
        <f t="shared" si="22"/>
        <v>15.179014005602241</v>
      </c>
      <c r="E141" s="6">
        <f t="shared" si="23"/>
        <v>3.8523758144599185</v>
      </c>
      <c r="F141" s="6"/>
      <c r="G141" s="2" t="s">
        <v>890</v>
      </c>
      <c r="H141" s="2">
        <v>2.8219999999999699</v>
      </c>
      <c r="I141" s="2" t="s">
        <v>891</v>
      </c>
      <c r="J141" s="2">
        <f t="shared" si="24"/>
        <v>15.179017185446506</v>
      </c>
      <c r="K141" s="2">
        <f t="shared" si="25"/>
        <v>3.8523757835341996</v>
      </c>
      <c r="L141" s="2">
        <f t="shared" si="26"/>
        <v>15.202131440147712</v>
      </c>
      <c r="M141" s="2">
        <f t="shared" si="27"/>
        <v>3.8523843973874188</v>
      </c>
      <c r="N141" s="6"/>
      <c r="O141" s="2" t="s">
        <v>890</v>
      </c>
      <c r="P141" s="2">
        <v>2.8219999999999699</v>
      </c>
      <c r="Q141" s="2" t="s">
        <v>891</v>
      </c>
      <c r="R141" s="1">
        <f t="shared" si="28"/>
        <v>15.178924432514433</v>
      </c>
      <c r="S141" s="1">
        <f t="shared" si="29"/>
        <v>3.8523766856070254</v>
      </c>
      <c r="T141" s="1">
        <f t="shared" si="30"/>
        <v>3.8522685965225261</v>
      </c>
      <c r="U141" s="1">
        <f t="shared" si="31"/>
        <v>3.8522685996761097</v>
      </c>
      <c r="V141" s="1">
        <f t="shared" si="32"/>
        <v>3.8521605200518101</v>
      </c>
    </row>
    <row r="142" spans="1:22" x14ac:dyDescent="0.25">
      <c r="A142" s="6" t="s">
        <v>892</v>
      </c>
      <c r="B142" s="6">
        <v>2.8279999999999701</v>
      </c>
      <c r="C142" s="6" t="s">
        <v>893</v>
      </c>
      <c r="D142" s="6">
        <f t="shared" si="22"/>
        <v>15.202128260489001</v>
      </c>
      <c r="E142" s="6">
        <f t="shared" si="23"/>
        <v>3.8521596426995663</v>
      </c>
      <c r="F142" s="6"/>
      <c r="G142" s="2" t="s">
        <v>892</v>
      </c>
      <c r="H142" s="2">
        <v>2.8279999999999701</v>
      </c>
      <c r="I142" s="2" t="s">
        <v>893</v>
      </c>
      <c r="J142" s="2">
        <f t="shared" si="24"/>
        <v>15.202131465989272</v>
      </c>
      <c r="K142" s="2">
        <f t="shared" si="25"/>
        <v>3.8521596115261478</v>
      </c>
      <c r="L142" s="2">
        <f t="shared" si="26"/>
        <v>15.225244423658429</v>
      </c>
      <c r="M142" s="2">
        <f t="shared" si="27"/>
        <v>3.8521682374896504</v>
      </c>
      <c r="N142" s="6"/>
      <c r="O142" s="2" t="s">
        <v>892</v>
      </c>
      <c r="P142" s="2">
        <v>2.8279999999999701</v>
      </c>
      <c r="Q142" s="2" t="s">
        <v>893</v>
      </c>
      <c r="R142" s="1">
        <f t="shared" si="28"/>
        <v>15.20203804411249</v>
      </c>
      <c r="S142" s="1">
        <f t="shared" si="29"/>
        <v>3.8521605200518101</v>
      </c>
      <c r="T142" s="1">
        <f t="shared" si="30"/>
        <v>3.8520524498869735</v>
      </c>
      <c r="U142" s="1">
        <f t="shared" si="31"/>
        <v>3.8520524530398212</v>
      </c>
      <c r="V142" s="1">
        <f t="shared" si="32"/>
        <v>3.8519443923329764</v>
      </c>
    </row>
    <row r="143" spans="1:22" x14ac:dyDescent="0.25">
      <c r="A143" s="6" t="s">
        <v>894</v>
      </c>
      <c r="B143" s="6">
        <v>2.8339999999999699</v>
      </c>
      <c r="C143" s="6" t="s">
        <v>895</v>
      </c>
      <c r="D143" s="6">
        <f t="shared" si="22"/>
        <v>15.225241218345198</v>
      </c>
      <c r="E143" s="6">
        <f t="shared" si="23"/>
        <v>3.8519435087777856</v>
      </c>
      <c r="F143" s="6"/>
      <c r="G143" s="2" t="s">
        <v>894</v>
      </c>
      <c r="H143" s="2">
        <v>2.8339999999999699</v>
      </c>
      <c r="I143" s="2" t="s">
        <v>895</v>
      </c>
      <c r="J143" s="2">
        <f t="shared" si="24"/>
        <v>15.225244449536319</v>
      </c>
      <c r="K143" s="2">
        <f t="shared" si="25"/>
        <v>3.8519434773563574</v>
      </c>
      <c r="L143" s="2">
        <f t="shared" si="26"/>
        <v>15.248356110400458</v>
      </c>
      <c r="M143" s="2">
        <f t="shared" si="27"/>
        <v>3.8519521154265233</v>
      </c>
      <c r="N143" s="6"/>
      <c r="O143" s="2" t="s">
        <v>894</v>
      </c>
      <c r="P143" s="2">
        <v>2.8339999999999699</v>
      </c>
      <c r="Q143" s="2" t="s">
        <v>895</v>
      </c>
      <c r="R143" s="1">
        <f t="shared" si="28"/>
        <v>15.225150358830728</v>
      </c>
      <c r="S143" s="1">
        <f t="shared" si="29"/>
        <v>3.8519443923329764</v>
      </c>
      <c r="T143" s="1">
        <f t="shared" si="30"/>
        <v>3.8518363410833869</v>
      </c>
      <c r="U143" s="1">
        <f t="shared" si="31"/>
        <v>3.8518363442354993</v>
      </c>
      <c r="V143" s="1">
        <f t="shared" si="32"/>
        <v>3.8517283024416944</v>
      </c>
    </row>
    <row r="144" spans="1:22" x14ac:dyDescent="0.25">
      <c r="A144" s="6" t="s">
        <v>896</v>
      </c>
      <c r="B144" s="6">
        <v>2.8399999999999701</v>
      </c>
      <c r="C144" s="6" t="s">
        <v>897</v>
      </c>
      <c r="D144" s="6">
        <f t="shared" si="22"/>
        <v>15.248352879397865</v>
      </c>
      <c r="E144" s="6">
        <f t="shared" si="23"/>
        <v>3.8517274126857459</v>
      </c>
      <c r="F144" s="6"/>
      <c r="G144" s="2" t="s">
        <v>896</v>
      </c>
      <c r="H144" s="2">
        <v>2.8399999999999701</v>
      </c>
      <c r="I144" s="2" t="s">
        <v>897</v>
      </c>
      <c r="J144" s="2">
        <f t="shared" si="24"/>
        <v>15.248356136314667</v>
      </c>
      <c r="K144" s="2">
        <f t="shared" si="25"/>
        <v>3.8517273810159991</v>
      </c>
      <c r="L144" s="2">
        <f t="shared" si="26"/>
        <v>15.271466500600763</v>
      </c>
      <c r="M144" s="2">
        <f t="shared" si="27"/>
        <v>3.8517360311892084</v>
      </c>
      <c r="N144" s="6"/>
      <c r="O144" s="2" t="s">
        <v>896</v>
      </c>
      <c r="P144" s="2">
        <v>2.8399999999999701</v>
      </c>
      <c r="Q144" s="2" t="s">
        <v>897</v>
      </c>
      <c r="R144" s="1">
        <f t="shared" si="28"/>
        <v>15.24826137689614</v>
      </c>
      <c r="S144" s="1">
        <f t="shared" si="29"/>
        <v>3.8517283024416944</v>
      </c>
      <c r="T144" s="1">
        <f t="shared" si="30"/>
        <v>3.8516202701029387</v>
      </c>
      <c r="U144" s="1">
        <f t="shared" si="31"/>
        <v>3.8516202732543152</v>
      </c>
      <c r="V144" s="1">
        <f t="shared" si="32"/>
        <v>3.8515122503691375</v>
      </c>
    </row>
    <row r="145" spans="1:22" x14ac:dyDescent="0.25">
      <c r="A145" s="6" t="s">
        <v>898</v>
      </c>
      <c r="B145" s="6">
        <v>2.8459999999999699</v>
      </c>
      <c r="C145" s="6" t="s">
        <v>899</v>
      </c>
      <c r="D145" s="6">
        <f t="shared" si="22"/>
        <v>15.271463243873979</v>
      </c>
      <c r="E145" s="6">
        <f t="shared" si="23"/>
        <v>3.8515113544146202</v>
      </c>
      <c r="F145" s="6"/>
      <c r="G145" s="2" t="s">
        <v>898</v>
      </c>
      <c r="H145" s="2">
        <v>2.8459999999999699</v>
      </c>
      <c r="I145" s="2" t="s">
        <v>899</v>
      </c>
      <c r="J145" s="2">
        <f t="shared" si="24"/>
        <v>15.271466526551283</v>
      </c>
      <c r="K145" s="2">
        <f t="shared" si="25"/>
        <v>3.8515113224962438</v>
      </c>
      <c r="L145" s="2">
        <f t="shared" si="26"/>
        <v>15.294575594486259</v>
      </c>
      <c r="M145" s="2">
        <f t="shared" si="27"/>
        <v>3.8515199847688786</v>
      </c>
      <c r="N145" s="6"/>
      <c r="O145" s="2" t="s">
        <v>898</v>
      </c>
      <c r="P145" s="2">
        <v>2.8459999999999699</v>
      </c>
      <c r="Q145" s="2" t="s">
        <v>899</v>
      </c>
      <c r="R145" s="1">
        <f t="shared" si="28"/>
        <v>15.271371098535665</v>
      </c>
      <c r="S145" s="1">
        <f t="shared" si="29"/>
        <v>3.8515122503691375</v>
      </c>
      <c r="T145" s="1">
        <f t="shared" si="30"/>
        <v>3.8514042369368027</v>
      </c>
      <c r="U145" s="1">
        <f t="shared" si="31"/>
        <v>3.8514042400874438</v>
      </c>
      <c r="V145" s="1">
        <f t="shared" si="32"/>
        <v>3.8512962361064811</v>
      </c>
    </row>
    <row r="146" spans="1:22" x14ac:dyDescent="0.25">
      <c r="A146" s="6" t="s">
        <v>900</v>
      </c>
      <c r="B146" s="6">
        <v>2.8519999999999701</v>
      </c>
      <c r="C146" s="6" t="s">
        <v>901</v>
      </c>
      <c r="D146" s="6">
        <f t="shared" si="22"/>
        <v>15.294572312000467</v>
      </c>
      <c r="E146" s="6">
        <f t="shared" si="23"/>
        <v>3.8512953339555822</v>
      </c>
      <c r="F146" s="6"/>
      <c r="G146" s="2" t="s">
        <v>900</v>
      </c>
      <c r="H146" s="2">
        <v>2.8519999999999701</v>
      </c>
      <c r="I146" s="2" t="s">
        <v>901</v>
      </c>
      <c r="J146" s="2">
        <f t="shared" si="24"/>
        <v>15.294575620473077</v>
      </c>
      <c r="K146" s="2">
        <f t="shared" si="25"/>
        <v>3.8512953017882676</v>
      </c>
      <c r="L146" s="2">
        <f t="shared" si="26"/>
        <v>15.317683392283808</v>
      </c>
      <c r="M146" s="2">
        <f t="shared" si="27"/>
        <v>3.8513039761567103</v>
      </c>
      <c r="N146" s="6"/>
      <c r="O146" s="2" t="s">
        <v>900</v>
      </c>
      <c r="P146" s="2">
        <v>2.8519999999999701</v>
      </c>
      <c r="Q146" s="2" t="s">
        <v>901</v>
      </c>
      <c r="R146" s="1">
        <f t="shared" si="28"/>
        <v>15.294479523976189</v>
      </c>
      <c r="S146" s="1">
        <f t="shared" si="29"/>
        <v>3.8512962361064811</v>
      </c>
      <c r="T146" s="1">
        <f t="shared" si="30"/>
        <v>3.8511882415761556</v>
      </c>
      <c r="U146" s="1">
        <f t="shared" si="31"/>
        <v>3.8511882447260617</v>
      </c>
      <c r="V146" s="1">
        <f t="shared" si="32"/>
        <v>3.8510802596449034</v>
      </c>
    </row>
    <row r="147" spans="1:22" x14ac:dyDescent="0.25">
      <c r="A147" s="6" t="s">
        <v>902</v>
      </c>
      <c r="B147" s="6">
        <v>2.8579999999999699</v>
      </c>
      <c r="C147" s="6" t="s">
        <v>903</v>
      </c>
      <c r="D147" s="6">
        <f t="shared" si="22"/>
        <v>15.3176800840042</v>
      </c>
      <c r="E147" s="6">
        <f t="shared" si="23"/>
        <v>3.8510793512998096</v>
      </c>
      <c r="F147" s="6"/>
      <c r="G147" s="2" t="s">
        <v>902</v>
      </c>
      <c r="H147" s="2">
        <v>2.8579999999999699</v>
      </c>
      <c r="I147" s="2" t="s">
        <v>903</v>
      </c>
      <c r="J147" s="2">
        <f t="shared" si="24"/>
        <v>15.317683418306911</v>
      </c>
      <c r="K147" s="2">
        <f t="shared" si="25"/>
        <v>3.8510793188832477</v>
      </c>
      <c r="L147" s="2">
        <f t="shared" si="26"/>
        <v>15.340789894220212</v>
      </c>
      <c r="M147" s="2">
        <f t="shared" si="27"/>
        <v>3.8510880053438821</v>
      </c>
      <c r="N147" s="6"/>
      <c r="O147" s="2" t="s">
        <v>902</v>
      </c>
      <c r="P147" s="2">
        <v>2.8579999999999699</v>
      </c>
      <c r="Q147" s="2" t="s">
        <v>903</v>
      </c>
      <c r="R147" s="1">
        <f t="shared" si="28"/>
        <v>15.317586653444545</v>
      </c>
      <c r="S147" s="1">
        <f t="shared" si="29"/>
        <v>3.8510802596449034</v>
      </c>
      <c r="T147" s="1">
        <f t="shared" si="30"/>
        <v>3.8509722840121769</v>
      </c>
      <c r="U147" s="1">
        <f t="shared" si="31"/>
        <v>3.8509722871613481</v>
      </c>
      <c r="V147" s="1">
        <f t="shared" si="32"/>
        <v>3.850864320975584</v>
      </c>
    </row>
    <row r="148" spans="1:22" x14ac:dyDescent="0.25">
      <c r="A148" s="6" t="s">
        <v>904</v>
      </c>
      <c r="B148" s="6">
        <v>2.8639999999999701</v>
      </c>
      <c r="C148" s="6" t="s">
        <v>905</v>
      </c>
      <c r="D148" s="6">
        <f t="shared" si="22"/>
        <v>15.340786560111999</v>
      </c>
      <c r="E148" s="6">
        <f t="shared" si="23"/>
        <v>3.8508634064384819</v>
      </c>
      <c r="F148" s="6"/>
      <c r="G148" s="2" t="s">
        <v>904</v>
      </c>
      <c r="H148" s="2">
        <v>2.8639999999999701</v>
      </c>
      <c r="I148" s="2" t="s">
        <v>905</v>
      </c>
      <c r="J148" s="2">
        <f t="shared" si="24"/>
        <v>15.340789920279592</v>
      </c>
      <c r="K148" s="2">
        <f t="shared" si="25"/>
        <v>3.8508633737723637</v>
      </c>
      <c r="L148" s="2">
        <f t="shared" si="26"/>
        <v>15.363895100522226</v>
      </c>
      <c r="M148" s="2">
        <f t="shared" si="27"/>
        <v>3.8508720723215748</v>
      </c>
      <c r="N148" s="6"/>
      <c r="O148" s="2" t="s">
        <v>904</v>
      </c>
      <c r="P148" s="2">
        <v>2.8639999999999701</v>
      </c>
      <c r="Q148" s="2" t="s">
        <v>905</v>
      </c>
      <c r="R148" s="1">
        <f t="shared" si="28"/>
        <v>15.340692487167512</v>
      </c>
      <c r="S148" s="1">
        <f t="shared" si="29"/>
        <v>3.850864320975584</v>
      </c>
      <c r="T148" s="1">
        <f t="shared" si="30"/>
        <v>3.8507563642360481</v>
      </c>
      <c r="U148" s="1">
        <f t="shared" si="31"/>
        <v>3.8507563673844847</v>
      </c>
      <c r="V148" s="1">
        <f t="shared" si="32"/>
        <v>3.8506484200897071</v>
      </c>
    </row>
    <row r="149" spans="1:22" x14ac:dyDescent="0.25">
      <c r="A149" s="6" t="s">
        <v>906</v>
      </c>
      <c r="B149" s="6">
        <v>2.8699999999999699</v>
      </c>
      <c r="C149" s="6" t="s">
        <v>907</v>
      </c>
      <c r="D149" s="6">
        <f t="shared" si="22"/>
        <v>15.363891740550629</v>
      </c>
      <c r="E149" s="6">
        <f t="shared" si="23"/>
        <v>3.8506474993627817</v>
      </c>
      <c r="F149" s="6"/>
      <c r="G149" s="2" t="s">
        <v>906</v>
      </c>
      <c r="H149" s="2">
        <v>2.8699999999999699</v>
      </c>
      <c r="I149" s="2" t="s">
        <v>907</v>
      </c>
      <c r="J149" s="2">
        <f t="shared" si="24"/>
        <v>15.363895126617875</v>
      </c>
      <c r="K149" s="2">
        <f t="shared" si="25"/>
        <v>3.850647466446798</v>
      </c>
      <c r="L149" s="2">
        <f t="shared" si="26"/>
        <v>15.386999011416556</v>
      </c>
      <c r="M149" s="2">
        <f t="shared" si="27"/>
        <v>3.8506561770809724</v>
      </c>
      <c r="N149" s="6"/>
      <c r="O149" s="2" t="s">
        <v>906</v>
      </c>
      <c r="P149" s="2">
        <v>2.8699999999999699</v>
      </c>
      <c r="Q149" s="2" t="s">
        <v>907</v>
      </c>
      <c r="R149" s="1">
        <f t="shared" si="28"/>
        <v>15.363797025371818</v>
      </c>
      <c r="S149" s="1">
        <f t="shared" si="29"/>
        <v>3.8506484200897071</v>
      </c>
      <c r="T149" s="1">
        <f t="shared" si="30"/>
        <v>3.8505404822389542</v>
      </c>
      <c r="U149" s="1">
        <f t="shared" si="31"/>
        <v>3.8505404853866558</v>
      </c>
      <c r="V149" s="1">
        <f t="shared" si="32"/>
        <v>3.8504325569784581</v>
      </c>
    </row>
    <row r="150" spans="1:22" x14ac:dyDescent="0.25">
      <c r="A150" s="6" t="s">
        <v>908</v>
      </c>
      <c r="B150" s="6">
        <v>2.8759999999999701</v>
      </c>
      <c r="C150" s="6" t="s">
        <v>909</v>
      </c>
      <c r="D150" s="6">
        <f t="shared" si="22"/>
        <v>15.386995625546806</v>
      </c>
      <c r="E150" s="6">
        <f t="shared" si="23"/>
        <v>3.8504316300638943</v>
      </c>
      <c r="F150" s="6"/>
      <c r="G150" s="2" t="s">
        <v>908</v>
      </c>
      <c r="H150" s="2">
        <v>2.8759999999999701</v>
      </c>
      <c r="I150" s="2" t="s">
        <v>909</v>
      </c>
      <c r="J150" s="2">
        <f t="shared" si="24"/>
        <v>15.386999037548458</v>
      </c>
      <c r="K150" s="2">
        <f t="shared" si="25"/>
        <v>3.8504315968977365</v>
      </c>
      <c r="L150" s="2">
        <f t="shared" si="26"/>
        <v>15.410101627129844</v>
      </c>
      <c r="M150" s="2">
        <f t="shared" si="27"/>
        <v>3.8504403196132611</v>
      </c>
      <c r="N150" s="6"/>
      <c r="O150" s="2" t="s">
        <v>908</v>
      </c>
      <c r="P150" s="2">
        <v>2.8759999999999701</v>
      </c>
      <c r="Q150" s="2" t="s">
        <v>909</v>
      </c>
      <c r="R150" s="1">
        <f t="shared" si="28"/>
        <v>15.386900268284137</v>
      </c>
      <c r="S150" s="1">
        <f t="shared" si="29"/>
        <v>3.8504325569784581</v>
      </c>
      <c r="T150" s="1">
        <f t="shared" si="30"/>
        <v>3.8503246380120815</v>
      </c>
      <c r="U150" s="1">
        <f t="shared" si="31"/>
        <v>3.850324641159049</v>
      </c>
      <c r="V150" s="1">
        <f t="shared" si="32"/>
        <v>3.8502167316330254</v>
      </c>
    </row>
    <row r="151" spans="1:22" x14ac:dyDescent="0.25">
      <c r="A151" s="6" t="s">
        <v>910</v>
      </c>
      <c r="B151" s="6">
        <v>2.8819999999999699</v>
      </c>
      <c r="C151" s="6" t="s">
        <v>911</v>
      </c>
      <c r="D151" s="6">
        <f t="shared" si="22"/>
        <v>15.410098215327189</v>
      </c>
      <c r="E151" s="6">
        <f t="shared" si="23"/>
        <v>3.8502157985330068</v>
      </c>
      <c r="F151" s="6"/>
      <c r="G151" s="2" t="s">
        <v>910</v>
      </c>
      <c r="H151" s="2">
        <v>2.8819999999999699</v>
      </c>
      <c r="I151" s="2" t="s">
        <v>911</v>
      </c>
      <c r="J151" s="2">
        <f t="shared" si="24"/>
        <v>15.410101653297991</v>
      </c>
      <c r="K151" s="2">
        <f t="shared" si="25"/>
        <v>3.8502157651163662</v>
      </c>
      <c r="L151" s="2">
        <f t="shared" si="26"/>
        <v>15.43320294788869</v>
      </c>
      <c r="M151" s="2">
        <f t="shared" si="27"/>
        <v>3.85022449990963</v>
      </c>
      <c r="N151" s="6"/>
      <c r="O151" s="2" t="s">
        <v>910</v>
      </c>
      <c r="P151" s="2">
        <v>2.8819999999999699</v>
      </c>
      <c r="Q151" s="2" t="s">
        <v>911</v>
      </c>
      <c r="R151" s="1">
        <f t="shared" si="28"/>
        <v>15.41000221613109</v>
      </c>
      <c r="S151" s="1">
        <f t="shared" si="29"/>
        <v>3.8502167316330254</v>
      </c>
      <c r="T151" s="1">
        <f t="shared" si="30"/>
        <v>3.8501088315466201</v>
      </c>
      <c r="U151" s="1">
        <f t="shared" si="31"/>
        <v>3.850108834692854</v>
      </c>
      <c r="V151" s="1">
        <f t="shared" si="32"/>
        <v>3.8500009440445995</v>
      </c>
    </row>
    <row r="152" spans="1:22" x14ac:dyDescent="0.25">
      <c r="A152" s="6" t="s">
        <v>912</v>
      </c>
      <c r="B152" s="6">
        <v>2.8879999999999701</v>
      </c>
      <c r="C152" s="6" t="s">
        <v>913</v>
      </c>
      <c r="D152" s="6">
        <f t="shared" si="22"/>
        <v>15.433199510118387</v>
      </c>
      <c r="E152" s="6">
        <f t="shared" si="23"/>
        <v>3.8500000047613097</v>
      </c>
      <c r="F152" s="6"/>
      <c r="G152" s="2" t="s">
        <v>912</v>
      </c>
      <c r="H152" s="2">
        <v>2.8879999999999701</v>
      </c>
      <c r="I152" s="2" t="s">
        <v>913</v>
      </c>
      <c r="J152" s="2">
        <f t="shared" si="24"/>
        <v>15.433202974093069</v>
      </c>
      <c r="K152" s="2">
        <f t="shared" si="25"/>
        <v>3.8499999710938781</v>
      </c>
      <c r="L152" s="2">
        <f t="shared" si="26"/>
        <v>15.456302973919632</v>
      </c>
      <c r="M152" s="2">
        <f t="shared" si="27"/>
        <v>3.8500087179612703</v>
      </c>
      <c r="N152" s="6"/>
      <c r="O152" s="2" t="s">
        <v>912</v>
      </c>
      <c r="P152" s="2">
        <v>2.8879999999999701</v>
      </c>
      <c r="Q152" s="2" t="s">
        <v>913</v>
      </c>
      <c r="R152" s="1">
        <f t="shared" si="28"/>
        <v>15.433102869139248</v>
      </c>
      <c r="S152" s="1">
        <f t="shared" si="29"/>
        <v>3.8500009440445995</v>
      </c>
      <c r="T152" s="1">
        <f t="shared" si="30"/>
        <v>3.849893062833762</v>
      </c>
      <c r="U152" s="1">
        <f t="shared" si="31"/>
        <v>3.8498930659792618</v>
      </c>
      <c r="V152" s="1">
        <f t="shared" si="32"/>
        <v>3.8497851942043742</v>
      </c>
    </row>
    <row r="153" spans="1:22" x14ac:dyDescent="0.25">
      <c r="A153" s="6" t="s">
        <v>914</v>
      </c>
      <c r="B153" s="6">
        <v>2.8939999999999699</v>
      </c>
      <c r="C153" s="6" t="s">
        <v>915</v>
      </c>
      <c r="D153" s="6">
        <f t="shared" si="22"/>
        <v>15.456299510146955</v>
      </c>
      <c r="E153" s="6">
        <f t="shared" si="23"/>
        <v>3.8497842487399949</v>
      </c>
      <c r="F153" s="6"/>
      <c r="G153" s="2" t="s">
        <v>914</v>
      </c>
      <c r="H153" s="2">
        <v>2.8939999999999699</v>
      </c>
      <c r="I153" s="2" t="s">
        <v>915</v>
      </c>
      <c r="J153" s="2">
        <f t="shared" si="24"/>
        <v>15.456303000160235</v>
      </c>
      <c r="K153" s="2">
        <f t="shared" si="25"/>
        <v>3.8497842148214643</v>
      </c>
      <c r="L153" s="2">
        <f t="shared" si="26"/>
        <v>15.479401705449163</v>
      </c>
      <c r="M153" s="2">
        <f t="shared" si="27"/>
        <v>3.8497929737593757</v>
      </c>
      <c r="N153" s="6"/>
      <c r="O153" s="2" t="s">
        <v>914</v>
      </c>
      <c r="P153" s="2">
        <v>2.8939999999999699</v>
      </c>
      <c r="Q153" s="2" t="s">
        <v>915</v>
      </c>
      <c r="R153" s="1">
        <f t="shared" si="28"/>
        <v>15.456202227535123</v>
      </c>
      <c r="S153" s="1">
        <f t="shared" si="29"/>
        <v>3.8497851942043742</v>
      </c>
      <c r="T153" s="1">
        <f t="shared" si="30"/>
        <v>3.8496773318647022</v>
      </c>
      <c r="U153" s="1">
        <f t="shared" si="31"/>
        <v>3.8496773350094684</v>
      </c>
      <c r="V153" s="1">
        <f t="shared" si="32"/>
        <v>3.8495694821035453</v>
      </c>
    </row>
    <row r="154" spans="1:22" x14ac:dyDescent="0.25">
      <c r="A154" s="6" t="s">
        <v>916</v>
      </c>
      <c r="B154" s="6">
        <v>2.8999999999999702</v>
      </c>
      <c r="C154" s="6" t="s">
        <v>917</v>
      </c>
      <c r="D154" s="6">
        <f t="shared" si="22"/>
        <v>15.479398215639396</v>
      </c>
      <c r="E154" s="6">
        <f t="shared" si="23"/>
        <v>3.8495685304602585</v>
      </c>
      <c r="F154" s="6"/>
      <c r="G154" s="2" t="s">
        <v>916</v>
      </c>
      <c r="H154" s="2">
        <v>2.8999999999999702</v>
      </c>
      <c r="I154" s="2" t="s">
        <v>917</v>
      </c>
      <c r="J154" s="2">
        <f t="shared" si="24"/>
        <v>15.479401731725977</v>
      </c>
      <c r="K154" s="2">
        <f t="shared" si="25"/>
        <v>3.8495684962903209</v>
      </c>
      <c r="L154" s="2">
        <f t="shared" si="26"/>
        <v>15.502499142703719</v>
      </c>
      <c r="M154" s="2">
        <f t="shared" si="27"/>
        <v>3.8495772672951434</v>
      </c>
      <c r="N154" s="6"/>
      <c r="O154" s="2" t="s">
        <v>916</v>
      </c>
      <c r="P154" s="2">
        <v>2.8999999999999702</v>
      </c>
      <c r="Q154" s="2" t="s">
        <v>917</v>
      </c>
      <c r="R154" s="1">
        <f t="shared" si="28"/>
        <v>15.479300291545179</v>
      </c>
      <c r="S154" s="1">
        <f t="shared" si="29"/>
        <v>3.8495694821035453</v>
      </c>
      <c r="T154" s="1">
        <f t="shared" si="30"/>
        <v>3.8494616386306375</v>
      </c>
      <c r="U154" s="1">
        <f t="shared" si="31"/>
        <v>3.8494616417746705</v>
      </c>
      <c r="V154" s="1">
        <f t="shared" si="32"/>
        <v>3.8493538077333116</v>
      </c>
    </row>
    <row r="155" spans="1:22" x14ac:dyDescent="0.25">
      <c r="A155" s="6" t="s">
        <v>918</v>
      </c>
      <c r="B155" s="6">
        <v>2.9059999999999699</v>
      </c>
      <c r="C155" s="6" t="s">
        <v>919</v>
      </c>
      <c r="D155" s="6">
        <f t="shared" si="22"/>
        <v>15.502495626822158</v>
      </c>
      <c r="E155" s="6">
        <f t="shared" si="23"/>
        <v>3.8493528499132981</v>
      </c>
      <c r="F155" s="6"/>
      <c r="G155" s="2" t="s">
        <v>918</v>
      </c>
      <c r="H155" s="2">
        <v>2.9059999999999699</v>
      </c>
      <c r="I155" s="2" t="s">
        <v>919</v>
      </c>
      <c r="J155" s="2">
        <f t="shared" si="24"/>
        <v>15.502499169016733</v>
      </c>
      <c r="K155" s="2">
        <f t="shared" si="25"/>
        <v>3.8493528154916454</v>
      </c>
      <c r="L155" s="2">
        <f t="shared" si="26"/>
        <v>15.525595285909683</v>
      </c>
      <c r="M155" s="2">
        <f t="shared" si="27"/>
        <v>3.849361598559772</v>
      </c>
      <c r="N155" s="6"/>
      <c r="O155" s="2" t="s">
        <v>918</v>
      </c>
      <c r="P155" s="2">
        <v>2.9059999999999699</v>
      </c>
      <c r="Q155" s="2" t="s">
        <v>919</v>
      </c>
      <c r="R155" s="1">
        <f t="shared" si="28"/>
        <v>15.502397061395827</v>
      </c>
      <c r="S155" s="1">
        <f t="shared" si="29"/>
        <v>3.8493538077333116</v>
      </c>
      <c r="T155" s="1">
        <f t="shared" si="30"/>
        <v>3.8492459831227683</v>
      </c>
      <c r="U155" s="1">
        <f t="shared" si="31"/>
        <v>3.8492459862660682</v>
      </c>
      <c r="V155" s="1">
        <f t="shared" si="32"/>
        <v>3.8491381710848742</v>
      </c>
    </row>
    <row r="156" spans="1:22" x14ac:dyDescent="0.25">
      <c r="A156" s="6" t="s">
        <v>920</v>
      </c>
      <c r="B156" s="6">
        <v>2.9119999999999702</v>
      </c>
      <c r="C156" s="6" t="s">
        <v>921</v>
      </c>
      <c r="D156" s="6">
        <f t="shared" si="22"/>
        <v>15.525591743921638</v>
      </c>
      <c r="E156" s="6">
        <f t="shared" si="23"/>
        <v>3.8491372070903136</v>
      </c>
      <c r="F156" s="6"/>
      <c r="G156" s="2" t="s">
        <v>920</v>
      </c>
      <c r="H156" s="2">
        <v>2.9119999999999702</v>
      </c>
      <c r="I156" s="2" t="s">
        <v>921</v>
      </c>
      <c r="J156" s="2">
        <f t="shared" si="24"/>
        <v>15.525595312258888</v>
      </c>
      <c r="K156" s="2">
        <f t="shared" si="25"/>
        <v>3.8491371724166386</v>
      </c>
      <c r="L156" s="2">
        <f t="shared" si="26"/>
        <v>15.548690135293388</v>
      </c>
      <c r="M156" s="2">
        <f t="shared" si="27"/>
        <v>3.8491459675444637</v>
      </c>
      <c r="N156" s="6"/>
      <c r="O156" s="2" t="s">
        <v>920</v>
      </c>
      <c r="P156" s="2">
        <v>2.9119999999999702</v>
      </c>
      <c r="Q156" s="2" t="s">
        <v>921</v>
      </c>
      <c r="R156" s="1">
        <f t="shared" si="28"/>
        <v>15.525492537313424</v>
      </c>
      <c r="S156" s="1">
        <f t="shared" si="29"/>
        <v>3.8491381710848742</v>
      </c>
      <c r="T156" s="1">
        <f t="shared" si="30"/>
        <v>3.8490303653322968</v>
      </c>
      <c r="U156" s="1">
        <f t="shared" si="31"/>
        <v>3.8490303684748635</v>
      </c>
      <c r="V156" s="1">
        <f t="shared" si="32"/>
        <v>3.8489225721494367</v>
      </c>
    </row>
    <row r="157" spans="1:22" x14ac:dyDescent="0.25">
      <c r="A157" s="6" t="s">
        <v>922</v>
      </c>
      <c r="B157" s="6">
        <v>2.91799999999997</v>
      </c>
      <c r="C157" s="6" t="s">
        <v>923</v>
      </c>
      <c r="D157" s="6">
        <f t="shared" si="22"/>
        <v>15.548686567164179</v>
      </c>
      <c r="E157" s="6">
        <f t="shared" si="23"/>
        <v>3.8489216019825085</v>
      </c>
      <c r="F157" s="6"/>
      <c r="G157" s="2" t="s">
        <v>922</v>
      </c>
      <c r="H157" s="2">
        <v>2.91799999999997</v>
      </c>
      <c r="I157" s="2" t="s">
        <v>923</v>
      </c>
      <c r="J157" s="2">
        <f t="shared" si="24"/>
        <v>15.548690161678772</v>
      </c>
      <c r="K157" s="2">
        <f t="shared" si="25"/>
        <v>3.8489215670565033</v>
      </c>
      <c r="L157" s="2">
        <f t="shared" si="26"/>
        <v>15.57178369108111</v>
      </c>
      <c r="M157" s="2">
        <f t="shared" si="27"/>
        <v>3.8489303742404224</v>
      </c>
      <c r="N157" s="6"/>
      <c r="O157" s="2" t="s">
        <v>922</v>
      </c>
      <c r="P157" s="2">
        <v>2.91799999999997</v>
      </c>
      <c r="Q157" s="2" t="s">
        <v>923</v>
      </c>
      <c r="R157" s="1">
        <f t="shared" si="28"/>
        <v>15.548586719524273</v>
      </c>
      <c r="S157" s="1">
        <f t="shared" si="29"/>
        <v>3.8489225721494367</v>
      </c>
      <c r="T157" s="1">
        <f t="shared" si="30"/>
        <v>3.8488147852504278</v>
      </c>
      <c r="U157" s="1">
        <f t="shared" si="31"/>
        <v>3.8488147883922617</v>
      </c>
      <c r="V157" s="1">
        <f t="shared" si="32"/>
        <v>3.8487070109182056</v>
      </c>
    </row>
    <row r="158" spans="1:22" x14ac:dyDescent="0.25">
      <c r="A158" s="6" t="s">
        <v>924</v>
      </c>
      <c r="B158" s="6">
        <v>2.9239999999999702</v>
      </c>
      <c r="C158" s="6" t="s">
        <v>925</v>
      </c>
      <c r="D158" s="6">
        <f t="shared" si="22"/>
        <v>15.571780096776074</v>
      </c>
      <c r="E158" s="6">
        <f t="shared" si="23"/>
        <v>3.8487060345810882</v>
      </c>
      <c r="F158" s="6"/>
      <c r="G158" s="2" t="s">
        <v>924</v>
      </c>
      <c r="H158" s="2">
        <v>2.9239999999999702</v>
      </c>
      <c r="I158" s="2" t="s">
        <v>925</v>
      </c>
      <c r="J158" s="2">
        <f t="shared" si="24"/>
        <v>15.571783717502663</v>
      </c>
      <c r="K158" s="2">
        <f t="shared" si="25"/>
        <v>3.848705999402446</v>
      </c>
      <c r="L158" s="2">
        <f t="shared" si="26"/>
        <v>15.594875953499079</v>
      </c>
      <c r="M158" s="2">
        <f t="shared" si="27"/>
        <v>3.8487148186388547</v>
      </c>
      <c r="N158" s="6"/>
      <c r="O158" s="2" t="s">
        <v>924</v>
      </c>
      <c r="P158" s="2">
        <v>2.9239999999999702</v>
      </c>
      <c r="Q158" s="2" t="s">
        <v>925</v>
      </c>
      <c r="R158" s="1">
        <f t="shared" si="28"/>
        <v>15.571679608254627</v>
      </c>
      <c r="S158" s="1">
        <f t="shared" si="29"/>
        <v>3.8487070109182056</v>
      </c>
      <c r="T158" s="1">
        <f t="shared" si="30"/>
        <v>3.8485992428683691</v>
      </c>
      <c r="U158" s="1">
        <f t="shared" si="31"/>
        <v>3.8485992460094702</v>
      </c>
      <c r="V158" s="1">
        <f t="shared" si="32"/>
        <v>3.8484914873823892</v>
      </c>
    </row>
    <row r="159" spans="1:22" x14ac:dyDescent="0.25">
      <c r="A159" s="6" t="s">
        <v>926</v>
      </c>
      <c r="B159" s="6">
        <v>2.92999999999997</v>
      </c>
      <c r="C159" s="6" t="s">
        <v>927</v>
      </c>
      <c r="D159" s="6">
        <f t="shared" si="22"/>
        <v>15.594872332983559</v>
      </c>
      <c r="E159" s="6">
        <f t="shared" si="23"/>
        <v>3.8484905048772604</v>
      </c>
      <c r="F159" s="6"/>
      <c r="G159" s="2" t="s">
        <v>926</v>
      </c>
      <c r="H159" s="2">
        <v>2.92999999999997</v>
      </c>
      <c r="I159" s="2" t="s">
        <v>927</v>
      </c>
      <c r="J159" s="2">
        <f t="shared" si="24"/>
        <v>15.594875979956788</v>
      </c>
      <c r="K159" s="2">
        <f t="shared" si="25"/>
        <v>3.8484904694456739</v>
      </c>
      <c r="L159" s="2">
        <f t="shared" si="26"/>
        <v>15.617966922773462</v>
      </c>
      <c r="M159" s="2">
        <f t="shared" si="27"/>
        <v>3.8484993007309707</v>
      </c>
      <c r="N159" s="6"/>
      <c r="O159" s="2" t="s">
        <v>926</v>
      </c>
      <c r="P159" s="2">
        <v>2.92999999999997</v>
      </c>
      <c r="Q159" s="2" t="s">
        <v>927</v>
      </c>
      <c r="R159" s="1">
        <f t="shared" si="28"/>
        <v>15.594771203730684</v>
      </c>
      <c r="S159" s="1">
        <f t="shared" si="29"/>
        <v>3.8484914873823892</v>
      </c>
      <c r="T159" s="1">
        <f t="shared" si="30"/>
        <v>3.8483837381773305</v>
      </c>
      <c r="U159" s="1">
        <f t="shared" si="31"/>
        <v>3.8483837413176998</v>
      </c>
      <c r="V159" s="1">
        <f t="shared" si="32"/>
        <v>3.8482760015331992</v>
      </c>
    </row>
    <row r="160" spans="1:22" x14ac:dyDescent="0.25">
      <c r="A160" s="6" t="s">
        <v>928</v>
      </c>
      <c r="B160" s="6">
        <v>2.9359999999999702</v>
      </c>
      <c r="C160" s="6" t="s">
        <v>929</v>
      </c>
      <c r="D160" s="6">
        <f t="shared" si="22"/>
        <v>15.617963276012823</v>
      </c>
      <c r="E160" s="6">
        <f t="shared" si="23"/>
        <v>3.8482750128622363</v>
      </c>
      <c r="F160" s="6"/>
      <c r="G160" s="2" t="s">
        <v>928</v>
      </c>
      <c r="H160" s="2">
        <v>2.9359999999999702</v>
      </c>
      <c r="I160" s="2" t="s">
        <v>929</v>
      </c>
      <c r="J160" s="2">
        <f t="shared" si="24"/>
        <v>15.617966949267318</v>
      </c>
      <c r="K160" s="2">
        <f t="shared" si="25"/>
        <v>3.8482749771773985</v>
      </c>
      <c r="L160" s="2">
        <f t="shared" si="26"/>
        <v>15.641056599130383</v>
      </c>
      <c r="M160" s="2">
        <f t="shared" si="27"/>
        <v>3.8482838205079819</v>
      </c>
      <c r="N160" s="6"/>
      <c r="O160" s="2" t="s">
        <v>928</v>
      </c>
      <c r="P160" s="2">
        <v>2.9359999999999702</v>
      </c>
      <c r="Q160" s="2" t="s">
        <v>929</v>
      </c>
      <c r="R160" s="1">
        <f t="shared" si="28"/>
        <v>15.617861506178588</v>
      </c>
      <c r="S160" s="1">
        <f t="shared" si="29"/>
        <v>3.8482760015331992</v>
      </c>
      <c r="T160" s="1">
        <f t="shared" si="30"/>
        <v>3.8481682711685252</v>
      </c>
      <c r="U160" s="1">
        <f t="shared" si="31"/>
        <v>3.8481682743081622</v>
      </c>
      <c r="V160" s="1">
        <f t="shared" si="32"/>
        <v>3.8480605533618499</v>
      </c>
    </row>
    <row r="161" spans="1:22" x14ac:dyDescent="0.25">
      <c r="A161" s="6" t="s">
        <v>930</v>
      </c>
      <c r="B161" s="6">
        <v>2.94199999999997</v>
      </c>
      <c r="C161" s="6" t="s">
        <v>931</v>
      </c>
      <c r="D161" s="6">
        <f t="shared" si="22"/>
        <v>15.641052926089996</v>
      </c>
      <c r="E161" s="6">
        <f t="shared" si="23"/>
        <v>3.848059558527229</v>
      </c>
      <c r="F161" s="6"/>
      <c r="G161" s="2" t="s">
        <v>930</v>
      </c>
      <c r="H161" s="2">
        <v>2.94199999999997</v>
      </c>
      <c r="I161" s="2" t="s">
        <v>931</v>
      </c>
      <c r="J161" s="2">
        <f t="shared" si="24"/>
        <v>15.641056625660374</v>
      </c>
      <c r="K161" s="2">
        <f t="shared" si="25"/>
        <v>3.8480595225888328</v>
      </c>
      <c r="L161" s="2">
        <f t="shared" si="26"/>
        <v>15.664144982795907</v>
      </c>
      <c r="M161" s="2">
        <f t="shared" si="27"/>
        <v>3.8480683779611029</v>
      </c>
      <c r="N161" s="6"/>
      <c r="O161" s="2" t="s">
        <v>930</v>
      </c>
      <c r="P161" s="2">
        <v>2.94199999999997</v>
      </c>
      <c r="Q161" s="2" t="s">
        <v>931</v>
      </c>
      <c r="R161" s="1">
        <f t="shared" si="28"/>
        <v>15.640950515824438</v>
      </c>
      <c r="S161" s="1">
        <f t="shared" si="29"/>
        <v>3.8480605533618499</v>
      </c>
      <c r="T161" s="1">
        <f t="shared" si="30"/>
        <v>3.8479528418331679</v>
      </c>
      <c r="U161" s="1">
        <f t="shared" si="31"/>
        <v>3.847952844972073</v>
      </c>
      <c r="V161" s="1">
        <f t="shared" si="32"/>
        <v>3.8478451428595575</v>
      </c>
    </row>
    <row r="162" spans="1:22" x14ac:dyDescent="0.25">
      <c r="A162" s="6" t="s">
        <v>932</v>
      </c>
      <c r="B162" s="6">
        <v>2.9479999999999702</v>
      </c>
      <c r="C162" s="6" t="s">
        <v>933</v>
      </c>
      <c r="D162" s="6">
        <f t="shared" si="22"/>
        <v>15.664141283441159</v>
      </c>
      <c r="E162" s="6">
        <f t="shared" si="23"/>
        <v>3.8478441418634537</v>
      </c>
      <c r="F162" s="6"/>
      <c r="G162" s="2" t="s">
        <v>932</v>
      </c>
      <c r="H162" s="2">
        <v>2.9479999999999702</v>
      </c>
      <c r="I162" s="2" t="s">
        <v>933</v>
      </c>
      <c r="J162" s="2">
        <f t="shared" si="24"/>
        <v>15.664145009362024</v>
      </c>
      <c r="K162" s="2">
        <f t="shared" si="25"/>
        <v>3.8478441056711929</v>
      </c>
      <c r="L162" s="2">
        <f t="shared" si="26"/>
        <v>15.68723207399605</v>
      </c>
      <c r="M162" s="2">
        <f t="shared" si="27"/>
        <v>3.8478529730815505</v>
      </c>
      <c r="N162" s="6"/>
      <c r="O162" s="2" t="s">
        <v>932</v>
      </c>
      <c r="P162" s="2">
        <v>2.9479999999999702</v>
      </c>
      <c r="Q162" s="2" t="s">
        <v>933</v>
      </c>
      <c r="R162" s="1">
        <f t="shared" si="28"/>
        <v>15.664038232894269</v>
      </c>
      <c r="S162" s="1">
        <f t="shared" si="29"/>
        <v>3.8478451428595575</v>
      </c>
      <c r="T162" s="1">
        <f t="shared" si="30"/>
        <v>3.8477374501624766</v>
      </c>
      <c r="U162" s="1">
        <f t="shared" si="31"/>
        <v>3.8477374533006503</v>
      </c>
      <c r="V162" s="1">
        <f t="shared" si="32"/>
        <v>3.8476297700175413</v>
      </c>
    </row>
    <row r="163" spans="1:22" x14ac:dyDescent="0.25">
      <c r="A163" s="6" t="s">
        <v>934</v>
      </c>
      <c r="B163" s="6">
        <v>2.95399999999997</v>
      </c>
      <c r="C163" s="6" t="s">
        <v>935</v>
      </c>
      <c r="D163" s="6">
        <f t="shared" si="22"/>
        <v>15.68722834829234</v>
      </c>
      <c r="E163" s="6">
        <f t="shared" si="23"/>
        <v>3.8476287628621293</v>
      </c>
      <c r="F163" s="6"/>
      <c r="G163" s="2" t="s">
        <v>934</v>
      </c>
      <c r="H163" s="2">
        <v>2.95399999999997</v>
      </c>
      <c r="I163" s="2" t="s">
        <v>935</v>
      </c>
      <c r="J163" s="2">
        <f t="shared" si="24"/>
        <v>15.687232100598282</v>
      </c>
      <c r="K163" s="2">
        <f t="shared" si="25"/>
        <v>3.8476287264156976</v>
      </c>
      <c r="L163" s="2">
        <f t="shared" si="26"/>
        <v>15.710317872956775</v>
      </c>
      <c r="M163" s="2">
        <f t="shared" si="27"/>
        <v>3.847637605860545</v>
      </c>
      <c r="N163" s="6"/>
      <c r="O163" s="2" t="s">
        <v>934</v>
      </c>
      <c r="P163" s="2">
        <v>2.95399999999997</v>
      </c>
      <c r="Q163" s="2" t="s">
        <v>935</v>
      </c>
      <c r="R163" s="1">
        <f t="shared" si="28"/>
        <v>15.687124657614072</v>
      </c>
      <c r="S163" s="1">
        <f t="shared" si="29"/>
        <v>3.8476297700175413</v>
      </c>
      <c r="T163" s="1">
        <f t="shared" si="30"/>
        <v>3.8475220961476722</v>
      </c>
      <c r="U163" s="1">
        <f t="shared" si="31"/>
        <v>3.847522099285114</v>
      </c>
      <c r="V163" s="1">
        <f t="shared" si="32"/>
        <v>3.8474144348270221</v>
      </c>
    </row>
    <row r="164" spans="1:22" x14ac:dyDescent="0.25">
      <c r="A164" s="6" t="s">
        <v>936</v>
      </c>
      <c r="B164" s="6">
        <v>2.95999999999996</v>
      </c>
      <c r="C164" s="6" t="s">
        <v>937</v>
      </c>
      <c r="D164" s="6">
        <f t="shared" si="22"/>
        <v>15.710314120869512</v>
      </c>
      <c r="E164" s="6">
        <f t="shared" si="23"/>
        <v>3.8474134215144762</v>
      </c>
      <c r="F164" s="6"/>
      <c r="G164" s="2" t="s">
        <v>936</v>
      </c>
      <c r="H164" s="2">
        <v>2.95999999999996</v>
      </c>
      <c r="I164" s="2" t="s">
        <v>937</v>
      </c>
      <c r="J164" s="2">
        <f t="shared" si="24"/>
        <v>15.710317899595111</v>
      </c>
      <c r="K164" s="2">
        <f t="shared" si="25"/>
        <v>3.8474133848135672</v>
      </c>
      <c r="L164" s="2">
        <f t="shared" si="26"/>
        <v>15.733402379903993</v>
      </c>
      <c r="M164" s="2">
        <f t="shared" si="27"/>
        <v>3.8474222762893078</v>
      </c>
      <c r="N164" s="6"/>
      <c r="O164" s="2" t="s">
        <v>936</v>
      </c>
      <c r="P164" s="2">
        <v>2.95999999999996</v>
      </c>
      <c r="Q164" s="2" t="s">
        <v>937</v>
      </c>
      <c r="R164" s="1">
        <f t="shared" si="28"/>
        <v>15.710209790209783</v>
      </c>
      <c r="S164" s="1">
        <f t="shared" si="29"/>
        <v>3.8474144348270221</v>
      </c>
      <c r="T164" s="1">
        <f t="shared" si="30"/>
        <v>3.8473067797799767</v>
      </c>
      <c r="U164" s="1">
        <f t="shared" si="31"/>
        <v>3.8473067829166872</v>
      </c>
      <c r="V164" s="1">
        <f t="shared" si="32"/>
        <v>3.8471991372792251</v>
      </c>
    </row>
    <row r="165" spans="1:22" x14ac:dyDescent="0.25">
      <c r="A165" s="6" t="s">
        <v>938</v>
      </c>
      <c r="B165" s="6">
        <v>2.96599999999997</v>
      </c>
      <c r="C165" s="6" t="s">
        <v>939</v>
      </c>
      <c r="D165" s="6">
        <f t="shared" si="22"/>
        <v>15.7333986013986</v>
      </c>
      <c r="E165" s="6">
        <f t="shared" si="23"/>
        <v>3.8471981178117183</v>
      </c>
      <c r="F165" s="6"/>
      <c r="G165" s="2" t="s">
        <v>938</v>
      </c>
      <c r="H165" s="2">
        <v>2.96599999999997</v>
      </c>
      <c r="I165" s="2" t="s">
        <v>939</v>
      </c>
      <c r="J165" s="2">
        <f t="shared" si="24"/>
        <v>15.733402406578421</v>
      </c>
      <c r="K165" s="2">
        <f t="shared" si="25"/>
        <v>3.847198080856026</v>
      </c>
      <c r="L165" s="2">
        <f t="shared" si="26"/>
        <v>15.756485595063557</v>
      </c>
      <c r="M165" s="2">
        <f t="shared" si="27"/>
        <v>3.8472069843590644</v>
      </c>
      <c r="N165" s="6"/>
      <c r="O165" s="2" t="s">
        <v>938</v>
      </c>
      <c r="P165" s="2">
        <v>2.96599999999997</v>
      </c>
      <c r="Q165" s="2" t="s">
        <v>939</v>
      </c>
      <c r="R165" s="1">
        <f t="shared" si="28"/>
        <v>15.733293630907282</v>
      </c>
      <c r="S165" s="1">
        <f t="shared" si="29"/>
        <v>3.8471991372792251</v>
      </c>
      <c r="T165" s="1">
        <f t="shared" si="30"/>
        <v>3.8470915010506159</v>
      </c>
      <c r="U165" s="1">
        <f t="shared" si="31"/>
        <v>3.8470915041865954</v>
      </c>
      <c r="V165" s="1">
        <f t="shared" si="32"/>
        <v>3.8469838773653771</v>
      </c>
    </row>
    <row r="166" spans="1:22" x14ac:dyDescent="0.25">
      <c r="A166" s="6" t="s">
        <v>940</v>
      </c>
      <c r="B166" s="6">
        <v>2.97199999999996</v>
      </c>
      <c r="C166" s="6" t="s">
        <v>941</v>
      </c>
      <c r="D166" s="6">
        <f t="shared" si="22"/>
        <v>15.75648179010547</v>
      </c>
      <c r="E166" s="6">
        <f t="shared" si="23"/>
        <v>3.8469828517450813</v>
      </c>
      <c r="F166" s="6"/>
      <c r="G166" s="2" t="s">
        <v>940</v>
      </c>
      <c r="H166" s="2">
        <v>2.97199999999996</v>
      </c>
      <c r="I166" s="2" t="s">
        <v>941</v>
      </c>
      <c r="J166" s="2">
        <f t="shared" si="24"/>
        <v>15.756485621774067</v>
      </c>
      <c r="K166" s="2">
        <f t="shared" si="25"/>
        <v>3.8469828145342997</v>
      </c>
      <c r="L166" s="2">
        <f t="shared" si="26"/>
        <v>15.779567518661272</v>
      </c>
      <c r="M166" s="2">
        <f t="shared" si="27"/>
        <v>3.8469917300610414</v>
      </c>
      <c r="N166" s="6"/>
      <c r="O166" s="2" t="s">
        <v>940</v>
      </c>
      <c r="P166" s="2">
        <v>2.97199999999996</v>
      </c>
      <c r="Q166" s="2" t="s">
        <v>941</v>
      </c>
      <c r="R166" s="1">
        <f t="shared" si="28"/>
        <v>15.756376179932401</v>
      </c>
      <c r="S166" s="1">
        <f t="shared" si="29"/>
        <v>3.8469838773653771</v>
      </c>
      <c r="T166" s="1">
        <f t="shared" si="30"/>
        <v>3.8468762599508182</v>
      </c>
      <c r="U166" s="1">
        <f t="shared" si="31"/>
        <v>3.8468762630860671</v>
      </c>
      <c r="V166" s="1">
        <f t="shared" si="32"/>
        <v>3.8467686550767066</v>
      </c>
    </row>
    <row r="167" spans="1:22" x14ac:dyDescent="0.25">
      <c r="A167" s="6" t="s">
        <v>942</v>
      </c>
      <c r="B167" s="6">
        <v>2.97799999999997</v>
      </c>
      <c r="C167" s="6" t="s">
        <v>943</v>
      </c>
      <c r="D167" s="6">
        <f t="shared" si="22"/>
        <v>15.779563687215941</v>
      </c>
      <c r="E167" s="6">
        <f t="shared" si="23"/>
        <v>3.8467676233057939</v>
      </c>
      <c r="F167" s="6"/>
      <c r="G167" s="2" t="s">
        <v>942</v>
      </c>
      <c r="H167" s="2">
        <v>2.97799999999997</v>
      </c>
      <c r="I167" s="2" t="s">
        <v>943</v>
      </c>
      <c r="J167" s="2">
        <f t="shared" si="24"/>
        <v>15.779567545407852</v>
      </c>
      <c r="K167" s="2">
        <f t="shared" si="25"/>
        <v>3.8467675858396175</v>
      </c>
      <c r="L167" s="2">
        <f t="shared" si="26"/>
        <v>15.80264815092289</v>
      </c>
      <c r="M167" s="2">
        <f t="shared" si="27"/>
        <v>3.8467765133864691</v>
      </c>
      <c r="N167" s="6"/>
      <c r="O167" s="2" t="s">
        <v>942</v>
      </c>
      <c r="P167" s="2">
        <v>2.97799999999997</v>
      </c>
      <c r="Q167" s="2" t="s">
        <v>943</v>
      </c>
      <c r="R167" s="1">
        <f t="shared" si="28"/>
        <v>15.779457437510917</v>
      </c>
      <c r="S167" s="1">
        <f t="shared" si="29"/>
        <v>3.8467686550767066</v>
      </c>
      <c r="T167" s="1">
        <f t="shared" si="30"/>
        <v>3.8466610564718136</v>
      </c>
      <c r="U167" s="1">
        <f t="shared" si="31"/>
        <v>3.846661059606332</v>
      </c>
      <c r="V167" s="1">
        <f t="shared" si="32"/>
        <v>3.8465534704044457</v>
      </c>
    </row>
    <row r="168" spans="1:22" x14ac:dyDescent="0.25">
      <c r="A168" s="6" t="s">
        <v>944</v>
      </c>
      <c r="B168" s="6">
        <v>2.98399999999996</v>
      </c>
      <c r="C168" s="6" t="s">
        <v>945</v>
      </c>
      <c r="D168" s="6">
        <f t="shared" si="22"/>
        <v>15.802644292955776</v>
      </c>
      <c r="E168" s="6">
        <f t="shared" si="23"/>
        <v>3.8465524324850873</v>
      </c>
      <c r="F168" s="6"/>
      <c r="G168" s="2" t="s">
        <v>944</v>
      </c>
      <c r="H168" s="2">
        <v>2.98399999999996</v>
      </c>
      <c r="I168" s="2" t="s">
        <v>945</v>
      </c>
      <c r="J168" s="2">
        <f t="shared" si="24"/>
        <v>15.80264817770553</v>
      </c>
      <c r="K168" s="2">
        <f t="shared" si="25"/>
        <v>3.8465523947632105</v>
      </c>
      <c r="L168" s="2">
        <f t="shared" si="26"/>
        <v>15.82572749207411</v>
      </c>
      <c r="M168" s="2">
        <f t="shared" si="27"/>
        <v>3.8465613343265801</v>
      </c>
      <c r="N168" s="6"/>
      <c r="O168" s="2" t="s">
        <v>944</v>
      </c>
      <c r="P168" s="2">
        <v>2.98399999999996</v>
      </c>
      <c r="Q168" s="2" t="s">
        <v>945</v>
      </c>
      <c r="R168" s="1">
        <f t="shared" si="28"/>
        <v>15.802537403868554</v>
      </c>
      <c r="S168" s="1">
        <f t="shared" si="29"/>
        <v>3.8465534704044457</v>
      </c>
      <c r="T168" s="1">
        <f t="shared" si="30"/>
        <v>3.8464458906048358</v>
      </c>
      <c r="U168" s="1">
        <f t="shared" si="31"/>
        <v>3.8464458937386237</v>
      </c>
      <c r="V168" s="1">
        <f t="shared" si="32"/>
        <v>3.8463383233398294</v>
      </c>
    </row>
    <row r="169" spans="1:22" x14ac:dyDescent="0.25">
      <c r="A169" s="6" t="s">
        <v>946</v>
      </c>
      <c r="B169" s="6">
        <v>2.9899999999999598</v>
      </c>
      <c r="C169" s="6" t="s">
        <v>947</v>
      </c>
      <c r="D169" s="6">
        <f t="shared" si="22"/>
        <v>15.825723607550687</v>
      </c>
      <c r="E169" s="6">
        <f t="shared" si="23"/>
        <v>3.8463372792741946</v>
      </c>
      <c r="F169" s="6"/>
      <c r="G169" s="2" t="s">
        <v>946</v>
      </c>
      <c r="H169" s="2">
        <v>2.9899999999999598</v>
      </c>
      <c r="I169" s="2" t="s">
        <v>947</v>
      </c>
      <c r="J169" s="2">
        <f t="shared" si="24"/>
        <v>15.825727518892799</v>
      </c>
      <c r="K169" s="2">
        <f t="shared" si="25"/>
        <v>3.8463372412963124</v>
      </c>
      <c r="L169" s="2">
        <f t="shared" si="26"/>
        <v>15.848805542340578</v>
      </c>
      <c r="M169" s="2">
        <f t="shared" si="27"/>
        <v>3.8463461928726086</v>
      </c>
      <c r="N169" s="6"/>
      <c r="O169" s="2" t="s">
        <v>946</v>
      </c>
      <c r="P169" s="2">
        <v>2.9899999999999598</v>
      </c>
      <c r="Q169" s="2" t="s">
        <v>947</v>
      </c>
      <c r="R169" s="1">
        <f t="shared" si="28"/>
        <v>15.825616079230985</v>
      </c>
      <c r="S169" s="1">
        <f t="shared" si="29"/>
        <v>3.8463383233398294</v>
      </c>
      <c r="T169" s="1">
        <f t="shared" si="30"/>
        <v>3.8462307623411203</v>
      </c>
      <c r="U169" s="1">
        <f t="shared" si="31"/>
        <v>3.8462307654741776</v>
      </c>
      <c r="V169" s="1">
        <f t="shared" si="32"/>
        <v>3.8461232138740939</v>
      </c>
    </row>
    <row r="170" spans="1:22" x14ac:dyDescent="0.25">
      <c r="A170" s="6" t="s">
        <v>948</v>
      </c>
      <c r="B170" s="6">
        <v>2.99599999999996</v>
      </c>
      <c r="C170" s="6" t="s">
        <v>949</v>
      </c>
      <c r="D170" s="6">
        <f t="shared" si="22"/>
        <v>15.848801631226332</v>
      </c>
      <c r="E170" s="6">
        <f t="shared" si="23"/>
        <v>3.8461221636643526</v>
      </c>
      <c r="F170" s="6"/>
      <c r="G170" s="2" t="s">
        <v>948</v>
      </c>
      <c r="H170" s="2">
        <v>2.99599999999996</v>
      </c>
      <c r="I170" s="2" t="s">
        <v>949</v>
      </c>
      <c r="J170" s="2">
        <f t="shared" si="24"/>
        <v>15.848805569195306</v>
      </c>
      <c r="K170" s="2">
        <f t="shared" si="25"/>
        <v>3.8461221254301594</v>
      </c>
      <c r="L170" s="2">
        <f t="shared" si="26"/>
        <v>15.871882301947888</v>
      </c>
      <c r="M170" s="2">
        <f t="shared" si="27"/>
        <v>3.8461310890157927</v>
      </c>
      <c r="N170" s="6"/>
      <c r="O170" s="2" t="s">
        <v>948</v>
      </c>
      <c r="P170" s="2">
        <v>2.99599999999996</v>
      </c>
      <c r="Q170" s="2" t="s">
        <v>949</v>
      </c>
      <c r="R170" s="1">
        <f t="shared" si="28"/>
        <v>15.84869346382383</v>
      </c>
      <c r="S170" s="1">
        <f t="shared" si="29"/>
        <v>3.8461232138740939</v>
      </c>
      <c r="T170" s="1">
        <f t="shared" si="30"/>
        <v>3.8460156716719052</v>
      </c>
      <c r="U170" s="1">
        <f t="shared" si="31"/>
        <v>3.8460156748042325</v>
      </c>
      <c r="V170" s="1">
        <f t="shared" si="32"/>
        <v>3.8459081419984789</v>
      </c>
    </row>
    <row r="171" spans="1:22" x14ac:dyDescent="0.25">
      <c r="A171" s="6" t="s">
        <v>950</v>
      </c>
      <c r="B171" s="6">
        <v>3.0019999999999598</v>
      </c>
      <c r="C171" s="6" t="s">
        <v>951</v>
      </c>
      <c r="D171" s="6">
        <f t="shared" si="22"/>
        <v>15.871878364208317</v>
      </c>
      <c r="E171" s="6">
        <f t="shared" si="23"/>
        <v>3.8459070856467998</v>
      </c>
      <c r="F171" s="6"/>
      <c r="G171" s="2" t="s">
        <v>950</v>
      </c>
      <c r="H171" s="2">
        <v>3.0019999999999598</v>
      </c>
      <c r="I171" s="2" t="s">
        <v>951</v>
      </c>
      <c r="J171" s="2">
        <f t="shared" si="24"/>
        <v>15.871882328838645</v>
      </c>
      <c r="K171" s="2">
        <f t="shared" si="25"/>
        <v>3.8459070471559906</v>
      </c>
      <c r="L171" s="2">
        <f t="shared" si="26"/>
        <v>15.894957771121581</v>
      </c>
      <c r="M171" s="2">
        <f t="shared" si="27"/>
        <v>3.8459160227473723</v>
      </c>
      <c r="N171" s="6"/>
      <c r="O171" s="2" t="s">
        <v>950</v>
      </c>
      <c r="P171" s="2">
        <v>3.0019999999999598</v>
      </c>
      <c r="Q171" s="2" t="s">
        <v>951</v>
      </c>
      <c r="R171" s="1">
        <f t="shared" si="28"/>
        <v>15.871769557872655</v>
      </c>
      <c r="S171" s="1">
        <f t="shared" si="29"/>
        <v>3.8459081419984789</v>
      </c>
      <c r="T171" s="1">
        <f t="shared" si="30"/>
        <v>3.8458006185884313</v>
      </c>
      <c r="U171" s="1">
        <f t="shared" si="31"/>
        <v>3.8458006217200289</v>
      </c>
      <c r="V171" s="1">
        <f t="shared" si="32"/>
        <v>3.8456931077042271</v>
      </c>
    </row>
    <row r="172" spans="1:22" x14ac:dyDescent="0.25">
      <c r="A172" s="6" t="s">
        <v>952</v>
      </c>
      <c r="B172" s="6">
        <v>3.00799999999996</v>
      </c>
      <c r="C172" s="6" t="s">
        <v>953</v>
      </c>
      <c r="D172" s="6">
        <f t="shared" si="22"/>
        <v>15.894953806722198</v>
      </c>
      <c r="E172" s="6">
        <f t="shared" si="23"/>
        <v>3.8456920452127776</v>
      </c>
      <c r="F172" s="6"/>
      <c r="G172" s="2" t="s">
        <v>952</v>
      </c>
      <c r="H172" s="2">
        <v>3.00799999999996</v>
      </c>
      <c r="I172" s="2" t="s">
        <v>953</v>
      </c>
      <c r="J172" s="2">
        <f t="shared" si="24"/>
        <v>15.894957798048354</v>
      </c>
      <c r="K172" s="2">
        <f t="shared" si="25"/>
        <v>3.8456920064650477</v>
      </c>
      <c r="L172" s="2">
        <f t="shared" si="26"/>
        <v>15.918031950087144</v>
      </c>
      <c r="M172" s="2">
        <f t="shared" si="27"/>
        <v>3.8457009940585904</v>
      </c>
      <c r="N172" s="6"/>
      <c r="O172" s="2" t="s">
        <v>952</v>
      </c>
      <c r="P172" s="2">
        <v>3.00799999999996</v>
      </c>
      <c r="Q172" s="2" t="s">
        <v>953</v>
      </c>
      <c r="R172" s="1">
        <f t="shared" si="28"/>
        <v>15.894844361602974</v>
      </c>
      <c r="S172" s="1">
        <f t="shared" si="29"/>
        <v>3.8456931077042271</v>
      </c>
      <c r="T172" s="1">
        <f t="shared" si="30"/>
        <v>3.845585603081942</v>
      </c>
      <c r="U172" s="1">
        <f t="shared" si="31"/>
        <v>3.84558560621281</v>
      </c>
      <c r="V172" s="1">
        <f t="shared" si="32"/>
        <v>3.8454781109825822</v>
      </c>
    </row>
    <row r="173" spans="1:22" x14ac:dyDescent="0.25">
      <c r="A173" s="6" t="s">
        <v>954</v>
      </c>
      <c r="B173" s="6">
        <v>3.0139999999999598</v>
      </c>
      <c r="C173" s="6" t="s">
        <v>955</v>
      </c>
      <c r="D173" s="6">
        <f t="shared" si="22"/>
        <v>15.918027958993473</v>
      </c>
      <c r="E173" s="6">
        <f t="shared" si="23"/>
        <v>3.8454770423535298</v>
      </c>
      <c r="F173" s="6"/>
      <c r="G173" s="2" t="s">
        <v>954</v>
      </c>
      <c r="H173" s="2">
        <v>3.0139999999999598</v>
      </c>
      <c r="I173" s="2" t="s">
        <v>955</v>
      </c>
      <c r="J173" s="2">
        <f t="shared" si="24"/>
        <v>15.918031977049925</v>
      </c>
      <c r="K173" s="2">
        <f t="shared" si="25"/>
        <v>3.8454770033485746</v>
      </c>
      <c r="L173" s="2">
        <f t="shared" si="26"/>
        <v>15.941104839070016</v>
      </c>
      <c r="M173" s="2">
        <f t="shared" si="27"/>
        <v>3.8454860029406919</v>
      </c>
      <c r="N173" s="6"/>
      <c r="O173" s="2" t="s">
        <v>954</v>
      </c>
      <c r="P173" s="2">
        <v>3.0139999999999598</v>
      </c>
      <c r="Q173" s="2" t="s">
        <v>955</v>
      </c>
      <c r="R173" s="1">
        <f t="shared" si="28"/>
        <v>15.917917875240251</v>
      </c>
      <c r="S173" s="1">
        <f t="shared" si="29"/>
        <v>3.8454781109825822</v>
      </c>
      <c r="T173" s="1">
        <f t="shared" si="30"/>
        <v>3.845370625143683</v>
      </c>
      <c r="U173" s="1">
        <f t="shared" si="31"/>
        <v>3.8453706282738218</v>
      </c>
      <c r="V173" s="1">
        <f t="shared" si="32"/>
        <v>3.8452631518247924</v>
      </c>
    </row>
    <row r="174" spans="1:22" x14ac:dyDescent="0.25">
      <c r="A174" s="6" t="s">
        <v>956</v>
      </c>
      <c r="B174" s="6">
        <v>3.01999999999996</v>
      </c>
      <c r="C174" s="6" t="s">
        <v>957</v>
      </c>
      <c r="D174" s="6">
        <f t="shared" si="22"/>
        <v>15.941100821247595</v>
      </c>
      <c r="E174" s="6">
        <f t="shared" si="23"/>
        <v>3.845262077060303</v>
      </c>
      <c r="F174" s="6"/>
      <c r="G174" s="2" t="s">
        <v>956</v>
      </c>
      <c r="H174" s="2">
        <v>3.01999999999996</v>
      </c>
      <c r="I174" s="2" t="s">
        <v>957</v>
      </c>
      <c r="J174" s="2">
        <f t="shared" si="24"/>
        <v>15.941104866068793</v>
      </c>
      <c r="K174" s="2">
        <f t="shared" si="25"/>
        <v>3.8452620377978177</v>
      </c>
      <c r="L174" s="2">
        <f t="shared" si="26"/>
        <v>15.96417643829558</v>
      </c>
      <c r="M174" s="2">
        <f t="shared" si="27"/>
        <v>3.845271049384924</v>
      </c>
      <c r="N174" s="6"/>
      <c r="O174" s="2" t="s">
        <v>956</v>
      </c>
      <c r="P174" s="2">
        <v>3.01999999999996</v>
      </c>
      <c r="Q174" s="2" t="s">
        <v>957</v>
      </c>
      <c r="R174" s="1">
        <f t="shared" si="28"/>
        <v>15.940990099009893</v>
      </c>
      <c r="S174" s="1">
        <f t="shared" si="29"/>
        <v>3.8452631518247924</v>
      </c>
      <c r="T174" s="1">
        <f t="shared" si="30"/>
        <v>3.8451556847649031</v>
      </c>
      <c r="U174" s="1">
        <f t="shared" si="31"/>
        <v>3.8451556878943132</v>
      </c>
      <c r="V174" s="1">
        <f t="shared" si="32"/>
        <v>3.8450482302221065</v>
      </c>
    </row>
    <row r="175" spans="1:22" x14ac:dyDescent="0.25">
      <c r="A175" s="6" t="s">
        <v>958</v>
      </c>
      <c r="B175" s="6">
        <v>3.0259999999999598</v>
      </c>
      <c r="C175" s="6" t="s">
        <v>959</v>
      </c>
      <c r="D175" s="6">
        <f t="shared" si="22"/>
        <v>15.964172393709957</v>
      </c>
      <c r="E175" s="6">
        <f t="shared" si="23"/>
        <v>3.8450471493243459</v>
      </c>
      <c r="F175" s="6"/>
      <c r="G175" s="2" t="s">
        <v>958</v>
      </c>
      <c r="H175" s="2">
        <v>3.0259999999999598</v>
      </c>
      <c r="I175" s="2" t="s">
        <v>959</v>
      </c>
      <c r="J175" s="2">
        <f t="shared" si="24"/>
        <v>15.964176465330342</v>
      </c>
      <c r="K175" s="2">
        <f t="shared" si="25"/>
        <v>3.8450471098040269</v>
      </c>
      <c r="L175" s="2">
        <f t="shared" si="26"/>
        <v>15.987246747989166</v>
      </c>
      <c r="M175" s="2">
        <f t="shared" si="27"/>
        <v>3.8450561333825379</v>
      </c>
      <c r="N175" s="6"/>
      <c r="O175" s="2" t="s">
        <v>958</v>
      </c>
      <c r="P175" s="2">
        <v>3.0259999999999598</v>
      </c>
      <c r="Q175" s="2" t="s">
        <v>959</v>
      </c>
      <c r="R175" s="1">
        <f t="shared" si="28"/>
        <v>15.964061033137257</v>
      </c>
      <c r="S175" s="1">
        <f t="shared" si="29"/>
        <v>3.8450482302221065</v>
      </c>
      <c r="T175" s="1">
        <f t="shared" si="30"/>
        <v>3.8449407819368533</v>
      </c>
      <c r="U175" s="1">
        <f t="shared" si="31"/>
        <v>3.8449407850655342</v>
      </c>
      <c r="V175" s="1">
        <f t="shared" si="32"/>
        <v>3.8448333461657769</v>
      </c>
    </row>
    <row r="176" spans="1:22" x14ac:dyDescent="0.25">
      <c r="A176" s="6" t="s">
        <v>960</v>
      </c>
      <c r="B176" s="6">
        <v>3.0319999999999601</v>
      </c>
      <c r="C176" s="6" t="s">
        <v>961</v>
      </c>
      <c r="D176" s="6">
        <f t="shared" si="22"/>
        <v>15.987242676605902</v>
      </c>
      <c r="E176" s="6">
        <f t="shared" si="23"/>
        <v>3.84483225913691</v>
      </c>
      <c r="F176" s="6"/>
      <c r="G176" s="2" t="s">
        <v>960</v>
      </c>
      <c r="H176" s="2">
        <v>3.0319999999999601</v>
      </c>
      <c r="I176" s="2" t="s">
        <v>961</v>
      </c>
      <c r="J176" s="2">
        <f t="shared" si="24"/>
        <v>15.987246775059901</v>
      </c>
      <c r="K176" s="2">
        <f t="shared" si="25"/>
        <v>3.8448322193584525</v>
      </c>
      <c r="L176" s="2">
        <f t="shared" si="26"/>
        <v>16.010315768376053</v>
      </c>
      <c r="M176" s="2">
        <f t="shared" si="27"/>
        <v>3.8448412549247859</v>
      </c>
      <c r="N176" s="6"/>
      <c r="O176" s="2" t="s">
        <v>960</v>
      </c>
      <c r="P176" s="2">
        <v>3.0319999999999601</v>
      </c>
      <c r="Q176" s="2" t="s">
        <v>961</v>
      </c>
      <c r="R176" s="1">
        <f t="shared" si="28"/>
        <v>15.987130677847651</v>
      </c>
      <c r="S176" s="1">
        <f t="shared" si="29"/>
        <v>3.8448333461657769</v>
      </c>
      <c r="T176" s="1">
        <f t="shared" si="30"/>
        <v>3.8447259166507872</v>
      </c>
      <c r="U176" s="1">
        <f t="shared" si="31"/>
        <v>3.8447259197787393</v>
      </c>
      <c r="V176" s="1">
        <f t="shared" si="32"/>
        <v>3.8446184996470589</v>
      </c>
    </row>
    <row r="177" spans="1:22" x14ac:dyDescent="0.25">
      <c r="A177" s="6" t="s">
        <v>962</v>
      </c>
      <c r="B177" s="6">
        <v>3.0379999999999598</v>
      </c>
      <c r="C177" s="6" t="s">
        <v>963</v>
      </c>
      <c r="D177" s="6">
        <f t="shared" si="22"/>
        <v>16.010311670160725</v>
      </c>
      <c r="E177" s="6">
        <f t="shared" si="23"/>
        <v>3.8446174064892493</v>
      </c>
      <c r="F177" s="6"/>
      <c r="G177" s="2" t="s">
        <v>962</v>
      </c>
      <c r="H177" s="2">
        <v>3.0379999999999598</v>
      </c>
      <c r="I177" s="2" t="s">
        <v>963</v>
      </c>
      <c r="J177" s="2">
        <f t="shared" si="24"/>
        <v>16.01031579548275</v>
      </c>
      <c r="K177" s="2">
        <f t="shared" si="25"/>
        <v>3.8446173664523502</v>
      </c>
      <c r="L177" s="2">
        <f t="shared" si="26"/>
        <v>16.033383499681463</v>
      </c>
      <c r="M177" s="2">
        <f t="shared" si="27"/>
        <v>3.8446264140029234</v>
      </c>
      <c r="N177" s="6"/>
      <c r="O177" s="2" t="s">
        <v>962</v>
      </c>
      <c r="P177" s="2">
        <v>3.0379999999999598</v>
      </c>
      <c r="Q177" s="2" t="s">
        <v>963</v>
      </c>
      <c r="R177" s="1">
        <f t="shared" si="28"/>
        <v>16.010199033366323</v>
      </c>
      <c r="S177" s="1">
        <f t="shared" si="29"/>
        <v>3.8446184996470589</v>
      </c>
      <c r="T177" s="1">
        <f t="shared" si="30"/>
        <v>3.8445110888979603</v>
      </c>
      <c r="U177" s="1">
        <f t="shared" si="31"/>
        <v>3.8445110920251837</v>
      </c>
      <c r="V177" s="1">
        <f t="shared" si="32"/>
        <v>3.8444036906572099</v>
      </c>
    </row>
    <row r="178" spans="1:22" x14ac:dyDescent="0.25">
      <c r="A178" s="6" t="s">
        <v>964</v>
      </c>
      <c r="B178" s="6">
        <v>3.0439999999999601</v>
      </c>
      <c r="C178" s="6" t="s">
        <v>965</v>
      </c>
      <c r="D178" s="6">
        <f t="shared" si="22"/>
        <v>16.033379374599662</v>
      </c>
      <c r="E178" s="6">
        <f t="shared" si="23"/>
        <v>3.8444025913726207</v>
      </c>
      <c r="F178" s="6"/>
      <c r="G178" s="2" t="s">
        <v>964</v>
      </c>
      <c r="H178" s="2">
        <v>3.0439999999999601</v>
      </c>
      <c r="I178" s="2" t="s">
        <v>965</v>
      </c>
      <c r="J178" s="2">
        <f t="shared" si="24"/>
        <v>16.033383526824117</v>
      </c>
      <c r="K178" s="2">
        <f t="shared" si="25"/>
        <v>3.8444025510769757</v>
      </c>
      <c r="L178" s="2">
        <f t="shared" si="26"/>
        <v>16.05644994213058</v>
      </c>
      <c r="M178" s="2">
        <f t="shared" si="27"/>
        <v>3.8444116106082085</v>
      </c>
      <c r="N178" s="6"/>
      <c r="O178" s="2" t="s">
        <v>964</v>
      </c>
      <c r="P178" s="2">
        <v>3.0439999999999601</v>
      </c>
      <c r="Q178" s="2" t="s">
        <v>965</v>
      </c>
      <c r="R178" s="1">
        <f t="shared" si="28"/>
        <v>16.033266099918475</v>
      </c>
      <c r="S178" s="1">
        <f t="shared" si="29"/>
        <v>3.8444036906572099</v>
      </c>
      <c r="T178" s="1">
        <f t="shared" si="30"/>
        <v>3.8442962986696316</v>
      </c>
      <c r="U178" s="1">
        <f t="shared" si="31"/>
        <v>3.8442963017961271</v>
      </c>
      <c r="V178" s="1">
        <f t="shared" si="32"/>
        <v>3.8441889191874892</v>
      </c>
    </row>
    <row r="179" spans="1:22" x14ac:dyDescent="0.25">
      <c r="A179" s="6" t="s">
        <v>966</v>
      </c>
      <c r="B179" s="6">
        <v>3.0499999999999599</v>
      </c>
      <c r="C179" s="6" t="s">
        <v>967</v>
      </c>
      <c r="D179" s="6">
        <f t="shared" si="22"/>
        <v>16.056445790147897</v>
      </c>
      <c r="E179" s="6">
        <f t="shared" si="23"/>
        <v>3.8441878137782832</v>
      </c>
      <c r="F179" s="6"/>
      <c r="G179" s="2" t="s">
        <v>966</v>
      </c>
      <c r="H179" s="2">
        <v>3.0499999999999599</v>
      </c>
      <c r="I179" s="2" t="s">
        <v>967</v>
      </c>
      <c r="J179" s="2">
        <f t="shared" si="24"/>
        <v>16.056449969309174</v>
      </c>
      <c r="K179" s="2">
        <f t="shared" si="25"/>
        <v>3.844187773223589</v>
      </c>
      <c r="L179" s="2">
        <f t="shared" si="26"/>
        <v>16.079515095948516</v>
      </c>
      <c r="M179" s="2">
        <f t="shared" si="27"/>
        <v>3.8441968447319015</v>
      </c>
      <c r="N179" s="6"/>
      <c r="O179" s="2" t="s">
        <v>966</v>
      </c>
      <c r="P179" s="2">
        <v>3.0499999999999599</v>
      </c>
      <c r="Q179" s="2" t="s">
        <v>967</v>
      </c>
      <c r="R179" s="1">
        <f t="shared" si="28"/>
        <v>16.056331877729249</v>
      </c>
      <c r="S179" s="1">
        <f t="shared" si="29"/>
        <v>3.8441889191874892</v>
      </c>
      <c r="T179" s="1">
        <f t="shared" si="30"/>
        <v>3.8440815459570628</v>
      </c>
      <c r="U179" s="1">
        <f t="shared" si="31"/>
        <v>3.84408154908283</v>
      </c>
      <c r="V179" s="1">
        <f t="shared" si="32"/>
        <v>3.8439741852291593</v>
      </c>
    </row>
    <row r="180" spans="1:22" x14ac:dyDescent="0.25">
      <c r="A180" s="6" t="s">
        <v>968</v>
      </c>
      <c r="B180" s="6">
        <v>3.0559999999999601</v>
      </c>
      <c r="C180" s="6" t="s">
        <v>969</v>
      </c>
      <c r="D180" s="6">
        <f t="shared" si="22"/>
        <v>16.079510917030568</v>
      </c>
      <c r="E180" s="6">
        <f t="shared" si="23"/>
        <v>3.8439730736974989</v>
      </c>
      <c r="F180" s="6"/>
      <c r="G180" s="2" t="s">
        <v>968</v>
      </c>
      <c r="H180" s="2">
        <v>3.0559999999999601</v>
      </c>
      <c r="I180" s="2" t="s">
        <v>969</v>
      </c>
      <c r="J180" s="2">
        <f t="shared" si="24"/>
        <v>16.079515123163041</v>
      </c>
      <c r="K180" s="2">
        <f t="shared" si="25"/>
        <v>3.8439730328834512</v>
      </c>
      <c r="L180" s="2">
        <f t="shared" si="26"/>
        <v>16.102578961360344</v>
      </c>
      <c r="M180" s="2">
        <f t="shared" si="27"/>
        <v>3.843982116365265</v>
      </c>
      <c r="N180" s="6"/>
      <c r="O180" s="2" t="s">
        <v>968</v>
      </c>
      <c r="P180" s="2">
        <v>3.0559999999999601</v>
      </c>
      <c r="Q180" s="2" t="s">
        <v>969</v>
      </c>
      <c r="R180" s="1">
        <f t="shared" si="28"/>
        <v>16.079396367023747</v>
      </c>
      <c r="S180" s="1">
        <f t="shared" si="29"/>
        <v>3.8439741852291593</v>
      </c>
      <c r="T180" s="1">
        <f t="shared" si="30"/>
        <v>3.8438668307515167</v>
      </c>
      <c r="U180" s="1">
        <f t="shared" si="31"/>
        <v>3.843866833876556</v>
      </c>
      <c r="V180" s="1">
        <f t="shared" si="32"/>
        <v>3.8437594887734856</v>
      </c>
    </row>
    <row r="181" spans="1:22" x14ac:dyDescent="0.25">
      <c r="A181" s="6" t="s">
        <v>970</v>
      </c>
      <c r="B181" s="6">
        <v>3.0619999999999599</v>
      </c>
      <c r="C181" s="6" t="s">
        <v>971</v>
      </c>
      <c r="D181" s="6">
        <f t="shared" si="22"/>
        <v>16.102574755472752</v>
      </c>
      <c r="E181" s="6">
        <f t="shared" si="23"/>
        <v>3.8437583711215311</v>
      </c>
      <c r="F181" s="6"/>
      <c r="G181" s="2" t="s">
        <v>970</v>
      </c>
      <c r="H181" s="2">
        <v>3.0619999999999599</v>
      </c>
      <c r="I181" s="2" t="s">
        <v>971</v>
      </c>
      <c r="J181" s="2">
        <f t="shared" si="24"/>
        <v>16.102578988610787</v>
      </c>
      <c r="K181" s="2">
        <f t="shared" si="25"/>
        <v>3.8437583300478275</v>
      </c>
      <c r="L181" s="2">
        <f t="shared" si="26"/>
        <v>16.125641538591076</v>
      </c>
      <c r="M181" s="2">
        <f t="shared" si="27"/>
        <v>3.8437674254995655</v>
      </c>
      <c r="N181" s="6"/>
      <c r="O181" s="2" t="s">
        <v>970</v>
      </c>
      <c r="P181" s="2">
        <v>3.0619999999999599</v>
      </c>
      <c r="Q181" s="2" t="s">
        <v>971</v>
      </c>
      <c r="R181" s="1">
        <f t="shared" si="28"/>
        <v>16.102459568027005</v>
      </c>
      <c r="S181" s="1">
        <f t="shared" si="29"/>
        <v>3.8437594887734856</v>
      </c>
      <c r="T181" s="1">
        <f t="shared" si="30"/>
        <v>3.84365215304426</v>
      </c>
      <c r="U181" s="1">
        <f t="shared" si="31"/>
        <v>3.8436521561685719</v>
      </c>
      <c r="V181" s="1">
        <f t="shared" si="32"/>
        <v>3.8435448298117358</v>
      </c>
    </row>
    <row r="182" spans="1:22" x14ac:dyDescent="0.25">
      <c r="A182" s="6" t="s">
        <v>972</v>
      </c>
      <c r="B182" s="6">
        <v>3.0679999999999601</v>
      </c>
      <c r="C182" s="6" t="s">
        <v>973</v>
      </c>
      <c r="D182" s="6">
        <f t="shared" si="22"/>
        <v>16.125637305699481</v>
      </c>
      <c r="E182" s="6">
        <f t="shared" si="23"/>
        <v>3.8435437060416473</v>
      </c>
      <c r="F182" s="6"/>
      <c r="G182" s="2" t="s">
        <v>972</v>
      </c>
      <c r="H182" s="2">
        <v>3.0679999999999601</v>
      </c>
      <c r="I182" s="2" t="s">
        <v>973</v>
      </c>
      <c r="J182" s="2">
        <f t="shared" si="24"/>
        <v>16.12564156587743</v>
      </c>
      <c r="K182" s="2">
        <f t="shared" si="25"/>
        <v>3.8435436647079846</v>
      </c>
      <c r="L182" s="2">
        <f t="shared" si="26"/>
        <v>16.148702827865677</v>
      </c>
      <c r="M182" s="2">
        <f t="shared" si="27"/>
        <v>3.84355277212607</v>
      </c>
      <c r="N182" s="6"/>
      <c r="O182" s="2" t="s">
        <v>972</v>
      </c>
      <c r="P182" s="2">
        <v>3.0679999999999601</v>
      </c>
      <c r="Q182" s="2" t="s">
        <v>973</v>
      </c>
      <c r="R182" s="1">
        <f t="shared" si="28"/>
        <v>16.125521480964014</v>
      </c>
      <c r="S182" s="1">
        <f t="shared" si="29"/>
        <v>3.8435448298117358</v>
      </c>
      <c r="T182" s="1">
        <f t="shared" si="30"/>
        <v>3.8434375128265619</v>
      </c>
      <c r="U182" s="1">
        <f t="shared" si="31"/>
        <v>3.8434375159501459</v>
      </c>
      <c r="V182" s="1">
        <f t="shared" si="32"/>
        <v>3.8433302083351792</v>
      </c>
    </row>
    <row r="183" spans="1:22" x14ac:dyDescent="0.25">
      <c r="A183" s="6" t="s">
        <v>974</v>
      </c>
      <c r="B183" s="6">
        <v>3.0739999999999599</v>
      </c>
      <c r="C183" s="6" t="s">
        <v>975</v>
      </c>
      <c r="D183" s="6">
        <f t="shared" si="22"/>
        <v>16.148698567935732</v>
      </c>
      <c r="E183" s="6">
        <f t="shared" si="23"/>
        <v>3.8433290784491168</v>
      </c>
      <c r="F183" s="6"/>
      <c r="G183" s="2" t="s">
        <v>974</v>
      </c>
      <c r="H183" s="2">
        <v>3.0739999999999599</v>
      </c>
      <c r="I183" s="2" t="s">
        <v>975</v>
      </c>
      <c r="J183" s="2">
        <f t="shared" si="24"/>
        <v>16.148702855187931</v>
      </c>
      <c r="K183" s="2">
        <f t="shared" si="25"/>
        <v>3.843329036855192</v>
      </c>
      <c r="L183" s="2">
        <f t="shared" si="26"/>
        <v>16.171762829409062</v>
      </c>
      <c r="M183" s="2">
        <f t="shared" si="27"/>
        <v>3.8433381562360505</v>
      </c>
      <c r="N183" s="6"/>
      <c r="O183" s="2" t="s">
        <v>974</v>
      </c>
      <c r="P183" s="2">
        <v>3.0739999999999599</v>
      </c>
      <c r="Q183" s="2" t="s">
        <v>975</v>
      </c>
      <c r="R183" s="1">
        <f t="shared" si="28"/>
        <v>16.148582106059713</v>
      </c>
      <c r="S183" s="1">
        <f t="shared" si="29"/>
        <v>3.8433302083351792</v>
      </c>
      <c r="T183" s="1">
        <f t="shared" si="30"/>
        <v>3.8432229100896929</v>
      </c>
      <c r="U183" s="1">
        <f t="shared" si="31"/>
        <v>3.8432229132125499</v>
      </c>
      <c r="V183" s="1">
        <f t="shared" si="32"/>
        <v>3.8431156243350895</v>
      </c>
    </row>
    <row r="184" spans="1:22" x14ac:dyDescent="0.25">
      <c r="A184" s="6" t="s">
        <v>976</v>
      </c>
      <c r="B184" s="6">
        <v>3.0799999999999601</v>
      </c>
      <c r="C184" s="6" t="s">
        <v>977</v>
      </c>
      <c r="D184" s="6">
        <f t="shared" si="22"/>
        <v>16.171758542406426</v>
      </c>
      <c r="E184" s="6">
        <f t="shared" si="23"/>
        <v>3.8431144883352113</v>
      </c>
      <c r="F184" s="6"/>
      <c r="G184" s="2" t="s">
        <v>976</v>
      </c>
      <c r="H184" s="2">
        <v>3.0799999999999601</v>
      </c>
      <c r="I184" s="2" t="s">
        <v>977</v>
      </c>
      <c r="J184" s="2">
        <f t="shared" si="24"/>
        <v>16.171762856767206</v>
      </c>
      <c r="K184" s="2">
        <f t="shared" si="25"/>
        <v>3.8431144464807216</v>
      </c>
      <c r="L184" s="2">
        <f t="shared" si="26"/>
        <v>16.194821543446089</v>
      </c>
      <c r="M184" s="2">
        <f t="shared" si="27"/>
        <v>3.8431235778207786</v>
      </c>
      <c r="N184" s="6"/>
      <c r="O184" s="2" t="s">
        <v>976</v>
      </c>
      <c r="P184" s="2">
        <v>3.0799999999999601</v>
      </c>
      <c r="Q184" s="2" t="s">
        <v>977</v>
      </c>
      <c r="R184" s="1">
        <f t="shared" si="28"/>
        <v>16.171641443538988</v>
      </c>
      <c r="S184" s="1">
        <f t="shared" si="29"/>
        <v>3.8431156243350895</v>
      </c>
      <c r="T184" s="1">
        <f t="shared" si="30"/>
        <v>3.8430083448249275</v>
      </c>
      <c r="U184" s="1">
        <f t="shared" si="31"/>
        <v>3.8430083479470576</v>
      </c>
      <c r="V184" s="1">
        <f t="shared" si="32"/>
        <v>3.8429010778027406</v>
      </c>
    </row>
    <row r="185" spans="1:22" x14ac:dyDescent="0.25">
      <c r="A185" s="6" t="s">
        <v>978</v>
      </c>
      <c r="B185" s="6">
        <v>3.0859999999999599</v>
      </c>
      <c r="C185" s="6" t="s">
        <v>979</v>
      </c>
      <c r="D185" s="6">
        <f t="shared" si="22"/>
        <v>16.194817229336437</v>
      </c>
      <c r="E185" s="6">
        <f t="shared" si="23"/>
        <v>3.842899935691205</v>
      </c>
      <c r="F185" s="6"/>
      <c r="G185" s="2" t="s">
        <v>978</v>
      </c>
      <c r="H185" s="2">
        <v>3.0859999999999599</v>
      </c>
      <c r="I185" s="2" t="s">
        <v>979</v>
      </c>
      <c r="J185" s="2">
        <f t="shared" si="24"/>
        <v>16.194821570840109</v>
      </c>
      <c r="K185" s="2">
        <f t="shared" si="25"/>
        <v>3.842899893575848</v>
      </c>
      <c r="L185" s="2">
        <f t="shared" si="26"/>
        <v>16.217878970201564</v>
      </c>
      <c r="M185" s="2">
        <f t="shared" si="27"/>
        <v>3.8429090368715313</v>
      </c>
      <c r="N185" s="6"/>
      <c r="O185" s="2" t="s">
        <v>978</v>
      </c>
      <c r="P185" s="2">
        <v>3.0859999999999599</v>
      </c>
      <c r="Q185" s="2" t="s">
        <v>979</v>
      </c>
      <c r="R185" s="1">
        <f t="shared" si="28"/>
        <v>16.194699493626668</v>
      </c>
      <c r="S185" s="1">
        <f t="shared" si="29"/>
        <v>3.8429010778027406</v>
      </c>
      <c r="T185" s="1">
        <f t="shared" si="30"/>
        <v>3.8427938170235421</v>
      </c>
      <c r="U185" s="1">
        <f t="shared" si="31"/>
        <v>3.8427938201449452</v>
      </c>
      <c r="V185" s="1">
        <f t="shared" si="32"/>
        <v>3.8426865687294112</v>
      </c>
    </row>
    <row r="186" spans="1:22" x14ac:dyDescent="0.25">
      <c r="A186" s="6" t="s">
        <v>980</v>
      </c>
      <c r="B186" s="6">
        <v>3.0919999999999601</v>
      </c>
      <c r="C186" s="6" t="s">
        <v>981</v>
      </c>
      <c r="D186" s="6">
        <f t="shared" si="22"/>
        <v>16.217874628950582</v>
      </c>
      <c r="E186" s="6">
        <f t="shared" si="23"/>
        <v>3.8426854205083751</v>
      </c>
      <c r="F186" s="6"/>
      <c r="G186" s="2" t="s">
        <v>980</v>
      </c>
      <c r="H186" s="2">
        <v>3.0919999999999601</v>
      </c>
      <c r="I186" s="2" t="s">
        <v>981</v>
      </c>
      <c r="J186" s="2">
        <f t="shared" si="24"/>
        <v>16.217878997631452</v>
      </c>
      <c r="K186" s="2">
        <f t="shared" si="25"/>
        <v>3.8426853781318489</v>
      </c>
      <c r="L186" s="2">
        <f t="shared" si="26"/>
        <v>16.240935109900242</v>
      </c>
      <c r="M186" s="2">
        <f t="shared" si="27"/>
        <v>3.8426945333795857</v>
      </c>
      <c r="N186" s="6"/>
      <c r="O186" s="2" t="s">
        <v>980</v>
      </c>
      <c r="P186" s="2">
        <v>3.0919999999999601</v>
      </c>
      <c r="Q186" s="2" t="s">
        <v>981</v>
      </c>
      <c r="R186" s="1">
        <f t="shared" si="28"/>
        <v>16.217756256547538</v>
      </c>
      <c r="S186" s="1">
        <f t="shared" si="29"/>
        <v>3.8426865687294112</v>
      </c>
      <c r="T186" s="1">
        <f t="shared" si="30"/>
        <v>3.8425793266768151</v>
      </c>
      <c r="U186" s="1">
        <f t="shared" si="31"/>
        <v>3.8425793297974917</v>
      </c>
      <c r="V186" s="1">
        <f t="shared" si="32"/>
        <v>3.842472097106381</v>
      </c>
    </row>
    <row r="187" spans="1:22" x14ac:dyDescent="0.25">
      <c r="A187" s="6" t="s">
        <v>982</v>
      </c>
      <c r="B187" s="6">
        <v>3.0979999999999599</v>
      </c>
      <c r="C187" s="6" t="s">
        <v>983</v>
      </c>
      <c r="D187" s="6">
        <f t="shared" si="22"/>
        <v>16.240930741473633</v>
      </c>
      <c r="E187" s="6">
        <f t="shared" si="23"/>
        <v>3.8424709427780011</v>
      </c>
      <c r="F187" s="6"/>
      <c r="G187" s="2" t="s">
        <v>982</v>
      </c>
      <c r="H187" s="2">
        <v>3.0979999999999599</v>
      </c>
      <c r="I187" s="2" t="s">
        <v>983</v>
      </c>
      <c r="J187" s="2">
        <f t="shared" si="24"/>
        <v>16.240935137365987</v>
      </c>
      <c r="K187" s="2">
        <f t="shared" si="25"/>
        <v>3.8424709001400026</v>
      </c>
      <c r="L187" s="2">
        <f t="shared" si="26"/>
        <v>16.263989962766829</v>
      </c>
      <c r="M187" s="2">
        <f t="shared" si="27"/>
        <v>3.8424800673362238</v>
      </c>
      <c r="N187" s="6"/>
      <c r="O187" s="2" t="s">
        <v>982</v>
      </c>
      <c r="P187" s="2">
        <v>3.0979999999999599</v>
      </c>
      <c r="Q187" s="2" t="s">
        <v>983</v>
      </c>
      <c r="R187" s="1">
        <f t="shared" si="28"/>
        <v>16.240811732526321</v>
      </c>
      <c r="S187" s="1">
        <f t="shared" si="29"/>
        <v>3.842472097106381</v>
      </c>
      <c r="T187" s="1">
        <f t="shared" si="30"/>
        <v>3.8423648737760288</v>
      </c>
      <c r="U187" s="1">
        <f t="shared" si="31"/>
        <v>3.8423648768959793</v>
      </c>
      <c r="V187" s="1">
        <f t="shared" si="32"/>
        <v>3.8422576629249332</v>
      </c>
    </row>
    <row r="188" spans="1:22" x14ac:dyDescent="0.25">
      <c r="A188" s="6" t="s">
        <v>984</v>
      </c>
      <c r="B188" s="6">
        <v>3.1039999999999601</v>
      </c>
      <c r="C188" s="6" t="s">
        <v>985</v>
      </c>
      <c r="D188" s="6">
        <f t="shared" si="22"/>
        <v>16.263985567130302</v>
      </c>
      <c r="E188" s="6">
        <f t="shared" si="23"/>
        <v>3.8422565024913649</v>
      </c>
      <c r="F188" s="6"/>
      <c r="G188" s="2" t="s">
        <v>984</v>
      </c>
      <c r="H188" s="2">
        <v>3.1039999999999601</v>
      </c>
      <c r="I188" s="2" t="s">
        <v>985</v>
      </c>
      <c r="J188" s="2">
        <f t="shared" si="24"/>
        <v>16.263989990268417</v>
      </c>
      <c r="K188" s="2">
        <f t="shared" si="25"/>
        <v>3.8422564595915927</v>
      </c>
      <c r="L188" s="2">
        <f t="shared" si="26"/>
        <v>16.287043529025965</v>
      </c>
      <c r="M188" s="2">
        <f t="shared" si="27"/>
        <v>3.8422656387327279</v>
      </c>
      <c r="N188" s="6"/>
      <c r="O188" s="2" t="s">
        <v>984</v>
      </c>
      <c r="P188" s="2">
        <v>3.1039999999999601</v>
      </c>
      <c r="Q188" s="2" t="s">
        <v>985</v>
      </c>
      <c r="R188" s="1">
        <f t="shared" si="28"/>
        <v>16.263865921787698</v>
      </c>
      <c r="S188" s="1">
        <f t="shared" si="29"/>
        <v>3.8422576629249332</v>
      </c>
      <c r="T188" s="1">
        <f t="shared" si="30"/>
        <v>3.8421504583124668</v>
      </c>
      <c r="U188" s="1">
        <f t="shared" si="31"/>
        <v>3.8421504614316908</v>
      </c>
      <c r="V188" s="1">
        <f t="shared" si="32"/>
        <v>3.8420432661763524</v>
      </c>
    </row>
    <row r="189" spans="1:22" x14ac:dyDescent="0.25">
      <c r="A189" s="6" t="s">
        <v>986</v>
      </c>
      <c r="B189" s="6">
        <v>3.1099999999999599</v>
      </c>
      <c r="C189" s="6" t="s">
        <v>987</v>
      </c>
      <c r="D189" s="6">
        <f t="shared" si="22"/>
        <v>16.287039106145251</v>
      </c>
      <c r="E189" s="6">
        <f t="shared" si="23"/>
        <v>3.8420420996397513</v>
      </c>
      <c r="F189" s="6"/>
      <c r="G189" s="2" t="s">
        <v>986</v>
      </c>
      <c r="H189" s="2">
        <v>3.1099999999999599</v>
      </c>
      <c r="I189" s="2" t="s">
        <v>987</v>
      </c>
      <c r="J189" s="2">
        <f t="shared" si="24"/>
        <v>16.28704355656339</v>
      </c>
      <c r="K189" s="2">
        <f t="shared" si="25"/>
        <v>3.8420420564779034</v>
      </c>
      <c r="L189" s="2">
        <f t="shared" si="26"/>
        <v>16.310095808902258</v>
      </c>
      <c r="M189" s="2">
        <f t="shared" si="27"/>
        <v>3.8420512475603843</v>
      </c>
      <c r="N189" s="6"/>
      <c r="O189" s="2" t="s">
        <v>986</v>
      </c>
      <c r="P189" s="2">
        <v>3.1099999999999599</v>
      </c>
      <c r="Q189" s="2" t="s">
        <v>987</v>
      </c>
      <c r="R189" s="1">
        <f t="shared" si="28"/>
        <v>16.286918824556288</v>
      </c>
      <c r="S189" s="1">
        <f t="shared" si="29"/>
        <v>3.8420432661763524</v>
      </c>
      <c r="T189" s="1">
        <f t="shared" si="30"/>
        <v>3.8419360802774158</v>
      </c>
      <c r="U189" s="1">
        <f t="shared" si="31"/>
        <v>3.8419360833959137</v>
      </c>
      <c r="V189" s="1">
        <f t="shared" si="32"/>
        <v>3.8418289068519273</v>
      </c>
    </row>
    <row r="190" spans="1:22" x14ac:dyDescent="0.25">
      <c r="A190" s="6" t="s">
        <v>988</v>
      </c>
      <c r="B190" s="6">
        <v>3.1159999999999601</v>
      </c>
      <c r="C190" s="6" t="s">
        <v>989</v>
      </c>
      <c r="D190" s="6">
        <f t="shared" si="22"/>
        <v>16.31009135874309</v>
      </c>
      <c r="E190" s="6">
        <f t="shared" si="23"/>
        <v>3.8418277342144469</v>
      </c>
      <c r="F190" s="6"/>
      <c r="G190" s="2" t="s">
        <v>988</v>
      </c>
      <c r="H190" s="2">
        <v>3.1159999999999601</v>
      </c>
      <c r="I190" s="2" t="s">
        <v>989</v>
      </c>
      <c r="J190" s="2">
        <f t="shared" si="24"/>
        <v>16.310095836475504</v>
      </c>
      <c r="K190" s="2">
        <f t="shared" si="25"/>
        <v>3.8418276907902218</v>
      </c>
      <c r="L190" s="2">
        <f t="shared" si="26"/>
        <v>16.333146802620245</v>
      </c>
      <c r="M190" s="2">
        <f t="shared" si="27"/>
        <v>3.8418368938104814</v>
      </c>
      <c r="N190" s="6"/>
      <c r="O190" s="2" t="s">
        <v>988</v>
      </c>
      <c r="P190" s="2">
        <v>3.1159999999999601</v>
      </c>
      <c r="Q190" s="2" t="s">
        <v>989</v>
      </c>
      <c r="R190" s="1">
        <f t="shared" si="28"/>
        <v>16.309970441056663</v>
      </c>
      <c r="S190" s="1">
        <f t="shared" si="29"/>
        <v>3.8418289068519273</v>
      </c>
      <c r="T190" s="1">
        <f t="shared" si="30"/>
        <v>3.841721739662165</v>
      </c>
      <c r="U190" s="1">
        <f t="shared" si="31"/>
        <v>3.8417217427799373</v>
      </c>
      <c r="V190" s="1">
        <f t="shared" si="32"/>
        <v>3.8416145849429477</v>
      </c>
    </row>
    <row r="191" spans="1:22" x14ac:dyDescent="0.25">
      <c r="A191" s="6" t="s">
        <v>990</v>
      </c>
      <c r="B191" s="6">
        <v>3.1219999999999599</v>
      </c>
      <c r="C191" s="6" t="s">
        <v>991</v>
      </c>
      <c r="D191" s="6">
        <f t="shared" si="22"/>
        <v>16.333142325148376</v>
      </c>
      <c r="E191" s="6">
        <f t="shared" si="23"/>
        <v>3.8416134062067417</v>
      </c>
      <c r="F191" s="6"/>
      <c r="G191" s="2" t="s">
        <v>990</v>
      </c>
      <c r="H191" s="2">
        <v>3.1219999999999599</v>
      </c>
      <c r="I191" s="2" t="s">
        <v>991</v>
      </c>
      <c r="J191" s="2">
        <f t="shared" si="24"/>
        <v>16.333146830229307</v>
      </c>
      <c r="K191" s="2">
        <f t="shared" si="25"/>
        <v>3.8416133625198374</v>
      </c>
      <c r="L191" s="2">
        <f t="shared" si="26"/>
        <v>16.356196510404427</v>
      </c>
      <c r="M191" s="2">
        <f t="shared" si="27"/>
        <v>3.8416225774743102</v>
      </c>
      <c r="N191" s="6"/>
      <c r="O191" s="2" t="s">
        <v>990</v>
      </c>
      <c r="P191" s="2">
        <v>3.1219999999999599</v>
      </c>
      <c r="Q191" s="2" t="s">
        <v>991</v>
      </c>
      <c r="R191" s="1">
        <f t="shared" si="28"/>
        <v>16.333020771513343</v>
      </c>
      <c r="S191" s="1">
        <f t="shared" si="29"/>
        <v>3.8416145849429477</v>
      </c>
      <c r="T191" s="1">
        <f t="shared" si="30"/>
        <v>3.8415074364580057</v>
      </c>
      <c r="U191" s="1">
        <f t="shared" si="31"/>
        <v>3.8415074395750524</v>
      </c>
      <c r="V191" s="1">
        <f t="shared" si="32"/>
        <v>3.8414003004407067</v>
      </c>
    </row>
    <row r="192" spans="1:22" x14ac:dyDescent="0.25">
      <c r="A192" s="6" t="s">
        <v>992</v>
      </c>
      <c r="B192" s="6">
        <v>3.1279999999999601</v>
      </c>
      <c r="C192" s="6" t="s">
        <v>993</v>
      </c>
      <c r="D192" s="6">
        <f t="shared" si="22"/>
        <v>16.356192005585616</v>
      </c>
      <c r="E192" s="6">
        <f t="shared" si="23"/>
        <v>3.8413991156079277</v>
      </c>
      <c r="F192" s="6"/>
      <c r="G192" s="2" t="s">
        <v>992</v>
      </c>
      <c r="H192" s="2">
        <v>3.1279999999999601</v>
      </c>
      <c r="I192" s="2" t="s">
        <v>993</v>
      </c>
      <c r="J192" s="2">
        <f t="shared" si="24"/>
        <v>16.356196538049289</v>
      </c>
      <c r="K192" s="2">
        <f t="shared" si="25"/>
        <v>3.8413990716580435</v>
      </c>
      <c r="L192" s="2">
        <f t="shared" si="26"/>
        <v>16.379244932479239</v>
      </c>
      <c r="M192" s="2">
        <f t="shared" si="27"/>
        <v>3.8414082985431643</v>
      </c>
      <c r="N192" s="6"/>
      <c r="O192" s="2" t="s">
        <v>992</v>
      </c>
      <c r="P192" s="2">
        <v>3.1279999999999601</v>
      </c>
      <c r="Q192" s="2" t="s">
        <v>993</v>
      </c>
      <c r="R192" s="1">
        <f t="shared" si="28"/>
        <v>16.356069816150793</v>
      </c>
      <c r="S192" s="1">
        <f t="shared" si="29"/>
        <v>3.8414003004407067</v>
      </c>
      <c r="T192" s="1">
        <f t="shared" si="30"/>
        <v>3.8412931706562321</v>
      </c>
      <c r="U192" s="1">
        <f t="shared" si="31"/>
        <v>3.8412931737725535</v>
      </c>
      <c r="V192" s="1">
        <f t="shared" si="32"/>
        <v>3.8411860533364997</v>
      </c>
    </row>
    <row r="193" spans="1:22" x14ac:dyDescent="0.25">
      <c r="A193" s="6" t="s">
        <v>994</v>
      </c>
      <c r="B193" s="6">
        <v>3.1339999999999599</v>
      </c>
      <c r="C193" s="6" t="s">
        <v>995</v>
      </c>
      <c r="D193" s="6">
        <f t="shared" si="22"/>
        <v>16.379240400279262</v>
      </c>
      <c r="E193" s="6">
        <f t="shared" si="23"/>
        <v>3.8411848624092997</v>
      </c>
      <c r="F193" s="6"/>
      <c r="G193" s="2" t="s">
        <v>994</v>
      </c>
      <c r="H193" s="2">
        <v>3.1339999999999599</v>
      </c>
      <c r="I193" s="2" t="s">
        <v>995</v>
      </c>
      <c r="J193" s="2">
        <f t="shared" si="24"/>
        <v>16.379244960159895</v>
      </c>
      <c r="K193" s="2">
        <f t="shared" si="25"/>
        <v>3.8411848181961341</v>
      </c>
      <c r="L193" s="2">
        <f t="shared" si="26"/>
        <v>16.40229206906907</v>
      </c>
      <c r="M193" s="2">
        <f t="shared" si="27"/>
        <v>3.8411940570083392</v>
      </c>
      <c r="N193" s="6"/>
      <c r="O193" s="2" t="s">
        <v>994</v>
      </c>
      <c r="P193" s="2">
        <v>3.1339999999999599</v>
      </c>
      <c r="Q193" s="2" t="s">
        <v>995</v>
      </c>
      <c r="R193" s="1">
        <f t="shared" si="28"/>
        <v>16.379117575193426</v>
      </c>
      <c r="S193" s="1">
        <f t="shared" si="29"/>
        <v>3.8411860533364997</v>
      </c>
      <c r="T193" s="1">
        <f t="shared" si="30"/>
        <v>3.8410789422481413</v>
      </c>
      <c r="U193" s="1">
        <f t="shared" si="31"/>
        <v>3.841078945363738</v>
      </c>
      <c r="V193" s="1">
        <f t="shared" si="32"/>
        <v>3.8409718436216247</v>
      </c>
    </row>
    <row r="194" spans="1:22" x14ac:dyDescent="0.25">
      <c r="A194" s="6" t="s">
        <v>996</v>
      </c>
      <c r="B194" s="6">
        <v>3.1399999999999602</v>
      </c>
      <c r="C194" s="6" t="s">
        <v>997</v>
      </c>
      <c r="D194" s="6">
        <f t="shared" si="22"/>
        <v>16.402287509453718</v>
      </c>
      <c r="E194" s="6">
        <f t="shared" si="23"/>
        <v>3.8409706466021549</v>
      </c>
      <c r="F194" s="6"/>
      <c r="G194" s="2" t="s">
        <v>996</v>
      </c>
      <c r="H194" s="2">
        <v>3.1399999999999602</v>
      </c>
      <c r="I194" s="2" t="s">
        <v>997</v>
      </c>
      <c r="J194" s="2">
        <f t="shared" si="24"/>
        <v>16.402292096785509</v>
      </c>
      <c r="K194" s="2">
        <f t="shared" si="25"/>
        <v>3.8409706021254069</v>
      </c>
      <c r="L194" s="2">
        <f t="shared" si="26"/>
        <v>16.42533792039826</v>
      </c>
      <c r="M194" s="2">
        <f t="shared" si="27"/>
        <v>3.8409798528611336</v>
      </c>
      <c r="N194" s="6"/>
      <c r="O194" s="2" t="s">
        <v>996</v>
      </c>
      <c r="P194" s="2">
        <v>3.1399999999999602</v>
      </c>
      <c r="Q194" s="2" t="s">
        <v>997</v>
      </c>
      <c r="R194" s="1">
        <f t="shared" si="28"/>
        <v>16.402164048865608</v>
      </c>
      <c r="S194" s="1">
        <f t="shared" si="29"/>
        <v>3.8409718436216247</v>
      </c>
      <c r="T194" s="1">
        <f t="shared" si="30"/>
        <v>3.8408647512250322</v>
      </c>
      <c r="U194" s="1">
        <f t="shared" si="31"/>
        <v>3.8408647543399037</v>
      </c>
      <c r="V194" s="1">
        <f t="shared" si="32"/>
        <v>3.8407576712873825</v>
      </c>
    </row>
    <row r="195" spans="1:22" x14ac:dyDescent="0.25">
      <c r="A195" s="6" t="s">
        <v>998</v>
      </c>
      <c r="B195" s="6">
        <v>3.1459999999999599</v>
      </c>
      <c r="C195" s="6" t="s">
        <v>999</v>
      </c>
      <c r="D195" s="6">
        <f t="shared" si="22"/>
        <v>16.425333333333331</v>
      </c>
      <c r="E195" s="6">
        <f t="shared" si="23"/>
        <v>3.8407564681777933</v>
      </c>
      <c r="F195" s="6"/>
      <c r="G195" s="2" t="s">
        <v>998</v>
      </c>
      <c r="H195" s="2">
        <v>3.1459999999999599</v>
      </c>
      <c r="I195" s="2" t="s">
        <v>999</v>
      </c>
      <c r="J195" s="2">
        <f t="shared" si="24"/>
        <v>16.425337948150467</v>
      </c>
      <c r="K195" s="2">
        <f t="shared" si="25"/>
        <v>3.8407564234371621</v>
      </c>
      <c r="L195" s="2">
        <f t="shared" si="26"/>
        <v>16.448382486691091</v>
      </c>
      <c r="M195" s="2">
        <f t="shared" si="27"/>
        <v>3.8407656860928485</v>
      </c>
      <c r="N195" s="6"/>
      <c r="O195" s="2" t="s">
        <v>998</v>
      </c>
      <c r="P195" s="2">
        <v>3.1459999999999599</v>
      </c>
      <c r="Q195" s="2" t="s">
        <v>999</v>
      </c>
      <c r="R195" s="1">
        <f t="shared" si="28"/>
        <v>16.425209237391645</v>
      </c>
      <c r="S195" s="1">
        <f t="shared" si="29"/>
        <v>3.8407576712873825</v>
      </c>
      <c r="T195" s="1">
        <f t="shared" si="30"/>
        <v>3.840650597578207</v>
      </c>
      <c r="U195" s="1">
        <f t="shared" si="31"/>
        <v>3.8406506006923538</v>
      </c>
      <c r="V195" s="1">
        <f t="shared" si="32"/>
        <v>3.8405435363250757</v>
      </c>
    </row>
    <row r="196" spans="1:22" x14ac:dyDescent="0.25">
      <c r="A196" s="6" t="s">
        <v>1000</v>
      </c>
      <c r="B196" s="6">
        <v>3.1519999999999602</v>
      </c>
      <c r="C196" s="6" t="s">
        <v>1001</v>
      </c>
      <c r="D196" s="6">
        <f t="shared" si="22"/>
        <v>16.448377872142398</v>
      </c>
      <c r="E196" s="6">
        <f t="shared" si="23"/>
        <v>3.8405423271275168</v>
      </c>
      <c r="F196" s="6"/>
      <c r="G196" s="2" t="s">
        <v>1000</v>
      </c>
      <c r="H196" s="2">
        <v>3.1519999999999602</v>
      </c>
      <c r="I196" s="2" t="s">
        <v>1001</v>
      </c>
      <c r="J196" s="2">
        <f t="shared" si="24"/>
        <v>16.448382514479057</v>
      </c>
      <c r="K196" s="2">
        <f t="shared" si="25"/>
        <v>3.8405422821227018</v>
      </c>
      <c r="L196" s="2">
        <f t="shared" si="26"/>
        <v>16.471425768171795</v>
      </c>
      <c r="M196" s="2">
        <f t="shared" si="27"/>
        <v>3.8405515566947881</v>
      </c>
      <c r="N196" s="6"/>
      <c r="O196" s="2" t="s">
        <v>1000</v>
      </c>
      <c r="P196" s="2">
        <v>3.1519999999999602</v>
      </c>
      <c r="Q196" s="2" t="s">
        <v>1001</v>
      </c>
      <c r="R196" s="1">
        <f t="shared" si="28"/>
        <v>16.448253140995799</v>
      </c>
      <c r="S196" s="1">
        <f t="shared" si="29"/>
        <v>3.8405435363250757</v>
      </c>
      <c r="T196" s="1">
        <f t="shared" si="30"/>
        <v>3.8404364812989695</v>
      </c>
      <c r="U196" s="1">
        <f t="shared" si="31"/>
        <v>3.8404364844123919</v>
      </c>
      <c r="V196" s="1">
        <f t="shared" si="32"/>
        <v>3.8403294387260098</v>
      </c>
    </row>
    <row r="197" spans="1:22" x14ac:dyDescent="0.25">
      <c r="A197" s="6" t="s">
        <v>1002</v>
      </c>
      <c r="B197" s="6">
        <v>3.15799999999996</v>
      </c>
      <c r="C197" s="6" t="s">
        <v>1003</v>
      </c>
      <c r="D197" s="6">
        <f t="shared" si="22"/>
        <v>16.471421126105163</v>
      </c>
      <c r="E197" s="6">
        <f t="shared" si="23"/>
        <v>3.8403282234426301</v>
      </c>
      <c r="F197" s="6"/>
      <c r="G197" s="2" t="s">
        <v>1002</v>
      </c>
      <c r="H197" s="2">
        <v>3.15799999999996</v>
      </c>
      <c r="I197" s="2" t="s">
        <v>1003</v>
      </c>
      <c r="J197" s="2">
        <f t="shared" si="24"/>
        <v>16.471425795995511</v>
      </c>
      <c r="K197" s="2">
        <f t="shared" si="25"/>
        <v>3.8403281781733312</v>
      </c>
      <c r="L197" s="2">
        <f t="shared" si="26"/>
        <v>16.494467765064552</v>
      </c>
      <c r="M197" s="2">
        <f t="shared" si="27"/>
        <v>3.8403374646582575</v>
      </c>
      <c r="N197" s="6"/>
      <c r="O197" s="2" t="s">
        <v>1002</v>
      </c>
      <c r="P197" s="2">
        <v>3.15799999999996</v>
      </c>
      <c r="Q197" s="2" t="s">
        <v>1003</v>
      </c>
      <c r="R197" s="1">
        <f t="shared" si="28"/>
        <v>16.471295759902272</v>
      </c>
      <c r="S197" s="1">
        <f t="shared" si="29"/>
        <v>3.8403294387260098</v>
      </c>
      <c r="T197" s="1">
        <f t="shared" si="30"/>
        <v>3.8402224023786271</v>
      </c>
      <c r="U197" s="1">
        <f t="shared" si="31"/>
        <v>3.8402224054913252</v>
      </c>
      <c r="V197" s="1">
        <f t="shared" si="32"/>
        <v>3.8401153784814932</v>
      </c>
    </row>
    <row r="198" spans="1:22" x14ac:dyDescent="0.25">
      <c r="A198" s="6" t="s">
        <v>1004</v>
      </c>
      <c r="B198" s="6">
        <v>3.1639999999999602</v>
      </c>
      <c r="C198" s="6" t="s">
        <v>1005</v>
      </c>
      <c r="D198" s="6">
        <f t="shared" ref="D198:D261" si="33">D197+(0.006*E197)</f>
        <v>16.49446309544582</v>
      </c>
      <c r="E198" s="6">
        <f t="shared" ref="E198:E261" si="34">4-(D198/(100+B198))</f>
        <v>3.8401141571144408</v>
      </c>
      <c r="F198" s="6"/>
      <c r="G198" s="2" t="s">
        <v>1004</v>
      </c>
      <c r="H198" s="2">
        <v>3.1639999999999602</v>
      </c>
      <c r="I198" s="2" t="s">
        <v>1005</v>
      </c>
      <c r="J198" s="2">
        <f t="shared" ref="J198:J261" si="35">J197+((0.006*0.5)*(K197+M197))</f>
        <v>16.494467792924006</v>
      </c>
      <c r="K198" s="2">
        <f t="shared" ref="K198:K261" si="36">4-(J198/(100+H198))</f>
        <v>3.8401141115803572</v>
      </c>
      <c r="L198" s="2">
        <f t="shared" ref="L198:L261" si="37">J198+(0.006*K198)</f>
        <v>16.517508477593488</v>
      </c>
      <c r="M198" s="2">
        <f t="shared" ref="M198:M261" si="38">4-(J198/(100+(H198+0.006)))</f>
        <v>3.840123409974566</v>
      </c>
      <c r="N198" s="6"/>
      <c r="O198" s="2" t="s">
        <v>1004</v>
      </c>
      <c r="P198" s="2">
        <v>3.1639999999999602</v>
      </c>
      <c r="Q198" s="2" t="s">
        <v>1005</v>
      </c>
      <c r="R198" s="1">
        <f t="shared" ref="R198:R261" si="39">R197+(((1/6)*0.006)*(S197+(2*T197)+(U197*2)+V197))</f>
        <v>16.494337094335219</v>
      </c>
      <c r="S198" s="1">
        <f t="shared" ref="S198:S261" si="40">4-(R198/(100+P198))</f>
        <v>3.8401153784814932</v>
      </c>
      <c r="T198" s="1">
        <f t="shared" ref="T198:T261" si="41">4-((R198+(0.5*S198*0.006))/(100+(P198+(0.5*0.006))))</f>
        <v>3.8400083608084885</v>
      </c>
      <c r="U198" s="1">
        <f t="shared" ref="U198:U261" si="42">4-((R198+(0.5*T198*0.006))/(100+(P198+(0.5*0.006))))</f>
        <v>3.8400083639204623</v>
      </c>
      <c r="V198" s="1">
        <f t="shared" ref="V198:V261" si="43">4-((R198+(U198*0.006))/(100+(P198+0.006)))</f>
        <v>3.8399013555828367</v>
      </c>
    </row>
    <row r="199" spans="1:22" x14ac:dyDescent="0.25">
      <c r="A199" s="6" t="s">
        <v>1006</v>
      </c>
      <c r="B199" s="6">
        <v>3.16999999999996</v>
      </c>
      <c r="C199" s="6" t="s">
        <v>1007</v>
      </c>
      <c r="D199" s="6">
        <f t="shared" si="33"/>
        <v>16.517503780388505</v>
      </c>
      <c r="E199" s="6">
        <f t="shared" si="34"/>
        <v>3.8399001281342588</v>
      </c>
      <c r="F199" s="6"/>
      <c r="G199" s="2" t="s">
        <v>1006</v>
      </c>
      <c r="H199" s="2">
        <v>3.16999999999996</v>
      </c>
      <c r="I199" s="2" t="s">
        <v>1007</v>
      </c>
      <c r="J199" s="2">
        <f t="shared" si="35"/>
        <v>16.517508505488671</v>
      </c>
      <c r="K199" s="2">
        <f t="shared" si="36"/>
        <v>3.8399000823350908</v>
      </c>
      <c r="L199" s="2">
        <f t="shared" si="37"/>
        <v>16.540547905982681</v>
      </c>
      <c r="M199" s="2">
        <f t="shared" si="38"/>
        <v>3.839909392635025</v>
      </c>
      <c r="N199" s="6"/>
      <c r="O199" s="2" t="s">
        <v>1006</v>
      </c>
      <c r="P199" s="2">
        <v>3.16999999999996</v>
      </c>
      <c r="Q199" s="2" t="s">
        <v>1007</v>
      </c>
      <c r="R199" s="1">
        <f t="shared" si="39"/>
        <v>16.51737714451874</v>
      </c>
      <c r="S199" s="1">
        <f t="shared" si="40"/>
        <v>3.8399013555828367</v>
      </c>
      <c r="T199" s="1">
        <f t="shared" si="41"/>
        <v>3.839794356579866</v>
      </c>
      <c r="U199" s="1">
        <f t="shared" si="42"/>
        <v>3.8397943596911159</v>
      </c>
      <c r="V199" s="1">
        <f t="shared" si="43"/>
        <v>3.8396873700213527</v>
      </c>
    </row>
    <row r="200" spans="1:22" x14ac:dyDescent="0.25">
      <c r="A200" s="6" t="s">
        <v>1008</v>
      </c>
      <c r="B200" s="6">
        <v>3.1759999999999602</v>
      </c>
      <c r="C200" s="6" t="s">
        <v>1009</v>
      </c>
      <c r="D200" s="6">
        <f t="shared" si="33"/>
        <v>16.540543181157311</v>
      </c>
      <c r="E200" s="6">
        <f t="shared" si="34"/>
        <v>3.8396861364933965</v>
      </c>
      <c r="F200" s="6"/>
      <c r="G200" s="2" t="s">
        <v>1008</v>
      </c>
      <c r="H200" s="2">
        <v>3.1759999999999602</v>
      </c>
      <c r="I200" s="2" t="s">
        <v>1009</v>
      </c>
      <c r="J200" s="2">
        <f t="shared" si="35"/>
        <v>16.540547933913579</v>
      </c>
      <c r="K200" s="2">
        <f t="shared" si="36"/>
        <v>3.8396860904288439</v>
      </c>
      <c r="L200" s="2">
        <f t="shared" si="37"/>
        <v>16.563586050456152</v>
      </c>
      <c r="M200" s="2">
        <f t="shared" si="38"/>
        <v>3.8396954126309475</v>
      </c>
      <c r="N200" s="6"/>
      <c r="O200" s="2" t="s">
        <v>1008</v>
      </c>
      <c r="P200" s="2">
        <v>3.1759999999999602</v>
      </c>
      <c r="Q200" s="2" t="s">
        <v>1009</v>
      </c>
      <c r="R200" s="1">
        <f t="shared" si="39"/>
        <v>16.540415910676884</v>
      </c>
      <c r="S200" s="1">
        <f t="shared" si="40"/>
        <v>3.8396873700213527</v>
      </c>
      <c r="T200" s="1">
        <f t="shared" si="41"/>
        <v>3.8395803896840737</v>
      </c>
      <c r="U200" s="1">
        <f t="shared" si="42"/>
        <v>3.8395803927946002</v>
      </c>
      <c r="V200" s="1">
        <f t="shared" si="43"/>
        <v>3.8394734217883579</v>
      </c>
    </row>
    <row r="201" spans="1:22" x14ac:dyDescent="0.25">
      <c r="A201" s="6" t="s">
        <v>1010</v>
      </c>
      <c r="B201" s="6">
        <v>3.18199999999996</v>
      </c>
      <c r="C201" s="6" t="s">
        <v>1011</v>
      </c>
      <c r="D201" s="6">
        <f t="shared" si="33"/>
        <v>16.56358129797627</v>
      </c>
      <c r="E201" s="6">
        <f t="shared" si="34"/>
        <v>3.8394721821831688</v>
      </c>
      <c r="F201" s="6"/>
      <c r="G201" s="2" t="s">
        <v>1010</v>
      </c>
      <c r="H201" s="2">
        <v>3.18199999999996</v>
      </c>
      <c r="I201" s="2" t="s">
        <v>1011</v>
      </c>
      <c r="J201" s="2">
        <f t="shared" si="35"/>
        <v>16.563586078422759</v>
      </c>
      <c r="K201" s="2">
        <f t="shared" si="36"/>
        <v>3.8394721358529322</v>
      </c>
      <c r="L201" s="2">
        <f t="shared" si="37"/>
        <v>16.586622911237878</v>
      </c>
      <c r="M201" s="2">
        <f t="shared" si="38"/>
        <v>3.8394814699536499</v>
      </c>
      <c r="N201" s="6"/>
      <c r="O201" s="2" t="s">
        <v>1010</v>
      </c>
      <c r="P201" s="2">
        <v>3.18199999999996</v>
      </c>
      <c r="Q201" s="2" t="s">
        <v>1011</v>
      </c>
      <c r="R201" s="1">
        <f t="shared" si="39"/>
        <v>16.563453393033651</v>
      </c>
      <c r="S201" s="1">
        <f t="shared" si="40"/>
        <v>3.8394734217883579</v>
      </c>
      <c r="T201" s="1">
        <f t="shared" si="41"/>
        <v>3.8393664601124291</v>
      </c>
      <c r="U201" s="1">
        <f t="shared" si="42"/>
        <v>3.8393664632222322</v>
      </c>
      <c r="V201" s="1">
        <f t="shared" si="43"/>
        <v>3.8392595108751695</v>
      </c>
    </row>
    <row r="202" spans="1:22" x14ac:dyDescent="0.25">
      <c r="A202" s="6" t="s">
        <v>1012</v>
      </c>
      <c r="B202" s="6">
        <v>3.1879999999999602</v>
      </c>
      <c r="C202" s="6" t="s">
        <v>1013</v>
      </c>
      <c r="D202" s="6">
        <f t="shared" si="33"/>
        <v>16.586618131069368</v>
      </c>
      <c r="E202" s="6">
        <f t="shared" si="34"/>
        <v>3.8392582651948932</v>
      </c>
      <c r="F202" s="6"/>
      <c r="G202" s="2" t="s">
        <v>1012</v>
      </c>
      <c r="H202" s="2">
        <v>3.1879999999999602</v>
      </c>
      <c r="I202" s="2" t="s">
        <v>1013</v>
      </c>
      <c r="J202" s="2">
        <f t="shared" si="35"/>
        <v>16.586622939240179</v>
      </c>
      <c r="K202" s="2">
        <f t="shared" si="36"/>
        <v>3.8392582185986726</v>
      </c>
      <c r="L202" s="2">
        <f t="shared" si="37"/>
        <v>16.609658488551773</v>
      </c>
      <c r="M202" s="2">
        <f t="shared" si="38"/>
        <v>3.8392675645944512</v>
      </c>
      <c r="N202" s="6"/>
      <c r="O202" s="2" t="s">
        <v>1012</v>
      </c>
      <c r="P202" s="2">
        <v>3.1879999999999602</v>
      </c>
      <c r="Q202" s="2" t="s">
        <v>1013</v>
      </c>
      <c r="R202" s="1">
        <f t="shared" si="39"/>
        <v>16.586489591812985</v>
      </c>
      <c r="S202" s="1">
        <f t="shared" si="40"/>
        <v>3.8392595108751695</v>
      </c>
      <c r="T202" s="1">
        <f t="shared" si="41"/>
        <v>3.8391525678562508</v>
      </c>
      <c r="U202" s="1">
        <f t="shared" si="42"/>
        <v>3.8391525709653305</v>
      </c>
      <c r="V202" s="1">
        <f t="shared" si="43"/>
        <v>3.839045637273109</v>
      </c>
    </row>
    <row r="203" spans="1:22" x14ac:dyDescent="0.25">
      <c r="A203" s="6" t="s">
        <v>1014</v>
      </c>
      <c r="B203" s="6">
        <v>3.19399999999996</v>
      </c>
      <c r="C203" s="6" t="s">
        <v>1015</v>
      </c>
      <c r="D203" s="6">
        <f t="shared" si="33"/>
        <v>16.609653680660539</v>
      </c>
      <c r="E203" s="6">
        <f t="shared" si="34"/>
        <v>3.8390443855198892</v>
      </c>
      <c r="F203" s="6"/>
      <c r="G203" s="2" t="s">
        <v>1014</v>
      </c>
      <c r="H203" s="2">
        <v>3.19399999999996</v>
      </c>
      <c r="I203" s="2" t="s">
        <v>1015</v>
      </c>
      <c r="J203" s="2">
        <f t="shared" si="35"/>
        <v>16.609658516589757</v>
      </c>
      <c r="K203" s="2">
        <f t="shared" si="36"/>
        <v>3.8390443386573856</v>
      </c>
      <c r="L203" s="2">
        <f t="shared" si="37"/>
        <v>16.632692782621703</v>
      </c>
      <c r="M203" s="2">
        <f t="shared" si="38"/>
        <v>3.8390536965446729</v>
      </c>
      <c r="N203" s="6"/>
      <c r="O203" s="2" t="s">
        <v>1014</v>
      </c>
      <c r="P203" s="2">
        <v>3.19399999999996</v>
      </c>
      <c r="Q203" s="2" t="s">
        <v>1015</v>
      </c>
      <c r="R203" s="1">
        <f t="shared" si="39"/>
        <v>16.609524507238778</v>
      </c>
      <c r="S203" s="1">
        <f t="shared" si="40"/>
        <v>3.839045637273109</v>
      </c>
      <c r="T203" s="1">
        <f t="shared" si="41"/>
        <v>3.8389387129068617</v>
      </c>
      <c r="U203" s="1">
        <f t="shared" si="42"/>
        <v>3.8389387160152184</v>
      </c>
      <c r="V203" s="1">
        <f t="shared" si="43"/>
        <v>3.8388318009734994</v>
      </c>
    </row>
    <row r="204" spans="1:22" x14ac:dyDescent="0.25">
      <c r="A204" s="6" t="s">
        <v>1016</v>
      </c>
      <c r="B204" s="6">
        <v>3.1999999999999602</v>
      </c>
      <c r="C204" s="6" t="s">
        <v>1017</v>
      </c>
      <c r="D204" s="6">
        <f t="shared" si="33"/>
        <v>16.632687946973657</v>
      </c>
      <c r="E204" s="6">
        <f t="shared" si="34"/>
        <v>3.8388305431494798</v>
      </c>
      <c r="F204" s="6"/>
      <c r="G204" s="2" t="s">
        <v>1016</v>
      </c>
      <c r="H204" s="2">
        <v>3.1999999999999602</v>
      </c>
      <c r="I204" s="2" t="s">
        <v>1017</v>
      </c>
      <c r="J204" s="2">
        <f t="shared" si="35"/>
        <v>16.632692810695364</v>
      </c>
      <c r="K204" s="2">
        <f t="shared" si="36"/>
        <v>3.8388304960203938</v>
      </c>
      <c r="L204" s="2">
        <f t="shared" si="37"/>
        <v>16.655725793671486</v>
      </c>
      <c r="M204" s="2">
        <f t="shared" si="38"/>
        <v>3.838839865795638</v>
      </c>
      <c r="N204" s="6"/>
      <c r="O204" s="2" t="s">
        <v>1016</v>
      </c>
      <c r="P204" s="2">
        <v>3.1999999999999602</v>
      </c>
      <c r="Q204" s="2" t="s">
        <v>1017</v>
      </c>
      <c r="R204" s="1">
        <f t="shared" si="39"/>
        <v>16.632558139534869</v>
      </c>
      <c r="S204" s="1">
        <f t="shared" si="40"/>
        <v>3.8388318009734994</v>
      </c>
      <c r="T204" s="1">
        <f t="shared" si="41"/>
        <v>3.8387248952555857</v>
      </c>
      <c r="U204" s="1">
        <f t="shared" si="42"/>
        <v>3.8387248983632198</v>
      </c>
      <c r="V204" s="1">
        <f t="shared" si="43"/>
        <v>3.8386180019676659</v>
      </c>
    </row>
    <row r="205" spans="1:22" x14ac:dyDescent="0.25">
      <c r="A205" s="6" t="s">
        <v>1018</v>
      </c>
      <c r="B205" s="6">
        <v>3.20599999999996</v>
      </c>
      <c r="C205" s="6" t="s">
        <v>1019</v>
      </c>
      <c r="D205" s="6">
        <f t="shared" si="33"/>
        <v>16.655720930232555</v>
      </c>
      <c r="E205" s="6">
        <f t="shared" si="34"/>
        <v>3.83861673807499</v>
      </c>
      <c r="F205" s="6"/>
      <c r="G205" s="2" t="s">
        <v>1018</v>
      </c>
      <c r="H205" s="2">
        <v>3.20599999999996</v>
      </c>
      <c r="I205" s="2" t="s">
        <v>1019</v>
      </c>
      <c r="J205" s="2">
        <f t="shared" si="35"/>
        <v>16.655725821780813</v>
      </c>
      <c r="K205" s="2">
        <f t="shared" si="36"/>
        <v>3.8386166906790224</v>
      </c>
      <c r="L205" s="2">
        <f t="shared" si="37"/>
        <v>16.678757521924886</v>
      </c>
      <c r="M205" s="2">
        <f t="shared" si="38"/>
        <v>3.8386260723386738</v>
      </c>
      <c r="N205" s="6"/>
      <c r="O205" s="2" t="s">
        <v>1018</v>
      </c>
      <c r="P205" s="2">
        <v>3.20599999999996</v>
      </c>
      <c r="Q205" s="2" t="s">
        <v>1019</v>
      </c>
      <c r="R205" s="1">
        <f t="shared" si="39"/>
        <v>16.655590488925046</v>
      </c>
      <c r="S205" s="1">
        <f t="shared" si="40"/>
        <v>3.8386180019676659</v>
      </c>
      <c r="T205" s="1">
        <f t="shared" si="41"/>
        <v>3.8385111148937501</v>
      </c>
      <c r="U205" s="1">
        <f t="shared" si="42"/>
        <v>3.8385111180006612</v>
      </c>
      <c r="V205" s="1">
        <f t="shared" si="43"/>
        <v>3.8384042402469376</v>
      </c>
    </row>
    <row r="206" spans="1:22" x14ac:dyDescent="0.25">
      <c r="A206" s="6" t="s">
        <v>1020</v>
      </c>
      <c r="B206" s="6">
        <v>3.2119999999999602</v>
      </c>
      <c r="C206" s="6" t="s">
        <v>1021</v>
      </c>
      <c r="D206" s="6">
        <f t="shared" si="33"/>
        <v>16.678752630661005</v>
      </c>
      <c r="E206" s="6">
        <f t="shared" si="34"/>
        <v>3.8384029702877474</v>
      </c>
      <c r="F206" s="6"/>
      <c r="G206" s="2" t="s">
        <v>1020</v>
      </c>
      <c r="H206" s="2">
        <v>3.2119999999999602</v>
      </c>
      <c r="I206" s="2" t="s">
        <v>1021</v>
      </c>
      <c r="J206" s="2">
        <f t="shared" si="35"/>
        <v>16.678757550069864</v>
      </c>
      <c r="K206" s="2">
        <f t="shared" si="36"/>
        <v>3.8384029226245993</v>
      </c>
      <c r="L206" s="2">
        <f t="shared" si="37"/>
        <v>16.701787967605611</v>
      </c>
      <c r="M206" s="2">
        <f t="shared" si="38"/>
        <v>3.8384123161651083</v>
      </c>
      <c r="N206" s="6"/>
      <c r="O206" s="2" t="s">
        <v>1020</v>
      </c>
      <c r="P206" s="2">
        <v>3.2119999999999602</v>
      </c>
      <c r="Q206" s="2" t="s">
        <v>1021</v>
      </c>
      <c r="R206" s="1">
        <f t="shared" si="39"/>
        <v>16.67862155563305</v>
      </c>
      <c r="S206" s="1">
        <f t="shared" si="40"/>
        <v>3.8384042402469376</v>
      </c>
      <c r="T206" s="1">
        <f t="shared" si="41"/>
        <v>3.838297371812684</v>
      </c>
      <c r="U206" s="1">
        <f t="shared" si="42"/>
        <v>3.8382973749188731</v>
      </c>
      <c r="V206" s="1">
        <f t="shared" si="43"/>
        <v>3.838190515802645</v>
      </c>
    </row>
    <row r="207" spans="1:22" x14ac:dyDescent="0.25">
      <c r="A207" s="6" t="s">
        <v>1022</v>
      </c>
      <c r="B207" s="6">
        <v>3.21799999999996</v>
      </c>
      <c r="C207" s="6" t="s">
        <v>1023</v>
      </c>
      <c r="D207" s="6">
        <f t="shared" si="33"/>
        <v>16.701783048482731</v>
      </c>
      <c r="E207" s="6">
        <f t="shared" si="34"/>
        <v>3.8381892397790818</v>
      </c>
      <c r="F207" s="6"/>
      <c r="G207" s="2" t="s">
        <v>1022</v>
      </c>
      <c r="H207" s="2">
        <v>3.21799999999996</v>
      </c>
      <c r="I207" s="2" t="s">
        <v>1023</v>
      </c>
      <c r="J207" s="2">
        <f t="shared" si="35"/>
        <v>16.701787995786233</v>
      </c>
      <c r="K207" s="2">
        <f t="shared" si="36"/>
        <v>3.8381891918484543</v>
      </c>
      <c r="L207" s="2">
        <f t="shared" si="37"/>
        <v>16.724817130937325</v>
      </c>
      <c r="M207" s="2">
        <f t="shared" si="38"/>
        <v>3.8381985972662731</v>
      </c>
      <c r="N207" s="6"/>
      <c r="O207" s="2" t="s">
        <v>1022</v>
      </c>
      <c r="P207" s="2">
        <v>3.21799999999996</v>
      </c>
      <c r="Q207" s="2" t="s">
        <v>1023</v>
      </c>
      <c r="R207" s="1">
        <f t="shared" si="39"/>
        <v>16.701651339882563</v>
      </c>
      <c r="S207" s="1">
        <f t="shared" si="40"/>
        <v>3.838190515802645</v>
      </c>
      <c r="T207" s="1">
        <f t="shared" si="41"/>
        <v>3.8380836660037203</v>
      </c>
      <c r="U207" s="1">
        <f t="shared" si="42"/>
        <v>3.8380836691091873</v>
      </c>
      <c r="V207" s="1">
        <f t="shared" si="43"/>
        <v>3.8379768286261218</v>
      </c>
    </row>
    <row r="208" spans="1:22" x14ac:dyDescent="0.25">
      <c r="A208" s="6" t="s">
        <v>1024</v>
      </c>
      <c r="B208" s="6">
        <v>3.2239999999999598</v>
      </c>
      <c r="C208" s="6" t="s">
        <v>1025</v>
      </c>
      <c r="D208" s="6">
        <f t="shared" si="33"/>
        <v>16.724812183921404</v>
      </c>
      <c r="E208" s="6">
        <f t="shared" si="34"/>
        <v>3.837975546540326</v>
      </c>
      <c r="F208" s="6"/>
      <c r="G208" s="2" t="s">
        <v>1024</v>
      </c>
      <c r="H208" s="2">
        <v>3.2239999999999598</v>
      </c>
      <c r="I208" s="2" t="s">
        <v>1025</v>
      </c>
      <c r="J208" s="2">
        <f t="shared" si="35"/>
        <v>16.724817159153577</v>
      </c>
      <c r="K208" s="2">
        <f t="shared" si="36"/>
        <v>3.8379754983419208</v>
      </c>
      <c r="L208" s="2">
        <f t="shared" si="37"/>
        <v>16.747845012143628</v>
      </c>
      <c r="M208" s="2">
        <f t="shared" si="38"/>
        <v>3.837984915633502</v>
      </c>
      <c r="N208" s="6"/>
      <c r="O208" s="2" t="s">
        <v>1024</v>
      </c>
      <c r="P208" s="2">
        <v>3.2239999999999598</v>
      </c>
      <c r="Q208" s="2" t="s">
        <v>1025</v>
      </c>
      <c r="R208" s="1">
        <f t="shared" si="39"/>
        <v>16.724679841897217</v>
      </c>
      <c r="S208" s="1">
        <f t="shared" si="40"/>
        <v>3.8379768286261218</v>
      </c>
      <c r="T208" s="1">
        <f t="shared" si="41"/>
        <v>3.8378699974581929</v>
      </c>
      <c r="U208" s="1">
        <f t="shared" si="42"/>
        <v>3.8378700005629378</v>
      </c>
      <c r="V208" s="1">
        <f t="shared" si="43"/>
        <v>3.8377631787087028</v>
      </c>
    </row>
    <row r="209" spans="1:22" x14ac:dyDescent="0.25">
      <c r="A209" s="6" t="s">
        <v>1026</v>
      </c>
      <c r="B209" s="6">
        <v>3.22999999999996</v>
      </c>
      <c r="C209" s="6" t="s">
        <v>1027</v>
      </c>
      <c r="D209" s="6">
        <f t="shared" si="33"/>
        <v>16.747840037200646</v>
      </c>
      <c r="E209" s="6">
        <f t="shared" si="34"/>
        <v>3.8377618905628146</v>
      </c>
      <c r="F209" s="6"/>
      <c r="G209" s="2" t="s">
        <v>1026</v>
      </c>
      <c r="H209" s="2">
        <v>3.22999999999996</v>
      </c>
      <c r="I209" s="2" t="s">
        <v>1027</v>
      </c>
      <c r="J209" s="2">
        <f t="shared" si="35"/>
        <v>16.747845040395504</v>
      </c>
      <c r="K209" s="2">
        <f t="shared" si="36"/>
        <v>3.8377618420963335</v>
      </c>
      <c r="L209" s="2">
        <f t="shared" si="37"/>
        <v>16.770871611448083</v>
      </c>
      <c r="M209" s="2">
        <f t="shared" si="38"/>
        <v>3.8377712712581316</v>
      </c>
      <c r="N209" s="6"/>
      <c r="O209" s="2" t="s">
        <v>1026</v>
      </c>
      <c r="P209" s="2">
        <v>3.22999999999996</v>
      </c>
      <c r="Q209" s="2" t="s">
        <v>1027</v>
      </c>
      <c r="R209" s="1">
        <f t="shared" si="39"/>
        <v>16.747707061900595</v>
      </c>
      <c r="S209" s="1">
        <f t="shared" si="40"/>
        <v>3.8377631787087028</v>
      </c>
      <c r="T209" s="1">
        <f t="shared" si="41"/>
        <v>3.8376563661674394</v>
      </c>
      <c r="U209" s="1">
        <f t="shared" si="42"/>
        <v>3.8376563692714627</v>
      </c>
      <c r="V209" s="1">
        <f t="shared" si="43"/>
        <v>3.8375495660417274</v>
      </c>
    </row>
    <row r="210" spans="1:22" x14ac:dyDescent="0.25">
      <c r="A210" s="6" t="s">
        <v>1028</v>
      </c>
      <c r="B210" s="6">
        <v>3.2359999999999598</v>
      </c>
      <c r="C210" s="6" t="s">
        <v>1029</v>
      </c>
      <c r="D210" s="6">
        <f t="shared" si="33"/>
        <v>16.770866608544022</v>
      </c>
      <c r="E210" s="6">
        <f t="shared" si="34"/>
        <v>3.8375482718378859</v>
      </c>
      <c r="F210" s="6"/>
      <c r="G210" s="2" t="s">
        <v>1028</v>
      </c>
      <c r="H210" s="2">
        <v>3.2359999999999598</v>
      </c>
      <c r="I210" s="2" t="s">
        <v>1029</v>
      </c>
      <c r="J210" s="2">
        <f t="shared" si="35"/>
        <v>16.770871639735567</v>
      </c>
      <c r="K210" s="2">
        <f t="shared" si="36"/>
        <v>3.8375482231030302</v>
      </c>
      <c r="L210" s="2">
        <f t="shared" si="37"/>
        <v>16.793896929074187</v>
      </c>
      <c r="M210" s="2">
        <f t="shared" si="38"/>
        <v>3.8375576641315012</v>
      </c>
      <c r="N210" s="6"/>
      <c r="O210" s="2" t="s">
        <v>1028</v>
      </c>
      <c r="P210" s="2">
        <v>3.2359999999999598</v>
      </c>
      <c r="Q210" s="2" t="s">
        <v>1029</v>
      </c>
      <c r="R210" s="1">
        <f t="shared" si="39"/>
        <v>16.770733000116223</v>
      </c>
      <c r="S210" s="1">
        <f t="shared" si="40"/>
        <v>3.8375495660417274</v>
      </c>
      <c r="T210" s="1">
        <f t="shared" si="41"/>
        <v>3.8374427721227988</v>
      </c>
      <c r="U210" s="1">
        <f t="shared" si="42"/>
        <v>3.8374427752261004</v>
      </c>
      <c r="V210" s="1">
        <f t="shared" si="43"/>
        <v>3.8373359906165359</v>
      </c>
    </row>
    <row r="211" spans="1:22" x14ac:dyDescent="0.25">
      <c r="A211" s="6" t="s">
        <v>1030</v>
      </c>
      <c r="B211" s="6">
        <v>3.24199999999996</v>
      </c>
      <c r="C211" s="6" t="s">
        <v>1031</v>
      </c>
      <c r="D211" s="6">
        <f t="shared" si="33"/>
        <v>16.793891898175051</v>
      </c>
      <c r="E211" s="6">
        <f t="shared" si="34"/>
        <v>3.8373346903568795</v>
      </c>
      <c r="F211" s="6"/>
      <c r="G211" s="2" t="s">
        <v>1030</v>
      </c>
      <c r="H211" s="2">
        <v>3.24199999999996</v>
      </c>
      <c r="I211" s="2" t="s">
        <v>1031</v>
      </c>
      <c r="J211" s="2">
        <f t="shared" si="35"/>
        <v>16.793896957397269</v>
      </c>
      <c r="K211" s="2">
        <f t="shared" si="36"/>
        <v>3.8373346413533516</v>
      </c>
      <c r="L211" s="2">
        <f t="shared" si="37"/>
        <v>16.816920965245391</v>
      </c>
      <c r="M211" s="2">
        <f t="shared" si="38"/>
        <v>3.8373440942449513</v>
      </c>
      <c r="N211" s="6"/>
      <c r="O211" s="2" t="s">
        <v>1030</v>
      </c>
      <c r="P211" s="2">
        <v>3.24199999999996</v>
      </c>
      <c r="Q211" s="2" t="s">
        <v>1031</v>
      </c>
      <c r="R211" s="1">
        <f t="shared" si="39"/>
        <v>16.793757656767578</v>
      </c>
      <c r="S211" s="1">
        <f t="shared" si="40"/>
        <v>3.8373359906165359</v>
      </c>
      <c r="T211" s="1">
        <f t="shared" si="41"/>
        <v>3.837229215315614</v>
      </c>
      <c r="U211" s="1">
        <f t="shared" si="42"/>
        <v>3.8372292184181944</v>
      </c>
      <c r="V211" s="1">
        <f t="shared" si="43"/>
        <v>3.837122452424472</v>
      </c>
    </row>
    <row r="212" spans="1:22" x14ac:dyDescent="0.25">
      <c r="A212" s="6" t="s">
        <v>1032</v>
      </c>
      <c r="B212" s="6">
        <v>3.24799999999995</v>
      </c>
      <c r="C212" s="6" t="s">
        <v>1033</v>
      </c>
      <c r="D212" s="6">
        <f t="shared" si="33"/>
        <v>16.816915906317192</v>
      </c>
      <c r="E212" s="6">
        <f t="shared" si="34"/>
        <v>3.8371211461111381</v>
      </c>
      <c r="F212" s="6"/>
      <c r="G212" s="2" t="s">
        <v>1032</v>
      </c>
      <c r="H212" s="2">
        <v>3.24799999999995</v>
      </c>
      <c r="I212" s="2" t="s">
        <v>1033</v>
      </c>
      <c r="J212" s="2">
        <f t="shared" si="35"/>
        <v>16.816920993604064</v>
      </c>
      <c r="K212" s="2">
        <f t="shared" si="36"/>
        <v>3.83712109683864</v>
      </c>
      <c r="L212" s="2">
        <f t="shared" si="37"/>
        <v>16.839943720185097</v>
      </c>
      <c r="M212" s="2">
        <f t="shared" si="38"/>
        <v>3.8371305615898263</v>
      </c>
      <c r="N212" s="6"/>
      <c r="O212" s="2" t="s">
        <v>1032</v>
      </c>
      <c r="P212" s="2">
        <v>3.24799999999995</v>
      </c>
      <c r="Q212" s="2" t="s">
        <v>1033</v>
      </c>
      <c r="R212" s="1">
        <f t="shared" si="39"/>
        <v>16.816781032078087</v>
      </c>
      <c r="S212" s="1">
        <f t="shared" si="40"/>
        <v>3.837122452424472</v>
      </c>
      <c r="T212" s="1">
        <f t="shared" si="41"/>
        <v>3.8370156957372288</v>
      </c>
      <c r="U212" s="1">
        <f t="shared" si="42"/>
        <v>3.837015698839088</v>
      </c>
      <c r="V212" s="1">
        <f t="shared" si="43"/>
        <v>3.8369089514568819</v>
      </c>
    </row>
    <row r="213" spans="1:22" x14ac:dyDescent="0.25">
      <c r="A213" s="6" t="s">
        <v>1034</v>
      </c>
      <c r="B213" s="6">
        <v>3.2539999999999498</v>
      </c>
      <c r="C213" s="6" t="s">
        <v>1035</v>
      </c>
      <c r="D213" s="6">
        <f t="shared" si="33"/>
        <v>16.83993863319386</v>
      </c>
      <c r="E213" s="6">
        <f t="shared" si="34"/>
        <v>3.8369076390920074</v>
      </c>
      <c r="F213" s="6"/>
      <c r="G213" s="2" t="s">
        <v>1034</v>
      </c>
      <c r="H213" s="2">
        <v>3.2539999999999498</v>
      </c>
      <c r="I213" s="2" t="s">
        <v>1035</v>
      </c>
      <c r="J213" s="2">
        <f t="shared" si="35"/>
        <v>16.839943748579351</v>
      </c>
      <c r="K213" s="2">
        <f t="shared" si="36"/>
        <v>3.8369075895502416</v>
      </c>
      <c r="L213" s="2">
        <f t="shared" si="37"/>
        <v>16.862965194116654</v>
      </c>
      <c r="M213" s="2">
        <f t="shared" si="38"/>
        <v>3.836917066157473</v>
      </c>
      <c r="N213" s="6"/>
      <c r="O213" s="2" t="s">
        <v>1034</v>
      </c>
      <c r="P213" s="2">
        <v>3.2539999999999498</v>
      </c>
      <c r="Q213" s="2" t="s">
        <v>1035</v>
      </c>
      <c r="R213" s="1">
        <f t="shared" si="39"/>
        <v>16.839803126271121</v>
      </c>
      <c r="S213" s="1">
        <f t="shared" si="40"/>
        <v>3.8369089514568819</v>
      </c>
      <c r="T213" s="1">
        <f t="shared" si="41"/>
        <v>3.8368022133789914</v>
      </c>
      <c r="U213" s="1">
        <f t="shared" si="42"/>
        <v>3.8368022164801294</v>
      </c>
      <c r="V213" s="1">
        <f t="shared" si="43"/>
        <v>3.8366954877051134</v>
      </c>
    </row>
    <row r="214" spans="1:22" x14ac:dyDescent="0.25">
      <c r="A214" s="6" t="s">
        <v>1036</v>
      </c>
      <c r="B214" s="6">
        <v>3.25999999999995</v>
      </c>
      <c r="C214" s="6" t="s">
        <v>1037</v>
      </c>
      <c r="D214" s="6">
        <f t="shared" si="33"/>
        <v>16.862960079028412</v>
      </c>
      <c r="E214" s="6">
        <f t="shared" si="34"/>
        <v>3.8366941692908347</v>
      </c>
      <c r="F214" s="6"/>
      <c r="G214" s="2" t="s">
        <v>1036</v>
      </c>
      <c r="H214" s="2">
        <v>3.25999999999995</v>
      </c>
      <c r="I214" s="2" t="s">
        <v>1037</v>
      </c>
      <c r="J214" s="2">
        <f t="shared" si="35"/>
        <v>16.862965222546475</v>
      </c>
      <c r="K214" s="2">
        <f t="shared" si="36"/>
        <v>3.8366941194795032</v>
      </c>
      <c r="L214" s="2">
        <f t="shared" si="37"/>
        <v>16.88598538726335</v>
      </c>
      <c r="M214" s="2">
        <f t="shared" si="38"/>
        <v>3.8367036079392398</v>
      </c>
      <c r="N214" s="6"/>
      <c r="O214" s="2" t="s">
        <v>1036</v>
      </c>
      <c r="P214" s="2">
        <v>3.25999999999995</v>
      </c>
      <c r="Q214" s="2" t="s">
        <v>1037</v>
      </c>
      <c r="R214" s="1">
        <f t="shared" si="39"/>
        <v>16.862823939570003</v>
      </c>
      <c r="S214" s="1">
        <f t="shared" si="40"/>
        <v>3.8366954877051134</v>
      </c>
      <c r="T214" s="1">
        <f t="shared" si="41"/>
        <v>3.8365887682322506</v>
      </c>
      <c r="U214" s="1">
        <f t="shared" si="42"/>
        <v>3.8365887713326678</v>
      </c>
      <c r="V214" s="1">
        <f t="shared" si="43"/>
        <v>3.8364820611605173</v>
      </c>
    </row>
    <row r="215" spans="1:22" x14ac:dyDescent="0.25">
      <c r="A215" s="6" t="s">
        <v>1038</v>
      </c>
      <c r="B215" s="6">
        <v>3.2659999999999498</v>
      </c>
      <c r="C215" s="6" t="s">
        <v>1039</v>
      </c>
      <c r="D215" s="6">
        <f t="shared" si="33"/>
        <v>16.885980244044156</v>
      </c>
      <c r="E215" s="6">
        <f t="shared" si="34"/>
        <v>3.8364807366989702</v>
      </c>
      <c r="F215" s="6"/>
      <c r="G215" s="2" t="s">
        <v>1038</v>
      </c>
      <c r="H215" s="2">
        <v>3.2659999999999498</v>
      </c>
      <c r="I215" s="2" t="s">
        <v>1039</v>
      </c>
      <c r="J215" s="2">
        <f t="shared" si="35"/>
        <v>16.885985415728729</v>
      </c>
      <c r="K215" s="2">
        <f t="shared" si="36"/>
        <v>3.8364806866177759</v>
      </c>
      <c r="L215" s="2">
        <f t="shared" si="37"/>
        <v>16.909004299848437</v>
      </c>
      <c r="M215" s="2">
        <f t="shared" si="38"/>
        <v>3.8364901869264783</v>
      </c>
      <c r="N215" s="6"/>
      <c r="O215" s="2" t="s">
        <v>1038</v>
      </c>
      <c r="P215" s="2">
        <v>3.2659999999999498</v>
      </c>
      <c r="Q215" s="2" t="s">
        <v>1039</v>
      </c>
      <c r="R215" s="1">
        <f t="shared" si="39"/>
        <v>16.885843472197998</v>
      </c>
      <c r="S215" s="1">
        <f t="shared" si="40"/>
        <v>3.8364820611605173</v>
      </c>
      <c r="T215" s="1">
        <f t="shared" si="41"/>
        <v>3.8363753602883586</v>
      </c>
      <c r="U215" s="1">
        <f t="shared" si="42"/>
        <v>3.836375363388056</v>
      </c>
      <c r="V215" s="1">
        <f t="shared" si="43"/>
        <v>3.8362686718144481</v>
      </c>
    </row>
    <row r="216" spans="1:22" x14ac:dyDescent="0.25">
      <c r="A216" s="6" t="s">
        <v>1040</v>
      </c>
      <c r="B216" s="6">
        <v>3.2719999999999501</v>
      </c>
      <c r="C216" s="6" t="s">
        <v>1041</v>
      </c>
      <c r="D216" s="6">
        <f t="shared" si="33"/>
        <v>16.908999128464348</v>
      </c>
      <c r="E216" s="6">
        <f t="shared" si="34"/>
        <v>3.8362673413077664</v>
      </c>
      <c r="F216" s="6"/>
      <c r="G216" s="2" t="s">
        <v>1040</v>
      </c>
      <c r="H216" s="2">
        <v>3.2719999999999501</v>
      </c>
      <c r="I216" s="2" t="s">
        <v>1041</v>
      </c>
      <c r="J216" s="2">
        <f t="shared" si="35"/>
        <v>16.909004328349361</v>
      </c>
      <c r="K216" s="2">
        <f t="shared" si="36"/>
        <v>3.8362672909564126</v>
      </c>
      <c r="L216" s="2">
        <f t="shared" si="37"/>
        <v>16.9320219320951</v>
      </c>
      <c r="M216" s="2">
        <f t="shared" si="38"/>
        <v>3.8362768031105428</v>
      </c>
      <c r="N216" s="6"/>
      <c r="O216" s="2" t="s">
        <v>1040</v>
      </c>
      <c r="P216" s="2">
        <v>3.2719999999999501</v>
      </c>
      <c r="Q216" s="2" t="s">
        <v>1041</v>
      </c>
      <c r="R216" s="1">
        <f t="shared" si="39"/>
        <v>16.908861724378326</v>
      </c>
      <c r="S216" s="1">
        <f t="shared" si="40"/>
        <v>3.8362686718144481</v>
      </c>
      <c r="T216" s="1">
        <f t="shared" si="41"/>
        <v>3.8361619895386707</v>
      </c>
      <c r="U216" s="1">
        <f t="shared" si="42"/>
        <v>3.8361619926376473</v>
      </c>
      <c r="V216" s="1">
        <f t="shared" si="43"/>
        <v>3.8360553196582607</v>
      </c>
    </row>
    <row r="217" spans="1:22" x14ac:dyDescent="0.25">
      <c r="A217" s="6" t="s">
        <v>1042</v>
      </c>
      <c r="B217" s="6">
        <v>3.2779999999999498</v>
      </c>
      <c r="C217" s="6" t="s">
        <v>1043</v>
      </c>
      <c r="D217" s="6">
        <f t="shared" si="33"/>
        <v>16.932016732512196</v>
      </c>
      <c r="E217" s="6">
        <f t="shared" si="34"/>
        <v>3.8360539831085787</v>
      </c>
      <c r="F217" s="6"/>
      <c r="G217" s="2" t="s">
        <v>1042</v>
      </c>
      <c r="H217" s="2">
        <v>3.2779999999999498</v>
      </c>
      <c r="I217" s="2" t="s">
        <v>1043</v>
      </c>
      <c r="J217" s="2">
        <f t="shared" si="35"/>
        <v>16.932021960631563</v>
      </c>
      <c r="K217" s="2">
        <f t="shared" si="36"/>
        <v>3.836053932486768</v>
      </c>
      <c r="L217" s="2">
        <f t="shared" si="37"/>
        <v>16.955038284226482</v>
      </c>
      <c r="M217" s="2">
        <f t="shared" si="38"/>
        <v>3.8360634564827896</v>
      </c>
      <c r="N217" s="6"/>
      <c r="O217" s="2" t="s">
        <v>1042</v>
      </c>
      <c r="P217" s="2">
        <v>3.2779999999999498</v>
      </c>
      <c r="Q217" s="2" t="s">
        <v>1043</v>
      </c>
      <c r="R217" s="1">
        <f t="shared" si="39"/>
        <v>16.931878696334152</v>
      </c>
      <c r="S217" s="1">
        <f t="shared" si="40"/>
        <v>3.8360553196582607</v>
      </c>
      <c r="T217" s="1">
        <f t="shared" si="41"/>
        <v>3.8359486559745437</v>
      </c>
      <c r="U217" s="1">
        <f t="shared" si="42"/>
        <v>3.8359486590728005</v>
      </c>
      <c r="V217" s="1">
        <f t="shared" si="43"/>
        <v>3.8358420046833142</v>
      </c>
    </row>
    <row r="218" spans="1:22" x14ac:dyDescent="0.25">
      <c r="A218" s="6" t="s">
        <v>1044</v>
      </c>
      <c r="B218" s="6">
        <v>3.2839999999999501</v>
      </c>
      <c r="C218" s="6" t="s">
        <v>1045</v>
      </c>
      <c r="D218" s="6">
        <f t="shared" si="33"/>
        <v>16.955033056410848</v>
      </c>
      <c r="E218" s="6">
        <f t="shared" si="34"/>
        <v>3.8358406620927652</v>
      </c>
      <c r="F218" s="6"/>
      <c r="G218" s="2" t="s">
        <v>1044</v>
      </c>
      <c r="H218" s="2">
        <v>3.2839999999999501</v>
      </c>
      <c r="I218" s="2" t="s">
        <v>1045</v>
      </c>
      <c r="J218" s="2">
        <f t="shared" si="35"/>
        <v>16.955038312798472</v>
      </c>
      <c r="K218" s="2">
        <f t="shared" si="36"/>
        <v>3.8358406112002008</v>
      </c>
      <c r="L218" s="2">
        <f t="shared" si="37"/>
        <v>16.978053356465672</v>
      </c>
      <c r="M218" s="2">
        <f t="shared" si="38"/>
        <v>3.8358501470345776</v>
      </c>
      <c r="N218" s="6"/>
      <c r="O218" s="2" t="s">
        <v>1044</v>
      </c>
      <c r="P218" s="2">
        <v>3.2839999999999501</v>
      </c>
      <c r="Q218" s="2" t="s">
        <v>1045</v>
      </c>
      <c r="R218" s="1">
        <f t="shared" si="39"/>
        <v>16.95489438828859</v>
      </c>
      <c r="S218" s="1">
        <f t="shared" si="40"/>
        <v>3.8358420046833142</v>
      </c>
      <c r="T218" s="1">
        <f t="shared" si="41"/>
        <v>3.8357353595873378</v>
      </c>
      <c r="U218" s="1">
        <f t="shared" si="42"/>
        <v>3.8357353626848747</v>
      </c>
      <c r="V218" s="1">
        <f t="shared" si="43"/>
        <v>3.835628726880969</v>
      </c>
    </row>
    <row r="219" spans="1:22" x14ac:dyDescent="0.25">
      <c r="A219" s="6" t="s">
        <v>1046</v>
      </c>
      <c r="B219" s="6">
        <v>3.2899999999999499</v>
      </c>
      <c r="C219" s="6" t="s">
        <v>1047</v>
      </c>
      <c r="D219" s="6">
        <f t="shared" si="33"/>
        <v>16.978048100383404</v>
      </c>
      <c r="E219" s="6">
        <f t="shared" si="34"/>
        <v>3.8356273782516856</v>
      </c>
      <c r="F219" s="6"/>
      <c r="G219" s="2" t="s">
        <v>1046</v>
      </c>
      <c r="H219" s="2">
        <v>3.2899999999999499</v>
      </c>
      <c r="I219" s="2" t="s">
        <v>1047</v>
      </c>
      <c r="J219" s="2">
        <f t="shared" si="35"/>
        <v>16.978053385073174</v>
      </c>
      <c r="K219" s="2">
        <f t="shared" si="36"/>
        <v>3.8356273270880705</v>
      </c>
      <c r="L219" s="2">
        <f t="shared" si="37"/>
        <v>17.001067149035702</v>
      </c>
      <c r="M219" s="2">
        <f t="shared" si="38"/>
        <v>3.8356368747572684</v>
      </c>
      <c r="N219" s="6"/>
      <c r="O219" s="2" t="s">
        <v>1046</v>
      </c>
      <c r="P219" s="2">
        <v>3.2899999999999499</v>
      </c>
      <c r="Q219" s="2" t="s">
        <v>1047</v>
      </c>
      <c r="R219" s="1">
        <f t="shared" si="39"/>
        <v>16.9779088004647</v>
      </c>
      <c r="S219" s="1">
        <f t="shared" si="40"/>
        <v>3.835628726880969</v>
      </c>
      <c r="T219" s="1">
        <f t="shared" si="41"/>
        <v>3.8355221003684146</v>
      </c>
      <c r="U219" s="1">
        <f t="shared" si="42"/>
        <v>3.8355221034652316</v>
      </c>
      <c r="V219" s="1">
        <f t="shared" si="43"/>
        <v>3.8354154862425891</v>
      </c>
    </row>
    <row r="220" spans="1:22" x14ac:dyDescent="0.25">
      <c r="A220" s="6" t="s">
        <v>1048</v>
      </c>
      <c r="B220" s="6">
        <v>3.2959999999999501</v>
      </c>
      <c r="C220" s="6" t="s">
        <v>1049</v>
      </c>
      <c r="D220" s="6">
        <f t="shared" si="33"/>
        <v>17.001061864652915</v>
      </c>
      <c r="E220" s="6">
        <f t="shared" si="34"/>
        <v>3.8354141315767025</v>
      </c>
      <c r="F220" s="6"/>
      <c r="G220" s="2" t="s">
        <v>1048</v>
      </c>
      <c r="H220" s="2">
        <v>3.2959999999999501</v>
      </c>
      <c r="I220" s="2" t="s">
        <v>1049</v>
      </c>
      <c r="J220" s="2">
        <f t="shared" si="35"/>
        <v>17.00106717767871</v>
      </c>
      <c r="K220" s="2">
        <f t="shared" si="36"/>
        <v>3.8354140801417409</v>
      </c>
      <c r="L220" s="2">
        <f t="shared" si="37"/>
        <v>17.024079662159561</v>
      </c>
      <c r="M220" s="2">
        <f t="shared" si="38"/>
        <v>3.8354236396422263</v>
      </c>
      <c r="N220" s="6"/>
      <c r="O220" s="2" t="s">
        <v>1048</v>
      </c>
      <c r="P220" s="2">
        <v>3.2959999999999501</v>
      </c>
      <c r="Q220" s="2" t="s">
        <v>1049</v>
      </c>
      <c r="R220" s="1">
        <f t="shared" si="39"/>
        <v>17.00092193308549</v>
      </c>
      <c r="S220" s="1">
        <f t="shared" si="40"/>
        <v>3.8354154862425891</v>
      </c>
      <c r="T220" s="1">
        <f t="shared" si="41"/>
        <v>3.8353088783091391</v>
      </c>
      <c r="U220" s="1">
        <f t="shared" si="42"/>
        <v>3.8353088814052372</v>
      </c>
      <c r="V220" s="1">
        <f t="shared" si="43"/>
        <v>3.8352022827595409</v>
      </c>
    </row>
    <row r="221" spans="1:22" x14ac:dyDescent="0.25">
      <c r="A221" s="6" t="s">
        <v>1050</v>
      </c>
      <c r="B221" s="6">
        <v>3.3019999999999499</v>
      </c>
      <c r="C221" s="6" t="s">
        <v>1051</v>
      </c>
      <c r="D221" s="6">
        <f t="shared" si="33"/>
        <v>17.024074349442376</v>
      </c>
      <c r="E221" s="6">
        <f t="shared" si="34"/>
        <v>3.8352009220591818</v>
      </c>
      <c r="F221" s="6"/>
      <c r="G221" s="2" t="s">
        <v>1050</v>
      </c>
      <c r="H221" s="2">
        <v>3.3019999999999499</v>
      </c>
      <c r="I221" s="2" t="s">
        <v>1051</v>
      </c>
      <c r="J221" s="2">
        <f t="shared" si="35"/>
        <v>17.024079690838061</v>
      </c>
      <c r="K221" s="2">
        <f t="shared" si="36"/>
        <v>3.8352008703525771</v>
      </c>
      <c r="L221" s="2">
        <f t="shared" si="37"/>
        <v>17.047090896060176</v>
      </c>
      <c r="M221" s="2">
        <f t="shared" si="38"/>
        <v>3.8352104416808177</v>
      </c>
      <c r="N221" s="6"/>
      <c r="O221" s="2" t="s">
        <v>1050</v>
      </c>
      <c r="P221" s="2">
        <v>3.3019999999999499</v>
      </c>
      <c r="Q221" s="2" t="s">
        <v>1051</v>
      </c>
      <c r="R221" s="1">
        <f t="shared" si="39"/>
        <v>17.02393378637392</v>
      </c>
      <c r="S221" s="1">
        <f t="shared" si="40"/>
        <v>3.8352022827595409</v>
      </c>
      <c r="T221" s="1">
        <f t="shared" si="41"/>
        <v>3.8350956934008789</v>
      </c>
      <c r="U221" s="1">
        <f t="shared" si="42"/>
        <v>3.8350956964962575</v>
      </c>
      <c r="V221" s="1">
        <f t="shared" si="43"/>
        <v>3.8349891164231917</v>
      </c>
    </row>
    <row r="222" spans="1:22" x14ac:dyDescent="0.25">
      <c r="A222" s="6" t="s">
        <v>1052</v>
      </c>
      <c r="B222" s="6">
        <v>3.3079999999999501</v>
      </c>
      <c r="C222" s="6" t="s">
        <v>1053</v>
      </c>
      <c r="D222" s="6">
        <f t="shared" si="33"/>
        <v>17.047085554974732</v>
      </c>
      <c r="E222" s="6">
        <f t="shared" si="34"/>
        <v>3.8349877496904909</v>
      </c>
      <c r="F222" s="6"/>
      <c r="G222" s="2" t="s">
        <v>1052</v>
      </c>
      <c r="H222" s="2">
        <v>3.3079999999999501</v>
      </c>
      <c r="I222" s="2" t="s">
        <v>1053</v>
      </c>
      <c r="J222" s="2">
        <f t="shared" si="35"/>
        <v>17.04709092477416</v>
      </c>
      <c r="K222" s="2">
        <f t="shared" si="36"/>
        <v>3.8349876977119473</v>
      </c>
      <c r="L222" s="2">
        <f t="shared" si="37"/>
        <v>17.070100850960433</v>
      </c>
      <c r="M222" s="2">
        <f t="shared" si="38"/>
        <v>3.8349972808644117</v>
      </c>
      <c r="N222" s="6"/>
      <c r="O222" s="2" t="s">
        <v>1052</v>
      </c>
      <c r="P222" s="2">
        <v>3.3079999999999501</v>
      </c>
      <c r="Q222" s="2" t="s">
        <v>1053</v>
      </c>
      <c r="R222" s="1">
        <f t="shared" si="39"/>
        <v>17.046944360552896</v>
      </c>
      <c r="S222" s="1">
        <f t="shared" si="40"/>
        <v>3.8349891164231917</v>
      </c>
      <c r="T222" s="1">
        <f t="shared" si="41"/>
        <v>3.8348825456350033</v>
      </c>
      <c r="U222" s="1">
        <f t="shared" si="42"/>
        <v>3.8348825487296629</v>
      </c>
      <c r="V222" s="1">
        <f t="shared" si="43"/>
        <v>3.8347759872249134</v>
      </c>
    </row>
    <row r="223" spans="1:22" x14ac:dyDescent="0.25">
      <c r="A223" s="6" t="s">
        <v>1054</v>
      </c>
      <c r="B223" s="6">
        <v>3.3139999999999499</v>
      </c>
      <c r="C223" s="6" t="s">
        <v>1055</v>
      </c>
      <c r="D223" s="6">
        <f t="shared" si="33"/>
        <v>17.070095481472876</v>
      </c>
      <c r="E223" s="6">
        <f t="shared" si="34"/>
        <v>3.8347746144620003</v>
      </c>
      <c r="F223" s="6"/>
      <c r="G223" s="2" t="s">
        <v>1054</v>
      </c>
      <c r="H223" s="2">
        <v>3.3139999999999499</v>
      </c>
      <c r="I223" s="2" t="s">
        <v>1055</v>
      </c>
      <c r="J223" s="2">
        <f t="shared" si="35"/>
        <v>17.070100879709891</v>
      </c>
      <c r="K223" s="2">
        <f t="shared" si="36"/>
        <v>3.834774562211221</v>
      </c>
      <c r="L223" s="2">
        <f t="shared" si="37"/>
        <v>17.093109527083158</v>
      </c>
      <c r="M223" s="2">
        <f t="shared" si="38"/>
        <v>3.8347841571843797</v>
      </c>
      <c r="N223" s="6"/>
      <c r="O223" s="2" t="s">
        <v>1054</v>
      </c>
      <c r="P223" s="2">
        <v>3.3139999999999499</v>
      </c>
      <c r="Q223" s="2" t="s">
        <v>1055</v>
      </c>
      <c r="R223" s="1">
        <f t="shared" si="39"/>
        <v>17.069953655845275</v>
      </c>
      <c r="S223" s="1">
        <f t="shared" si="40"/>
        <v>3.8347759872249134</v>
      </c>
      <c r="T223" s="1">
        <f t="shared" si="41"/>
        <v>3.8346694350028847</v>
      </c>
      <c r="U223" s="1">
        <f t="shared" si="42"/>
        <v>3.8346694380968254</v>
      </c>
      <c r="V223" s="1">
        <f t="shared" si="43"/>
        <v>3.8345628951560795</v>
      </c>
    </row>
    <row r="224" spans="1:22" x14ac:dyDescent="0.25">
      <c r="A224" s="6" t="s">
        <v>1056</v>
      </c>
      <c r="B224" s="6">
        <v>3.3199999999999501</v>
      </c>
      <c r="C224" s="6" t="s">
        <v>1057</v>
      </c>
      <c r="D224" s="6">
        <f t="shared" si="33"/>
        <v>17.093104129159649</v>
      </c>
      <c r="E224" s="6">
        <f t="shared" si="34"/>
        <v>3.8345615163650826</v>
      </c>
      <c r="F224" s="6"/>
      <c r="G224" s="2" t="s">
        <v>1056</v>
      </c>
      <c r="H224" s="2">
        <v>3.3199999999999501</v>
      </c>
      <c r="I224" s="2" t="s">
        <v>1057</v>
      </c>
      <c r="J224" s="2">
        <f t="shared" si="35"/>
        <v>17.093109555868079</v>
      </c>
      <c r="K224" s="2">
        <f t="shared" si="36"/>
        <v>3.8345614638417724</v>
      </c>
      <c r="L224" s="2">
        <f t="shared" si="37"/>
        <v>17.116116924651131</v>
      </c>
      <c r="M224" s="2">
        <f t="shared" si="38"/>
        <v>3.8345710706320957</v>
      </c>
      <c r="N224" s="6"/>
      <c r="O224" s="2" t="s">
        <v>1056</v>
      </c>
      <c r="P224" s="2">
        <v>3.3199999999999501</v>
      </c>
      <c r="Q224" s="2" t="s">
        <v>1057</v>
      </c>
      <c r="R224" s="1">
        <f t="shared" si="39"/>
        <v>17.092961672473855</v>
      </c>
      <c r="S224" s="1">
        <f t="shared" si="40"/>
        <v>3.8345628951560795</v>
      </c>
      <c r="T224" s="1">
        <f t="shared" si="41"/>
        <v>3.834456361495898</v>
      </c>
      <c r="U224" s="1">
        <f t="shared" si="42"/>
        <v>3.8344563645891201</v>
      </c>
      <c r="V224" s="1">
        <f t="shared" si="43"/>
        <v>3.8343498402080658</v>
      </c>
    </row>
    <row r="225" spans="1:22" x14ac:dyDescent="0.25">
      <c r="A225" s="6" t="s">
        <v>1058</v>
      </c>
      <c r="B225" s="6">
        <v>3.3259999999999499</v>
      </c>
      <c r="C225" s="6" t="s">
        <v>1059</v>
      </c>
      <c r="D225" s="6">
        <f t="shared" si="33"/>
        <v>17.11611149825784</v>
      </c>
      <c r="E225" s="6">
        <f t="shared" si="34"/>
        <v>3.8343484553911131</v>
      </c>
      <c r="F225" s="6"/>
      <c r="G225" s="2" t="s">
        <v>1058</v>
      </c>
      <c r="H225" s="2">
        <v>3.3259999999999499</v>
      </c>
      <c r="I225" s="2" t="s">
        <v>1059</v>
      </c>
      <c r="J225" s="2">
        <f t="shared" si="35"/>
        <v>17.116116953471501</v>
      </c>
      <c r="K225" s="2">
        <f t="shared" si="36"/>
        <v>3.8343484025949759</v>
      </c>
      <c r="L225" s="2">
        <f t="shared" si="37"/>
        <v>17.139123043887071</v>
      </c>
      <c r="M225" s="2">
        <f t="shared" si="38"/>
        <v>3.8343580211989363</v>
      </c>
      <c r="N225" s="6"/>
      <c r="O225" s="2" t="s">
        <v>1058</v>
      </c>
      <c r="P225" s="2">
        <v>3.3259999999999499</v>
      </c>
      <c r="Q225" s="2" t="s">
        <v>1059</v>
      </c>
      <c r="R225" s="1">
        <f t="shared" si="39"/>
        <v>17.115968410661388</v>
      </c>
      <c r="S225" s="1">
        <f t="shared" si="40"/>
        <v>3.8343498402080658</v>
      </c>
      <c r="T225" s="1">
        <f t="shared" si="41"/>
        <v>3.8342433251054202</v>
      </c>
      <c r="U225" s="1">
        <f t="shared" si="42"/>
        <v>3.8342433281979238</v>
      </c>
      <c r="V225" s="1">
        <f t="shared" si="43"/>
        <v>3.8341368223722507</v>
      </c>
    </row>
    <row r="226" spans="1:22" x14ac:dyDescent="0.25">
      <c r="A226" s="6" t="s">
        <v>1060</v>
      </c>
      <c r="B226" s="6">
        <v>3.3319999999999501</v>
      </c>
      <c r="C226" s="6" t="s">
        <v>1061</v>
      </c>
      <c r="D226" s="6">
        <f t="shared" si="33"/>
        <v>17.139117588990189</v>
      </c>
      <c r="E226" s="6">
        <f t="shared" si="34"/>
        <v>3.8341354315314695</v>
      </c>
      <c r="F226" s="6"/>
      <c r="G226" s="2" t="s">
        <v>1060</v>
      </c>
      <c r="H226" s="2">
        <v>3.3319999999999501</v>
      </c>
      <c r="I226" s="2" t="s">
        <v>1061</v>
      </c>
      <c r="J226" s="2">
        <f t="shared" si="35"/>
        <v>17.139123072742883</v>
      </c>
      <c r="K226" s="2">
        <f t="shared" si="36"/>
        <v>3.8341353784622103</v>
      </c>
      <c r="L226" s="2">
        <f t="shared" si="37"/>
        <v>17.162127885013657</v>
      </c>
      <c r="M226" s="2">
        <f t="shared" si="38"/>
        <v>3.834145008876281</v>
      </c>
      <c r="N226" s="6"/>
      <c r="O226" s="2" t="s">
        <v>1060</v>
      </c>
      <c r="P226" s="2">
        <v>3.3319999999999501</v>
      </c>
      <c r="Q226" s="2" t="s">
        <v>1061</v>
      </c>
      <c r="R226" s="1">
        <f t="shared" si="39"/>
        <v>17.138973870630576</v>
      </c>
      <c r="S226" s="1">
        <f t="shared" si="40"/>
        <v>3.8341368223722507</v>
      </c>
      <c r="T226" s="1">
        <f t="shared" si="41"/>
        <v>3.8340303258228317</v>
      </c>
      <c r="U226" s="1">
        <f t="shared" si="42"/>
        <v>3.8340303289146171</v>
      </c>
      <c r="V226" s="1">
        <f t="shared" si="43"/>
        <v>3.8339238416400154</v>
      </c>
    </row>
    <row r="227" spans="1:22" x14ac:dyDescent="0.25">
      <c r="A227" s="6" t="s">
        <v>1062</v>
      </c>
      <c r="B227" s="6">
        <v>3.3379999999999499</v>
      </c>
      <c r="C227" s="6" t="s">
        <v>1063</v>
      </c>
      <c r="D227" s="6">
        <f t="shared" si="33"/>
        <v>17.162122401579378</v>
      </c>
      <c r="E227" s="6">
        <f t="shared" si="34"/>
        <v>3.833922444777532</v>
      </c>
      <c r="F227" s="6"/>
      <c r="G227" s="2" t="s">
        <v>1062</v>
      </c>
      <c r="H227" s="2">
        <v>3.3379999999999499</v>
      </c>
      <c r="I227" s="2" t="s">
        <v>1063</v>
      </c>
      <c r="J227" s="2">
        <f t="shared" si="35"/>
        <v>17.1621279139049</v>
      </c>
      <c r="K227" s="2">
        <f t="shared" si="36"/>
        <v>3.8339223914348555</v>
      </c>
      <c r="L227" s="2">
        <f t="shared" si="37"/>
        <v>17.185131448253511</v>
      </c>
      <c r="M227" s="2">
        <f t="shared" si="38"/>
        <v>3.8339320336555107</v>
      </c>
      <c r="N227" s="6"/>
      <c r="O227" s="2" t="s">
        <v>1062</v>
      </c>
      <c r="P227" s="2">
        <v>3.3379999999999499</v>
      </c>
      <c r="Q227" s="2" t="s">
        <v>1063</v>
      </c>
      <c r="R227" s="1">
        <f t="shared" si="39"/>
        <v>17.161978052604063</v>
      </c>
      <c r="S227" s="1">
        <f t="shared" si="40"/>
        <v>3.8339238416400154</v>
      </c>
      <c r="T227" s="1">
        <f t="shared" si="41"/>
        <v>3.8338173636395139</v>
      </c>
      <c r="U227" s="1">
        <f t="shared" si="42"/>
        <v>3.8338173667305813</v>
      </c>
      <c r="V227" s="1">
        <f t="shared" si="43"/>
        <v>3.8337108980027437</v>
      </c>
    </row>
    <row r="228" spans="1:22" x14ac:dyDescent="0.25">
      <c r="A228" s="6" t="s">
        <v>1064</v>
      </c>
      <c r="B228" s="6">
        <v>3.3439999999999501</v>
      </c>
      <c r="C228" s="6" t="s">
        <v>1065</v>
      </c>
      <c r="D228" s="6">
        <f t="shared" si="33"/>
        <v>17.185125936248042</v>
      </c>
      <c r="E228" s="6">
        <f t="shared" si="34"/>
        <v>3.8337094951206838</v>
      </c>
      <c r="F228" s="6"/>
      <c r="G228" s="2" t="s">
        <v>1064</v>
      </c>
      <c r="H228" s="2">
        <v>3.3439999999999501</v>
      </c>
      <c r="I228" s="2" t="s">
        <v>1065</v>
      </c>
      <c r="J228" s="2">
        <f t="shared" si="35"/>
        <v>17.185131477180171</v>
      </c>
      <c r="K228" s="2">
        <f t="shared" si="36"/>
        <v>3.8337094415042947</v>
      </c>
      <c r="L228" s="2">
        <f t="shared" si="37"/>
        <v>17.208133733829197</v>
      </c>
      <c r="M228" s="2">
        <f t="shared" si="38"/>
        <v>3.8337190955280098</v>
      </c>
      <c r="N228" s="6"/>
      <c r="O228" s="2" t="s">
        <v>1064</v>
      </c>
      <c r="P228" s="2">
        <v>3.3439999999999501</v>
      </c>
      <c r="Q228" s="2" t="s">
        <v>1065</v>
      </c>
      <c r="R228" s="1">
        <f t="shared" si="39"/>
        <v>17.184980956804445</v>
      </c>
      <c r="S228" s="1">
        <f t="shared" si="40"/>
        <v>3.8337108980027437</v>
      </c>
      <c r="T228" s="1">
        <f t="shared" si="41"/>
        <v>3.8336044385468524</v>
      </c>
      <c r="U228" s="1">
        <f t="shared" si="42"/>
        <v>3.8336044416372017</v>
      </c>
      <c r="V228" s="1">
        <f t="shared" si="43"/>
        <v>3.8334979914518215</v>
      </c>
    </row>
    <row r="229" spans="1:22" x14ac:dyDescent="0.25">
      <c r="A229" s="6" t="s">
        <v>1066</v>
      </c>
      <c r="B229" s="6">
        <v>3.3499999999999499</v>
      </c>
      <c r="C229" s="6" t="s">
        <v>1067</v>
      </c>
      <c r="D229" s="6">
        <f t="shared" si="33"/>
        <v>17.208128193218766</v>
      </c>
      <c r="E229" s="6">
        <f t="shared" si="34"/>
        <v>3.8334965825523097</v>
      </c>
      <c r="F229" s="6"/>
      <c r="G229" s="2" t="s">
        <v>1066</v>
      </c>
      <c r="H229" s="2">
        <v>3.3499999999999499</v>
      </c>
      <c r="I229" s="2" t="s">
        <v>1067</v>
      </c>
      <c r="J229" s="2">
        <f t="shared" si="35"/>
        <v>17.208133762791267</v>
      </c>
      <c r="K229" s="2">
        <f t="shared" si="36"/>
        <v>3.8334965286619131</v>
      </c>
      <c r="L229" s="2">
        <f t="shared" si="37"/>
        <v>17.231134741963238</v>
      </c>
      <c r="M229" s="2">
        <f t="shared" si="38"/>
        <v>3.8335061944851652</v>
      </c>
      <c r="N229" s="6"/>
      <c r="O229" s="2" t="s">
        <v>1066</v>
      </c>
      <c r="P229" s="2">
        <v>3.3499999999999499</v>
      </c>
      <c r="Q229" s="2" t="s">
        <v>1067</v>
      </c>
      <c r="R229" s="1">
        <f t="shared" si="39"/>
        <v>17.207982583454267</v>
      </c>
      <c r="S229" s="1">
        <f t="shared" si="40"/>
        <v>3.8334979914518215</v>
      </c>
      <c r="T229" s="1">
        <f t="shared" si="41"/>
        <v>3.8333915505362337</v>
      </c>
      <c r="U229" s="1">
        <f t="shared" si="42"/>
        <v>3.8333915536258658</v>
      </c>
      <c r="V229" s="1">
        <f t="shared" si="43"/>
        <v>3.8332851219786366</v>
      </c>
    </row>
    <row r="230" spans="1:22" x14ac:dyDescent="0.25">
      <c r="A230" s="6" t="s">
        <v>1068</v>
      </c>
      <c r="B230" s="6">
        <v>3.3559999999999501</v>
      </c>
      <c r="C230" s="6" t="s">
        <v>1069</v>
      </c>
      <c r="D230" s="6">
        <f t="shared" si="33"/>
        <v>17.231129172714081</v>
      </c>
      <c r="E230" s="6">
        <f t="shared" si="34"/>
        <v>3.833283707063798</v>
      </c>
      <c r="F230" s="6"/>
      <c r="G230" s="2" t="s">
        <v>1068</v>
      </c>
      <c r="H230" s="2">
        <v>3.3559999999999501</v>
      </c>
      <c r="I230" s="2" t="s">
        <v>1069</v>
      </c>
      <c r="J230" s="2">
        <f t="shared" si="35"/>
        <v>17.231134770960708</v>
      </c>
      <c r="K230" s="2">
        <f t="shared" si="36"/>
        <v>3.833283652899099</v>
      </c>
      <c r="L230" s="2">
        <f t="shared" si="37"/>
        <v>17.254134472878103</v>
      </c>
      <c r="M230" s="2">
        <f t="shared" si="38"/>
        <v>3.8332933305183654</v>
      </c>
      <c r="N230" s="6"/>
      <c r="O230" s="2" t="s">
        <v>1068</v>
      </c>
      <c r="P230" s="2">
        <v>3.3559999999999501</v>
      </c>
      <c r="Q230" s="2" t="s">
        <v>1069</v>
      </c>
      <c r="R230" s="1">
        <f t="shared" si="39"/>
        <v>17.230982932776023</v>
      </c>
      <c r="S230" s="1">
        <f t="shared" si="40"/>
        <v>3.8332851219786366</v>
      </c>
      <c r="T230" s="1">
        <f t="shared" si="41"/>
        <v>3.8331786995990482</v>
      </c>
      <c r="U230" s="1">
        <f t="shared" si="42"/>
        <v>3.8331787026879631</v>
      </c>
      <c r="V230" s="1">
        <f t="shared" si="43"/>
        <v>3.8330722895745808</v>
      </c>
    </row>
    <row r="231" spans="1:22" x14ac:dyDescent="0.25">
      <c r="A231" s="6" t="s">
        <v>1070</v>
      </c>
      <c r="B231" s="6">
        <v>3.3619999999999499</v>
      </c>
      <c r="C231" s="6" t="s">
        <v>1071</v>
      </c>
      <c r="D231" s="6">
        <f t="shared" si="33"/>
        <v>17.254128874956464</v>
      </c>
      <c r="E231" s="6">
        <f t="shared" si="34"/>
        <v>3.8330708686465385</v>
      </c>
      <c r="F231" s="6"/>
      <c r="G231" s="2" t="s">
        <v>1070</v>
      </c>
      <c r="H231" s="2">
        <v>3.3619999999999499</v>
      </c>
      <c r="I231" s="2" t="s">
        <v>1071</v>
      </c>
      <c r="J231" s="2">
        <f t="shared" si="35"/>
        <v>17.254134501910961</v>
      </c>
      <c r="K231" s="2">
        <f t="shared" si="36"/>
        <v>3.8330708142072427</v>
      </c>
      <c r="L231" s="2">
        <f t="shared" si="37"/>
        <v>17.277132926796206</v>
      </c>
      <c r="M231" s="2">
        <f t="shared" si="38"/>
        <v>3.8330805036190023</v>
      </c>
      <c r="N231" s="6"/>
      <c r="O231" s="2" t="s">
        <v>1070</v>
      </c>
      <c r="P231" s="2">
        <v>3.3619999999999499</v>
      </c>
      <c r="Q231" s="2" t="s">
        <v>1071</v>
      </c>
      <c r="R231" s="1">
        <f t="shared" si="39"/>
        <v>17.25398200499215</v>
      </c>
      <c r="S231" s="1">
        <f t="shared" si="40"/>
        <v>3.8330722895745808</v>
      </c>
      <c r="T231" s="1">
        <f t="shared" si="41"/>
        <v>3.8329658857266882</v>
      </c>
      <c r="U231" s="1">
        <f t="shared" si="42"/>
        <v>3.8329658888148859</v>
      </c>
      <c r="V231" s="1">
        <f t="shared" si="43"/>
        <v>3.8328594942310477</v>
      </c>
    </row>
    <row r="232" spans="1:22" x14ac:dyDescent="0.25">
      <c r="A232" s="6" t="s">
        <v>1072</v>
      </c>
      <c r="B232" s="6">
        <v>3.3679999999999501</v>
      </c>
      <c r="C232" s="6" t="s">
        <v>1073</v>
      </c>
      <c r="D232" s="6">
        <f t="shared" si="33"/>
        <v>17.277127300168342</v>
      </c>
      <c r="E232" s="6">
        <f t="shared" si="34"/>
        <v>3.8328580672919244</v>
      </c>
      <c r="F232" s="6"/>
      <c r="G232" s="2" t="s">
        <v>1072</v>
      </c>
      <c r="H232" s="2">
        <v>3.3679999999999501</v>
      </c>
      <c r="I232" s="2" t="s">
        <v>1073</v>
      </c>
      <c r="J232" s="2">
        <f t="shared" si="35"/>
        <v>17.277132955864442</v>
      </c>
      <c r="K232" s="2">
        <f t="shared" si="36"/>
        <v>3.8328580125777374</v>
      </c>
      <c r="L232" s="2">
        <f t="shared" si="37"/>
        <v>17.300130103939907</v>
      </c>
      <c r="M232" s="2">
        <f t="shared" si="38"/>
        <v>3.8328677137784699</v>
      </c>
      <c r="N232" s="6"/>
      <c r="O232" s="2" t="s">
        <v>1072</v>
      </c>
      <c r="P232" s="2">
        <v>3.3679999999999501</v>
      </c>
      <c r="Q232" s="2" t="s">
        <v>1073</v>
      </c>
      <c r="R232" s="1">
        <f t="shared" si="39"/>
        <v>17.276979800325037</v>
      </c>
      <c r="S232" s="1">
        <f t="shared" si="40"/>
        <v>3.8328594942310477</v>
      </c>
      <c r="T232" s="1">
        <f t="shared" si="41"/>
        <v>3.832753108910548</v>
      </c>
      <c r="U232" s="1">
        <f t="shared" si="42"/>
        <v>3.8327531119980285</v>
      </c>
      <c r="V232" s="1">
        <f t="shared" si="43"/>
        <v>3.8326467359394334</v>
      </c>
    </row>
    <row r="233" spans="1:22" x14ac:dyDescent="0.25">
      <c r="A233" s="6" t="s">
        <v>1074</v>
      </c>
      <c r="B233" s="6">
        <v>3.3739999999999499</v>
      </c>
      <c r="C233" s="6" t="s">
        <v>1075</v>
      </c>
      <c r="D233" s="6">
        <f t="shared" si="33"/>
        <v>17.300124448572092</v>
      </c>
      <c r="E233" s="6">
        <f t="shared" si="34"/>
        <v>3.832645302991351</v>
      </c>
      <c r="F233" s="6"/>
      <c r="G233" s="2" t="s">
        <v>1074</v>
      </c>
      <c r="H233" s="2">
        <v>3.3739999999999499</v>
      </c>
      <c r="I233" s="2" t="s">
        <v>1075</v>
      </c>
      <c r="J233" s="2">
        <f t="shared" si="35"/>
        <v>17.30013013304351</v>
      </c>
      <c r="K233" s="2">
        <f t="shared" si="36"/>
        <v>3.8326452480019779</v>
      </c>
      <c r="L233" s="2">
        <f t="shared" si="37"/>
        <v>17.32312600453152</v>
      </c>
      <c r="M233" s="2">
        <f t="shared" si="38"/>
        <v>3.8326549609881648</v>
      </c>
      <c r="N233" s="6"/>
      <c r="O233" s="2" t="s">
        <v>1074</v>
      </c>
      <c r="P233" s="2">
        <v>3.3739999999999499</v>
      </c>
      <c r="Q233" s="2" t="s">
        <v>1075</v>
      </c>
      <c r="R233" s="1">
        <f t="shared" si="39"/>
        <v>17.299976318997025</v>
      </c>
      <c r="S233" s="1">
        <f t="shared" si="40"/>
        <v>3.8326467359394334</v>
      </c>
      <c r="T233" s="1">
        <f t="shared" si="41"/>
        <v>3.8325403691420252</v>
      </c>
      <c r="U233" s="1">
        <f t="shared" si="42"/>
        <v>3.832540372228789</v>
      </c>
      <c r="V233" s="1">
        <f t="shared" si="43"/>
        <v>3.8324340146911355</v>
      </c>
    </row>
    <row r="234" spans="1:22" x14ac:dyDescent="0.25">
      <c r="A234" s="6" t="s">
        <v>1076</v>
      </c>
      <c r="B234" s="6">
        <v>3.3799999999999502</v>
      </c>
      <c r="C234" s="6" t="s">
        <v>1077</v>
      </c>
      <c r="D234" s="6">
        <f t="shared" si="33"/>
        <v>17.323120320390039</v>
      </c>
      <c r="E234" s="6">
        <f t="shared" si="34"/>
        <v>3.8324325757362154</v>
      </c>
      <c r="F234" s="6"/>
      <c r="G234" s="2" t="s">
        <v>1076</v>
      </c>
      <c r="H234" s="2">
        <v>3.3799999999999502</v>
      </c>
      <c r="I234" s="2" t="s">
        <v>1077</v>
      </c>
      <c r="J234" s="2">
        <f t="shared" si="35"/>
        <v>17.32312603367048</v>
      </c>
      <c r="K234" s="2">
        <f t="shared" si="36"/>
        <v>3.8324325204713632</v>
      </c>
      <c r="L234" s="2">
        <f t="shared" si="37"/>
        <v>17.346120628793308</v>
      </c>
      <c r="M234" s="2">
        <f t="shared" si="38"/>
        <v>3.832442245239486</v>
      </c>
      <c r="N234" s="6"/>
      <c r="O234" s="2" t="s">
        <v>1076</v>
      </c>
      <c r="P234" s="2">
        <v>3.3799999999999502</v>
      </c>
      <c r="Q234" s="2" t="s">
        <v>1077</v>
      </c>
      <c r="R234" s="1">
        <f t="shared" si="39"/>
        <v>17.322971561230396</v>
      </c>
      <c r="S234" s="1">
        <f t="shared" si="40"/>
        <v>3.8324340146911355</v>
      </c>
      <c r="T234" s="1">
        <f t="shared" si="41"/>
        <v>3.8323276664125197</v>
      </c>
      <c r="U234" s="1">
        <f t="shared" si="42"/>
        <v>3.8323276694985671</v>
      </c>
      <c r="V234" s="1">
        <f t="shared" si="43"/>
        <v>3.8322213304775561</v>
      </c>
    </row>
    <row r="235" spans="1:22" x14ac:dyDescent="0.25">
      <c r="A235" s="6" t="s">
        <v>1078</v>
      </c>
      <c r="B235" s="6">
        <v>3.3859999999999499</v>
      </c>
      <c r="C235" s="6" t="s">
        <v>1079</v>
      </c>
      <c r="D235" s="6">
        <f t="shared" si="33"/>
        <v>17.346114915844456</v>
      </c>
      <c r="E235" s="6">
        <f t="shared" si="34"/>
        <v>3.8322198855179188</v>
      </c>
      <c r="F235" s="6"/>
      <c r="G235" s="2" t="s">
        <v>1078</v>
      </c>
      <c r="H235" s="2">
        <v>3.3859999999999499</v>
      </c>
      <c r="I235" s="2" t="s">
        <v>1079</v>
      </c>
      <c r="J235" s="2">
        <f t="shared" si="35"/>
        <v>17.346120657967614</v>
      </c>
      <c r="K235" s="2">
        <f t="shared" si="36"/>
        <v>3.8322198299772925</v>
      </c>
      <c r="L235" s="2">
        <f t="shared" si="37"/>
        <v>17.369113976947478</v>
      </c>
      <c r="M235" s="2">
        <f t="shared" si="38"/>
        <v>3.8322295665238353</v>
      </c>
      <c r="N235" s="6"/>
      <c r="O235" s="2" t="s">
        <v>1078</v>
      </c>
      <c r="P235" s="2">
        <v>3.3859999999999499</v>
      </c>
      <c r="Q235" s="2" t="s">
        <v>1079</v>
      </c>
      <c r="R235" s="1">
        <f t="shared" si="39"/>
        <v>17.345965527247387</v>
      </c>
      <c r="S235" s="1">
        <f t="shared" si="40"/>
        <v>3.8322213304775561</v>
      </c>
      <c r="T235" s="1">
        <f t="shared" si="41"/>
        <v>3.8321150007134337</v>
      </c>
      <c r="U235" s="1">
        <f t="shared" si="42"/>
        <v>3.8321150037987644</v>
      </c>
      <c r="V235" s="1">
        <f t="shared" si="43"/>
        <v>3.8320086832900979</v>
      </c>
    </row>
    <row r="236" spans="1:22" x14ac:dyDescent="0.25">
      <c r="A236" s="6" t="s">
        <v>1080</v>
      </c>
      <c r="B236" s="6">
        <v>3.3919999999999502</v>
      </c>
      <c r="C236" s="6" t="s">
        <v>1081</v>
      </c>
      <c r="D236" s="6">
        <f t="shared" si="33"/>
        <v>17.369108235157565</v>
      </c>
      <c r="E236" s="6">
        <f t="shared" si="34"/>
        <v>3.8320072323278631</v>
      </c>
      <c r="F236" s="6"/>
      <c r="G236" s="2" t="s">
        <v>1080</v>
      </c>
      <c r="H236" s="2">
        <v>3.3919999999999502</v>
      </c>
      <c r="I236" s="2" t="s">
        <v>1081</v>
      </c>
      <c r="J236" s="2">
        <f t="shared" si="35"/>
        <v>17.369114006157115</v>
      </c>
      <c r="K236" s="2">
        <f t="shared" si="36"/>
        <v>3.8320071765111701</v>
      </c>
      <c r="L236" s="2">
        <f t="shared" si="37"/>
        <v>17.392106049216181</v>
      </c>
      <c r="M236" s="2">
        <f t="shared" si="38"/>
        <v>3.8320169248326166</v>
      </c>
      <c r="N236" s="6"/>
      <c r="O236" s="2" t="s">
        <v>1080</v>
      </c>
      <c r="P236" s="2">
        <v>3.3919999999999502</v>
      </c>
      <c r="Q236" s="2" t="s">
        <v>1081</v>
      </c>
      <c r="R236" s="1">
        <f t="shared" si="39"/>
        <v>17.36895821727018</v>
      </c>
      <c r="S236" s="1">
        <f t="shared" si="40"/>
        <v>3.8320086832900979</v>
      </c>
      <c r="T236" s="1">
        <f t="shared" si="41"/>
        <v>3.8319023720361716</v>
      </c>
      <c r="U236" s="1">
        <f t="shared" si="42"/>
        <v>3.8319023751207864</v>
      </c>
      <c r="V236" s="1">
        <f t="shared" si="43"/>
        <v>3.8317960731201675</v>
      </c>
    </row>
    <row r="237" spans="1:22" x14ac:dyDescent="0.25">
      <c r="A237" s="6" t="s">
        <v>1082</v>
      </c>
      <c r="B237" s="6">
        <v>3.3979999999999499</v>
      </c>
      <c r="C237" s="6" t="s">
        <v>1083</v>
      </c>
      <c r="D237" s="6">
        <f t="shared" si="33"/>
        <v>17.392100278551531</v>
      </c>
      <c r="E237" s="6">
        <f t="shared" si="34"/>
        <v>3.8317946161574543</v>
      </c>
      <c r="F237" s="6"/>
      <c r="G237" s="2" t="s">
        <v>1082</v>
      </c>
      <c r="H237" s="2">
        <v>3.3979999999999499</v>
      </c>
      <c r="I237" s="2" t="s">
        <v>1083</v>
      </c>
      <c r="J237" s="2">
        <f t="shared" si="35"/>
        <v>17.392106078461147</v>
      </c>
      <c r="K237" s="2">
        <f t="shared" si="36"/>
        <v>3.8317945600644001</v>
      </c>
      <c r="L237" s="2">
        <f t="shared" si="37"/>
        <v>17.415096845821534</v>
      </c>
      <c r="M237" s="2">
        <f t="shared" si="38"/>
        <v>3.8318043201572363</v>
      </c>
      <c r="N237" s="6"/>
      <c r="O237" s="2" t="s">
        <v>1082</v>
      </c>
      <c r="P237" s="2">
        <v>3.3979999999999499</v>
      </c>
      <c r="Q237" s="2" t="s">
        <v>1083</v>
      </c>
      <c r="R237" s="1">
        <f t="shared" si="39"/>
        <v>17.391949631520905</v>
      </c>
      <c r="S237" s="1">
        <f t="shared" si="40"/>
        <v>3.8317960731201675</v>
      </c>
      <c r="T237" s="1">
        <f t="shared" si="41"/>
        <v>3.8316897803721406</v>
      </c>
      <c r="U237" s="1">
        <f t="shared" si="42"/>
        <v>3.8316897834560399</v>
      </c>
      <c r="V237" s="1">
        <f t="shared" si="43"/>
        <v>3.8315834999591734</v>
      </c>
    </row>
    <row r="238" spans="1:22" x14ac:dyDescent="0.25">
      <c r="A238" s="6" t="s">
        <v>1084</v>
      </c>
      <c r="B238" s="6">
        <v>3.4039999999999502</v>
      </c>
      <c r="C238" s="6" t="s">
        <v>1085</v>
      </c>
      <c r="D238" s="6">
        <f t="shared" si="33"/>
        <v>17.415091046248477</v>
      </c>
      <c r="E238" s="6">
        <f t="shared" si="34"/>
        <v>3.8315820369980997</v>
      </c>
      <c r="F238" s="6"/>
      <c r="G238" s="2" t="s">
        <v>1084</v>
      </c>
      <c r="H238" s="2">
        <v>3.4039999999999502</v>
      </c>
      <c r="I238" s="2" t="s">
        <v>1085</v>
      </c>
      <c r="J238" s="2">
        <f t="shared" si="35"/>
        <v>17.415096875101813</v>
      </c>
      <c r="K238" s="2">
        <f t="shared" si="36"/>
        <v>3.8315819806283913</v>
      </c>
      <c r="L238" s="2">
        <f t="shared" si="37"/>
        <v>17.438086366985583</v>
      </c>
      <c r="M238" s="2">
        <f t="shared" si="38"/>
        <v>3.8315917524891034</v>
      </c>
      <c r="N238" s="6"/>
      <c r="O238" s="2" t="s">
        <v>1084</v>
      </c>
      <c r="P238" s="2">
        <v>3.4039999999999502</v>
      </c>
      <c r="Q238" s="2" t="s">
        <v>1085</v>
      </c>
      <c r="R238" s="1">
        <f t="shared" si="39"/>
        <v>17.41493977022164</v>
      </c>
      <c r="S238" s="1">
        <f t="shared" si="40"/>
        <v>3.8315834999591734</v>
      </c>
      <c r="T238" s="1">
        <f t="shared" si="41"/>
        <v>3.8314772257127512</v>
      </c>
      <c r="U238" s="1">
        <f t="shared" si="42"/>
        <v>3.8314772287959347</v>
      </c>
      <c r="V238" s="1">
        <f t="shared" si="43"/>
        <v>3.831370963798526</v>
      </c>
    </row>
    <row r="239" spans="1:22" x14ac:dyDescent="0.25">
      <c r="A239" s="6" t="s">
        <v>1086</v>
      </c>
      <c r="B239" s="6">
        <v>3.40999999999995</v>
      </c>
      <c r="C239" s="6" t="s">
        <v>1087</v>
      </c>
      <c r="D239" s="6">
        <f t="shared" si="33"/>
        <v>17.438080538470466</v>
      </c>
      <c r="E239" s="6">
        <f t="shared" si="34"/>
        <v>3.8313694948412098</v>
      </c>
      <c r="F239" s="6"/>
      <c r="G239" s="2" t="s">
        <v>1086</v>
      </c>
      <c r="H239" s="2">
        <v>3.40999999999995</v>
      </c>
      <c r="I239" s="2" t="s">
        <v>1087</v>
      </c>
      <c r="J239" s="2">
        <f t="shared" si="35"/>
        <v>17.438086396301166</v>
      </c>
      <c r="K239" s="2">
        <f t="shared" si="36"/>
        <v>3.831369438194554</v>
      </c>
      <c r="L239" s="2">
        <f t="shared" si="37"/>
        <v>17.461074612930332</v>
      </c>
      <c r="M239" s="2">
        <f t="shared" si="38"/>
        <v>3.8313792218196299</v>
      </c>
      <c r="N239" s="6"/>
      <c r="O239" s="2" t="s">
        <v>1086</v>
      </c>
      <c r="P239" s="2">
        <v>3.40999999999995</v>
      </c>
      <c r="Q239" s="2" t="s">
        <v>1087</v>
      </c>
      <c r="R239" s="1">
        <f t="shared" si="39"/>
        <v>17.437928633594414</v>
      </c>
      <c r="S239" s="1">
        <f t="shared" si="40"/>
        <v>3.831370963798526</v>
      </c>
      <c r="T239" s="1">
        <f t="shared" si="41"/>
        <v>3.8312647080494151</v>
      </c>
      <c r="U239" s="1">
        <f t="shared" si="42"/>
        <v>3.8312647111318832</v>
      </c>
      <c r="V239" s="1">
        <f t="shared" si="43"/>
        <v>3.8311584646296395</v>
      </c>
    </row>
    <row r="240" spans="1:22" x14ac:dyDescent="0.25">
      <c r="A240" s="6" t="s">
        <v>1088</v>
      </c>
      <c r="B240" s="6">
        <v>3.4159999999999502</v>
      </c>
      <c r="C240" s="6" t="s">
        <v>1089</v>
      </c>
      <c r="D240" s="6">
        <f t="shared" si="33"/>
        <v>17.461068755439513</v>
      </c>
      <c r="E240" s="6">
        <f t="shared" si="34"/>
        <v>3.8311569896781976</v>
      </c>
      <c r="F240" s="6"/>
      <c r="G240" s="2" t="s">
        <v>1088</v>
      </c>
      <c r="H240" s="2">
        <v>3.4159999999999502</v>
      </c>
      <c r="I240" s="2" t="s">
        <v>1089</v>
      </c>
      <c r="J240" s="2">
        <f t="shared" si="35"/>
        <v>17.461074642281208</v>
      </c>
      <c r="K240" s="2">
        <f t="shared" si="36"/>
        <v>3.8311569327543009</v>
      </c>
      <c r="L240" s="2">
        <f t="shared" si="37"/>
        <v>17.484061583877732</v>
      </c>
      <c r="M240" s="2">
        <f t="shared" si="38"/>
        <v>3.8311667281402291</v>
      </c>
      <c r="N240" s="6"/>
      <c r="O240" s="2" t="s">
        <v>1088</v>
      </c>
      <c r="P240" s="2">
        <v>3.4159999999999502</v>
      </c>
      <c r="Q240" s="2" t="s">
        <v>1089</v>
      </c>
      <c r="R240" s="1">
        <f t="shared" si="39"/>
        <v>17.460916221861204</v>
      </c>
      <c r="S240" s="1">
        <f t="shared" si="40"/>
        <v>3.8311584646296395</v>
      </c>
      <c r="T240" s="1">
        <f t="shared" si="41"/>
        <v>3.8310522273735472</v>
      </c>
      <c r="U240" s="1">
        <f t="shared" si="42"/>
        <v>3.8310522304552999</v>
      </c>
      <c r="V240" s="1">
        <f t="shared" si="43"/>
        <v>3.8309460024439295</v>
      </c>
    </row>
    <row r="241" spans="1:22" x14ac:dyDescent="0.25">
      <c r="A241" s="6" t="s">
        <v>1090</v>
      </c>
      <c r="B241" s="6">
        <v>3.42199999999995</v>
      </c>
      <c r="C241" s="6" t="s">
        <v>1091</v>
      </c>
      <c r="D241" s="6">
        <f t="shared" si="33"/>
        <v>17.484055697377581</v>
      </c>
      <c r="E241" s="6">
        <f t="shared" si="34"/>
        <v>3.8309445215004776</v>
      </c>
      <c r="F241" s="6"/>
      <c r="G241" s="2" t="s">
        <v>1090</v>
      </c>
      <c r="H241" s="2">
        <v>3.42199999999995</v>
      </c>
      <c r="I241" s="2" t="s">
        <v>1091</v>
      </c>
      <c r="J241" s="2">
        <f t="shared" si="35"/>
        <v>17.48406161326389</v>
      </c>
      <c r="K241" s="2">
        <f t="shared" si="36"/>
        <v>3.8309444642990478</v>
      </c>
      <c r="L241" s="2">
        <f t="shared" si="37"/>
        <v>17.507047280049683</v>
      </c>
      <c r="M241" s="2">
        <f t="shared" si="38"/>
        <v>3.8309542714423181</v>
      </c>
      <c r="N241" s="6"/>
      <c r="O241" s="2" t="s">
        <v>1090</v>
      </c>
      <c r="P241" s="2">
        <v>3.42199999999995</v>
      </c>
      <c r="Q241" s="2" t="s">
        <v>1091</v>
      </c>
      <c r="R241" s="1">
        <f t="shared" si="39"/>
        <v>17.483902535243935</v>
      </c>
      <c r="S241" s="1">
        <f t="shared" si="40"/>
        <v>3.8309460024439295</v>
      </c>
      <c r="T241" s="1">
        <f t="shared" si="41"/>
        <v>3.8308397836765651</v>
      </c>
      <c r="U241" s="1">
        <f t="shared" si="42"/>
        <v>3.8308397867576023</v>
      </c>
      <c r="V241" s="1">
        <f t="shared" si="43"/>
        <v>3.8307335772328144</v>
      </c>
    </row>
    <row r="242" spans="1:22" x14ac:dyDescent="0.25">
      <c r="A242" s="6" t="s">
        <v>1092</v>
      </c>
      <c r="B242" s="6">
        <v>3.4279999999999502</v>
      </c>
      <c r="C242" s="6" t="s">
        <v>1093</v>
      </c>
      <c r="D242" s="6">
        <f t="shared" si="33"/>
        <v>17.507041364506584</v>
      </c>
      <c r="E242" s="6">
        <f t="shared" si="34"/>
        <v>3.8307320902994682</v>
      </c>
      <c r="F242" s="6"/>
      <c r="G242" s="2" t="s">
        <v>1092</v>
      </c>
      <c r="H242" s="2">
        <v>3.4279999999999502</v>
      </c>
      <c r="I242" s="2" t="s">
        <v>1093</v>
      </c>
      <c r="J242" s="2">
        <f t="shared" si="35"/>
        <v>17.507047309471115</v>
      </c>
      <c r="K242" s="2">
        <f t="shared" si="36"/>
        <v>3.8307320328202117</v>
      </c>
      <c r="L242" s="2">
        <f t="shared" si="37"/>
        <v>17.530031701668037</v>
      </c>
      <c r="M242" s="2">
        <f t="shared" si="38"/>
        <v>3.830741851717316</v>
      </c>
      <c r="N242" s="6"/>
      <c r="O242" s="2" t="s">
        <v>1092</v>
      </c>
      <c r="P242" s="2">
        <v>3.4279999999999502</v>
      </c>
      <c r="Q242" s="2" t="s">
        <v>1093</v>
      </c>
      <c r="R242" s="1">
        <f t="shared" si="39"/>
        <v>17.50688757396448</v>
      </c>
      <c r="S242" s="1">
        <f t="shared" si="40"/>
        <v>3.8307335772328144</v>
      </c>
      <c r="T242" s="1">
        <f t="shared" si="41"/>
        <v>3.8306273769498875</v>
      </c>
      <c r="U242" s="1">
        <f t="shared" si="42"/>
        <v>3.8306273800302102</v>
      </c>
      <c r="V242" s="1">
        <f t="shared" si="43"/>
        <v>3.8305211889877153</v>
      </c>
    </row>
    <row r="243" spans="1:22" x14ac:dyDescent="0.25">
      <c r="A243" s="6" t="s">
        <v>1094</v>
      </c>
      <c r="B243" s="6">
        <v>3.43399999999995</v>
      </c>
      <c r="C243" s="6" t="s">
        <v>1095</v>
      </c>
      <c r="D243" s="6">
        <f t="shared" si="33"/>
        <v>17.530025757048382</v>
      </c>
      <c r="E243" s="6">
        <f t="shared" si="34"/>
        <v>3.8305196960665895</v>
      </c>
      <c r="F243" s="6"/>
      <c r="G243" s="2" t="s">
        <v>1094</v>
      </c>
      <c r="H243" s="2">
        <v>3.43399999999995</v>
      </c>
      <c r="I243" s="2" t="s">
        <v>1095</v>
      </c>
      <c r="J243" s="2">
        <f t="shared" si="35"/>
        <v>17.530031731124726</v>
      </c>
      <c r="K243" s="2">
        <f t="shared" si="36"/>
        <v>3.8305196383092142</v>
      </c>
      <c r="L243" s="2">
        <f t="shared" si="37"/>
        <v>17.553014848954582</v>
      </c>
      <c r="M243" s="2">
        <f t="shared" si="38"/>
        <v>3.830529468956644</v>
      </c>
      <c r="N243" s="6"/>
      <c r="O243" s="2" t="s">
        <v>1094</v>
      </c>
      <c r="P243" s="2">
        <v>3.43399999999995</v>
      </c>
      <c r="Q243" s="2" t="s">
        <v>1095</v>
      </c>
      <c r="R243" s="1">
        <f t="shared" si="39"/>
        <v>17.529871338244661</v>
      </c>
      <c r="S243" s="1">
        <f t="shared" si="40"/>
        <v>3.8305211889877153</v>
      </c>
      <c r="T243" s="1">
        <f t="shared" si="41"/>
        <v>3.8304150071849374</v>
      </c>
      <c r="U243" s="1">
        <f t="shared" si="42"/>
        <v>3.8304150102645451</v>
      </c>
      <c r="V243" s="1">
        <f t="shared" si="43"/>
        <v>3.8303088377000556</v>
      </c>
    </row>
    <row r="244" spans="1:22" x14ac:dyDescent="0.25">
      <c r="A244" s="6" t="s">
        <v>1096</v>
      </c>
      <c r="B244" s="6">
        <v>3.4399999999999502</v>
      </c>
      <c r="C244" s="6" t="s">
        <v>1097</v>
      </c>
      <c r="D244" s="6">
        <f t="shared" si="33"/>
        <v>17.55300887522478</v>
      </c>
      <c r="E244" s="6">
        <f t="shared" si="34"/>
        <v>3.830307338793264</v>
      </c>
      <c r="F244" s="6"/>
      <c r="G244" s="2" t="s">
        <v>1096</v>
      </c>
      <c r="H244" s="2">
        <v>3.4399999999999502</v>
      </c>
      <c r="I244" s="2" t="s">
        <v>1097</v>
      </c>
      <c r="J244" s="2">
        <f t="shared" si="35"/>
        <v>17.553014878446525</v>
      </c>
      <c r="K244" s="2">
        <f t="shared" si="36"/>
        <v>3.8303072807574776</v>
      </c>
      <c r="L244" s="2">
        <f t="shared" si="37"/>
        <v>17.57599672213107</v>
      </c>
      <c r="M244" s="2">
        <f t="shared" si="38"/>
        <v>3.8303171231517261</v>
      </c>
      <c r="N244" s="6"/>
      <c r="O244" s="2" t="s">
        <v>1096</v>
      </c>
      <c r="P244" s="2">
        <v>3.4399999999999502</v>
      </c>
      <c r="Q244" s="2" t="s">
        <v>1097</v>
      </c>
      <c r="R244" s="1">
        <f t="shared" si="39"/>
        <v>17.552853828306247</v>
      </c>
      <c r="S244" s="1">
        <f t="shared" si="40"/>
        <v>3.8303088377000556</v>
      </c>
      <c r="T244" s="1">
        <f t="shared" si="41"/>
        <v>3.8302026743731394</v>
      </c>
      <c r="U244" s="1">
        <f t="shared" si="42"/>
        <v>3.8302026774520326</v>
      </c>
      <c r="V244" s="1">
        <f t="shared" si="43"/>
        <v>3.8300965233612612</v>
      </c>
    </row>
    <row r="245" spans="1:22" x14ac:dyDescent="0.25">
      <c r="A245" s="6" t="s">
        <v>1098</v>
      </c>
      <c r="B245" s="6">
        <v>3.44599999999995</v>
      </c>
      <c r="C245" s="6" t="s">
        <v>1099</v>
      </c>
      <c r="D245" s="6">
        <f t="shared" si="33"/>
        <v>17.57599071925754</v>
      </c>
      <c r="E245" s="6">
        <f t="shared" si="34"/>
        <v>3.8300950184709168</v>
      </c>
      <c r="F245" s="6"/>
      <c r="G245" s="2" t="s">
        <v>1098</v>
      </c>
      <c r="H245" s="2">
        <v>3.44599999999995</v>
      </c>
      <c r="I245" s="2" t="s">
        <v>1099</v>
      </c>
      <c r="J245" s="2">
        <f t="shared" si="35"/>
        <v>17.575996751658252</v>
      </c>
      <c r="K245" s="2">
        <f t="shared" si="36"/>
        <v>3.8300949601564271</v>
      </c>
      <c r="L245" s="2">
        <f t="shared" si="37"/>
        <v>17.598977321419191</v>
      </c>
      <c r="M245" s="2">
        <f t="shared" si="38"/>
        <v>3.8301048142939891</v>
      </c>
      <c r="N245" s="6"/>
      <c r="O245" s="2" t="s">
        <v>1098</v>
      </c>
      <c r="P245" s="2">
        <v>3.44599999999995</v>
      </c>
      <c r="Q245" s="2" t="s">
        <v>1099</v>
      </c>
      <c r="R245" s="1">
        <f t="shared" si="39"/>
        <v>17.575835044370958</v>
      </c>
      <c r="S245" s="1">
        <f t="shared" si="40"/>
        <v>3.8300965233612612</v>
      </c>
      <c r="T245" s="1">
        <f t="shared" si="41"/>
        <v>3.8299903785059204</v>
      </c>
      <c r="U245" s="1">
        <f t="shared" si="42"/>
        <v>3.8299903815840994</v>
      </c>
      <c r="V245" s="1">
        <f t="shared" si="43"/>
        <v>3.8298842459627607</v>
      </c>
    </row>
    <row r="246" spans="1:22" x14ac:dyDescent="0.25">
      <c r="A246" s="6" t="s">
        <v>1100</v>
      </c>
      <c r="B246" s="6">
        <v>3.4519999999999502</v>
      </c>
      <c r="C246" s="6" t="s">
        <v>1101</v>
      </c>
      <c r="D246" s="6">
        <f t="shared" si="33"/>
        <v>17.598971289368365</v>
      </c>
      <c r="E246" s="6">
        <f t="shared" si="34"/>
        <v>3.8298827350909757</v>
      </c>
      <c r="F246" s="6"/>
      <c r="G246" s="2" t="s">
        <v>1100</v>
      </c>
      <c r="H246" s="2">
        <v>3.4519999999999502</v>
      </c>
      <c r="I246" s="2" t="s">
        <v>1101</v>
      </c>
      <c r="J246" s="2">
        <f t="shared" si="35"/>
        <v>17.598977350981603</v>
      </c>
      <c r="K246" s="2">
        <f t="shared" si="36"/>
        <v>3.8298826764974905</v>
      </c>
      <c r="L246" s="2">
        <f t="shared" si="37"/>
        <v>17.621956647040587</v>
      </c>
      <c r="M246" s="2">
        <f t="shared" si="38"/>
        <v>3.8298925423748611</v>
      </c>
      <c r="N246" s="6"/>
      <c r="O246" s="2" t="s">
        <v>1100</v>
      </c>
      <c r="P246" s="2">
        <v>3.4519999999999502</v>
      </c>
      <c r="Q246" s="2" t="s">
        <v>1101</v>
      </c>
      <c r="R246" s="1">
        <f t="shared" si="39"/>
        <v>17.598814986660461</v>
      </c>
      <c r="S246" s="1">
        <f t="shared" si="40"/>
        <v>3.8298842459627607</v>
      </c>
      <c r="T246" s="1">
        <f t="shared" si="41"/>
        <v>3.8297781195747103</v>
      </c>
      <c r="U246" s="1">
        <f t="shared" si="42"/>
        <v>3.8297781226521752</v>
      </c>
      <c r="V246" s="1">
        <f t="shared" si="43"/>
        <v>3.829672005495985</v>
      </c>
    </row>
    <row r="247" spans="1:22" x14ac:dyDescent="0.25">
      <c r="A247" s="6" t="s">
        <v>1102</v>
      </c>
      <c r="B247" s="6">
        <v>3.45799999999995</v>
      </c>
      <c r="C247" s="6" t="s">
        <v>1103</v>
      </c>
      <c r="D247" s="6">
        <f t="shared" si="33"/>
        <v>17.621950585778912</v>
      </c>
      <c r="E247" s="6">
        <f t="shared" si="34"/>
        <v>3.8296704886448714</v>
      </c>
      <c r="F247" s="6"/>
      <c r="G247" s="2" t="s">
        <v>1102</v>
      </c>
      <c r="H247" s="2">
        <v>3.45799999999995</v>
      </c>
      <c r="I247" s="2" t="s">
        <v>1103</v>
      </c>
      <c r="J247" s="2">
        <f t="shared" si="35"/>
        <v>17.62195667663822</v>
      </c>
      <c r="K247" s="2">
        <f t="shared" si="36"/>
        <v>3.8296704297720985</v>
      </c>
      <c r="L247" s="2">
        <f t="shared" si="37"/>
        <v>17.644934699216854</v>
      </c>
      <c r="M247" s="2">
        <f t="shared" si="38"/>
        <v>3.8296803073857744</v>
      </c>
      <c r="N247" s="6"/>
      <c r="O247" s="2" t="s">
        <v>1102</v>
      </c>
      <c r="P247" s="2">
        <v>3.45799999999995</v>
      </c>
      <c r="Q247" s="2" t="s">
        <v>1103</v>
      </c>
      <c r="R247" s="1">
        <f t="shared" si="39"/>
        <v>17.621793655396374</v>
      </c>
      <c r="S247" s="1">
        <f t="shared" si="40"/>
        <v>3.829672005495985</v>
      </c>
      <c r="T247" s="1">
        <f t="shared" si="41"/>
        <v>3.8295658975709412</v>
      </c>
      <c r="U247" s="1">
        <f t="shared" si="42"/>
        <v>3.8295659006476925</v>
      </c>
      <c r="V247" s="1">
        <f t="shared" si="43"/>
        <v>3.8294598019523671</v>
      </c>
    </row>
    <row r="248" spans="1:22" x14ac:dyDescent="0.25">
      <c r="A248" s="6" t="s">
        <v>1104</v>
      </c>
      <c r="B248" s="6">
        <v>3.4639999999999498</v>
      </c>
      <c r="C248" s="6" t="s">
        <v>1105</v>
      </c>
      <c r="D248" s="6">
        <f t="shared" si="33"/>
        <v>17.644928608710782</v>
      </c>
      <c r="E248" s="6">
        <f t="shared" si="34"/>
        <v>3.8294582791240357</v>
      </c>
      <c r="F248" s="6"/>
      <c r="G248" s="2" t="s">
        <v>1104</v>
      </c>
      <c r="H248" s="2">
        <v>3.4639999999999498</v>
      </c>
      <c r="I248" s="2" t="s">
        <v>1105</v>
      </c>
      <c r="J248" s="2">
        <f t="shared" si="35"/>
        <v>17.644934728849694</v>
      </c>
      <c r="K248" s="2">
        <f t="shared" si="36"/>
        <v>3.8294582199716838</v>
      </c>
      <c r="L248" s="2">
        <f t="shared" si="37"/>
        <v>17.667911478169525</v>
      </c>
      <c r="M248" s="2">
        <f t="shared" si="38"/>
        <v>3.8294681093181628</v>
      </c>
      <c r="N248" s="6"/>
      <c r="O248" s="2" t="s">
        <v>1104</v>
      </c>
      <c r="P248" s="2">
        <v>3.4639999999999498</v>
      </c>
      <c r="Q248" s="2" t="s">
        <v>1105</v>
      </c>
      <c r="R248" s="1">
        <f t="shared" si="39"/>
        <v>17.644771050800259</v>
      </c>
      <c r="S248" s="1">
        <f t="shared" si="40"/>
        <v>3.8294598019523671</v>
      </c>
      <c r="T248" s="1">
        <f t="shared" si="41"/>
        <v>3.8293537124860473</v>
      </c>
      <c r="U248" s="1">
        <f t="shared" si="42"/>
        <v>3.8293537155620854</v>
      </c>
      <c r="V248" s="1">
        <f t="shared" si="43"/>
        <v>3.8292476353233438</v>
      </c>
    </row>
    <row r="249" spans="1:22" x14ac:dyDescent="0.25">
      <c r="A249" s="6" t="s">
        <v>1106</v>
      </c>
      <c r="B249" s="6">
        <v>3.46999999999995</v>
      </c>
      <c r="C249" s="6" t="s">
        <v>1107</v>
      </c>
      <c r="D249" s="6">
        <f t="shared" si="33"/>
        <v>17.667905358385525</v>
      </c>
      <c r="E249" s="6">
        <f t="shared" si="34"/>
        <v>3.8292461065199039</v>
      </c>
      <c r="F249" s="6"/>
      <c r="G249" s="2" t="s">
        <v>1106</v>
      </c>
      <c r="H249" s="2">
        <v>3.46999999999995</v>
      </c>
      <c r="I249" s="2" t="s">
        <v>1107</v>
      </c>
      <c r="J249" s="2">
        <f t="shared" si="35"/>
        <v>17.667911507837562</v>
      </c>
      <c r="K249" s="2">
        <f t="shared" si="36"/>
        <v>3.8292460470876817</v>
      </c>
      <c r="L249" s="2">
        <f t="shared" si="37"/>
        <v>17.690886984120088</v>
      </c>
      <c r="M249" s="2">
        <f t="shared" si="38"/>
        <v>3.8292559481634623</v>
      </c>
      <c r="N249" s="6"/>
      <c r="O249" s="2" t="s">
        <v>1106</v>
      </c>
      <c r="P249" s="2">
        <v>3.46999999999995</v>
      </c>
      <c r="Q249" s="2" t="s">
        <v>1107</v>
      </c>
      <c r="R249" s="1">
        <f t="shared" si="39"/>
        <v>17.66774717309363</v>
      </c>
      <c r="S249" s="1">
        <f t="shared" si="40"/>
        <v>3.8292476353233438</v>
      </c>
      <c r="T249" s="1">
        <f t="shared" si="41"/>
        <v>3.8291415643114668</v>
      </c>
      <c r="U249" s="1">
        <f t="shared" si="42"/>
        <v>3.8291415673867912</v>
      </c>
      <c r="V249" s="1">
        <f t="shared" si="43"/>
        <v>3.829035505600352</v>
      </c>
    </row>
    <row r="250" spans="1:22" x14ac:dyDescent="0.25">
      <c r="A250" s="6" t="s">
        <v>1108</v>
      </c>
      <c r="B250" s="6">
        <v>3.4759999999999498</v>
      </c>
      <c r="C250" s="6" t="s">
        <v>1109</v>
      </c>
      <c r="D250" s="6">
        <f t="shared" si="33"/>
        <v>17.690880835024643</v>
      </c>
      <c r="E250" s="6">
        <f t="shared" si="34"/>
        <v>3.8290339708239141</v>
      </c>
      <c r="F250" s="6"/>
      <c r="G250" s="2" t="s">
        <v>1108</v>
      </c>
      <c r="H250" s="2">
        <v>3.4759999999999498</v>
      </c>
      <c r="I250" s="2" t="s">
        <v>1109</v>
      </c>
      <c r="J250" s="2">
        <f t="shared" si="35"/>
        <v>17.690887013823314</v>
      </c>
      <c r="K250" s="2">
        <f t="shared" si="36"/>
        <v>3.8290339111115301</v>
      </c>
      <c r="L250" s="2">
        <f t="shared" si="37"/>
        <v>17.713861217289985</v>
      </c>
      <c r="M250" s="2">
        <f t="shared" si="38"/>
        <v>3.8290438239131124</v>
      </c>
      <c r="N250" s="6"/>
      <c r="O250" s="2" t="s">
        <v>1108</v>
      </c>
      <c r="P250" s="2">
        <v>3.4759999999999498</v>
      </c>
      <c r="Q250" s="2" t="s">
        <v>1109</v>
      </c>
      <c r="R250" s="1">
        <f t="shared" si="39"/>
        <v>17.690722022497951</v>
      </c>
      <c r="S250" s="1">
        <f t="shared" si="40"/>
        <v>3.829035505600352</v>
      </c>
      <c r="T250" s="1">
        <f t="shared" si="41"/>
        <v>3.8289294530386382</v>
      </c>
      <c r="U250" s="1">
        <f t="shared" si="42"/>
        <v>3.8289294561132494</v>
      </c>
      <c r="V250" s="1">
        <f t="shared" si="43"/>
        <v>3.8288234127748337</v>
      </c>
    </row>
    <row r="251" spans="1:22" x14ac:dyDescent="0.25">
      <c r="A251" s="6" t="s">
        <v>1110</v>
      </c>
      <c r="B251" s="6">
        <v>3.48199999999995</v>
      </c>
      <c r="C251" s="6" t="s">
        <v>1111</v>
      </c>
      <c r="D251" s="6">
        <f t="shared" si="33"/>
        <v>17.713855038849587</v>
      </c>
      <c r="E251" s="6">
        <f t="shared" si="34"/>
        <v>3.8288218720275062</v>
      </c>
      <c r="F251" s="6"/>
      <c r="G251" s="2" t="s">
        <v>1110</v>
      </c>
      <c r="H251" s="2">
        <v>3.48199999999995</v>
      </c>
      <c r="I251" s="2" t="s">
        <v>1111</v>
      </c>
      <c r="J251" s="2">
        <f t="shared" si="35"/>
        <v>17.713861247028387</v>
      </c>
      <c r="K251" s="2">
        <f t="shared" si="36"/>
        <v>3.8288218120346689</v>
      </c>
      <c r="L251" s="2">
        <f t="shared" si="37"/>
        <v>17.736834177900594</v>
      </c>
      <c r="M251" s="2">
        <f t="shared" si="38"/>
        <v>3.8288317365585538</v>
      </c>
      <c r="N251" s="6"/>
      <c r="O251" s="2" t="s">
        <v>1110</v>
      </c>
      <c r="P251" s="2">
        <v>3.48199999999995</v>
      </c>
      <c r="Q251" s="2" t="s">
        <v>1111</v>
      </c>
      <c r="R251" s="1">
        <f t="shared" si="39"/>
        <v>17.713695599234629</v>
      </c>
      <c r="S251" s="1">
        <f t="shared" si="40"/>
        <v>3.8288234127748337</v>
      </c>
      <c r="T251" s="1">
        <f t="shared" si="41"/>
        <v>3.8287173786590043</v>
      </c>
      <c r="U251" s="1">
        <f t="shared" si="42"/>
        <v>3.8287173817329023</v>
      </c>
      <c r="V251" s="1">
        <f t="shared" si="43"/>
        <v>3.8286113568382323</v>
      </c>
    </row>
    <row r="252" spans="1:22" x14ac:dyDescent="0.25">
      <c r="A252" s="6" t="s">
        <v>1112</v>
      </c>
      <c r="B252" s="6">
        <v>3.4879999999999498</v>
      </c>
      <c r="C252" s="6" t="s">
        <v>1113</v>
      </c>
      <c r="D252" s="6">
        <f t="shared" si="33"/>
        <v>17.736827970081752</v>
      </c>
      <c r="E252" s="6">
        <f t="shared" si="34"/>
        <v>3.8286098101221229</v>
      </c>
      <c r="F252" s="6"/>
      <c r="G252" s="2" t="s">
        <v>1112</v>
      </c>
      <c r="H252" s="2">
        <v>3.4879999999999498</v>
      </c>
      <c r="I252" s="2" t="s">
        <v>1113</v>
      </c>
      <c r="J252" s="2">
        <f t="shared" si="35"/>
        <v>17.736834207674168</v>
      </c>
      <c r="K252" s="2">
        <f t="shared" si="36"/>
        <v>3.8286097498485412</v>
      </c>
      <c r="L252" s="2">
        <f t="shared" si="37"/>
        <v>17.759805866173259</v>
      </c>
      <c r="M252" s="2">
        <f t="shared" si="38"/>
        <v>3.8286196860912307</v>
      </c>
      <c r="N252" s="6"/>
      <c r="O252" s="2" t="s">
        <v>1112</v>
      </c>
      <c r="P252" s="2">
        <v>3.4879999999999498</v>
      </c>
      <c r="Q252" s="2" t="s">
        <v>1113</v>
      </c>
      <c r="R252" s="1">
        <f t="shared" si="39"/>
        <v>17.736667903525028</v>
      </c>
      <c r="S252" s="1">
        <f t="shared" si="40"/>
        <v>3.8286113568382323</v>
      </c>
      <c r="T252" s="1">
        <f t="shared" si="41"/>
        <v>3.8285053411640089</v>
      </c>
      <c r="U252" s="1">
        <f t="shared" si="42"/>
        <v>3.8285053442371941</v>
      </c>
      <c r="V252" s="1">
        <f t="shared" si="43"/>
        <v>3.8283993377819927</v>
      </c>
    </row>
    <row r="253" spans="1:22" x14ac:dyDescent="0.25">
      <c r="A253" s="6" t="s">
        <v>1114</v>
      </c>
      <c r="B253" s="6">
        <v>3.49399999999995</v>
      </c>
      <c r="C253" s="6" t="s">
        <v>1115</v>
      </c>
      <c r="D253" s="6">
        <f t="shared" si="33"/>
        <v>17.759799628942485</v>
      </c>
      <c r="E253" s="6">
        <f t="shared" si="34"/>
        <v>3.8283977850992086</v>
      </c>
      <c r="F253" s="6"/>
      <c r="G253" s="2" t="s">
        <v>1114</v>
      </c>
      <c r="H253" s="2">
        <v>3.49399999999995</v>
      </c>
      <c r="I253" s="2" t="s">
        <v>1115</v>
      </c>
      <c r="J253" s="2">
        <f t="shared" si="35"/>
        <v>17.759805895981987</v>
      </c>
      <c r="K253" s="2">
        <f t="shared" si="36"/>
        <v>3.8283977245445922</v>
      </c>
      <c r="L253" s="2">
        <f t="shared" si="37"/>
        <v>17.782776282329255</v>
      </c>
      <c r="M253" s="2">
        <f t="shared" si="38"/>
        <v>3.8284076725025895</v>
      </c>
      <c r="N253" s="6"/>
      <c r="O253" s="2" t="s">
        <v>1114</v>
      </c>
      <c r="P253" s="2">
        <v>3.49399999999995</v>
      </c>
      <c r="Q253" s="2" t="s">
        <v>1115</v>
      </c>
      <c r="R253" s="1">
        <f t="shared" si="39"/>
        <v>17.759638935590452</v>
      </c>
      <c r="S253" s="1">
        <f t="shared" si="40"/>
        <v>3.8283993377819927</v>
      </c>
      <c r="T253" s="1">
        <f t="shared" si="41"/>
        <v>3.8282933405450996</v>
      </c>
      <c r="U253" s="1">
        <f t="shared" si="42"/>
        <v>3.8282933436175726</v>
      </c>
      <c r="V253" s="1">
        <f t="shared" si="43"/>
        <v>3.8281873555975636</v>
      </c>
    </row>
    <row r="254" spans="1:22" x14ac:dyDescent="0.25">
      <c r="A254" s="6" t="s">
        <v>1116</v>
      </c>
      <c r="B254" s="6">
        <v>3.4999999999999498</v>
      </c>
      <c r="C254" s="6" t="s">
        <v>1117</v>
      </c>
      <c r="D254" s="6">
        <f t="shared" si="33"/>
        <v>17.782770015653082</v>
      </c>
      <c r="E254" s="6">
        <f t="shared" si="34"/>
        <v>3.8281857969502116</v>
      </c>
      <c r="F254" s="6"/>
      <c r="G254" s="2" t="s">
        <v>1116</v>
      </c>
      <c r="H254" s="2">
        <v>3.4999999999999498</v>
      </c>
      <c r="I254" s="2" t="s">
        <v>1117</v>
      </c>
      <c r="J254" s="2">
        <f t="shared" si="35"/>
        <v>17.78277631217313</v>
      </c>
      <c r="K254" s="2">
        <f t="shared" si="36"/>
        <v>3.828185736114269</v>
      </c>
      <c r="L254" s="2">
        <f t="shared" si="37"/>
        <v>17.805745426589816</v>
      </c>
      <c r="M254" s="2">
        <f t="shared" si="38"/>
        <v>3.8281956957840788</v>
      </c>
      <c r="N254" s="6"/>
      <c r="O254" s="2" t="s">
        <v>1116</v>
      </c>
      <c r="P254" s="2">
        <v>3.4999999999999498</v>
      </c>
      <c r="Q254" s="2" t="s">
        <v>1117</v>
      </c>
      <c r="R254" s="1">
        <f t="shared" si="39"/>
        <v>17.782608695652158</v>
      </c>
      <c r="S254" s="1">
        <f t="shared" si="40"/>
        <v>3.8281873555975636</v>
      </c>
      <c r="T254" s="1">
        <f t="shared" si="41"/>
        <v>3.8280813767937261</v>
      </c>
      <c r="U254" s="1">
        <f t="shared" si="42"/>
        <v>3.8280813798654867</v>
      </c>
      <c r="V254" s="1">
        <f t="shared" si="43"/>
        <v>3.8279754102763959</v>
      </c>
    </row>
    <row r="255" spans="1:22" x14ac:dyDescent="0.25">
      <c r="A255" s="6" t="s">
        <v>1118</v>
      </c>
      <c r="B255" s="6">
        <v>3.50599999999995</v>
      </c>
      <c r="C255" s="6" t="s">
        <v>1119</v>
      </c>
      <c r="D255" s="6">
        <f t="shared" si="33"/>
        <v>17.805739130434784</v>
      </c>
      <c r="E255" s="6">
        <f t="shared" si="34"/>
        <v>3.8279738456665817</v>
      </c>
      <c r="F255" s="6"/>
      <c r="G255" s="2" t="s">
        <v>1118</v>
      </c>
      <c r="H255" s="2">
        <v>3.50599999999995</v>
      </c>
      <c r="I255" s="2" t="s">
        <v>1119</v>
      </c>
      <c r="J255" s="2">
        <f t="shared" si="35"/>
        <v>17.805745456468824</v>
      </c>
      <c r="K255" s="2">
        <f t="shared" si="36"/>
        <v>3.8279737845490232</v>
      </c>
      <c r="L255" s="2">
        <f t="shared" si="37"/>
        <v>17.828713299176119</v>
      </c>
      <c r="M255" s="2">
        <f t="shared" si="38"/>
        <v>3.8279837559271503</v>
      </c>
      <c r="N255" s="6"/>
      <c r="O255" s="2" t="s">
        <v>1118</v>
      </c>
      <c r="P255" s="2">
        <v>3.50599999999995</v>
      </c>
      <c r="Q255" s="2" t="s">
        <v>1119</v>
      </c>
      <c r="R255" s="1">
        <f t="shared" si="39"/>
        <v>17.805577183931351</v>
      </c>
      <c r="S255" s="1">
        <f t="shared" si="40"/>
        <v>3.8279754102763959</v>
      </c>
      <c r="T255" s="1">
        <f t="shared" si="41"/>
        <v>3.8278694499013399</v>
      </c>
      <c r="U255" s="1">
        <f t="shared" si="42"/>
        <v>3.8278694529723882</v>
      </c>
      <c r="V255" s="1">
        <f t="shared" si="43"/>
        <v>3.827763501809943</v>
      </c>
    </row>
    <row r="256" spans="1:22" x14ac:dyDescent="0.25">
      <c r="A256" s="6" t="s">
        <v>1120</v>
      </c>
      <c r="B256" s="6">
        <v>3.5119999999999498</v>
      </c>
      <c r="C256" s="6" t="s">
        <v>1121</v>
      </c>
      <c r="D256" s="6">
        <f t="shared" si="33"/>
        <v>17.828706973508783</v>
      </c>
      <c r="E256" s="6">
        <f t="shared" si="34"/>
        <v>3.8277619312397713</v>
      </c>
      <c r="F256" s="6"/>
      <c r="G256" s="2" t="s">
        <v>1120</v>
      </c>
      <c r="H256" s="2">
        <v>3.5119999999999498</v>
      </c>
      <c r="I256" s="2" t="s">
        <v>1121</v>
      </c>
      <c r="J256" s="2">
        <f t="shared" si="35"/>
        <v>17.828713329090252</v>
      </c>
      <c r="K256" s="2">
        <f t="shared" si="36"/>
        <v>3.8277618698403058</v>
      </c>
      <c r="L256" s="2">
        <f t="shared" si="37"/>
        <v>17.851679900309293</v>
      </c>
      <c r="M256" s="2">
        <f t="shared" si="38"/>
        <v>3.8277718529232572</v>
      </c>
      <c r="N256" s="6"/>
      <c r="O256" s="2" t="s">
        <v>1120</v>
      </c>
      <c r="P256" s="2">
        <v>3.5119999999999498</v>
      </c>
      <c r="Q256" s="2" t="s">
        <v>1121</v>
      </c>
      <c r="R256" s="1">
        <f t="shared" si="39"/>
        <v>17.828544400649186</v>
      </c>
      <c r="S256" s="1">
        <f t="shared" si="40"/>
        <v>3.827763501809943</v>
      </c>
      <c r="T256" s="1">
        <f t="shared" si="41"/>
        <v>3.827657559859396</v>
      </c>
      <c r="U256" s="1">
        <f t="shared" si="42"/>
        <v>3.827657562929732</v>
      </c>
      <c r="V256" s="1">
        <f t="shared" si="43"/>
        <v>3.8275516301896602</v>
      </c>
    </row>
    <row r="257" spans="1:22" x14ac:dyDescent="0.25">
      <c r="A257" s="6" t="s">
        <v>1122</v>
      </c>
      <c r="B257" s="6">
        <v>3.5179999999999501</v>
      </c>
      <c r="C257" s="6" t="s">
        <v>1123</v>
      </c>
      <c r="D257" s="6">
        <f t="shared" si="33"/>
        <v>17.851673545096222</v>
      </c>
      <c r="E257" s="6">
        <f t="shared" si="34"/>
        <v>3.8275500536612355</v>
      </c>
      <c r="F257" s="6"/>
      <c r="G257" s="2" t="s">
        <v>1122</v>
      </c>
      <c r="H257" s="2">
        <v>3.5179999999999501</v>
      </c>
      <c r="I257" s="2" t="s">
        <v>1123</v>
      </c>
      <c r="J257" s="2">
        <f t="shared" si="35"/>
        <v>17.851679930258545</v>
      </c>
      <c r="K257" s="2">
        <f t="shared" si="36"/>
        <v>3.827549991979573</v>
      </c>
      <c r="L257" s="2">
        <f t="shared" si="37"/>
        <v>17.874645230210422</v>
      </c>
      <c r="M257" s="2">
        <f t="shared" si="38"/>
        <v>3.8275599867638563</v>
      </c>
      <c r="N257" s="6"/>
      <c r="O257" s="2" t="s">
        <v>1122</v>
      </c>
      <c r="P257" s="2">
        <v>3.5179999999999501</v>
      </c>
      <c r="Q257" s="2" t="s">
        <v>1123</v>
      </c>
      <c r="R257" s="1">
        <f t="shared" si="39"/>
        <v>17.851510346026764</v>
      </c>
      <c r="S257" s="1">
        <f t="shared" si="40"/>
        <v>3.8275516301896602</v>
      </c>
      <c r="T257" s="1">
        <f t="shared" si="41"/>
        <v>3.827445706659351</v>
      </c>
      <c r="U257" s="1">
        <f t="shared" si="42"/>
        <v>3.8274457097289751</v>
      </c>
      <c r="V257" s="1">
        <f t="shared" si="43"/>
        <v>3.8273397954070054</v>
      </c>
    </row>
    <row r="258" spans="1:22" x14ac:dyDescent="0.25">
      <c r="A258" s="6" t="s">
        <v>1124</v>
      </c>
      <c r="B258" s="6">
        <v>3.5239999999999401</v>
      </c>
      <c r="C258" s="6" t="s">
        <v>1125</v>
      </c>
      <c r="D258" s="6">
        <f t="shared" si="33"/>
        <v>17.87463884541819</v>
      </c>
      <c r="E258" s="6">
        <f t="shared" si="34"/>
        <v>3.8273382129224314</v>
      </c>
      <c r="F258" s="6"/>
      <c r="G258" s="2" t="s">
        <v>1124</v>
      </c>
      <c r="H258" s="2">
        <v>3.5239999999999401</v>
      </c>
      <c r="I258" s="2" t="s">
        <v>1125</v>
      </c>
      <c r="J258" s="2">
        <f t="shared" si="35"/>
        <v>17.874645260194775</v>
      </c>
      <c r="K258" s="2">
        <f t="shared" si="36"/>
        <v>3.8273381509582824</v>
      </c>
      <c r="L258" s="2">
        <f t="shared" si="37"/>
        <v>17.897609289100526</v>
      </c>
      <c r="M258" s="2">
        <f t="shared" si="38"/>
        <v>3.8273481574404058</v>
      </c>
      <c r="N258" s="6"/>
      <c r="O258" s="2" t="s">
        <v>1124</v>
      </c>
      <c r="P258" s="2">
        <v>3.5239999999999401</v>
      </c>
      <c r="Q258" s="2" t="s">
        <v>1125</v>
      </c>
      <c r="R258" s="1">
        <f t="shared" si="39"/>
        <v>17.874475020285136</v>
      </c>
      <c r="S258" s="1">
        <f t="shared" si="40"/>
        <v>3.8273397954070059</v>
      </c>
      <c r="T258" s="1">
        <f t="shared" si="41"/>
        <v>3.8272338902926641</v>
      </c>
      <c r="U258" s="1">
        <f t="shared" si="42"/>
        <v>3.8272338933615768</v>
      </c>
      <c r="V258" s="1">
        <f t="shared" si="43"/>
        <v>3.8271279974534402</v>
      </c>
    </row>
    <row r="259" spans="1:22" x14ac:dyDescent="0.25">
      <c r="A259" s="6" t="s">
        <v>1126</v>
      </c>
      <c r="B259" s="6">
        <v>3.5299999999999399</v>
      </c>
      <c r="C259" s="6" t="s">
        <v>1127</v>
      </c>
      <c r="D259" s="6">
        <f t="shared" si="33"/>
        <v>17.897602874695725</v>
      </c>
      <c r="E259" s="6">
        <f t="shared" si="34"/>
        <v>3.8271264090148196</v>
      </c>
      <c r="F259" s="6"/>
      <c r="G259" s="2" t="s">
        <v>1126</v>
      </c>
      <c r="H259" s="2">
        <v>3.5299999999999399</v>
      </c>
      <c r="I259" s="2" t="s">
        <v>1127</v>
      </c>
      <c r="J259" s="2">
        <f t="shared" si="35"/>
        <v>17.897609319119972</v>
      </c>
      <c r="K259" s="2">
        <f t="shared" si="36"/>
        <v>3.8271263467678933</v>
      </c>
      <c r="L259" s="2">
        <f t="shared" si="37"/>
        <v>17.920572077200578</v>
      </c>
      <c r="M259" s="2">
        <f t="shared" si="38"/>
        <v>3.8271363649443675</v>
      </c>
      <c r="N259" s="6"/>
      <c r="O259" s="2" t="s">
        <v>1126</v>
      </c>
      <c r="P259" s="2">
        <v>3.5299999999999399</v>
      </c>
      <c r="Q259" s="2" t="s">
        <v>1127</v>
      </c>
      <c r="R259" s="1">
        <f t="shared" si="39"/>
        <v>17.897438423645305</v>
      </c>
      <c r="S259" s="1">
        <f t="shared" si="40"/>
        <v>3.8271279974534402</v>
      </c>
      <c r="T259" s="1">
        <f t="shared" si="41"/>
        <v>3.8270221107507973</v>
      </c>
      <c r="U259" s="1">
        <f t="shared" si="42"/>
        <v>3.827022113818999</v>
      </c>
      <c r="V259" s="1">
        <f t="shared" si="43"/>
        <v>3.8269162363204274</v>
      </c>
    </row>
    <row r="260" spans="1:22" x14ac:dyDescent="0.25">
      <c r="A260" s="6" t="s">
        <v>1128</v>
      </c>
      <c r="B260" s="6">
        <v>3.5359999999999401</v>
      </c>
      <c r="C260" s="6" t="s">
        <v>1129</v>
      </c>
      <c r="D260" s="6">
        <f t="shared" si="33"/>
        <v>17.920565633149813</v>
      </c>
      <c r="E260" s="6">
        <f t="shared" si="34"/>
        <v>3.8269146419298616</v>
      </c>
      <c r="F260" s="6"/>
      <c r="G260" s="2" t="s">
        <v>1128</v>
      </c>
      <c r="H260" s="2">
        <v>3.5359999999999401</v>
      </c>
      <c r="I260" s="2" t="s">
        <v>1129</v>
      </c>
      <c r="J260" s="2">
        <f t="shared" si="35"/>
        <v>17.920572107255108</v>
      </c>
      <c r="K260" s="2">
        <f t="shared" si="36"/>
        <v>3.8269145793998693</v>
      </c>
      <c r="L260" s="2">
        <f t="shared" si="37"/>
        <v>17.943533594731505</v>
      </c>
      <c r="M260" s="2">
        <f t="shared" si="38"/>
        <v>3.8269246092672047</v>
      </c>
      <c r="N260" s="6"/>
      <c r="O260" s="2" t="s">
        <v>1128</v>
      </c>
      <c r="P260" s="2">
        <v>3.5359999999999401</v>
      </c>
      <c r="Q260" s="2" t="s">
        <v>1129</v>
      </c>
      <c r="R260" s="1">
        <f t="shared" si="39"/>
        <v>17.920400556328218</v>
      </c>
      <c r="S260" s="1">
        <f t="shared" si="40"/>
        <v>3.8269162363204274</v>
      </c>
      <c r="T260" s="1">
        <f t="shared" si="41"/>
        <v>3.8268103680252157</v>
      </c>
      <c r="U260" s="1">
        <f t="shared" si="42"/>
        <v>3.8268103710927059</v>
      </c>
      <c r="V260" s="1">
        <f t="shared" si="43"/>
        <v>3.8267045119994325</v>
      </c>
    </row>
    <row r="261" spans="1:22" x14ac:dyDescent="0.25">
      <c r="A261" s="6" t="s">
        <v>1130</v>
      </c>
      <c r="B261" s="6">
        <v>3.5419999999999399</v>
      </c>
      <c r="C261" s="6" t="s">
        <v>1131</v>
      </c>
      <c r="D261" s="6">
        <f t="shared" si="33"/>
        <v>17.943527121001392</v>
      </c>
      <c r="E261" s="6">
        <f t="shared" si="34"/>
        <v>3.8267029116590234</v>
      </c>
      <c r="F261" s="6"/>
      <c r="G261" s="2" t="s">
        <v>1130</v>
      </c>
      <c r="H261" s="2">
        <v>3.5419999999999399</v>
      </c>
      <c r="I261" s="2" t="s">
        <v>1131</v>
      </c>
      <c r="J261" s="2">
        <f t="shared" si="35"/>
        <v>17.943533624821111</v>
      </c>
      <c r="K261" s="2">
        <f t="shared" si="36"/>
        <v>3.8267028488456751</v>
      </c>
      <c r="L261" s="2">
        <f t="shared" si="37"/>
        <v>17.966493841914186</v>
      </c>
      <c r="M261" s="2">
        <f t="shared" si="38"/>
        <v>3.8267128904003833</v>
      </c>
      <c r="N261" s="6"/>
      <c r="O261" s="2" t="s">
        <v>1130</v>
      </c>
      <c r="P261" s="2">
        <v>3.5419999999999399</v>
      </c>
      <c r="Q261" s="2" t="s">
        <v>1131</v>
      </c>
      <c r="R261" s="1">
        <f t="shared" si="39"/>
        <v>17.943361418554773</v>
      </c>
      <c r="S261" s="1">
        <f t="shared" si="40"/>
        <v>3.8267045119994325</v>
      </c>
      <c r="T261" s="1">
        <f t="shared" si="41"/>
        <v>3.8265986621073855</v>
      </c>
      <c r="U261" s="1">
        <f t="shared" si="42"/>
        <v>3.8265986651741648</v>
      </c>
      <c r="V261" s="1">
        <f t="shared" si="43"/>
        <v>3.8264928244819232</v>
      </c>
    </row>
    <row r="262" spans="1:22" x14ac:dyDescent="0.25">
      <c r="A262" s="6" t="s">
        <v>1132</v>
      </c>
      <c r="B262" s="6">
        <v>3.5479999999999401</v>
      </c>
      <c r="C262" s="6" t="s">
        <v>1133</v>
      </c>
      <c r="D262" s="6">
        <f t="shared" ref="D262:D325" si="44">D261+(0.006*E261)</f>
        <v>17.966487338471346</v>
      </c>
      <c r="E262" s="6">
        <f t="shared" ref="E262:E325" si="45">4-(D262/(100+B262))</f>
        <v>3.8264912181937714</v>
      </c>
      <c r="F262" s="6"/>
      <c r="G262" s="2" t="s">
        <v>1132</v>
      </c>
      <c r="H262" s="2">
        <v>3.5479999999999401</v>
      </c>
      <c r="I262" s="2" t="s">
        <v>1133</v>
      </c>
      <c r="J262" s="2">
        <f t="shared" ref="J262:J325" si="46">J261+((0.006*0.5)*(K261+M261))</f>
        <v>17.96649387203885</v>
      </c>
      <c r="K262" s="2">
        <f t="shared" ref="K262:K325" si="47">4-(J262/(100+H262))</f>
        <v>3.826491155096778</v>
      </c>
      <c r="L262" s="2">
        <f t="shared" ref="L262:L325" si="48">J262+(0.006*K262)</f>
        <v>17.989452818969429</v>
      </c>
      <c r="M262" s="2">
        <f t="shared" ref="M262:M325" si="49">4-(J262/(100+(H262+0.006)))</f>
        <v>3.8265012083353724</v>
      </c>
      <c r="N262" s="6"/>
      <c r="O262" s="2" t="s">
        <v>1132</v>
      </c>
      <c r="P262" s="2">
        <v>3.5479999999999401</v>
      </c>
      <c r="Q262" s="2" t="s">
        <v>1133</v>
      </c>
      <c r="R262" s="1">
        <f t="shared" ref="R262:R325" si="50">R261+(((1/6)*0.006)*(S261+(2*T261)+(U261*2)+V261))</f>
        <v>17.966321010545816</v>
      </c>
      <c r="S262" s="1">
        <f t="shared" ref="S262:S325" si="51">4-(R262/(100+P262))</f>
        <v>3.8264928244819232</v>
      </c>
      <c r="T262" s="1">
        <f t="shared" ref="T262:T325" si="52">4-((R262+(0.5*S262*0.006))/(100+(P262+(0.5*0.006))))</f>
        <v>3.8263869929887759</v>
      </c>
      <c r="U262" s="1">
        <f t="shared" ref="U262:U325" si="53">4-((R262+(0.5*T262*0.006))/(100+(P262+(0.5*0.006))))</f>
        <v>3.8263869960548447</v>
      </c>
      <c r="V262" s="1">
        <f t="shared" ref="V262:V325" si="54">4-((R262+(U262*0.006))/(100+(P262+0.006)))</f>
        <v>3.8262811737593703</v>
      </c>
    </row>
    <row r="263" spans="1:22" x14ac:dyDescent="0.25">
      <c r="A263" s="6" t="s">
        <v>1134</v>
      </c>
      <c r="B263" s="6">
        <v>3.5539999999999399</v>
      </c>
      <c r="C263" s="6" t="s">
        <v>1135</v>
      </c>
      <c r="D263" s="6">
        <f t="shared" si="44"/>
        <v>17.98944628578051</v>
      </c>
      <c r="E263" s="6">
        <f t="shared" si="45"/>
        <v>3.8262795615255758</v>
      </c>
      <c r="F263" s="6"/>
      <c r="G263" s="2" t="s">
        <v>1134</v>
      </c>
      <c r="H263" s="2">
        <v>3.5539999999999399</v>
      </c>
      <c r="I263" s="2" t="s">
        <v>1135</v>
      </c>
      <c r="J263" s="2">
        <f t="shared" si="46"/>
        <v>17.989452849129147</v>
      </c>
      <c r="K263" s="2">
        <f t="shared" si="47"/>
        <v>3.8262794981446477</v>
      </c>
      <c r="L263" s="2">
        <f t="shared" si="48"/>
        <v>18.012410526118014</v>
      </c>
      <c r="M263" s="2">
        <f t="shared" si="49"/>
        <v>3.8262895630636429</v>
      </c>
      <c r="N263" s="6"/>
      <c r="O263" s="2" t="s">
        <v>1134</v>
      </c>
      <c r="P263" s="2">
        <v>3.5539999999999399</v>
      </c>
      <c r="Q263" s="2" t="s">
        <v>1135</v>
      </c>
      <c r="R263" s="1">
        <f t="shared" si="50"/>
        <v>17.989279332522145</v>
      </c>
      <c r="S263" s="1">
        <f t="shared" si="51"/>
        <v>3.8262811737593703</v>
      </c>
      <c r="T263" s="1">
        <f t="shared" si="52"/>
        <v>3.8261753606608591</v>
      </c>
      <c r="U263" s="1">
        <f t="shared" si="53"/>
        <v>3.8261753637262172</v>
      </c>
      <c r="V263" s="1">
        <f t="shared" si="54"/>
        <v>3.8260695598232473</v>
      </c>
    </row>
    <row r="264" spans="1:22" x14ac:dyDescent="0.25">
      <c r="A264" s="6" t="s">
        <v>1136</v>
      </c>
      <c r="B264" s="6">
        <v>3.5599999999999401</v>
      </c>
      <c r="C264" s="6" t="s">
        <v>1137</v>
      </c>
      <c r="D264" s="6">
        <f t="shared" si="44"/>
        <v>18.012403963149662</v>
      </c>
      <c r="E264" s="6">
        <f t="shared" si="45"/>
        <v>3.8260679416459089</v>
      </c>
      <c r="F264" s="6"/>
      <c r="G264" s="2" t="s">
        <v>1136</v>
      </c>
      <c r="H264" s="2">
        <v>3.5599999999999401</v>
      </c>
      <c r="I264" s="2" t="s">
        <v>1137</v>
      </c>
      <c r="J264" s="2">
        <f t="shared" si="46"/>
        <v>18.012410556312773</v>
      </c>
      <c r="K264" s="2">
        <f t="shared" si="47"/>
        <v>3.8260678779807571</v>
      </c>
      <c r="L264" s="2">
        <f t="shared" si="48"/>
        <v>18.035366963580657</v>
      </c>
      <c r="M264" s="2">
        <f t="shared" si="49"/>
        <v>3.8260779545766681</v>
      </c>
      <c r="N264" s="6"/>
      <c r="O264" s="2" t="s">
        <v>1136</v>
      </c>
      <c r="P264" s="2">
        <v>3.5599999999999401</v>
      </c>
      <c r="Q264" s="2" t="s">
        <v>1137</v>
      </c>
      <c r="R264" s="1">
        <f t="shared" si="50"/>
        <v>18.012236384704501</v>
      </c>
      <c r="S264" s="1">
        <f t="shared" si="51"/>
        <v>3.8260695598232473</v>
      </c>
      <c r="T264" s="1">
        <f t="shared" si="52"/>
        <v>3.8259637651151088</v>
      </c>
      <c r="U264" s="1">
        <f t="shared" si="53"/>
        <v>3.8259637681797569</v>
      </c>
      <c r="V264" s="1">
        <f t="shared" si="54"/>
        <v>3.8258579826650294</v>
      </c>
    </row>
    <row r="265" spans="1:22" x14ac:dyDescent="0.25">
      <c r="A265" s="6" t="s">
        <v>1138</v>
      </c>
      <c r="B265" s="6">
        <v>3.5659999999999399</v>
      </c>
      <c r="C265" s="6" t="s">
        <v>1139</v>
      </c>
      <c r="D265" s="6">
        <f t="shared" si="44"/>
        <v>18.035360370799538</v>
      </c>
      <c r="E265" s="6">
        <f t="shared" si="45"/>
        <v>3.8258563585462455</v>
      </c>
      <c r="F265" s="6"/>
      <c r="G265" s="2" t="s">
        <v>1138</v>
      </c>
      <c r="H265" s="2">
        <v>3.5659999999999399</v>
      </c>
      <c r="I265" s="2" t="s">
        <v>1139</v>
      </c>
      <c r="J265" s="2">
        <f t="shared" si="46"/>
        <v>18.035366993810445</v>
      </c>
      <c r="K265" s="2">
        <f t="shared" si="47"/>
        <v>3.8258562945965813</v>
      </c>
      <c r="L265" s="2">
        <f t="shared" si="48"/>
        <v>18.058322131578024</v>
      </c>
      <c r="M265" s="2">
        <f t="shared" si="49"/>
        <v>3.8258663828659247</v>
      </c>
      <c r="N265" s="6"/>
      <c r="O265" s="2" t="s">
        <v>1138</v>
      </c>
      <c r="P265" s="2">
        <v>3.5659999999999399</v>
      </c>
      <c r="Q265" s="2" t="s">
        <v>1139</v>
      </c>
      <c r="R265" s="1">
        <f t="shared" si="50"/>
        <v>18.035192167313578</v>
      </c>
      <c r="S265" s="1">
        <f t="shared" si="51"/>
        <v>3.8258579826650294</v>
      </c>
      <c r="T265" s="1">
        <f t="shared" si="52"/>
        <v>3.8257522063430023</v>
      </c>
      <c r="U265" s="1">
        <f t="shared" si="53"/>
        <v>3.8257522094069403</v>
      </c>
      <c r="V265" s="1">
        <f t="shared" si="54"/>
        <v>3.8256464422761942</v>
      </c>
    </row>
    <row r="266" spans="1:22" x14ac:dyDescent="0.25">
      <c r="A266" s="6" t="s">
        <v>1140</v>
      </c>
      <c r="B266" s="6">
        <v>3.5719999999999401</v>
      </c>
      <c r="C266" s="6" t="s">
        <v>1141</v>
      </c>
      <c r="D266" s="6">
        <f t="shared" si="44"/>
        <v>18.058315508950816</v>
      </c>
      <c r="E266" s="6">
        <f t="shared" si="45"/>
        <v>3.8256448122180626</v>
      </c>
      <c r="F266" s="6"/>
      <c r="G266" s="2" t="s">
        <v>1140</v>
      </c>
      <c r="H266" s="2">
        <v>3.5719999999999401</v>
      </c>
      <c r="I266" s="2" t="s">
        <v>1141</v>
      </c>
      <c r="J266" s="2">
        <f t="shared" si="46"/>
        <v>18.058322161842831</v>
      </c>
      <c r="K266" s="2">
        <f t="shared" si="47"/>
        <v>3.8256447479835973</v>
      </c>
      <c r="L266" s="2">
        <f t="shared" si="48"/>
        <v>18.081276030330734</v>
      </c>
      <c r="M266" s="2">
        <f t="shared" si="49"/>
        <v>3.8256548479228907</v>
      </c>
      <c r="N266" s="6"/>
      <c r="O266" s="2" t="s">
        <v>1140</v>
      </c>
      <c r="P266" s="2">
        <v>3.5719999999999401</v>
      </c>
      <c r="Q266" s="2" t="s">
        <v>1141</v>
      </c>
      <c r="R266" s="1">
        <f t="shared" si="50"/>
        <v>18.058146680570019</v>
      </c>
      <c r="S266" s="1">
        <f t="shared" si="51"/>
        <v>3.8256464422761942</v>
      </c>
      <c r="T266" s="1">
        <f t="shared" si="52"/>
        <v>3.8255406843360187</v>
      </c>
      <c r="U266" s="1">
        <f t="shared" si="53"/>
        <v>3.8255406873992466</v>
      </c>
      <c r="V266" s="1">
        <f t="shared" si="54"/>
        <v>3.8254349386482223</v>
      </c>
    </row>
    <row r="267" spans="1:22" x14ac:dyDescent="0.25">
      <c r="A267" s="6" t="s">
        <v>1142</v>
      </c>
      <c r="B267" s="6">
        <v>3.5779999999999399</v>
      </c>
      <c r="C267" s="6" t="s">
        <v>1143</v>
      </c>
      <c r="D267" s="6">
        <f t="shared" si="44"/>
        <v>18.081269377824125</v>
      </c>
      <c r="E267" s="6">
        <f t="shared" si="45"/>
        <v>3.82543330265284</v>
      </c>
      <c r="F267" s="6"/>
      <c r="G267" s="2" t="s">
        <v>1142</v>
      </c>
      <c r="H267" s="2">
        <v>3.5779999999999399</v>
      </c>
      <c r="I267" s="2" t="s">
        <v>1143</v>
      </c>
      <c r="J267" s="2">
        <f t="shared" si="46"/>
        <v>18.08127606063055</v>
      </c>
      <c r="K267" s="2">
        <f t="shared" si="47"/>
        <v>3.8254332381332854</v>
      </c>
      <c r="L267" s="2">
        <f t="shared" si="48"/>
        <v>18.104228660059348</v>
      </c>
      <c r="M267" s="2">
        <f t="shared" si="49"/>
        <v>3.825443349739047</v>
      </c>
      <c r="N267" s="6"/>
      <c r="O267" s="2" t="s">
        <v>1142</v>
      </c>
      <c r="P267" s="2">
        <v>3.5779999999999399</v>
      </c>
      <c r="Q267" s="2" t="s">
        <v>1143</v>
      </c>
      <c r="R267" s="1">
        <f t="shared" si="50"/>
        <v>18.081099924694414</v>
      </c>
      <c r="S267" s="1">
        <f t="shared" si="51"/>
        <v>3.8254349386482223</v>
      </c>
      <c r="T267" s="1">
        <f t="shared" si="52"/>
        <v>3.8253291990856395</v>
      </c>
      <c r="U267" s="1">
        <f t="shared" si="53"/>
        <v>3.8253292021481577</v>
      </c>
      <c r="V267" s="1">
        <f t="shared" si="54"/>
        <v>3.8252234717725973</v>
      </c>
    </row>
    <row r="268" spans="1:22" x14ac:dyDescent="0.25">
      <c r="A268" s="6" t="s">
        <v>1144</v>
      </c>
      <c r="B268" s="6">
        <v>3.5839999999999401</v>
      </c>
      <c r="C268" s="6" t="s">
        <v>1145</v>
      </c>
      <c r="D268" s="6">
        <f t="shared" si="44"/>
        <v>18.104221977640041</v>
      </c>
      <c r="E268" s="6">
        <f t="shared" si="45"/>
        <v>3.8252218298420599</v>
      </c>
      <c r="F268" s="6"/>
      <c r="G268" s="2" t="s">
        <v>1144</v>
      </c>
      <c r="H268" s="2">
        <v>3.5839999999999401</v>
      </c>
      <c r="I268" s="2" t="s">
        <v>1145</v>
      </c>
      <c r="J268" s="2">
        <f t="shared" si="46"/>
        <v>18.104228690394166</v>
      </c>
      <c r="K268" s="2">
        <f t="shared" si="47"/>
        <v>3.8252217650371274</v>
      </c>
      <c r="L268" s="2">
        <f t="shared" si="48"/>
        <v>18.12718002098439</v>
      </c>
      <c r="M268" s="2">
        <f t="shared" si="49"/>
        <v>3.8252318883058773</v>
      </c>
      <c r="N268" s="6"/>
      <c r="O268" s="2" t="s">
        <v>1144</v>
      </c>
      <c r="P268" s="2">
        <v>3.5839999999999401</v>
      </c>
      <c r="Q268" s="2" t="s">
        <v>1145</v>
      </c>
      <c r="R268" s="1">
        <f t="shared" si="50"/>
        <v>18.104051899907301</v>
      </c>
      <c r="S268" s="1">
        <f t="shared" si="51"/>
        <v>3.8252234717725973</v>
      </c>
      <c r="T268" s="1">
        <f t="shared" si="52"/>
        <v>3.8251177505833489</v>
      </c>
      <c r="U268" s="1">
        <f t="shared" si="53"/>
        <v>3.8251177536451575</v>
      </c>
      <c r="V268" s="1">
        <f t="shared" si="54"/>
        <v>3.8250120416408033</v>
      </c>
    </row>
    <row r="269" spans="1:22" x14ac:dyDescent="0.25">
      <c r="A269" s="6" t="s">
        <v>1146</v>
      </c>
      <c r="B269" s="6">
        <v>3.5899999999999399</v>
      </c>
      <c r="C269" s="6" t="s">
        <v>1147</v>
      </c>
      <c r="D269" s="6">
        <f t="shared" si="44"/>
        <v>18.127173308619092</v>
      </c>
      <c r="E269" s="6">
        <f t="shared" si="45"/>
        <v>3.8250103937772071</v>
      </c>
      <c r="F269" s="6"/>
      <c r="G269" s="2" t="s">
        <v>1146</v>
      </c>
      <c r="H269" s="2">
        <v>3.5899999999999399</v>
      </c>
      <c r="I269" s="2" t="s">
        <v>1147</v>
      </c>
      <c r="J269" s="2">
        <f t="shared" si="46"/>
        <v>18.127180051354195</v>
      </c>
      <c r="K269" s="2">
        <f t="shared" si="47"/>
        <v>3.8250103286866088</v>
      </c>
      <c r="L269" s="2">
        <f t="shared" si="48"/>
        <v>18.150130113326313</v>
      </c>
      <c r="M269" s="2">
        <f t="shared" si="49"/>
        <v>3.8250204636148672</v>
      </c>
      <c r="N269" s="6"/>
      <c r="O269" s="2" t="s">
        <v>1146</v>
      </c>
      <c r="P269" s="2">
        <v>3.5899999999999399</v>
      </c>
      <c r="Q269" s="2" t="s">
        <v>1147</v>
      </c>
      <c r="R269" s="1">
        <f t="shared" si="50"/>
        <v>18.127002606429173</v>
      </c>
      <c r="S269" s="1">
        <f t="shared" si="51"/>
        <v>3.8250120416408033</v>
      </c>
      <c r="T269" s="1">
        <f t="shared" si="52"/>
        <v>3.8249063388206337</v>
      </c>
      <c r="U269" s="1">
        <f t="shared" si="53"/>
        <v>3.8249063418817331</v>
      </c>
      <c r="V269" s="1">
        <f t="shared" si="54"/>
        <v>3.8248006482443291</v>
      </c>
    </row>
    <row r="270" spans="1:22" x14ac:dyDescent="0.25">
      <c r="A270" s="6" t="s">
        <v>1148</v>
      </c>
      <c r="B270" s="6">
        <v>3.5959999999999401</v>
      </c>
      <c r="C270" s="6" t="s">
        <v>1149</v>
      </c>
      <c r="D270" s="6">
        <f t="shared" si="44"/>
        <v>18.150123370981756</v>
      </c>
      <c r="E270" s="6">
        <f t="shared" si="45"/>
        <v>3.8247989944497687</v>
      </c>
      <c r="F270" s="6"/>
      <c r="G270" s="2" t="s">
        <v>1148</v>
      </c>
      <c r="H270" s="2">
        <v>3.5959999999999401</v>
      </c>
      <c r="I270" s="2" t="s">
        <v>1149</v>
      </c>
      <c r="J270" s="2">
        <f t="shared" si="46"/>
        <v>18.150130143731101</v>
      </c>
      <c r="K270" s="2">
        <f t="shared" si="47"/>
        <v>3.8247989290732161</v>
      </c>
      <c r="L270" s="2">
        <f t="shared" si="48"/>
        <v>18.17307893730554</v>
      </c>
      <c r="M270" s="2">
        <f t="shared" si="49"/>
        <v>3.8248090756575057</v>
      </c>
      <c r="N270" s="6"/>
      <c r="O270" s="2" t="s">
        <v>1148</v>
      </c>
      <c r="P270" s="2">
        <v>3.5959999999999401</v>
      </c>
      <c r="Q270" s="2" t="s">
        <v>1149</v>
      </c>
      <c r="R270" s="1">
        <f t="shared" si="50"/>
        <v>18.149952044480461</v>
      </c>
      <c r="S270" s="1">
        <f t="shared" si="51"/>
        <v>3.8248006482443291</v>
      </c>
      <c r="T270" s="1">
        <f t="shared" si="52"/>
        <v>3.8246949637889824</v>
      </c>
      <c r="U270" s="1">
        <f t="shared" si="53"/>
        <v>3.8246949668493726</v>
      </c>
      <c r="V270" s="1">
        <f t="shared" si="54"/>
        <v>3.8245892915746649</v>
      </c>
    </row>
    <row r="271" spans="1:22" x14ac:dyDescent="0.25">
      <c r="A271" s="6" t="s">
        <v>1150</v>
      </c>
      <c r="B271" s="6">
        <v>3.6019999999999399</v>
      </c>
      <c r="C271" s="6" t="s">
        <v>1151</v>
      </c>
      <c r="D271" s="6">
        <f t="shared" si="44"/>
        <v>18.173072164948454</v>
      </c>
      <c r="E271" s="6">
        <f t="shared" si="45"/>
        <v>3.8245876318512337</v>
      </c>
      <c r="F271" s="6"/>
      <c r="G271" s="2" t="s">
        <v>1150</v>
      </c>
      <c r="H271" s="2">
        <v>3.6019999999999399</v>
      </c>
      <c r="I271" s="2" t="s">
        <v>1151</v>
      </c>
      <c r="J271" s="2">
        <f t="shared" si="46"/>
        <v>18.173078967745294</v>
      </c>
      <c r="K271" s="2">
        <f t="shared" si="47"/>
        <v>3.8245875661884394</v>
      </c>
      <c r="L271" s="2">
        <f t="shared" si="48"/>
        <v>18.196026493142426</v>
      </c>
      <c r="M271" s="2">
        <f t="shared" si="49"/>
        <v>3.8245977244252827</v>
      </c>
      <c r="N271" s="6"/>
      <c r="O271" s="2" t="s">
        <v>1150</v>
      </c>
      <c r="P271" s="2">
        <v>3.6019999999999399</v>
      </c>
      <c r="Q271" s="2" t="s">
        <v>1151</v>
      </c>
      <c r="R271" s="1">
        <f t="shared" si="50"/>
        <v>18.172900214281558</v>
      </c>
      <c r="S271" s="1">
        <f t="shared" si="51"/>
        <v>3.8245892915746649</v>
      </c>
      <c r="T271" s="1">
        <f t="shared" si="52"/>
        <v>3.8244836254798873</v>
      </c>
      <c r="U271" s="1">
        <f t="shared" si="53"/>
        <v>3.8244836285395682</v>
      </c>
      <c r="V271" s="1">
        <f t="shared" si="54"/>
        <v>3.8243779716233033</v>
      </c>
    </row>
    <row r="272" spans="1:22" x14ac:dyDescent="0.25">
      <c r="A272" s="6" t="s">
        <v>1152</v>
      </c>
      <c r="B272" s="6">
        <v>3.6079999999999401</v>
      </c>
      <c r="C272" s="6" t="s">
        <v>1153</v>
      </c>
      <c r="D272" s="6">
        <f t="shared" si="44"/>
        <v>18.196019690739561</v>
      </c>
      <c r="E272" s="6">
        <f t="shared" si="45"/>
        <v>3.8243763059730949</v>
      </c>
      <c r="F272" s="6"/>
      <c r="G272" s="2" t="s">
        <v>1152</v>
      </c>
      <c r="H272" s="2">
        <v>3.6079999999999401</v>
      </c>
      <c r="I272" s="2" t="s">
        <v>1153</v>
      </c>
      <c r="J272" s="2">
        <f t="shared" si="46"/>
        <v>18.196026523617135</v>
      </c>
      <c r="K272" s="2">
        <f t="shared" si="47"/>
        <v>3.8243762400237711</v>
      </c>
      <c r="L272" s="2">
        <f t="shared" si="48"/>
        <v>18.218972781057278</v>
      </c>
      <c r="M272" s="2">
        <f t="shared" si="49"/>
        <v>3.8243864099096925</v>
      </c>
      <c r="N272" s="6"/>
      <c r="O272" s="2" t="s">
        <v>1152</v>
      </c>
      <c r="P272" s="2">
        <v>3.6079999999999401</v>
      </c>
      <c r="Q272" s="2" t="s">
        <v>1153</v>
      </c>
      <c r="R272" s="1">
        <f t="shared" si="50"/>
        <v>18.195847116052796</v>
      </c>
      <c r="S272" s="1">
        <f t="shared" si="51"/>
        <v>3.8243779716233033</v>
      </c>
      <c r="T272" s="1">
        <f t="shared" si="52"/>
        <v>3.8242723238848417</v>
      </c>
      <c r="U272" s="1">
        <f t="shared" si="53"/>
        <v>3.8242723269438144</v>
      </c>
      <c r="V272" s="1">
        <f t="shared" si="54"/>
        <v>3.8241666883817391</v>
      </c>
    </row>
    <row r="273" spans="1:22" x14ac:dyDescent="0.25">
      <c r="A273" s="6" t="s">
        <v>1154</v>
      </c>
      <c r="B273" s="6">
        <v>3.6139999999999399</v>
      </c>
      <c r="C273" s="6" t="s">
        <v>1155</v>
      </c>
      <c r="D273" s="6">
        <f t="shared" si="44"/>
        <v>18.218965948575399</v>
      </c>
      <c r="E273" s="6">
        <f t="shared" si="45"/>
        <v>3.8241650168068464</v>
      </c>
      <c r="F273" s="6"/>
      <c r="G273" s="2" t="s">
        <v>1154</v>
      </c>
      <c r="H273" s="2">
        <v>3.6139999999999399</v>
      </c>
      <c r="I273" s="2" t="s">
        <v>1155</v>
      </c>
      <c r="J273" s="2">
        <f t="shared" si="46"/>
        <v>18.218972811566935</v>
      </c>
      <c r="K273" s="2">
        <f t="shared" si="47"/>
        <v>3.8241649505707054</v>
      </c>
      <c r="L273" s="2">
        <f t="shared" si="48"/>
        <v>18.241917801270361</v>
      </c>
      <c r="M273" s="2">
        <f t="shared" si="49"/>
        <v>3.8241751321022299</v>
      </c>
      <c r="N273" s="6"/>
      <c r="O273" s="2" t="s">
        <v>1154</v>
      </c>
      <c r="P273" s="2">
        <v>3.6139999999999399</v>
      </c>
      <c r="Q273" s="2" t="s">
        <v>1155</v>
      </c>
      <c r="R273" s="1">
        <f t="shared" si="50"/>
        <v>18.218792750014458</v>
      </c>
      <c r="S273" s="1">
        <f t="shared" si="51"/>
        <v>3.8241666883817391</v>
      </c>
      <c r="T273" s="1">
        <f t="shared" si="52"/>
        <v>3.8240610589953423</v>
      </c>
      <c r="U273" s="1">
        <f t="shared" si="53"/>
        <v>3.8240610620536066</v>
      </c>
      <c r="V273" s="1">
        <f t="shared" si="54"/>
        <v>3.8239554418414707</v>
      </c>
    </row>
    <row r="274" spans="1:22" x14ac:dyDescent="0.25">
      <c r="A274" s="6" t="s">
        <v>1156</v>
      </c>
      <c r="B274" s="6">
        <v>3.6199999999999402</v>
      </c>
      <c r="C274" s="6" t="s">
        <v>1157</v>
      </c>
      <c r="D274" s="6">
        <f t="shared" si="44"/>
        <v>18.241910938676238</v>
      </c>
      <c r="E274" s="6">
        <f t="shared" si="45"/>
        <v>3.8239537643439854</v>
      </c>
      <c r="F274" s="6"/>
      <c r="G274" s="2" t="s">
        <v>1156</v>
      </c>
      <c r="H274" s="2">
        <v>3.6199999999999402</v>
      </c>
      <c r="I274" s="2" t="s">
        <v>1157</v>
      </c>
      <c r="J274" s="2">
        <f t="shared" si="46"/>
        <v>18.241917831814956</v>
      </c>
      <c r="K274" s="2">
        <f t="shared" si="47"/>
        <v>3.8239536978207394</v>
      </c>
      <c r="L274" s="2">
        <f t="shared" si="48"/>
        <v>18.264861554001879</v>
      </c>
      <c r="M274" s="2">
        <f t="shared" si="49"/>
        <v>3.8239638909943938</v>
      </c>
      <c r="N274" s="6"/>
      <c r="O274" s="2" t="s">
        <v>1156</v>
      </c>
      <c r="P274" s="2">
        <v>3.6199999999999402</v>
      </c>
      <c r="Q274" s="2" t="s">
        <v>1157</v>
      </c>
      <c r="R274" s="1">
        <f t="shared" si="50"/>
        <v>18.24173711638678</v>
      </c>
      <c r="S274" s="1">
        <f t="shared" si="51"/>
        <v>3.8239554418414707</v>
      </c>
      <c r="T274" s="1">
        <f t="shared" si="52"/>
        <v>3.8238498308028883</v>
      </c>
      <c r="U274" s="1">
        <f t="shared" si="53"/>
        <v>3.8238498338604443</v>
      </c>
      <c r="V274" s="1">
        <f t="shared" si="54"/>
        <v>3.8237442319939983</v>
      </c>
    </row>
    <row r="275" spans="1:22" x14ac:dyDescent="0.25">
      <c r="A275" s="6" t="s">
        <v>1158</v>
      </c>
      <c r="B275" s="6">
        <v>3.6259999999999399</v>
      </c>
      <c r="C275" s="6" t="s">
        <v>1159</v>
      </c>
      <c r="D275" s="6">
        <f t="shared" si="44"/>
        <v>18.264854661262302</v>
      </c>
      <c r="E275" s="6">
        <f t="shared" si="45"/>
        <v>3.8237425485760106</v>
      </c>
      <c r="F275" s="6"/>
      <c r="G275" s="2" t="s">
        <v>1158</v>
      </c>
      <c r="H275" s="2">
        <v>3.6259999999999399</v>
      </c>
      <c r="I275" s="2" t="s">
        <v>1159</v>
      </c>
      <c r="J275" s="2">
        <f t="shared" si="46"/>
        <v>18.2648615845814</v>
      </c>
      <c r="K275" s="2">
        <f t="shared" si="47"/>
        <v>3.8237424817653736</v>
      </c>
      <c r="L275" s="2">
        <f t="shared" si="48"/>
        <v>18.287804039471993</v>
      </c>
      <c r="M275" s="2">
        <f t="shared" si="49"/>
        <v>3.8237526865776843</v>
      </c>
      <c r="N275" s="6"/>
      <c r="O275" s="2" t="s">
        <v>1158</v>
      </c>
      <c r="P275" s="2">
        <v>3.6259999999999399</v>
      </c>
      <c r="Q275" s="2" t="s">
        <v>1159</v>
      </c>
      <c r="R275" s="1">
        <f t="shared" si="50"/>
        <v>18.264680215389941</v>
      </c>
      <c r="S275" s="1">
        <f t="shared" si="51"/>
        <v>3.8237442319939983</v>
      </c>
      <c r="T275" s="1">
        <f t="shared" si="52"/>
        <v>3.8236386392989807</v>
      </c>
      <c r="U275" s="1">
        <f t="shared" si="53"/>
        <v>3.8236386423558284</v>
      </c>
      <c r="V275" s="1">
        <f t="shared" si="54"/>
        <v>3.8235330588308236</v>
      </c>
    </row>
    <row r="276" spans="1:22" x14ac:dyDescent="0.25">
      <c r="A276" s="6" t="s">
        <v>1160</v>
      </c>
      <c r="B276" s="6">
        <v>3.6319999999999402</v>
      </c>
      <c r="C276" s="6" t="s">
        <v>1161</v>
      </c>
      <c r="D276" s="6">
        <f t="shared" si="44"/>
        <v>18.287797116553758</v>
      </c>
      <c r="E276" s="6">
        <f t="shared" si="45"/>
        <v>3.8235313694944248</v>
      </c>
      <c r="F276" s="6"/>
      <c r="G276" s="2" t="s">
        <v>1160</v>
      </c>
      <c r="H276" s="2">
        <v>3.6319999999999402</v>
      </c>
      <c r="I276" s="2" t="s">
        <v>1161</v>
      </c>
      <c r="J276" s="2">
        <f t="shared" si="46"/>
        <v>18.28780407008643</v>
      </c>
      <c r="K276" s="2">
        <f t="shared" si="47"/>
        <v>3.8235313023961091</v>
      </c>
      <c r="L276" s="2">
        <f t="shared" si="48"/>
        <v>18.310745257900805</v>
      </c>
      <c r="M276" s="2">
        <f t="shared" si="49"/>
        <v>3.823541518843605</v>
      </c>
      <c r="N276" s="6"/>
      <c r="O276" s="2" t="s">
        <v>1160</v>
      </c>
      <c r="P276" s="2">
        <v>3.6319999999999402</v>
      </c>
      <c r="Q276" s="2" t="s">
        <v>1161</v>
      </c>
      <c r="R276" s="1">
        <f t="shared" si="50"/>
        <v>18.287622047244074</v>
      </c>
      <c r="S276" s="1">
        <f t="shared" si="51"/>
        <v>3.8235330588308236</v>
      </c>
      <c r="T276" s="1">
        <f t="shared" si="52"/>
        <v>3.8234274844751237</v>
      </c>
      <c r="U276" s="1">
        <f t="shared" si="53"/>
        <v>3.8234274875312635</v>
      </c>
      <c r="V276" s="1">
        <f t="shared" si="54"/>
        <v>3.8233219223434523</v>
      </c>
    </row>
    <row r="277" spans="1:22" x14ac:dyDescent="0.25">
      <c r="A277" s="6" t="s">
        <v>1162</v>
      </c>
      <c r="B277" s="6">
        <v>3.6379999999999399</v>
      </c>
      <c r="C277" s="6" t="s">
        <v>1163</v>
      </c>
      <c r="D277" s="6">
        <f t="shared" si="44"/>
        <v>18.310738304770723</v>
      </c>
      <c r="E277" s="6">
        <f t="shared" si="45"/>
        <v>3.8233202270907318</v>
      </c>
      <c r="F277" s="6"/>
      <c r="G277" s="2" t="s">
        <v>1162</v>
      </c>
      <c r="H277" s="2">
        <v>3.6379999999999399</v>
      </c>
      <c r="I277" s="2" t="s">
        <v>1163</v>
      </c>
      <c r="J277" s="2">
        <f t="shared" si="46"/>
        <v>18.310745288550148</v>
      </c>
      <c r="K277" s="2">
        <f t="shared" si="47"/>
        <v>3.8233201597044504</v>
      </c>
      <c r="L277" s="2">
        <f t="shared" si="48"/>
        <v>18.333685209508374</v>
      </c>
      <c r="M277" s="2">
        <f t="shared" si="49"/>
        <v>3.823330387783662</v>
      </c>
      <c r="N277" s="6"/>
      <c r="O277" s="2" t="s">
        <v>1162</v>
      </c>
      <c r="P277" s="2">
        <v>3.6379999999999399</v>
      </c>
      <c r="Q277" s="2" t="s">
        <v>1163</v>
      </c>
      <c r="R277" s="1">
        <f t="shared" si="50"/>
        <v>18.31056261216926</v>
      </c>
      <c r="S277" s="1">
        <f t="shared" si="51"/>
        <v>3.8233219223434523</v>
      </c>
      <c r="T277" s="1">
        <f t="shared" si="52"/>
        <v>3.8232163663228231</v>
      </c>
      <c r="U277" s="1">
        <f t="shared" si="53"/>
        <v>3.8232163693782555</v>
      </c>
      <c r="V277" s="1">
        <f t="shared" si="54"/>
        <v>3.8231108225233923</v>
      </c>
    </row>
    <row r="278" spans="1:22" x14ac:dyDescent="0.25">
      <c r="A278" s="6" t="s">
        <v>1164</v>
      </c>
      <c r="B278" s="6">
        <v>3.6439999999999402</v>
      </c>
      <c r="C278" s="6" t="s">
        <v>1165</v>
      </c>
      <c r="D278" s="6">
        <f t="shared" si="44"/>
        <v>18.333678226133266</v>
      </c>
      <c r="E278" s="6">
        <f t="shared" si="45"/>
        <v>3.8231091213564388</v>
      </c>
      <c r="F278" s="6"/>
      <c r="G278" s="2" t="s">
        <v>1164</v>
      </c>
      <c r="H278" s="2">
        <v>3.6439999999999402</v>
      </c>
      <c r="I278" s="2" t="s">
        <v>1165</v>
      </c>
      <c r="J278" s="2">
        <f t="shared" si="46"/>
        <v>18.333685240192612</v>
      </c>
      <c r="K278" s="2">
        <f t="shared" si="47"/>
        <v>3.8231090536819052</v>
      </c>
      <c r="L278" s="2">
        <f t="shared" si="48"/>
        <v>18.356623894514701</v>
      </c>
      <c r="M278" s="2">
        <f t="shared" si="49"/>
        <v>3.8231192933893619</v>
      </c>
      <c r="N278" s="6"/>
      <c r="O278" s="2" t="s">
        <v>1164</v>
      </c>
      <c r="P278" s="2">
        <v>3.6439999999999402</v>
      </c>
      <c r="Q278" s="2" t="s">
        <v>1165</v>
      </c>
      <c r="R278" s="1">
        <f t="shared" si="50"/>
        <v>18.333501910385529</v>
      </c>
      <c r="S278" s="1">
        <f t="shared" si="51"/>
        <v>3.8231108225233923</v>
      </c>
      <c r="T278" s="1">
        <f t="shared" si="52"/>
        <v>3.823005284833588</v>
      </c>
      <c r="U278" s="1">
        <f t="shared" si="53"/>
        <v>3.823005287888313</v>
      </c>
      <c r="V278" s="1">
        <f t="shared" si="54"/>
        <v>3.8228997593621528</v>
      </c>
    </row>
    <row r="279" spans="1:22" x14ac:dyDescent="0.25">
      <c r="A279" s="6" t="s">
        <v>1166</v>
      </c>
      <c r="B279" s="6">
        <v>3.64999999999994</v>
      </c>
      <c r="C279" s="6" t="s">
        <v>1167</v>
      </c>
      <c r="D279" s="6">
        <f t="shared" si="44"/>
        <v>18.356616880861406</v>
      </c>
      <c r="E279" s="6">
        <f t="shared" si="45"/>
        <v>3.8228980522830542</v>
      </c>
      <c r="F279" s="6"/>
      <c r="G279" s="2" t="s">
        <v>1166</v>
      </c>
      <c r="H279" s="2">
        <v>3.64999999999994</v>
      </c>
      <c r="I279" s="2" t="s">
        <v>1167</v>
      </c>
      <c r="J279" s="2">
        <f t="shared" si="46"/>
        <v>18.356623925233826</v>
      </c>
      <c r="K279" s="2">
        <f t="shared" si="47"/>
        <v>3.8228979843199822</v>
      </c>
      <c r="L279" s="2">
        <f t="shared" si="48"/>
        <v>18.379561313139746</v>
      </c>
      <c r="M279" s="2">
        <f t="shared" si="49"/>
        <v>3.8229082356522164</v>
      </c>
      <c r="N279" s="6"/>
      <c r="O279" s="2" t="s">
        <v>1166</v>
      </c>
      <c r="P279" s="2">
        <v>3.64999999999994</v>
      </c>
      <c r="Q279" s="2" t="s">
        <v>1167</v>
      </c>
      <c r="R279" s="1">
        <f t="shared" si="50"/>
        <v>18.356439942112857</v>
      </c>
      <c r="S279" s="1">
        <f t="shared" si="51"/>
        <v>3.8228997593621528</v>
      </c>
      <c r="T279" s="1">
        <f t="shared" si="52"/>
        <v>3.8227942399989296</v>
      </c>
      <c r="U279" s="1">
        <f t="shared" si="53"/>
        <v>3.8227942430529471</v>
      </c>
      <c r="V279" s="1">
        <f t="shared" si="54"/>
        <v>3.8226887328512467</v>
      </c>
    </row>
    <row r="280" spans="1:22" x14ac:dyDescent="0.25">
      <c r="A280" s="6" t="s">
        <v>1168</v>
      </c>
      <c r="B280" s="6">
        <v>3.6559999999999402</v>
      </c>
      <c r="C280" s="6" t="s">
        <v>1169</v>
      </c>
      <c r="D280" s="6">
        <f t="shared" si="44"/>
        <v>18.379554269175106</v>
      </c>
      <c r="E280" s="6">
        <f t="shared" si="45"/>
        <v>3.8226870198620908</v>
      </c>
      <c r="F280" s="6"/>
      <c r="G280" s="2" t="s">
        <v>1168</v>
      </c>
      <c r="H280" s="2">
        <v>3.6559999999999402</v>
      </c>
      <c r="I280" s="2" t="s">
        <v>1169</v>
      </c>
      <c r="J280" s="2">
        <f t="shared" si="46"/>
        <v>18.379561343893744</v>
      </c>
      <c r="K280" s="2">
        <f t="shared" si="47"/>
        <v>3.8226869516101938</v>
      </c>
      <c r="L280" s="2">
        <f t="shared" si="48"/>
        <v>18.402497465603407</v>
      </c>
      <c r="M280" s="2">
        <f t="shared" si="49"/>
        <v>3.8226972145637381</v>
      </c>
      <c r="N280" s="6"/>
      <c r="O280" s="2" t="s">
        <v>1168</v>
      </c>
      <c r="P280" s="2">
        <v>3.6559999999999402</v>
      </c>
      <c r="Q280" s="2" t="s">
        <v>1169</v>
      </c>
      <c r="R280" s="1">
        <f t="shared" si="50"/>
        <v>18.379376707571176</v>
      </c>
      <c r="S280" s="1">
        <f t="shared" si="51"/>
        <v>3.8226887328512467</v>
      </c>
      <c r="T280" s="1">
        <f t="shared" si="52"/>
        <v>3.8225832318103614</v>
      </c>
      <c r="U280" s="1">
        <f t="shared" si="53"/>
        <v>3.8225832348636719</v>
      </c>
      <c r="V280" s="1">
        <f t="shared" si="54"/>
        <v>3.8224777429821888</v>
      </c>
    </row>
    <row r="281" spans="1:22" x14ac:dyDescent="0.25">
      <c r="A281" s="6" t="s">
        <v>1170</v>
      </c>
      <c r="B281" s="6">
        <v>3.66199999999994</v>
      </c>
      <c r="C281" s="6" t="s">
        <v>1171</v>
      </c>
      <c r="D281" s="6">
        <f t="shared" si="44"/>
        <v>18.402490391294279</v>
      </c>
      <c r="E281" s="6">
        <f t="shared" si="45"/>
        <v>3.8224760240850619</v>
      </c>
      <c r="F281" s="6"/>
      <c r="G281" s="2" t="s">
        <v>1170</v>
      </c>
      <c r="H281" s="2">
        <v>3.66199999999994</v>
      </c>
      <c r="I281" s="2" t="s">
        <v>1171</v>
      </c>
      <c r="J281" s="2">
        <f t="shared" si="46"/>
        <v>18.402497496392265</v>
      </c>
      <c r="K281" s="2">
        <f t="shared" si="47"/>
        <v>3.8224759555440539</v>
      </c>
      <c r="L281" s="2">
        <f t="shared" si="48"/>
        <v>18.425432352125529</v>
      </c>
      <c r="M281" s="2">
        <f t="shared" si="49"/>
        <v>3.8224862301154428</v>
      </c>
      <c r="N281" s="6"/>
      <c r="O281" s="2" t="s">
        <v>1170</v>
      </c>
      <c r="P281" s="2">
        <v>3.66199999999994</v>
      </c>
      <c r="Q281" s="2" t="s">
        <v>1171</v>
      </c>
      <c r="R281" s="1">
        <f t="shared" si="50"/>
        <v>18.402312206980358</v>
      </c>
      <c r="S281" s="1">
        <f t="shared" si="51"/>
        <v>3.8224777429821888</v>
      </c>
      <c r="T281" s="1">
        <f t="shared" si="52"/>
        <v>3.8223722602593999</v>
      </c>
      <c r="U281" s="1">
        <f t="shared" si="53"/>
        <v>3.8223722633120034</v>
      </c>
      <c r="V281" s="1">
        <f t="shared" si="54"/>
        <v>3.8222667897464961</v>
      </c>
    </row>
    <row r="282" spans="1:22" x14ac:dyDescent="0.25">
      <c r="A282" s="6" t="s">
        <v>1172</v>
      </c>
      <c r="B282" s="6">
        <v>3.6679999999999402</v>
      </c>
      <c r="C282" s="6" t="s">
        <v>1173</v>
      </c>
      <c r="D282" s="6">
        <f t="shared" si="44"/>
        <v>18.425425247438788</v>
      </c>
      <c r="E282" s="6">
        <f t="shared" si="45"/>
        <v>3.8222650649434851</v>
      </c>
      <c r="F282" s="6"/>
      <c r="G282" s="2" t="s">
        <v>1172</v>
      </c>
      <c r="H282" s="2">
        <v>3.6679999999999402</v>
      </c>
      <c r="I282" s="2" t="s">
        <v>1173</v>
      </c>
      <c r="J282" s="2">
        <f t="shared" si="46"/>
        <v>18.425432382949243</v>
      </c>
      <c r="K282" s="2">
        <f t="shared" si="47"/>
        <v>3.8222649961130797</v>
      </c>
      <c r="L282" s="2">
        <f t="shared" si="48"/>
        <v>18.44836597292592</v>
      </c>
      <c r="M282" s="2">
        <f t="shared" si="49"/>
        <v>3.8222752822988477</v>
      </c>
      <c r="N282" s="6"/>
      <c r="O282" s="2" t="s">
        <v>1172</v>
      </c>
      <c r="P282" s="2">
        <v>3.6679999999999402</v>
      </c>
      <c r="Q282" s="2" t="s">
        <v>1173</v>
      </c>
      <c r="R282" s="1">
        <f t="shared" si="50"/>
        <v>18.42524644056023</v>
      </c>
      <c r="S282" s="1">
        <f t="shared" si="51"/>
        <v>3.8222667897464961</v>
      </c>
      <c r="T282" s="1">
        <f t="shared" si="52"/>
        <v>3.8221613253375635</v>
      </c>
      <c r="U282" s="1">
        <f t="shared" si="53"/>
        <v>3.8221613283894604</v>
      </c>
      <c r="V282" s="1">
        <f t="shared" si="54"/>
        <v>3.8220558731356888</v>
      </c>
    </row>
    <row r="283" spans="1:22" x14ac:dyDescent="0.25">
      <c r="A283" s="6" t="s">
        <v>1174</v>
      </c>
      <c r="B283" s="6">
        <v>3.67399999999994</v>
      </c>
      <c r="C283" s="6" t="s">
        <v>1175</v>
      </c>
      <c r="D283" s="6">
        <f t="shared" si="44"/>
        <v>18.448358837828451</v>
      </c>
      <c r="E283" s="6">
        <f t="shared" si="45"/>
        <v>3.8220541424288785</v>
      </c>
      <c r="F283" s="6"/>
      <c r="G283" s="2" t="s">
        <v>1174</v>
      </c>
      <c r="H283" s="2">
        <v>3.67399999999994</v>
      </c>
      <c r="I283" s="2" t="s">
        <v>1175</v>
      </c>
      <c r="J283" s="2">
        <f t="shared" si="46"/>
        <v>18.448366003784479</v>
      </c>
      <c r="K283" s="2">
        <f t="shared" si="47"/>
        <v>3.8220540733087902</v>
      </c>
      <c r="L283" s="2">
        <f t="shared" si="48"/>
        <v>18.471298328224332</v>
      </c>
      <c r="M283" s="2">
        <f t="shared" si="49"/>
        <v>3.8220643711054736</v>
      </c>
      <c r="N283" s="6"/>
      <c r="O283" s="2" t="s">
        <v>1174</v>
      </c>
      <c r="P283" s="2">
        <v>3.67399999999994</v>
      </c>
      <c r="Q283" s="2" t="s">
        <v>1175</v>
      </c>
      <c r="R283" s="1">
        <f t="shared" si="50"/>
        <v>18.448179408530567</v>
      </c>
      <c r="S283" s="1">
        <f t="shared" si="51"/>
        <v>3.8220558731356888</v>
      </c>
      <c r="T283" s="1">
        <f t="shared" si="52"/>
        <v>3.8219504270363727</v>
      </c>
      <c r="U283" s="1">
        <f t="shared" si="53"/>
        <v>3.8219504300875635</v>
      </c>
      <c r="V283" s="1">
        <f t="shared" si="54"/>
        <v>3.8218449931412897</v>
      </c>
    </row>
    <row r="284" spans="1:22" x14ac:dyDescent="0.25">
      <c r="A284" s="6" t="s">
        <v>1176</v>
      </c>
      <c r="B284" s="6">
        <v>3.6799999999999402</v>
      </c>
      <c r="C284" s="6" t="s">
        <v>1177</v>
      </c>
      <c r="D284" s="6">
        <f t="shared" si="44"/>
        <v>18.471291162683023</v>
      </c>
      <c r="E284" s="6">
        <f t="shared" si="45"/>
        <v>3.8218432565327638</v>
      </c>
      <c r="F284" s="6"/>
      <c r="G284" s="2" t="s">
        <v>1176</v>
      </c>
      <c r="H284" s="2">
        <v>3.6799999999999402</v>
      </c>
      <c r="I284" s="2" t="s">
        <v>1177</v>
      </c>
      <c r="J284" s="2">
        <f t="shared" si="46"/>
        <v>18.471298359117721</v>
      </c>
      <c r="K284" s="2">
        <f t="shared" si="47"/>
        <v>3.821843187122707</v>
      </c>
      <c r="L284" s="2">
        <f t="shared" si="48"/>
        <v>18.494229418240458</v>
      </c>
      <c r="M284" s="2">
        <f t="shared" si="49"/>
        <v>3.8218534965268431</v>
      </c>
      <c r="N284" s="6"/>
      <c r="O284" s="2" t="s">
        <v>1176</v>
      </c>
      <c r="P284" s="2">
        <v>3.6799999999999402</v>
      </c>
      <c r="Q284" s="2" t="s">
        <v>1177</v>
      </c>
      <c r="R284" s="1">
        <f t="shared" si="50"/>
        <v>18.471111111111092</v>
      </c>
      <c r="S284" s="1">
        <f t="shared" si="51"/>
        <v>3.8218449931412897</v>
      </c>
      <c r="T284" s="1">
        <f t="shared" si="52"/>
        <v>3.8217395653473516</v>
      </c>
      <c r="U284" s="1">
        <f t="shared" si="53"/>
        <v>3.8217395683978364</v>
      </c>
      <c r="V284" s="1">
        <f t="shared" si="54"/>
        <v>3.8216341497548223</v>
      </c>
    </row>
    <row r="285" spans="1:22" x14ac:dyDescent="0.25">
      <c r="A285" s="6" t="s">
        <v>1178</v>
      </c>
      <c r="B285" s="6">
        <v>3.68599999999994</v>
      </c>
      <c r="C285" s="6" t="s">
        <v>1179</v>
      </c>
      <c r="D285" s="6">
        <f t="shared" si="44"/>
        <v>18.49422222222222</v>
      </c>
      <c r="E285" s="6">
        <f t="shared" si="45"/>
        <v>3.8216324072466654</v>
      </c>
      <c r="F285" s="6"/>
      <c r="G285" s="2" t="s">
        <v>1178</v>
      </c>
      <c r="H285" s="2">
        <v>3.68599999999994</v>
      </c>
      <c r="I285" s="2" t="s">
        <v>1179</v>
      </c>
      <c r="J285" s="2">
        <f t="shared" si="46"/>
        <v>18.494229449168671</v>
      </c>
      <c r="K285" s="2">
        <f t="shared" si="47"/>
        <v>3.8216323375463546</v>
      </c>
      <c r="L285" s="2">
        <f t="shared" si="48"/>
        <v>18.517159243193948</v>
      </c>
      <c r="M285" s="2">
        <f t="shared" si="49"/>
        <v>3.8216426585544818</v>
      </c>
      <c r="N285" s="6"/>
      <c r="O285" s="2" t="s">
        <v>1178</v>
      </c>
      <c r="P285" s="2">
        <v>3.68599999999994</v>
      </c>
      <c r="Q285" s="2" t="s">
        <v>1179</v>
      </c>
      <c r="R285" s="1">
        <f t="shared" si="50"/>
        <v>18.49404154852148</v>
      </c>
      <c r="S285" s="1">
        <f t="shared" si="51"/>
        <v>3.8216341497548223</v>
      </c>
      <c r="T285" s="1">
        <f t="shared" si="52"/>
        <v>3.8215287402620262</v>
      </c>
      <c r="U285" s="1">
        <f t="shared" si="53"/>
        <v>3.8215287433118048</v>
      </c>
      <c r="V285" s="1">
        <f t="shared" si="54"/>
        <v>3.8214233429678148</v>
      </c>
    </row>
    <row r="286" spans="1:22" x14ac:dyDescent="0.25">
      <c r="A286" s="6" t="s">
        <v>1180</v>
      </c>
      <c r="B286" s="6">
        <v>3.6919999999999402</v>
      </c>
      <c r="C286" s="6" t="s">
        <v>1181</v>
      </c>
      <c r="D286" s="6">
        <f t="shared" si="44"/>
        <v>18.517152016665701</v>
      </c>
      <c r="E286" s="6">
        <f t="shared" si="45"/>
        <v>3.8214215945621097</v>
      </c>
      <c r="F286" s="6"/>
      <c r="G286" s="2" t="s">
        <v>1180</v>
      </c>
      <c r="H286" s="2">
        <v>3.6919999999999402</v>
      </c>
      <c r="I286" s="2" t="s">
        <v>1181</v>
      </c>
      <c r="J286" s="2">
        <f t="shared" si="46"/>
        <v>18.517159274156974</v>
      </c>
      <c r="K286" s="2">
        <f t="shared" si="47"/>
        <v>3.8214215245712593</v>
      </c>
      <c r="L286" s="2">
        <f t="shared" si="48"/>
        <v>18.540087803304402</v>
      </c>
      <c r="M286" s="2">
        <f t="shared" si="49"/>
        <v>3.8214318571799168</v>
      </c>
      <c r="N286" s="6"/>
      <c r="O286" s="2" t="s">
        <v>1180</v>
      </c>
      <c r="P286" s="2">
        <v>3.6919999999999402</v>
      </c>
      <c r="Q286" s="2" t="s">
        <v>1181</v>
      </c>
      <c r="R286" s="1">
        <f t="shared" si="50"/>
        <v>18.516970720981352</v>
      </c>
      <c r="S286" s="1">
        <f t="shared" si="51"/>
        <v>3.8214233429678148</v>
      </c>
      <c r="T286" s="1">
        <f t="shared" si="52"/>
        <v>3.8213179517719249</v>
      </c>
      <c r="U286" s="1">
        <f t="shared" si="53"/>
        <v>3.8213179548209975</v>
      </c>
      <c r="V286" s="1">
        <f t="shared" si="54"/>
        <v>3.8212125727717963</v>
      </c>
    </row>
    <row r="287" spans="1:22" x14ac:dyDescent="0.25">
      <c r="A287" s="6" t="s">
        <v>1182</v>
      </c>
      <c r="B287" s="6">
        <v>3.69799999999994</v>
      </c>
      <c r="C287" s="6" t="s">
        <v>1183</v>
      </c>
      <c r="D287" s="6">
        <f t="shared" si="44"/>
        <v>18.540080546233074</v>
      </c>
      <c r="E287" s="6">
        <f t="shared" si="45"/>
        <v>3.8212108184706253</v>
      </c>
      <c r="F287" s="6"/>
      <c r="G287" s="2" t="s">
        <v>1182</v>
      </c>
      <c r="H287" s="2">
        <v>3.69799999999994</v>
      </c>
      <c r="I287" s="2" t="s">
        <v>1183</v>
      </c>
      <c r="J287" s="2">
        <f t="shared" si="46"/>
        <v>18.540087834302227</v>
      </c>
      <c r="K287" s="2">
        <f t="shared" si="47"/>
        <v>3.8212107481889501</v>
      </c>
      <c r="L287" s="2">
        <f t="shared" si="48"/>
        <v>18.563015098791361</v>
      </c>
      <c r="M287" s="2">
        <f t="shared" si="49"/>
        <v>3.8212210923946786</v>
      </c>
      <c r="N287" s="6"/>
      <c r="O287" s="2" t="s">
        <v>1182</v>
      </c>
      <c r="P287" s="2">
        <v>3.69799999999994</v>
      </c>
      <c r="Q287" s="2" t="s">
        <v>1183</v>
      </c>
      <c r="R287" s="1">
        <f t="shared" si="50"/>
        <v>18.539898628710276</v>
      </c>
      <c r="S287" s="1">
        <f t="shared" si="51"/>
        <v>3.8212125727717963</v>
      </c>
      <c r="T287" s="1">
        <f t="shared" si="52"/>
        <v>3.8211071998685777</v>
      </c>
      <c r="U287" s="1">
        <f t="shared" si="53"/>
        <v>3.8211072029169451</v>
      </c>
      <c r="V287" s="1">
        <f t="shared" si="54"/>
        <v>3.8210018391582987</v>
      </c>
    </row>
    <row r="288" spans="1:22" x14ac:dyDescent="0.25">
      <c r="A288" s="6" t="s">
        <v>1184</v>
      </c>
      <c r="B288" s="6">
        <v>3.7039999999999398</v>
      </c>
      <c r="C288" s="6" t="s">
        <v>1185</v>
      </c>
      <c r="D288" s="6">
        <f t="shared" si="44"/>
        <v>18.563007811143898</v>
      </c>
      <c r="E288" s="6">
        <f t="shared" si="45"/>
        <v>3.8210000789637437</v>
      </c>
      <c r="F288" s="6"/>
      <c r="G288" s="2" t="s">
        <v>1184</v>
      </c>
      <c r="H288" s="2">
        <v>3.7039999999999398</v>
      </c>
      <c r="I288" s="2" t="s">
        <v>1185</v>
      </c>
      <c r="J288" s="2">
        <f t="shared" si="46"/>
        <v>18.563015129823977</v>
      </c>
      <c r="K288" s="2">
        <f t="shared" si="47"/>
        <v>3.8210000083909588</v>
      </c>
      <c r="L288" s="2">
        <f t="shared" si="48"/>
        <v>18.585941129874325</v>
      </c>
      <c r="M288" s="2">
        <f t="shared" si="49"/>
        <v>3.8210103641902999</v>
      </c>
      <c r="N288" s="6"/>
      <c r="O288" s="2" t="s">
        <v>1184</v>
      </c>
      <c r="P288" s="2">
        <v>3.7039999999999398</v>
      </c>
      <c r="Q288" s="2" t="s">
        <v>1185</v>
      </c>
      <c r="R288" s="1">
        <f t="shared" si="50"/>
        <v>18.562825271927778</v>
      </c>
      <c r="S288" s="1">
        <f t="shared" si="51"/>
        <v>3.8210018391582987</v>
      </c>
      <c r="T288" s="1">
        <f t="shared" si="52"/>
        <v>3.8208964845435189</v>
      </c>
      <c r="U288" s="1">
        <f t="shared" si="53"/>
        <v>3.8208964875911806</v>
      </c>
      <c r="V288" s="1">
        <f t="shared" si="54"/>
        <v>3.820791142118857</v>
      </c>
    </row>
    <row r="289" spans="1:22" x14ac:dyDescent="0.25">
      <c r="A289" s="6" t="s">
        <v>1186</v>
      </c>
      <c r="B289" s="6">
        <v>3.70999999999994</v>
      </c>
      <c r="C289" s="6" t="s">
        <v>1187</v>
      </c>
      <c r="D289" s="6">
        <f t="shared" si="44"/>
        <v>18.585933811617679</v>
      </c>
      <c r="E289" s="6">
        <f t="shared" si="45"/>
        <v>3.820789376032999</v>
      </c>
      <c r="F289" s="6"/>
      <c r="G289" s="2" t="s">
        <v>1186</v>
      </c>
      <c r="H289" s="2">
        <v>3.70999999999994</v>
      </c>
      <c r="I289" s="2" t="s">
        <v>1187</v>
      </c>
      <c r="J289" s="2">
        <f t="shared" si="46"/>
        <v>18.585941160941722</v>
      </c>
      <c r="K289" s="2">
        <f t="shared" si="47"/>
        <v>3.8207893051688195</v>
      </c>
      <c r="L289" s="2">
        <f t="shared" si="48"/>
        <v>18.608865896772734</v>
      </c>
      <c r="M289" s="2">
        <f t="shared" si="49"/>
        <v>3.8207996725583158</v>
      </c>
      <c r="N289" s="6"/>
      <c r="O289" s="2" t="s">
        <v>1186</v>
      </c>
      <c r="P289" s="2">
        <v>3.70999999999994</v>
      </c>
      <c r="Q289" s="2" t="s">
        <v>1187</v>
      </c>
      <c r="R289" s="1">
        <f t="shared" si="50"/>
        <v>18.585750650853324</v>
      </c>
      <c r="S289" s="1">
        <f t="shared" si="51"/>
        <v>3.820791142118857</v>
      </c>
      <c r="T289" s="1">
        <f t="shared" si="52"/>
        <v>3.8206858057882842</v>
      </c>
      <c r="U289" s="1">
        <f t="shared" si="53"/>
        <v>3.8206858088352407</v>
      </c>
      <c r="V289" s="1">
        <f t="shared" si="54"/>
        <v>3.820580481645008</v>
      </c>
    </row>
    <row r="290" spans="1:22" x14ac:dyDescent="0.25">
      <c r="A290" s="6" t="s">
        <v>1188</v>
      </c>
      <c r="B290" s="6">
        <v>3.7159999999999398</v>
      </c>
      <c r="C290" s="6" t="s">
        <v>1189</v>
      </c>
      <c r="D290" s="6">
        <f t="shared" si="44"/>
        <v>18.608858547873876</v>
      </c>
      <c r="E290" s="6">
        <f t="shared" si="45"/>
        <v>3.8205787096699266</v>
      </c>
      <c r="F290" s="6"/>
      <c r="G290" s="2" t="s">
        <v>1188</v>
      </c>
      <c r="H290" s="2">
        <v>3.7159999999999398</v>
      </c>
      <c r="I290" s="2" t="s">
        <v>1189</v>
      </c>
      <c r="J290" s="2">
        <f t="shared" si="46"/>
        <v>18.608865927874902</v>
      </c>
      <c r="K290" s="2">
        <f t="shared" si="47"/>
        <v>3.8205786385140681</v>
      </c>
      <c r="L290" s="2">
        <f t="shared" si="48"/>
        <v>18.631789399705987</v>
      </c>
      <c r="M290" s="2">
        <f t="shared" si="49"/>
        <v>3.8205890174902635</v>
      </c>
      <c r="N290" s="6"/>
      <c r="O290" s="2" t="s">
        <v>1188</v>
      </c>
      <c r="P290" s="2">
        <v>3.7159999999999398</v>
      </c>
      <c r="Q290" s="2" t="s">
        <v>1189</v>
      </c>
      <c r="R290" s="1">
        <f t="shared" si="50"/>
        <v>18.608674765706336</v>
      </c>
      <c r="S290" s="1">
        <f t="shared" si="51"/>
        <v>3.820580481645008</v>
      </c>
      <c r="T290" s="1">
        <f t="shared" si="52"/>
        <v>3.820475163594411</v>
      </c>
      <c r="U290" s="1">
        <f t="shared" si="53"/>
        <v>3.8204751666406627</v>
      </c>
      <c r="V290" s="1">
        <f t="shared" si="54"/>
        <v>3.820369857728291</v>
      </c>
    </row>
    <row r="291" spans="1:22" x14ac:dyDescent="0.25">
      <c r="A291" s="6" t="s">
        <v>1190</v>
      </c>
      <c r="B291" s="6">
        <v>3.72199999999994</v>
      </c>
      <c r="C291" s="6" t="s">
        <v>1191</v>
      </c>
      <c r="D291" s="6">
        <f t="shared" si="44"/>
        <v>18.631782020131894</v>
      </c>
      <c r="E291" s="6">
        <f t="shared" si="45"/>
        <v>3.820368079866066</v>
      </c>
      <c r="F291" s="6"/>
      <c r="G291" s="2" t="s">
        <v>1190</v>
      </c>
      <c r="H291" s="2">
        <v>3.72199999999994</v>
      </c>
      <c r="I291" s="2" t="s">
        <v>1191</v>
      </c>
      <c r="J291" s="2">
        <f t="shared" si="46"/>
        <v>18.631789430842915</v>
      </c>
      <c r="K291" s="2">
        <f t="shared" si="47"/>
        <v>3.8203680084182436</v>
      </c>
      <c r="L291" s="2">
        <f t="shared" si="48"/>
        <v>18.654711638893424</v>
      </c>
      <c r="M291" s="2">
        <f t="shared" si="49"/>
        <v>3.8203783989776827</v>
      </c>
      <c r="N291" s="6"/>
      <c r="O291" s="2" t="s">
        <v>1190</v>
      </c>
      <c r="P291" s="2">
        <v>3.72199999999994</v>
      </c>
      <c r="Q291" s="2" t="s">
        <v>1191</v>
      </c>
      <c r="R291" s="1">
        <f t="shared" si="50"/>
        <v>18.631597616706181</v>
      </c>
      <c r="S291" s="1">
        <f t="shared" si="51"/>
        <v>3.820369857728291</v>
      </c>
      <c r="T291" s="1">
        <f t="shared" si="52"/>
        <v>3.8202645579534407</v>
      </c>
      <c r="U291" s="1">
        <f t="shared" si="53"/>
        <v>3.8202645609989871</v>
      </c>
      <c r="V291" s="1">
        <f t="shared" si="54"/>
        <v>3.8201592703602483</v>
      </c>
    </row>
    <row r="292" spans="1:22" x14ac:dyDescent="0.25">
      <c r="A292" s="6" t="s">
        <v>1192</v>
      </c>
      <c r="B292" s="6">
        <v>3.7279999999999398</v>
      </c>
      <c r="C292" s="6" t="s">
        <v>1193</v>
      </c>
      <c r="D292" s="6">
        <f t="shared" si="44"/>
        <v>18.654704228611092</v>
      </c>
      <c r="E292" s="6">
        <f t="shared" si="45"/>
        <v>3.820157486612958</v>
      </c>
      <c r="F292" s="6"/>
      <c r="G292" s="2" t="s">
        <v>1192</v>
      </c>
      <c r="H292" s="2">
        <v>3.7279999999999398</v>
      </c>
      <c r="I292" s="2" t="s">
        <v>1193</v>
      </c>
      <c r="J292" s="2">
        <f t="shared" si="46"/>
        <v>18.654711670065101</v>
      </c>
      <c r="K292" s="2">
        <f t="shared" si="47"/>
        <v>3.8201574148728876</v>
      </c>
      <c r="L292" s="2">
        <f t="shared" si="48"/>
        <v>18.677632614554337</v>
      </c>
      <c r="M292" s="2">
        <f t="shared" si="49"/>
        <v>3.8201678170121163</v>
      </c>
      <c r="N292" s="6"/>
      <c r="O292" s="2" t="s">
        <v>1192</v>
      </c>
      <c r="P292" s="2">
        <v>3.7279999999999398</v>
      </c>
      <c r="Q292" s="2" t="s">
        <v>1193</v>
      </c>
      <c r="R292" s="1">
        <f t="shared" si="50"/>
        <v>18.654519204072173</v>
      </c>
      <c r="S292" s="1">
        <f t="shared" si="51"/>
        <v>3.8201592703602483</v>
      </c>
      <c r="T292" s="1">
        <f t="shared" si="52"/>
        <v>3.820053988856916</v>
      </c>
      <c r="U292" s="1">
        <f t="shared" si="53"/>
        <v>3.8200539919017578</v>
      </c>
      <c r="V292" s="1">
        <f t="shared" si="54"/>
        <v>3.8199487195324235</v>
      </c>
    </row>
    <row r="293" spans="1:22" x14ac:dyDescent="0.25">
      <c r="A293" s="6" t="s">
        <v>1194</v>
      </c>
      <c r="B293" s="6">
        <v>3.73399999999994</v>
      </c>
      <c r="C293" s="6" t="s">
        <v>1195</v>
      </c>
      <c r="D293" s="6">
        <f t="shared" si="44"/>
        <v>18.677625173530771</v>
      </c>
      <c r="E293" s="6">
        <f t="shared" si="45"/>
        <v>3.8199469299021462</v>
      </c>
      <c r="F293" s="6"/>
      <c r="G293" s="2" t="s">
        <v>1194</v>
      </c>
      <c r="H293" s="2">
        <v>3.73399999999994</v>
      </c>
      <c r="I293" s="2" t="s">
        <v>1195</v>
      </c>
      <c r="J293" s="2">
        <f t="shared" si="46"/>
        <v>18.677632645760756</v>
      </c>
      <c r="K293" s="2">
        <f t="shared" si="47"/>
        <v>3.8199468578695437</v>
      </c>
      <c r="L293" s="2">
        <f t="shared" si="48"/>
        <v>18.700552326907975</v>
      </c>
      <c r="M293" s="2">
        <f t="shared" si="49"/>
        <v>3.8199572715851091</v>
      </c>
      <c r="N293" s="6"/>
      <c r="O293" s="2" t="s">
        <v>1194</v>
      </c>
      <c r="P293" s="2">
        <v>3.73399999999994</v>
      </c>
      <c r="Q293" s="2" t="s">
        <v>1195</v>
      </c>
      <c r="R293" s="1">
        <f t="shared" si="50"/>
        <v>18.677439528023584</v>
      </c>
      <c r="S293" s="1">
        <f t="shared" si="51"/>
        <v>3.8199487195324235</v>
      </c>
      <c r="T293" s="1">
        <f t="shared" si="52"/>
        <v>3.8198434562963821</v>
      </c>
      <c r="U293" s="1">
        <f t="shared" si="53"/>
        <v>3.8198434593405199</v>
      </c>
      <c r="V293" s="1">
        <f t="shared" si="54"/>
        <v>3.8197382052363635</v>
      </c>
    </row>
    <row r="294" spans="1:22" x14ac:dyDescent="0.25">
      <c r="A294" s="6" t="s">
        <v>1196</v>
      </c>
      <c r="B294" s="6">
        <v>3.7399999999999398</v>
      </c>
      <c r="C294" s="6" t="s">
        <v>1197</v>
      </c>
      <c r="D294" s="6">
        <f t="shared" si="44"/>
        <v>18.700544855110184</v>
      </c>
      <c r="E294" s="6">
        <f t="shared" si="45"/>
        <v>3.8197364097251763</v>
      </c>
      <c r="F294" s="6"/>
      <c r="G294" s="2" t="s">
        <v>1196</v>
      </c>
      <c r="H294" s="2">
        <v>3.7399999999999398</v>
      </c>
      <c r="I294" s="2" t="s">
        <v>1197</v>
      </c>
      <c r="J294" s="2">
        <f t="shared" si="46"/>
        <v>18.700552358149121</v>
      </c>
      <c r="K294" s="2">
        <f t="shared" si="47"/>
        <v>3.8197363373997577</v>
      </c>
      <c r="L294" s="2">
        <f t="shared" si="48"/>
        <v>18.723470776173521</v>
      </c>
      <c r="M294" s="2">
        <f t="shared" si="49"/>
        <v>3.8197467626882085</v>
      </c>
      <c r="N294" s="6"/>
      <c r="O294" s="2" t="s">
        <v>1196</v>
      </c>
      <c r="P294" s="2">
        <v>3.7399999999999398</v>
      </c>
      <c r="Q294" s="2" t="s">
        <v>1197</v>
      </c>
      <c r="R294" s="1">
        <f t="shared" si="50"/>
        <v>18.700358588779626</v>
      </c>
      <c r="S294" s="1">
        <f t="shared" si="51"/>
        <v>3.8197382052363635</v>
      </c>
      <c r="T294" s="1">
        <f t="shared" si="52"/>
        <v>3.8196329602633878</v>
      </c>
      <c r="U294" s="1">
        <f t="shared" si="53"/>
        <v>3.8196329633068213</v>
      </c>
      <c r="V294" s="1">
        <f t="shared" si="54"/>
        <v>3.8195277274636181</v>
      </c>
    </row>
    <row r="295" spans="1:22" x14ac:dyDescent="0.25">
      <c r="A295" s="6" t="s">
        <v>1198</v>
      </c>
      <c r="B295" s="6">
        <v>3.74599999999994</v>
      </c>
      <c r="C295" s="6" t="s">
        <v>1199</v>
      </c>
      <c r="D295" s="6">
        <f t="shared" si="44"/>
        <v>18.723463273568534</v>
      </c>
      <c r="E295" s="6">
        <f t="shared" si="45"/>
        <v>3.8195259260735974</v>
      </c>
      <c r="F295" s="6"/>
      <c r="G295" s="2" t="s">
        <v>1198</v>
      </c>
      <c r="H295" s="2">
        <v>3.74599999999994</v>
      </c>
      <c r="I295" s="2" t="s">
        <v>1199</v>
      </c>
      <c r="J295" s="2">
        <f t="shared" si="46"/>
        <v>18.723470807449385</v>
      </c>
      <c r="K295" s="2">
        <f t="shared" si="47"/>
        <v>3.8195258534550787</v>
      </c>
      <c r="L295" s="2">
        <f t="shared" si="48"/>
        <v>18.746387962570115</v>
      </c>
      <c r="M295" s="2">
        <f t="shared" si="49"/>
        <v>3.8195362903129637</v>
      </c>
      <c r="N295" s="6"/>
      <c r="O295" s="2" t="s">
        <v>1198</v>
      </c>
      <c r="P295" s="2">
        <v>3.74599999999994</v>
      </c>
      <c r="Q295" s="2" t="s">
        <v>1199</v>
      </c>
      <c r="R295" s="1">
        <f t="shared" si="50"/>
        <v>18.723276386559466</v>
      </c>
      <c r="S295" s="1">
        <f t="shared" si="51"/>
        <v>3.8195277274636181</v>
      </c>
      <c r="T295" s="1">
        <f t="shared" si="52"/>
        <v>3.8194225007494831</v>
      </c>
      <c r="U295" s="1">
        <f t="shared" si="53"/>
        <v>3.8194225037922127</v>
      </c>
      <c r="V295" s="1">
        <f t="shared" si="54"/>
        <v>3.8193172862057385</v>
      </c>
    </row>
    <row r="296" spans="1:22" x14ac:dyDescent="0.25">
      <c r="A296" s="6" t="s">
        <v>1200</v>
      </c>
      <c r="B296" s="6">
        <v>3.7519999999999398</v>
      </c>
      <c r="C296" s="6" t="s">
        <v>1201</v>
      </c>
      <c r="D296" s="6">
        <f t="shared" si="44"/>
        <v>18.746380429124976</v>
      </c>
      <c r="E296" s="6">
        <f t="shared" si="45"/>
        <v>3.8193154789389605</v>
      </c>
      <c r="F296" s="6"/>
      <c r="G296" s="2" t="s">
        <v>1200</v>
      </c>
      <c r="H296" s="2">
        <v>3.7519999999999398</v>
      </c>
      <c r="I296" s="2" t="s">
        <v>1201</v>
      </c>
      <c r="J296" s="2">
        <f t="shared" si="46"/>
        <v>18.746387993880688</v>
      </c>
      <c r="K296" s="2">
        <f t="shared" si="47"/>
        <v>3.8193154060270578</v>
      </c>
      <c r="L296" s="2">
        <f t="shared" si="48"/>
        <v>18.769303886316852</v>
      </c>
      <c r="M296" s="2">
        <f t="shared" si="49"/>
        <v>3.819325854450927</v>
      </c>
      <c r="N296" s="6"/>
      <c r="O296" s="2" t="s">
        <v>1200</v>
      </c>
      <c r="P296" s="2">
        <v>3.7519999999999398</v>
      </c>
      <c r="Q296" s="2" t="s">
        <v>1201</v>
      </c>
      <c r="R296" s="1">
        <f t="shared" si="50"/>
        <v>18.746192921582217</v>
      </c>
      <c r="S296" s="1">
        <f t="shared" si="51"/>
        <v>3.8193172862057385</v>
      </c>
      <c r="T296" s="1">
        <f t="shared" si="52"/>
        <v>3.8192120777462208</v>
      </c>
      <c r="U296" s="1">
        <f t="shared" si="53"/>
        <v>3.8192120807882466</v>
      </c>
      <c r="V296" s="1">
        <f t="shared" si="54"/>
        <v>3.8191068814542786</v>
      </c>
    </row>
    <row r="297" spans="1:22" x14ac:dyDescent="0.25">
      <c r="A297" s="6" t="s">
        <v>1202</v>
      </c>
      <c r="B297" s="6">
        <v>3.7579999999999401</v>
      </c>
      <c r="C297" s="6" t="s">
        <v>1203</v>
      </c>
      <c r="D297" s="6">
        <f t="shared" si="44"/>
        <v>18.76929632199861</v>
      </c>
      <c r="E297" s="6">
        <f t="shared" si="45"/>
        <v>3.819105068312818</v>
      </c>
      <c r="F297" s="6"/>
      <c r="G297" s="2" t="s">
        <v>1202</v>
      </c>
      <c r="H297" s="2">
        <v>3.7579999999999401</v>
      </c>
      <c r="I297" s="2" t="s">
        <v>1203</v>
      </c>
      <c r="J297" s="2">
        <f t="shared" si="46"/>
        <v>18.769303917662121</v>
      </c>
      <c r="K297" s="2">
        <f t="shared" si="47"/>
        <v>3.8191049951072484</v>
      </c>
      <c r="L297" s="2">
        <f t="shared" si="48"/>
        <v>18.792218547632764</v>
      </c>
      <c r="M297" s="2">
        <f t="shared" si="49"/>
        <v>3.8191154550936535</v>
      </c>
      <c r="N297" s="6"/>
      <c r="O297" s="2" t="s">
        <v>1202</v>
      </c>
      <c r="P297" s="2">
        <v>3.7579999999999401</v>
      </c>
      <c r="Q297" s="2" t="s">
        <v>1203</v>
      </c>
      <c r="R297" s="1">
        <f t="shared" si="50"/>
        <v>18.769108194066945</v>
      </c>
      <c r="S297" s="1">
        <f t="shared" si="51"/>
        <v>3.8191068814542786</v>
      </c>
      <c r="T297" s="1">
        <f t="shared" si="52"/>
        <v>3.8190016912451563</v>
      </c>
      <c r="U297" s="1">
        <f t="shared" si="53"/>
        <v>3.8190016942864786</v>
      </c>
      <c r="V297" s="1">
        <f t="shared" si="54"/>
        <v>3.8188965132007953</v>
      </c>
    </row>
    <row r="298" spans="1:22" x14ac:dyDescent="0.25">
      <c r="A298" s="6" t="s">
        <v>1204</v>
      </c>
      <c r="B298" s="6">
        <v>3.7639999999999398</v>
      </c>
      <c r="C298" s="6" t="s">
        <v>1205</v>
      </c>
      <c r="D298" s="6">
        <f t="shared" si="44"/>
        <v>18.792210952408485</v>
      </c>
      <c r="E298" s="6">
        <f t="shared" si="45"/>
        <v>3.8188946941867266</v>
      </c>
      <c r="F298" s="6"/>
      <c r="G298" s="2" t="s">
        <v>1204</v>
      </c>
      <c r="H298" s="2">
        <v>3.7639999999999398</v>
      </c>
      <c r="I298" s="2" t="s">
        <v>1205</v>
      </c>
      <c r="J298" s="2">
        <f t="shared" si="46"/>
        <v>18.792218579012722</v>
      </c>
      <c r="K298" s="2">
        <f t="shared" si="47"/>
        <v>3.8188946206872063</v>
      </c>
      <c r="L298" s="2">
        <f t="shared" si="48"/>
        <v>18.815131946736845</v>
      </c>
      <c r="M298" s="2">
        <f t="shared" si="49"/>
        <v>3.8189050922326997</v>
      </c>
      <c r="N298" s="6"/>
      <c r="O298" s="2" t="s">
        <v>1204</v>
      </c>
      <c r="P298" s="2">
        <v>3.7639999999999398</v>
      </c>
      <c r="Q298" s="2" t="s">
        <v>1205</v>
      </c>
      <c r="R298" s="1">
        <f t="shared" si="50"/>
        <v>18.792022204232662</v>
      </c>
      <c r="S298" s="1">
        <f t="shared" si="51"/>
        <v>3.8188965132007953</v>
      </c>
      <c r="T298" s="1">
        <f t="shared" si="52"/>
        <v>3.8187913412378474</v>
      </c>
      <c r="U298" s="1">
        <f t="shared" si="53"/>
        <v>3.8187913442784662</v>
      </c>
      <c r="V298" s="1">
        <f t="shared" si="54"/>
        <v>3.8186861814368473</v>
      </c>
    </row>
    <row r="299" spans="1:22" x14ac:dyDescent="0.25">
      <c r="A299" s="6" t="s">
        <v>1206</v>
      </c>
      <c r="B299" s="6">
        <v>3.7699999999999401</v>
      </c>
      <c r="C299" s="6" t="s">
        <v>1207</v>
      </c>
      <c r="D299" s="6">
        <f t="shared" si="44"/>
        <v>18.815124320573606</v>
      </c>
      <c r="E299" s="6">
        <f t="shared" si="45"/>
        <v>3.8186843565522444</v>
      </c>
      <c r="F299" s="6"/>
      <c r="G299" s="2" t="s">
        <v>1206</v>
      </c>
      <c r="H299" s="2">
        <v>3.7699999999999401</v>
      </c>
      <c r="I299" s="2" t="s">
        <v>1207</v>
      </c>
      <c r="J299" s="2">
        <f t="shared" si="46"/>
        <v>18.815131978151481</v>
      </c>
      <c r="K299" s="2">
        <f t="shared" si="47"/>
        <v>3.8186842827584901</v>
      </c>
      <c r="L299" s="2">
        <f t="shared" si="48"/>
        <v>18.838044083848033</v>
      </c>
      <c r="M299" s="2">
        <f t="shared" si="49"/>
        <v>3.8186947658596258</v>
      </c>
      <c r="N299" s="6"/>
      <c r="O299" s="2" t="s">
        <v>1206</v>
      </c>
      <c r="P299" s="2">
        <v>3.7699999999999401</v>
      </c>
      <c r="Q299" s="2" t="s">
        <v>1207</v>
      </c>
      <c r="R299" s="1">
        <f t="shared" si="50"/>
        <v>18.814934952298334</v>
      </c>
      <c r="S299" s="1">
        <f t="shared" si="51"/>
        <v>3.8186861814368473</v>
      </c>
      <c r="T299" s="1">
        <f t="shared" si="52"/>
        <v>3.8185810277158541</v>
      </c>
      <c r="U299" s="1">
        <f t="shared" si="53"/>
        <v>3.8185810307557699</v>
      </c>
      <c r="V299" s="1">
        <f t="shared" si="54"/>
        <v>3.8184758861539962</v>
      </c>
    </row>
    <row r="300" spans="1:22" x14ac:dyDescent="0.25">
      <c r="A300" s="6" t="s">
        <v>1208</v>
      </c>
      <c r="B300" s="6">
        <v>3.7759999999999398</v>
      </c>
      <c r="C300" s="6" t="s">
        <v>1209</v>
      </c>
      <c r="D300" s="6">
        <f t="shared" si="44"/>
        <v>18.838036426712918</v>
      </c>
      <c r="E300" s="6">
        <f t="shared" si="45"/>
        <v>3.8184740554009315</v>
      </c>
      <c r="F300" s="6"/>
      <c r="G300" s="2" t="s">
        <v>1208</v>
      </c>
      <c r="H300" s="2">
        <v>3.7759999999999398</v>
      </c>
      <c r="I300" s="2" t="s">
        <v>1209</v>
      </c>
      <c r="J300" s="2">
        <f t="shared" si="46"/>
        <v>18.838044115297336</v>
      </c>
      <c r="K300" s="2">
        <f t="shared" si="47"/>
        <v>3.8184739813126605</v>
      </c>
      <c r="L300" s="2">
        <f t="shared" si="48"/>
        <v>18.860954959185211</v>
      </c>
      <c r="M300" s="2">
        <f t="shared" si="49"/>
        <v>3.8184844759659926</v>
      </c>
      <c r="N300" s="6"/>
      <c r="O300" s="2" t="s">
        <v>1208</v>
      </c>
      <c r="P300" s="2">
        <v>3.7759999999999398</v>
      </c>
      <c r="Q300" s="2" t="s">
        <v>1209</v>
      </c>
      <c r="R300" s="1">
        <f t="shared" si="50"/>
        <v>18.837846438482867</v>
      </c>
      <c r="S300" s="1">
        <f t="shared" si="51"/>
        <v>3.8184758861539962</v>
      </c>
      <c r="T300" s="1">
        <f t="shared" si="52"/>
        <v>3.8183707506707392</v>
      </c>
      <c r="U300" s="1">
        <f t="shared" si="53"/>
        <v>3.818370753709952</v>
      </c>
      <c r="V300" s="1">
        <f t="shared" si="54"/>
        <v>3.818265627343806</v>
      </c>
    </row>
    <row r="301" spans="1:22" x14ac:dyDescent="0.25">
      <c r="A301" s="6" t="s">
        <v>1210</v>
      </c>
      <c r="B301" s="6">
        <v>3.7819999999999401</v>
      </c>
      <c r="C301" s="6" t="s">
        <v>1211</v>
      </c>
      <c r="D301" s="6">
        <f t="shared" si="44"/>
        <v>18.860947271045323</v>
      </c>
      <c r="E301" s="6">
        <f t="shared" si="45"/>
        <v>3.8182637907243517</v>
      </c>
      <c r="F301" s="6"/>
      <c r="G301" s="2" t="s">
        <v>1210</v>
      </c>
      <c r="H301" s="2">
        <v>3.7819999999999401</v>
      </c>
      <c r="I301" s="2" t="s">
        <v>1211</v>
      </c>
      <c r="J301" s="2">
        <f t="shared" si="46"/>
        <v>18.860954990669171</v>
      </c>
      <c r="K301" s="2">
        <f t="shared" si="47"/>
        <v>3.8182637163412809</v>
      </c>
      <c r="L301" s="2">
        <f t="shared" si="48"/>
        <v>18.883864572967219</v>
      </c>
      <c r="M301" s="2">
        <f t="shared" si="49"/>
        <v>3.8182742225433657</v>
      </c>
      <c r="N301" s="6"/>
      <c r="O301" s="2" t="s">
        <v>1210</v>
      </c>
      <c r="P301" s="2">
        <v>3.7819999999999401</v>
      </c>
      <c r="Q301" s="2" t="s">
        <v>1211</v>
      </c>
      <c r="R301" s="1">
        <f t="shared" si="50"/>
        <v>18.860756663005127</v>
      </c>
      <c r="S301" s="1">
        <f t="shared" si="51"/>
        <v>3.818265627343806</v>
      </c>
      <c r="T301" s="1">
        <f t="shared" si="52"/>
        <v>3.8181605100940677</v>
      </c>
      <c r="U301" s="1">
        <f t="shared" si="53"/>
        <v>3.8181605131325775</v>
      </c>
      <c r="V301" s="1">
        <f t="shared" si="54"/>
        <v>3.8180554049978426</v>
      </c>
    </row>
    <row r="302" spans="1:22" x14ac:dyDescent="0.25">
      <c r="A302" s="6" t="s">
        <v>1212</v>
      </c>
      <c r="B302" s="6">
        <v>3.7879999999999399</v>
      </c>
      <c r="C302" s="6" t="s">
        <v>1213</v>
      </c>
      <c r="D302" s="6">
        <f t="shared" si="44"/>
        <v>18.88385685378967</v>
      </c>
      <c r="E302" s="6">
        <f t="shared" si="45"/>
        <v>3.8180535625140704</v>
      </c>
      <c r="F302" s="6"/>
      <c r="G302" s="2" t="s">
        <v>1212</v>
      </c>
      <c r="H302" s="2">
        <v>3.7879999999999399</v>
      </c>
      <c r="I302" s="2" t="s">
        <v>1213</v>
      </c>
      <c r="J302" s="2">
        <f t="shared" si="46"/>
        <v>18.883864604485826</v>
      </c>
      <c r="K302" s="2">
        <f t="shared" si="47"/>
        <v>3.8180534878359169</v>
      </c>
      <c r="L302" s="2">
        <f t="shared" si="48"/>
        <v>18.906772925412842</v>
      </c>
      <c r="M302" s="2">
        <f t="shared" si="49"/>
        <v>3.8180640055833108</v>
      </c>
      <c r="N302" s="6"/>
      <c r="O302" s="2" t="s">
        <v>1212</v>
      </c>
      <c r="P302" s="2">
        <v>3.7879999999999399</v>
      </c>
      <c r="Q302" s="2" t="s">
        <v>1213</v>
      </c>
      <c r="R302" s="1">
        <f t="shared" si="50"/>
        <v>18.883665626083921</v>
      </c>
      <c r="S302" s="1">
        <f t="shared" si="51"/>
        <v>3.8180554049978426</v>
      </c>
      <c r="T302" s="1">
        <f t="shared" si="52"/>
        <v>3.8179503059774071</v>
      </c>
      <c r="U302" s="1">
        <f t="shared" si="53"/>
        <v>3.8179503090152145</v>
      </c>
      <c r="V302" s="1">
        <f t="shared" si="54"/>
        <v>3.8178452191076744</v>
      </c>
    </row>
    <row r="303" spans="1:22" x14ac:dyDescent="0.25">
      <c r="A303" s="6" t="s">
        <v>1214</v>
      </c>
      <c r="B303" s="6">
        <v>3.7939999999999401</v>
      </c>
      <c r="C303" s="6" t="s">
        <v>1215</v>
      </c>
      <c r="D303" s="6">
        <f t="shared" si="44"/>
        <v>18.906765175164754</v>
      </c>
      <c r="E303" s="6">
        <f t="shared" si="45"/>
        <v>3.817843370761655</v>
      </c>
      <c r="F303" s="6"/>
      <c r="G303" s="2" t="s">
        <v>1214</v>
      </c>
      <c r="H303" s="2">
        <v>3.7939999999999401</v>
      </c>
      <c r="I303" s="2" t="s">
        <v>1215</v>
      </c>
      <c r="J303" s="2">
        <f t="shared" si="46"/>
        <v>18.906772956966083</v>
      </c>
      <c r="K303" s="2">
        <f t="shared" si="47"/>
        <v>3.817843295788137</v>
      </c>
      <c r="L303" s="2">
        <f t="shared" si="48"/>
        <v>18.929680016740811</v>
      </c>
      <c r="M303" s="2">
        <f t="shared" si="49"/>
        <v>3.8178538250773979</v>
      </c>
      <c r="N303" s="6"/>
      <c r="O303" s="2" t="s">
        <v>1214</v>
      </c>
      <c r="P303" s="2">
        <v>3.7939999999999401</v>
      </c>
      <c r="Q303" s="2" t="s">
        <v>1215</v>
      </c>
      <c r="R303" s="1">
        <f t="shared" si="50"/>
        <v>18.906573327938013</v>
      </c>
      <c r="S303" s="1">
        <f t="shared" si="51"/>
        <v>3.8178452191076744</v>
      </c>
      <c r="T303" s="1">
        <f t="shared" si="52"/>
        <v>3.8177401383123275</v>
      </c>
      <c r="U303" s="1">
        <f t="shared" si="53"/>
        <v>3.8177401413494323</v>
      </c>
      <c r="V303" s="1">
        <f t="shared" si="54"/>
        <v>3.8176350696648735</v>
      </c>
    </row>
    <row r="304" spans="1:22" x14ac:dyDescent="0.25">
      <c r="A304" s="6" t="s">
        <v>1216</v>
      </c>
      <c r="B304" s="6">
        <v>3.7999999999999301</v>
      </c>
      <c r="C304" s="6" t="s">
        <v>1217</v>
      </c>
      <c r="D304" s="6">
        <f t="shared" si="44"/>
        <v>18.929672235389322</v>
      </c>
      <c r="E304" s="6">
        <f t="shared" si="45"/>
        <v>3.817633215458677</v>
      </c>
      <c r="F304" s="6"/>
      <c r="G304" s="2" t="s">
        <v>1216</v>
      </c>
      <c r="H304" s="2">
        <v>3.7999999999999301</v>
      </c>
      <c r="I304" s="2" t="s">
        <v>1217</v>
      </c>
      <c r="J304" s="2">
        <f t="shared" si="46"/>
        <v>18.929680048328681</v>
      </c>
      <c r="K304" s="2">
        <f t="shared" si="47"/>
        <v>3.8176331401895114</v>
      </c>
      <c r="L304" s="2">
        <f t="shared" si="48"/>
        <v>18.952585847169818</v>
      </c>
      <c r="M304" s="2">
        <f t="shared" si="49"/>
        <v>3.8176436810171985</v>
      </c>
      <c r="N304" s="6"/>
      <c r="O304" s="2" t="s">
        <v>1216</v>
      </c>
      <c r="P304" s="2">
        <v>3.7999999999999301</v>
      </c>
      <c r="Q304" s="2" t="s">
        <v>1217</v>
      </c>
      <c r="R304" s="1">
        <f t="shared" si="50"/>
        <v>18.929479768786109</v>
      </c>
      <c r="S304" s="1">
        <f t="shared" si="51"/>
        <v>3.8176350696648735</v>
      </c>
      <c r="T304" s="1">
        <f t="shared" si="52"/>
        <v>3.8175300070904008</v>
      </c>
      <c r="U304" s="1">
        <f t="shared" si="53"/>
        <v>3.8175300101268039</v>
      </c>
      <c r="V304" s="1">
        <f t="shared" si="54"/>
        <v>3.817424956661013</v>
      </c>
    </row>
    <row r="305" spans="1:22" x14ac:dyDescent="0.25">
      <c r="A305" s="6" t="s">
        <v>1218</v>
      </c>
      <c r="B305" s="6">
        <v>3.8059999999999299</v>
      </c>
      <c r="C305" s="6" t="s">
        <v>1219</v>
      </c>
      <c r="D305" s="6">
        <f t="shared" si="44"/>
        <v>18.952578034682073</v>
      </c>
      <c r="E305" s="6">
        <f t="shared" si="45"/>
        <v>3.8174230965967082</v>
      </c>
      <c r="F305" s="6"/>
      <c r="G305" s="2" t="s">
        <v>1218</v>
      </c>
      <c r="H305" s="2">
        <v>3.8059999999999299</v>
      </c>
      <c r="I305" s="2" t="s">
        <v>1219</v>
      </c>
      <c r="J305" s="2">
        <f t="shared" si="46"/>
        <v>18.952585878792302</v>
      </c>
      <c r="K305" s="2">
        <f t="shared" si="47"/>
        <v>3.8174230210316136</v>
      </c>
      <c r="L305" s="2">
        <f t="shared" si="48"/>
        <v>18.975490416918493</v>
      </c>
      <c r="M305" s="2">
        <f t="shared" si="49"/>
        <v>3.8174335733942866</v>
      </c>
      <c r="N305" s="6"/>
      <c r="O305" s="2" t="s">
        <v>1218</v>
      </c>
      <c r="P305" s="2">
        <v>3.8059999999999299</v>
      </c>
      <c r="Q305" s="2" t="s">
        <v>1219</v>
      </c>
      <c r="R305" s="1">
        <f t="shared" si="50"/>
        <v>18.95238494884687</v>
      </c>
      <c r="S305" s="1">
        <f t="shared" si="51"/>
        <v>3.817424956661013</v>
      </c>
      <c r="T305" s="1">
        <f t="shared" si="52"/>
        <v>3.8173199123032022</v>
      </c>
      <c r="U305" s="1">
        <f t="shared" si="53"/>
        <v>3.8173199153389032</v>
      </c>
      <c r="V305" s="1">
        <f t="shared" si="54"/>
        <v>3.8172148800876688</v>
      </c>
    </row>
    <row r="306" spans="1:22" x14ac:dyDescent="0.25">
      <c r="A306" s="6" t="s">
        <v>1220</v>
      </c>
      <c r="B306" s="6">
        <v>3.8119999999999301</v>
      </c>
      <c r="C306" s="6" t="s">
        <v>1221</v>
      </c>
      <c r="D306" s="6">
        <f t="shared" si="44"/>
        <v>18.975482573261655</v>
      </c>
      <c r="E306" s="6">
        <f t="shared" si="45"/>
        <v>3.8172130141673248</v>
      </c>
      <c r="F306" s="6"/>
      <c r="G306" s="2" t="s">
        <v>1220</v>
      </c>
      <c r="H306" s="2">
        <v>3.8119999999999301</v>
      </c>
      <c r="I306" s="2" t="s">
        <v>1221</v>
      </c>
      <c r="J306" s="2">
        <f t="shared" si="46"/>
        <v>18.975490448575581</v>
      </c>
      <c r="K306" s="2">
        <f t="shared" si="47"/>
        <v>3.8172129383060187</v>
      </c>
      <c r="L306" s="2">
        <f t="shared" si="48"/>
        <v>18.998393726205418</v>
      </c>
      <c r="M306" s="2">
        <f t="shared" si="49"/>
        <v>3.817223502200239</v>
      </c>
      <c r="N306" s="6"/>
      <c r="O306" s="2" t="s">
        <v>1220</v>
      </c>
      <c r="P306" s="2">
        <v>3.8119999999999301</v>
      </c>
      <c r="Q306" s="2" t="s">
        <v>1221</v>
      </c>
      <c r="R306" s="1">
        <f t="shared" si="50"/>
        <v>18.975288868338904</v>
      </c>
      <c r="S306" s="1">
        <f t="shared" si="51"/>
        <v>3.8172148800876688</v>
      </c>
      <c r="T306" s="1">
        <f t="shared" si="52"/>
        <v>3.8171098539423092</v>
      </c>
      <c r="U306" s="1">
        <f t="shared" si="53"/>
        <v>3.8171098569773081</v>
      </c>
      <c r="V306" s="1">
        <f t="shared" si="54"/>
        <v>3.8170048399364198</v>
      </c>
    </row>
    <row r="307" spans="1:22" x14ac:dyDescent="0.25">
      <c r="A307" s="6" t="s">
        <v>1231</v>
      </c>
      <c r="B307" s="6">
        <v>3.8179999999999299</v>
      </c>
      <c r="C307" s="6" t="s">
        <v>1232</v>
      </c>
      <c r="D307" s="6">
        <f t="shared" si="44"/>
        <v>18.998385851346658</v>
      </c>
      <c r="E307" s="6">
        <f t="shared" si="45"/>
        <v>3.8170029681621043</v>
      </c>
      <c r="F307" s="6"/>
      <c r="G307" s="2" t="s">
        <v>1231</v>
      </c>
      <c r="H307" s="2">
        <v>3.8179999999999299</v>
      </c>
      <c r="I307" s="2" t="s">
        <v>1232</v>
      </c>
      <c r="J307" s="2">
        <f t="shared" si="46"/>
        <v>18.998393757897098</v>
      </c>
      <c r="K307" s="2">
        <f t="shared" si="47"/>
        <v>3.8170028920043046</v>
      </c>
      <c r="L307" s="2">
        <f t="shared" si="48"/>
        <v>19.021295775249126</v>
      </c>
      <c r="M307" s="2">
        <f t="shared" si="49"/>
        <v>3.8170134674266345</v>
      </c>
      <c r="N307" s="6"/>
      <c r="O307" s="2" t="s">
        <v>1231</v>
      </c>
      <c r="P307" s="2">
        <v>3.8179999999999299</v>
      </c>
      <c r="Q307" s="2" t="s">
        <v>1232</v>
      </c>
      <c r="R307" s="1">
        <f t="shared" si="50"/>
        <v>18.998191527480767</v>
      </c>
      <c r="S307" s="1">
        <f t="shared" si="51"/>
        <v>3.8170048399364198</v>
      </c>
      <c r="T307" s="1">
        <f t="shared" si="52"/>
        <v>3.8168998319993008</v>
      </c>
      <c r="U307" s="1">
        <f t="shared" si="53"/>
        <v>3.8168998350335985</v>
      </c>
      <c r="V307" s="1">
        <f t="shared" si="54"/>
        <v>3.8167948361988464</v>
      </c>
    </row>
    <row r="308" spans="1:22" x14ac:dyDescent="0.25">
      <c r="A308" s="6" t="s">
        <v>1233</v>
      </c>
      <c r="B308" s="6">
        <v>3.8239999999999301</v>
      </c>
      <c r="C308" s="6" t="s">
        <v>1234</v>
      </c>
      <c r="D308" s="6">
        <f t="shared" si="44"/>
        <v>19.021287869155632</v>
      </c>
      <c r="E308" s="6">
        <f t="shared" si="45"/>
        <v>3.8167929585726261</v>
      </c>
      <c r="F308" s="6"/>
      <c r="G308" s="2" t="s">
        <v>1233</v>
      </c>
      <c r="H308" s="2">
        <v>3.8239999999999301</v>
      </c>
      <c r="I308" s="2" t="s">
        <v>1234</v>
      </c>
      <c r="J308" s="2">
        <f t="shared" si="46"/>
        <v>19.021295806975392</v>
      </c>
      <c r="K308" s="2">
        <f t="shared" si="47"/>
        <v>3.8167928821180515</v>
      </c>
      <c r="L308" s="2">
        <f t="shared" si="48"/>
        <v>19.044196564268098</v>
      </c>
      <c r="M308" s="2">
        <f t="shared" si="49"/>
        <v>3.8168034690650545</v>
      </c>
      <c r="N308" s="6"/>
      <c r="O308" s="2" t="s">
        <v>1233</v>
      </c>
      <c r="P308" s="2">
        <v>3.8239999999999301</v>
      </c>
      <c r="Q308" s="2" t="s">
        <v>1234</v>
      </c>
      <c r="R308" s="1">
        <f t="shared" si="50"/>
        <v>19.021092926490969</v>
      </c>
      <c r="S308" s="1">
        <f t="shared" si="51"/>
        <v>3.8167948361988464</v>
      </c>
      <c r="T308" s="1">
        <f t="shared" si="52"/>
        <v>3.8166898464657595</v>
      </c>
      <c r="U308" s="1">
        <f t="shared" si="53"/>
        <v>3.816689849499356</v>
      </c>
      <c r="V308" s="1">
        <f t="shared" si="54"/>
        <v>3.8165848688665323</v>
      </c>
    </row>
    <row r="309" spans="1:22" x14ac:dyDescent="0.25">
      <c r="A309" s="6" t="s">
        <v>1235</v>
      </c>
      <c r="B309" s="6">
        <v>3.8299999999999299</v>
      </c>
      <c r="C309" s="6" t="s">
        <v>1236</v>
      </c>
      <c r="D309" s="6">
        <f t="shared" si="44"/>
        <v>19.044188626907069</v>
      </c>
      <c r="E309" s="6">
        <f t="shared" si="45"/>
        <v>3.816582985390474</v>
      </c>
      <c r="F309" s="6"/>
      <c r="G309" s="2" t="s">
        <v>1235</v>
      </c>
      <c r="H309" s="2">
        <v>3.8299999999999299</v>
      </c>
      <c r="I309" s="2" t="s">
        <v>1236</v>
      </c>
      <c r="J309" s="2">
        <f t="shared" si="46"/>
        <v>19.044196596028939</v>
      </c>
      <c r="K309" s="2">
        <f t="shared" si="47"/>
        <v>3.8165829086388428</v>
      </c>
      <c r="L309" s="2">
        <f t="shared" si="48"/>
        <v>19.067096093480771</v>
      </c>
      <c r="M309" s="2">
        <f t="shared" si="49"/>
        <v>3.8165935071070827</v>
      </c>
      <c r="N309" s="6"/>
      <c r="O309" s="2" t="s">
        <v>1235</v>
      </c>
      <c r="P309" s="2">
        <v>3.8299999999999299</v>
      </c>
      <c r="Q309" s="2" t="s">
        <v>1236</v>
      </c>
      <c r="R309" s="1">
        <f t="shared" si="50"/>
        <v>19.043993065587966</v>
      </c>
      <c r="S309" s="1">
        <f t="shared" si="51"/>
        <v>3.8165848688665323</v>
      </c>
      <c r="T309" s="1">
        <f t="shared" si="52"/>
        <v>3.8164798973332701</v>
      </c>
      <c r="U309" s="1">
        <f t="shared" si="53"/>
        <v>3.8164799003661649</v>
      </c>
      <c r="V309" s="1">
        <f t="shared" si="54"/>
        <v>3.8163749379310627</v>
      </c>
    </row>
    <row r="310" spans="1:22" x14ac:dyDescent="0.25">
      <c r="A310" s="6" t="s">
        <v>1237</v>
      </c>
      <c r="B310" s="6">
        <v>3.8359999999999301</v>
      </c>
      <c r="C310" s="6" t="s">
        <v>1238</v>
      </c>
      <c r="D310" s="6">
        <f t="shared" si="44"/>
        <v>19.06708812481941</v>
      </c>
      <c r="E310" s="6">
        <f t="shared" si="45"/>
        <v>3.8163730486072325</v>
      </c>
      <c r="F310" s="6"/>
      <c r="G310" s="2" t="s">
        <v>1237</v>
      </c>
      <c r="H310" s="2">
        <v>3.8359999999999301</v>
      </c>
      <c r="I310" s="2" t="s">
        <v>1238</v>
      </c>
      <c r="J310" s="2">
        <f t="shared" si="46"/>
        <v>19.067096125276176</v>
      </c>
      <c r="K310" s="2">
        <f t="shared" si="47"/>
        <v>3.816372971558263</v>
      </c>
      <c r="L310" s="2">
        <f t="shared" si="48"/>
        <v>19.089994363105525</v>
      </c>
      <c r="M310" s="2">
        <f t="shared" si="49"/>
        <v>3.8163835815443057</v>
      </c>
      <c r="N310" s="6"/>
      <c r="O310" s="2" t="s">
        <v>1237</v>
      </c>
      <c r="P310" s="2">
        <v>3.8359999999999301</v>
      </c>
      <c r="Q310" s="2" t="s">
        <v>1238</v>
      </c>
      <c r="R310" s="1">
        <f t="shared" si="50"/>
        <v>19.066891944990161</v>
      </c>
      <c r="S310" s="1">
        <f t="shared" si="51"/>
        <v>3.8163749379310627</v>
      </c>
      <c r="T310" s="1">
        <f t="shared" si="52"/>
        <v>3.8162699845934189</v>
      </c>
      <c r="U310" s="1">
        <f t="shared" si="53"/>
        <v>3.816269987625613</v>
      </c>
      <c r="V310" s="1">
        <f t="shared" si="54"/>
        <v>3.8161650433840264</v>
      </c>
    </row>
    <row r="311" spans="1:22" x14ac:dyDescent="0.25">
      <c r="A311" s="6" t="s">
        <v>1239</v>
      </c>
      <c r="B311" s="6">
        <v>3.8419999999999299</v>
      </c>
      <c r="C311" s="6" t="s">
        <v>1240</v>
      </c>
      <c r="D311" s="6">
        <f t="shared" si="44"/>
        <v>19.089986363111052</v>
      </c>
      <c r="E311" s="6">
        <f t="shared" si="45"/>
        <v>3.8161631482144887</v>
      </c>
      <c r="F311" s="6"/>
      <c r="G311" s="2" t="s">
        <v>1239</v>
      </c>
      <c r="H311" s="2">
        <v>3.8419999999999299</v>
      </c>
      <c r="I311" s="2" t="s">
        <v>1240</v>
      </c>
      <c r="J311" s="2">
        <f t="shared" si="46"/>
        <v>19.089994394935484</v>
      </c>
      <c r="K311" s="2">
        <f t="shared" si="47"/>
        <v>3.8161630708679004</v>
      </c>
      <c r="L311" s="2">
        <f t="shared" si="48"/>
        <v>19.112891373360693</v>
      </c>
      <c r="M311" s="2">
        <f t="shared" si="49"/>
        <v>3.8161736923683125</v>
      </c>
      <c r="N311" s="6"/>
      <c r="O311" s="2" t="s">
        <v>1239</v>
      </c>
      <c r="P311" s="2">
        <v>3.8419999999999299</v>
      </c>
      <c r="Q311" s="2" t="s">
        <v>1240</v>
      </c>
      <c r="R311" s="1">
        <f t="shared" si="50"/>
        <v>19.089789564915915</v>
      </c>
      <c r="S311" s="1">
        <f t="shared" si="51"/>
        <v>3.8161650433840264</v>
      </c>
      <c r="T311" s="1">
        <f t="shared" si="52"/>
        <v>3.8160601082377958</v>
      </c>
      <c r="U311" s="1">
        <f t="shared" si="53"/>
        <v>3.8160601112692896</v>
      </c>
      <c r="V311" s="1">
        <f t="shared" si="54"/>
        <v>3.8159551852170139</v>
      </c>
    </row>
    <row r="312" spans="1:22" x14ac:dyDescent="0.25">
      <c r="A312" s="6" t="s">
        <v>1241</v>
      </c>
      <c r="B312" s="6">
        <v>3.8479999999999301</v>
      </c>
      <c r="C312" s="6" t="s">
        <v>1242</v>
      </c>
      <c r="D312" s="6">
        <f t="shared" si="44"/>
        <v>19.112883342000337</v>
      </c>
      <c r="E312" s="6">
        <f t="shared" si="45"/>
        <v>3.8159532842038328</v>
      </c>
      <c r="F312" s="6"/>
      <c r="G312" s="2" t="s">
        <v>1241</v>
      </c>
      <c r="H312" s="2">
        <v>3.8479999999999301</v>
      </c>
      <c r="I312" s="2" t="s">
        <v>1242</v>
      </c>
      <c r="J312" s="2">
        <f t="shared" si="46"/>
        <v>19.112891405225191</v>
      </c>
      <c r="K312" s="2">
        <f t="shared" si="47"/>
        <v>3.8159532065593442</v>
      </c>
      <c r="L312" s="2">
        <f t="shared" si="48"/>
        <v>19.135787124464546</v>
      </c>
      <c r="M312" s="2">
        <f t="shared" si="49"/>
        <v>3.8159638395706934</v>
      </c>
      <c r="N312" s="6"/>
      <c r="O312" s="2" t="s">
        <v>1241</v>
      </c>
      <c r="P312" s="2">
        <v>3.8479999999999301</v>
      </c>
      <c r="Q312" s="2" t="s">
        <v>1242</v>
      </c>
      <c r="R312" s="1">
        <f t="shared" si="50"/>
        <v>19.112685925583531</v>
      </c>
      <c r="S312" s="1">
        <f t="shared" si="51"/>
        <v>3.8159551852170139</v>
      </c>
      <c r="T312" s="1">
        <f t="shared" si="52"/>
        <v>3.8158502682579929</v>
      </c>
      <c r="U312" s="1">
        <f t="shared" si="53"/>
        <v>3.8158502712887858</v>
      </c>
      <c r="V312" s="1">
        <f t="shared" si="54"/>
        <v>3.8157453634216179</v>
      </c>
    </row>
    <row r="313" spans="1:22" x14ac:dyDescent="0.25">
      <c r="A313" s="6" t="s">
        <v>1243</v>
      </c>
      <c r="B313" s="6">
        <v>3.8539999999999299</v>
      </c>
      <c r="C313" s="6" t="s">
        <v>1244</v>
      </c>
      <c r="D313" s="6">
        <f t="shared" si="44"/>
        <v>19.135779061705559</v>
      </c>
      <c r="E313" s="6">
        <f t="shared" si="45"/>
        <v>3.8157434565668575</v>
      </c>
      <c r="F313" s="6"/>
      <c r="G313" s="2" t="s">
        <v>1243</v>
      </c>
      <c r="H313" s="2">
        <v>3.8539999999999299</v>
      </c>
      <c r="I313" s="2" t="s">
        <v>1244</v>
      </c>
      <c r="J313" s="2">
        <f t="shared" si="46"/>
        <v>19.13578715636358</v>
      </c>
      <c r="K313" s="2">
        <f t="shared" si="47"/>
        <v>3.8157433786241879</v>
      </c>
      <c r="L313" s="2">
        <f t="shared" si="48"/>
        <v>19.158681616635324</v>
      </c>
      <c r="M313" s="2">
        <f t="shared" si="49"/>
        <v>3.8157540231430427</v>
      </c>
      <c r="N313" s="6"/>
      <c r="O313" s="2" t="s">
        <v>1243</v>
      </c>
      <c r="P313" s="2">
        <v>3.8539999999999299</v>
      </c>
      <c r="Q313" s="2" t="s">
        <v>1244</v>
      </c>
      <c r="R313" s="1">
        <f t="shared" si="50"/>
        <v>19.135581027211263</v>
      </c>
      <c r="S313" s="1">
        <f t="shared" si="51"/>
        <v>3.8157453634216179</v>
      </c>
      <c r="T313" s="1">
        <f t="shared" si="52"/>
        <v>3.8156404646456035</v>
      </c>
      <c r="U313" s="1">
        <f t="shared" si="53"/>
        <v>3.8156404676756961</v>
      </c>
      <c r="V313" s="1">
        <f t="shared" si="54"/>
        <v>3.8155355779894347</v>
      </c>
    </row>
    <row r="314" spans="1:22" x14ac:dyDescent="0.25">
      <c r="A314" s="6" t="s">
        <v>1245</v>
      </c>
      <c r="B314" s="6">
        <v>3.8599999999999302</v>
      </c>
      <c r="C314" s="6" t="s">
        <v>1246</v>
      </c>
      <c r="D314" s="6">
        <f t="shared" si="44"/>
        <v>19.15867352244496</v>
      </c>
      <c r="E314" s="6">
        <f t="shared" si="45"/>
        <v>3.815533665295157</v>
      </c>
      <c r="F314" s="6"/>
      <c r="G314" s="2" t="s">
        <v>1245</v>
      </c>
      <c r="H314" s="2">
        <v>3.8599999999999302</v>
      </c>
      <c r="I314" s="2" t="s">
        <v>1246</v>
      </c>
      <c r="J314" s="2">
        <f t="shared" si="46"/>
        <v>19.158681648568884</v>
      </c>
      <c r="K314" s="2">
        <f t="shared" si="47"/>
        <v>3.8155335870540257</v>
      </c>
      <c r="L314" s="2">
        <f t="shared" si="48"/>
        <v>19.181574850091209</v>
      </c>
      <c r="M314" s="2">
        <f t="shared" si="49"/>
        <v>3.8155442430769559</v>
      </c>
      <c r="N314" s="6"/>
      <c r="O314" s="2" t="s">
        <v>1245</v>
      </c>
      <c r="P314" s="2">
        <v>3.8599999999999302</v>
      </c>
      <c r="Q314" s="2" t="s">
        <v>1246</v>
      </c>
      <c r="R314" s="1">
        <f t="shared" si="50"/>
        <v>19.158474870017315</v>
      </c>
      <c r="S314" s="1">
        <f t="shared" si="51"/>
        <v>3.8155355779894347</v>
      </c>
      <c r="T314" s="1">
        <f t="shared" si="52"/>
        <v>3.8154306973922254</v>
      </c>
      <c r="U314" s="1">
        <f t="shared" si="53"/>
        <v>3.8154307004216177</v>
      </c>
      <c r="V314" s="1">
        <f t="shared" si="54"/>
        <v>3.8153258289120613</v>
      </c>
    </row>
    <row r="315" spans="1:22" x14ac:dyDescent="0.25">
      <c r="A315" s="6" t="s">
        <v>1247</v>
      </c>
      <c r="B315" s="6">
        <v>3.8659999999999299</v>
      </c>
      <c r="C315" s="6" t="s">
        <v>1248</v>
      </c>
      <c r="D315" s="6">
        <f t="shared" si="44"/>
        <v>19.181566724436731</v>
      </c>
      <c r="E315" s="6">
        <f t="shared" si="45"/>
        <v>3.8153239103803291</v>
      </c>
      <c r="F315" s="6"/>
      <c r="G315" s="2" t="s">
        <v>1247</v>
      </c>
      <c r="H315" s="2">
        <v>3.8659999999999299</v>
      </c>
      <c r="I315" s="2" t="s">
        <v>1248</v>
      </c>
      <c r="J315" s="2">
        <f t="shared" si="46"/>
        <v>19.181574882059277</v>
      </c>
      <c r="K315" s="2">
        <f t="shared" si="47"/>
        <v>3.815323831840455</v>
      </c>
      <c r="L315" s="2">
        <f t="shared" si="48"/>
        <v>19.204466825050318</v>
      </c>
      <c r="M315" s="2">
        <f t="shared" si="49"/>
        <v>3.8153344993640319</v>
      </c>
      <c r="N315" s="6"/>
      <c r="O315" s="2" t="s">
        <v>1247</v>
      </c>
      <c r="P315" s="2">
        <v>3.8659999999999299</v>
      </c>
      <c r="Q315" s="2" t="s">
        <v>1248</v>
      </c>
      <c r="R315" s="1">
        <f t="shared" si="50"/>
        <v>19.181367454219846</v>
      </c>
      <c r="S315" s="1">
        <f t="shared" si="51"/>
        <v>3.8153258289120613</v>
      </c>
      <c r="T315" s="1">
        <f t="shared" si="52"/>
        <v>3.815220966489457</v>
      </c>
      <c r="U315" s="1">
        <f t="shared" si="53"/>
        <v>3.8152209695181494</v>
      </c>
      <c r="V315" s="1">
        <f t="shared" si="54"/>
        <v>3.8151161161810982</v>
      </c>
    </row>
    <row r="316" spans="1:22" x14ac:dyDescent="0.25">
      <c r="A316" s="6" t="s">
        <v>1249</v>
      </c>
      <c r="B316" s="6">
        <v>3.8719999999999302</v>
      </c>
      <c r="C316" s="6" t="s">
        <v>1250</v>
      </c>
      <c r="D316" s="6">
        <f t="shared" si="44"/>
        <v>19.204458667899011</v>
      </c>
      <c r="E316" s="6">
        <f t="shared" si="45"/>
        <v>3.8151141918139726</v>
      </c>
      <c r="F316" s="6"/>
      <c r="G316" s="2" t="s">
        <v>1249</v>
      </c>
      <c r="H316" s="2">
        <v>3.8719999999999302</v>
      </c>
      <c r="I316" s="2" t="s">
        <v>1250</v>
      </c>
      <c r="J316" s="2">
        <f t="shared" si="46"/>
        <v>19.204466857052889</v>
      </c>
      <c r="K316" s="2">
        <f t="shared" si="47"/>
        <v>3.8151141129750759</v>
      </c>
      <c r="L316" s="2">
        <f t="shared" si="48"/>
        <v>19.22735754173074</v>
      </c>
      <c r="M316" s="2">
        <f t="shared" si="49"/>
        <v>3.8151247919958711</v>
      </c>
      <c r="N316" s="6"/>
      <c r="O316" s="2" t="s">
        <v>1249</v>
      </c>
      <c r="P316" s="2">
        <v>3.8719999999999302</v>
      </c>
      <c r="Q316" s="2" t="s">
        <v>1250</v>
      </c>
      <c r="R316" s="1">
        <f t="shared" si="50"/>
        <v>19.204258780036955</v>
      </c>
      <c r="S316" s="1">
        <f t="shared" si="51"/>
        <v>3.8151161161810982</v>
      </c>
      <c r="T316" s="1">
        <f t="shared" si="52"/>
        <v>3.8150112719289</v>
      </c>
      <c r="U316" s="1">
        <f t="shared" si="53"/>
        <v>3.815011274956893</v>
      </c>
      <c r="V316" s="1">
        <f t="shared" si="54"/>
        <v>3.8149064397881487</v>
      </c>
    </row>
    <row r="317" spans="1:22" x14ac:dyDescent="0.25">
      <c r="A317" s="6" t="s">
        <v>1251</v>
      </c>
      <c r="B317" s="6">
        <v>3.8779999999999299</v>
      </c>
      <c r="C317" s="6" t="s">
        <v>1252</v>
      </c>
      <c r="D317" s="6">
        <f t="shared" si="44"/>
        <v>19.227349353049895</v>
      </c>
      <c r="E317" s="6">
        <f t="shared" si="45"/>
        <v>3.8149045095876901</v>
      </c>
      <c r="F317" s="6"/>
      <c r="G317" s="2" t="s">
        <v>1251</v>
      </c>
      <c r="H317" s="2">
        <v>3.8779999999999299</v>
      </c>
      <c r="I317" s="2" t="s">
        <v>1252</v>
      </c>
      <c r="J317" s="2">
        <f t="shared" si="46"/>
        <v>19.227357573767801</v>
      </c>
      <c r="K317" s="2">
        <f t="shared" si="47"/>
        <v>3.8149044304494906</v>
      </c>
      <c r="L317" s="2">
        <f t="shared" si="48"/>
        <v>19.250247000350498</v>
      </c>
      <c r="M317" s="2">
        <f t="shared" si="49"/>
        <v>3.814915120964077</v>
      </c>
      <c r="N317" s="6"/>
      <c r="O317" s="2" t="s">
        <v>1251</v>
      </c>
      <c r="P317" s="2">
        <v>3.8779999999999299</v>
      </c>
      <c r="Q317" s="2" t="s">
        <v>1252</v>
      </c>
      <c r="R317" s="1">
        <f t="shared" si="50"/>
        <v>19.227148847686696</v>
      </c>
      <c r="S317" s="1">
        <f t="shared" si="51"/>
        <v>3.8149064397881487</v>
      </c>
      <c r="T317" s="1">
        <f t="shared" si="52"/>
        <v>3.8148016137021585</v>
      </c>
      <c r="U317" s="1">
        <f t="shared" si="53"/>
        <v>3.8148016167294516</v>
      </c>
      <c r="V317" s="1">
        <f t="shared" si="54"/>
        <v>3.8146967997248171</v>
      </c>
    </row>
    <row r="318" spans="1:22" x14ac:dyDescent="0.25">
      <c r="A318" s="6" t="s">
        <v>1253</v>
      </c>
      <c r="B318" s="6">
        <v>3.8839999999999302</v>
      </c>
      <c r="C318" s="6" t="s">
        <v>1254</v>
      </c>
      <c r="D318" s="6">
        <f t="shared" si="44"/>
        <v>19.25023878010742</v>
      </c>
      <c r="E318" s="6">
        <f t="shared" si="45"/>
        <v>3.8146948636930862</v>
      </c>
      <c r="F318" s="6"/>
      <c r="G318" s="2" t="s">
        <v>1253</v>
      </c>
      <c r="H318" s="2">
        <v>3.8839999999999302</v>
      </c>
      <c r="I318" s="2" t="s">
        <v>1254</v>
      </c>
      <c r="J318" s="2">
        <f t="shared" si="46"/>
        <v>19.250247032422042</v>
      </c>
      <c r="K318" s="2">
        <f t="shared" si="47"/>
        <v>3.8146947842553036</v>
      </c>
      <c r="L318" s="2">
        <f t="shared" si="48"/>
        <v>19.273135201127573</v>
      </c>
      <c r="M318" s="2">
        <f t="shared" si="49"/>
        <v>3.8147054862602556</v>
      </c>
      <c r="N318" s="6"/>
      <c r="O318" s="2" t="s">
        <v>1253</v>
      </c>
      <c r="P318" s="2">
        <v>3.8839999999999302</v>
      </c>
      <c r="Q318" s="2" t="s">
        <v>1254</v>
      </c>
      <c r="R318" s="1">
        <f t="shared" si="50"/>
        <v>19.250037657387072</v>
      </c>
      <c r="S318" s="1">
        <f t="shared" si="51"/>
        <v>3.8146967997248171</v>
      </c>
      <c r="T318" s="1">
        <f t="shared" si="52"/>
        <v>3.8145919918008389</v>
      </c>
      <c r="U318" s="1">
        <f t="shared" si="53"/>
        <v>3.8145919948274329</v>
      </c>
      <c r="V318" s="1">
        <f t="shared" si="54"/>
        <v>3.814487195982712</v>
      </c>
    </row>
    <row r="319" spans="1:22" x14ac:dyDescent="0.25">
      <c r="A319" s="6" t="s">
        <v>1255</v>
      </c>
      <c r="B319" s="6">
        <v>3.88999999999993</v>
      </c>
      <c r="C319" s="6" t="s">
        <v>1256</v>
      </c>
      <c r="D319" s="6">
        <f t="shared" si="44"/>
        <v>19.27312694928958</v>
      </c>
      <c r="E319" s="6">
        <f t="shared" si="45"/>
        <v>3.8144852541217675</v>
      </c>
      <c r="F319" s="6"/>
      <c r="G319" s="2" t="s">
        <v>1255</v>
      </c>
      <c r="H319" s="2">
        <v>3.88999999999993</v>
      </c>
      <c r="I319" s="2" t="s">
        <v>1256</v>
      </c>
      <c r="J319" s="2">
        <f t="shared" si="46"/>
        <v>19.273135233233589</v>
      </c>
      <c r="K319" s="2">
        <f t="shared" si="47"/>
        <v>3.8144851743841217</v>
      </c>
      <c r="L319" s="2">
        <f t="shared" si="48"/>
        <v>19.296022144279892</v>
      </c>
      <c r="M319" s="2">
        <f t="shared" si="49"/>
        <v>3.8144958878760145</v>
      </c>
      <c r="N319" s="6"/>
      <c r="O319" s="2" t="s">
        <v>1255</v>
      </c>
      <c r="P319" s="2">
        <v>3.88999999999993</v>
      </c>
      <c r="Q319" s="2" t="s">
        <v>1256</v>
      </c>
      <c r="R319" s="1">
        <f t="shared" si="50"/>
        <v>19.272925209356035</v>
      </c>
      <c r="S319" s="1">
        <f t="shared" si="51"/>
        <v>3.814487195982712</v>
      </c>
      <c r="T319" s="1">
        <f t="shared" si="52"/>
        <v>3.8143824062165499</v>
      </c>
      <c r="U319" s="1">
        <f t="shared" si="53"/>
        <v>3.8143824092424445</v>
      </c>
      <c r="V319" s="1">
        <f t="shared" si="54"/>
        <v>3.8142776285534428</v>
      </c>
    </row>
    <row r="320" spans="1:22" x14ac:dyDescent="0.25">
      <c r="A320" s="6" t="s">
        <v>1257</v>
      </c>
      <c r="B320" s="6">
        <v>3.8959999999999302</v>
      </c>
      <c r="C320" s="6" t="s">
        <v>1258</v>
      </c>
      <c r="D320" s="6">
        <f t="shared" si="44"/>
        <v>19.296013860814309</v>
      </c>
      <c r="E320" s="6">
        <f t="shared" si="45"/>
        <v>3.8142756808653431</v>
      </c>
      <c r="F320" s="6"/>
      <c r="G320" s="2" t="s">
        <v>1257</v>
      </c>
      <c r="H320" s="2">
        <v>3.8959999999999302</v>
      </c>
      <c r="I320" s="2" t="s">
        <v>1258</v>
      </c>
      <c r="J320" s="2">
        <f t="shared" si="46"/>
        <v>19.296022176420369</v>
      </c>
      <c r="K320" s="2">
        <f t="shared" si="47"/>
        <v>3.8142756008275547</v>
      </c>
      <c r="L320" s="2">
        <f t="shared" si="48"/>
        <v>19.318907830025335</v>
      </c>
      <c r="M320" s="2">
        <f t="shared" si="49"/>
        <v>3.8142863258029647</v>
      </c>
      <c r="N320" s="6"/>
      <c r="O320" s="2" t="s">
        <v>1257</v>
      </c>
      <c r="P320" s="2">
        <v>3.8959999999999302</v>
      </c>
      <c r="Q320" s="2" t="s">
        <v>1258</v>
      </c>
      <c r="R320" s="1">
        <f t="shared" si="50"/>
        <v>19.295811503811489</v>
      </c>
      <c r="S320" s="1">
        <f t="shared" si="51"/>
        <v>3.8142776285534428</v>
      </c>
      <c r="T320" s="1">
        <f t="shared" si="52"/>
        <v>3.8141728569409024</v>
      </c>
      <c r="U320" s="1">
        <f t="shared" si="53"/>
        <v>3.8141728599660985</v>
      </c>
      <c r="V320" s="1">
        <f t="shared" si="54"/>
        <v>3.8140680974286223</v>
      </c>
    </row>
    <row r="321" spans="1:22" x14ac:dyDescent="0.25">
      <c r="A321" s="6" t="s">
        <v>1259</v>
      </c>
      <c r="B321" s="6">
        <v>3.90199999999993</v>
      </c>
      <c r="C321" s="6" t="s">
        <v>1260</v>
      </c>
      <c r="D321" s="6">
        <f t="shared" si="44"/>
        <v>19.318899514899503</v>
      </c>
      <c r="E321" s="6">
        <f t="shared" si="45"/>
        <v>3.8140661439154249</v>
      </c>
      <c r="F321" s="6"/>
      <c r="G321" s="2" t="s">
        <v>1259</v>
      </c>
      <c r="H321" s="2">
        <v>3.90199999999993</v>
      </c>
      <c r="I321" s="2" t="s">
        <v>1260</v>
      </c>
      <c r="J321" s="2">
        <f t="shared" si="46"/>
        <v>19.318907862200259</v>
      </c>
      <c r="K321" s="2">
        <f t="shared" si="47"/>
        <v>3.8140660635772146</v>
      </c>
      <c r="L321" s="2">
        <f t="shared" si="48"/>
        <v>19.341792258581723</v>
      </c>
      <c r="M321" s="2">
        <f t="shared" si="49"/>
        <v>3.8140768000327188</v>
      </c>
      <c r="N321" s="6"/>
      <c r="O321" s="2" t="s">
        <v>1259</v>
      </c>
      <c r="P321" s="2">
        <v>3.90199999999993</v>
      </c>
      <c r="Q321" s="2" t="s">
        <v>1260</v>
      </c>
      <c r="R321" s="1">
        <f t="shared" si="50"/>
        <v>19.318696540971285</v>
      </c>
      <c r="S321" s="1">
        <f t="shared" si="51"/>
        <v>3.8140680974286223</v>
      </c>
      <c r="T321" s="1">
        <f t="shared" si="52"/>
        <v>3.813963343965511</v>
      </c>
      <c r="U321" s="1">
        <f t="shared" si="53"/>
        <v>3.8139633469900081</v>
      </c>
      <c r="V321" s="1">
        <f t="shared" si="54"/>
        <v>3.8138586025998649</v>
      </c>
    </row>
    <row r="322" spans="1:22" x14ac:dyDescent="0.25">
      <c r="A322" s="6" t="s">
        <v>1261</v>
      </c>
      <c r="B322" s="6">
        <v>3.9079999999999302</v>
      </c>
      <c r="C322" s="6" t="s">
        <v>1262</v>
      </c>
      <c r="D322" s="6">
        <f t="shared" si="44"/>
        <v>19.341783911762995</v>
      </c>
      <c r="E322" s="6">
        <f t="shared" si="45"/>
        <v>3.8138566432636272</v>
      </c>
      <c r="F322" s="6"/>
      <c r="G322" s="2" t="s">
        <v>1261</v>
      </c>
      <c r="H322" s="2">
        <v>3.9079999999999302</v>
      </c>
      <c r="I322" s="2" t="s">
        <v>1262</v>
      </c>
      <c r="J322" s="2">
        <f t="shared" si="46"/>
        <v>19.341792290791087</v>
      </c>
      <c r="K322" s="2">
        <f t="shared" si="47"/>
        <v>3.8138565626247152</v>
      </c>
      <c r="L322" s="2">
        <f t="shared" si="48"/>
        <v>19.364675430166834</v>
      </c>
      <c r="M322" s="2">
        <f t="shared" si="49"/>
        <v>3.8138673105568923</v>
      </c>
      <c r="N322" s="6"/>
      <c r="O322" s="2" t="s">
        <v>1261</v>
      </c>
      <c r="P322" s="2">
        <v>3.9079999999999302</v>
      </c>
      <c r="Q322" s="2" t="s">
        <v>1262</v>
      </c>
      <c r="R322" s="1">
        <f t="shared" si="50"/>
        <v>19.341580321053225</v>
      </c>
      <c r="S322" s="1">
        <f t="shared" si="51"/>
        <v>3.8138586025998649</v>
      </c>
      <c r="T322" s="1">
        <f t="shared" si="52"/>
        <v>3.8137538672819908</v>
      </c>
      <c r="U322" s="1">
        <f t="shared" si="53"/>
        <v>3.8137538703057898</v>
      </c>
      <c r="V322" s="1">
        <f t="shared" si="54"/>
        <v>3.8136491440587883</v>
      </c>
    </row>
    <row r="323" spans="1:22" x14ac:dyDescent="0.25">
      <c r="A323" s="6" t="s">
        <v>1263</v>
      </c>
      <c r="B323" s="6">
        <v>3.91399999999993</v>
      </c>
      <c r="C323" s="6" t="s">
        <v>1264</v>
      </c>
      <c r="D323" s="6">
        <f t="shared" si="44"/>
        <v>19.364667051622575</v>
      </c>
      <c r="E323" s="6">
        <f t="shared" si="45"/>
        <v>3.8136471789015669</v>
      </c>
      <c r="F323" s="6"/>
      <c r="G323" s="2" t="s">
        <v>1263</v>
      </c>
      <c r="H323" s="2">
        <v>3.91399999999993</v>
      </c>
      <c r="I323" s="2" t="s">
        <v>1264</v>
      </c>
      <c r="J323" s="2">
        <f t="shared" si="46"/>
        <v>19.364675462410631</v>
      </c>
      <c r="K323" s="2">
        <f t="shared" si="47"/>
        <v>3.8136470979616734</v>
      </c>
      <c r="L323" s="2">
        <f t="shared" si="48"/>
        <v>19.387557344998402</v>
      </c>
      <c r="M323" s="2">
        <f t="shared" si="49"/>
        <v>3.8136578573671032</v>
      </c>
      <c r="N323" s="6"/>
      <c r="O323" s="2" t="s">
        <v>1263</v>
      </c>
      <c r="P323" s="2">
        <v>3.91399999999993</v>
      </c>
      <c r="Q323" s="2" t="s">
        <v>1264</v>
      </c>
      <c r="R323" s="1">
        <f t="shared" si="50"/>
        <v>19.36446284427506</v>
      </c>
      <c r="S323" s="1">
        <f t="shared" si="51"/>
        <v>3.8136491440587883</v>
      </c>
      <c r="T323" s="1">
        <f t="shared" si="52"/>
        <v>3.8135444268819612</v>
      </c>
      <c r="U323" s="1">
        <f t="shared" si="53"/>
        <v>3.8135444299050616</v>
      </c>
      <c r="V323" s="1">
        <f t="shared" si="54"/>
        <v>3.8134397217970122</v>
      </c>
    </row>
    <row r="324" spans="1:22" x14ac:dyDescent="0.25">
      <c r="A324" s="6" t="s">
        <v>1265</v>
      </c>
      <c r="B324" s="6">
        <v>3.9199999999999302</v>
      </c>
      <c r="C324" s="6" t="s">
        <v>1266</v>
      </c>
      <c r="D324" s="6">
        <f t="shared" si="44"/>
        <v>19.387548934695985</v>
      </c>
      <c r="E324" s="6">
        <f t="shared" si="45"/>
        <v>3.8134377508208623</v>
      </c>
      <c r="F324" s="6"/>
      <c r="G324" s="2" t="s">
        <v>1265</v>
      </c>
      <c r="H324" s="2">
        <v>3.9199999999999302</v>
      </c>
      <c r="I324" s="2" t="s">
        <v>1266</v>
      </c>
      <c r="J324" s="2">
        <f t="shared" si="46"/>
        <v>19.387557377276618</v>
      </c>
      <c r="K324" s="2">
        <f t="shared" si="47"/>
        <v>3.813437669579709</v>
      </c>
      <c r="L324" s="2">
        <f t="shared" si="48"/>
        <v>19.410438003294097</v>
      </c>
      <c r="M324" s="2">
        <f t="shared" si="49"/>
        <v>3.8134484404549713</v>
      </c>
      <c r="N324" s="6"/>
      <c r="O324" s="2" t="s">
        <v>1265</v>
      </c>
      <c r="P324" s="2">
        <v>3.9199999999999302</v>
      </c>
      <c r="Q324" s="2" t="s">
        <v>1266</v>
      </c>
      <c r="R324" s="1">
        <f t="shared" si="50"/>
        <v>19.387344110854489</v>
      </c>
      <c r="S324" s="1">
        <f t="shared" si="51"/>
        <v>3.8134397217970122</v>
      </c>
      <c r="T324" s="1">
        <f t="shared" si="52"/>
        <v>3.8133350227570424</v>
      </c>
      <c r="U324" s="1">
        <f t="shared" si="53"/>
        <v>3.8133350257794447</v>
      </c>
      <c r="V324" s="1">
        <f t="shared" si="54"/>
        <v>3.8132303358061583</v>
      </c>
    </row>
    <row r="325" spans="1:22" x14ac:dyDescent="0.25">
      <c r="A325" s="6" t="s">
        <v>1267</v>
      </c>
      <c r="B325" s="6">
        <v>3.92599999999993</v>
      </c>
      <c r="C325" s="6" t="s">
        <v>1268</v>
      </c>
      <c r="D325" s="6">
        <f t="shared" si="44"/>
        <v>19.41042956120091</v>
      </c>
      <c r="E325" s="6">
        <f t="shared" si="45"/>
        <v>3.8132283590131353</v>
      </c>
      <c r="F325" s="6"/>
      <c r="G325" s="2" t="s">
        <v>1267</v>
      </c>
      <c r="H325" s="2">
        <v>3.92599999999993</v>
      </c>
      <c r="I325" s="2" t="s">
        <v>1268</v>
      </c>
      <c r="J325" s="2">
        <f t="shared" si="46"/>
        <v>19.410438035606724</v>
      </c>
      <c r="K325" s="2">
        <f t="shared" si="47"/>
        <v>3.8132282774704431</v>
      </c>
      <c r="L325" s="2">
        <f t="shared" si="48"/>
        <v>19.433317405271545</v>
      </c>
      <c r="M325" s="2">
        <f t="shared" si="49"/>
        <v>3.81323905981212</v>
      </c>
      <c r="N325" s="6"/>
      <c r="O325" s="2" t="s">
        <v>1267</v>
      </c>
      <c r="P325" s="2">
        <v>3.92599999999993</v>
      </c>
      <c r="Q325" s="2" t="s">
        <v>1268</v>
      </c>
      <c r="R325" s="1">
        <f t="shared" si="50"/>
        <v>19.410224121009165</v>
      </c>
      <c r="S325" s="1">
        <f t="shared" si="51"/>
        <v>3.8132303358061583</v>
      </c>
      <c r="T325" s="1">
        <f t="shared" si="52"/>
        <v>3.8131256548988581</v>
      </c>
      <c r="U325" s="1">
        <f t="shared" si="53"/>
        <v>3.8131256579205624</v>
      </c>
      <c r="V325" s="1">
        <f t="shared" si="54"/>
        <v>3.8130209860778517</v>
      </c>
    </row>
    <row r="326" spans="1:22" x14ac:dyDescent="0.25">
      <c r="A326" s="6" t="s">
        <v>1269</v>
      </c>
      <c r="B326" s="6">
        <v>3.9319999999999302</v>
      </c>
      <c r="C326" s="6" t="s">
        <v>1270</v>
      </c>
      <c r="D326" s="6">
        <f t="shared" ref="D326:D389" si="55">D325+(0.006*E325)</f>
        <v>19.43330893135499</v>
      </c>
      <c r="E326" s="6">
        <f t="shared" ref="E326:E389" si="56">4-(D326/(100+B326))</f>
        <v>3.8130190034700093</v>
      </c>
      <c r="F326" s="6"/>
      <c r="G326" s="2" t="s">
        <v>1269</v>
      </c>
      <c r="H326" s="2">
        <v>3.9319999999999302</v>
      </c>
      <c r="I326" s="2" t="s">
        <v>1270</v>
      </c>
      <c r="J326" s="2">
        <f t="shared" ref="J326:J389" si="57">J325+((0.006*0.5)*(K325+M325))</f>
        <v>19.433317437618573</v>
      </c>
      <c r="K326" s="2">
        <f t="shared" ref="K326:K389" si="58">4-(J326/(100+H326))</f>
        <v>3.8130189216254995</v>
      </c>
      <c r="L326" s="2">
        <f t="shared" ref="L326:L389" si="59">J326+(0.006*K326)</f>
        <v>19.456195551148326</v>
      </c>
      <c r="M326" s="2">
        <f t="shared" ref="M326:M389" si="60">4-(J326/(100+(H326+0.006)))</f>
        <v>3.813029715430174</v>
      </c>
      <c r="N326" s="6"/>
      <c r="O326" s="2" t="s">
        <v>1269</v>
      </c>
      <c r="P326" s="2">
        <v>3.9319999999999302</v>
      </c>
      <c r="Q326" s="2" t="s">
        <v>1270</v>
      </c>
      <c r="R326" s="1">
        <f t="shared" ref="R326:R389" si="61">R325+(((1/6)*0.006)*(S325+(2*T325)+(U325*2)+V325))</f>
        <v>19.433102874956688</v>
      </c>
      <c r="S326" s="1">
        <f t="shared" ref="S326:S389" si="62">4-(R326/(100+P326))</f>
        <v>3.8130209860778517</v>
      </c>
      <c r="T326" s="1">
        <f t="shared" ref="T326:T389" si="63">4-((R326+(0.5*S326*0.006))/(100+(P326+(0.5*0.006))))</f>
        <v>3.8129163232990337</v>
      </c>
      <c r="U326" s="1">
        <f t="shared" ref="U326:U389" si="64">4-((R326+(0.5*T326*0.006))/(100+(P326+(0.5*0.006))))</f>
        <v>3.8129163263200403</v>
      </c>
      <c r="V326" s="1">
        <f t="shared" ref="V326:V389" si="65">4-((R326+(U326*0.006))/(100+(P326+0.006)))</f>
        <v>3.8128116726037193</v>
      </c>
    </row>
    <row r="327" spans="1:22" x14ac:dyDescent="0.25">
      <c r="A327" s="6" t="s">
        <v>1271</v>
      </c>
      <c r="B327" s="6">
        <v>3.93799999999993</v>
      </c>
      <c r="C327" s="6" t="s">
        <v>1272</v>
      </c>
      <c r="D327" s="6">
        <f t="shared" si="55"/>
        <v>19.45618704537581</v>
      </c>
      <c r="E327" s="6">
        <f t="shared" si="56"/>
        <v>3.8128096841831107</v>
      </c>
      <c r="F327" s="6"/>
      <c r="G327" s="2" t="s">
        <v>1271</v>
      </c>
      <c r="H327" s="2">
        <v>3.93799999999993</v>
      </c>
      <c r="I327" s="2" t="s">
        <v>1272</v>
      </c>
      <c r="J327" s="2">
        <f t="shared" si="57"/>
        <v>19.456195583529741</v>
      </c>
      <c r="K327" s="2">
        <f t="shared" si="58"/>
        <v>3.8128096020365048</v>
      </c>
      <c r="L327" s="2">
        <f t="shared" si="59"/>
        <v>19.479072441141959</v>
      </c>
      <c r="M327" s="2">
        <f t="shared" si="60"/>
        <v>3.8128204073007606</v>
      </c>
      <c r="N327" s="6"/>
      <c r="O327" s="2" t="s">
        <v>1271</v>
      </c>
      <c r="P327" s="2">
        <v>3.93799999999993</v>
      </c>
      <c r="Q327" s="2" t="s">
        <v>1272</v>
      </c>
      <c r="R327" s="1">
        <f t="shared" si="61"/>
        <v>19.45598037291461</v>
      </c>
      <c r="S327" s="1">
        <f t="shared" si="62"/>
        <v>3.8128116726037193</v>
      </c>
      <c r="T327" s="1">
        <f t="shared" si="63"/>
        <v>3.8127070279491977</v>
      </c>
      <c r="U327" s="1">
        <f t="shared" si="64"/>
        <v>3.812707030969507</v>
      </c>
      <c r="V327" s="1">
        <f t="shared" si="65"/>
        <v>3.8126023953753903</v>
      </c>
    </row>
    <row r="328" spans="1:22" x14ac:dyDescent="0.25">
      <c r="A328" s="6" t="s">
        <v>1273</v>
      </c>
      <c r="B328" s="6">
        <v>3.9439999999999298</v>
      </c>
      <c r="C328" s="6" t="s">
        <v>1274</v>
      </c>
      <c r="D328" s="6">
        <f t="shared" si="55"/>
        <v>19.47906390348091</v>
      </c>
      <c r="E328" s="6">
        <f t="shared" si="56"/>
        <v>3.8126004011440688</v>
      </c>
      <c r="F328" s="6"/>
      <c r="G328" s="2" t="s">
        <v>1273</v>
      </c>
      <c r="H328" s="2">
        <v>3.9439999999999298</v>
      </c>
      <c r="I328" s="2" t="s">
        <v>1274</v>
      </c>
      <c r="J328" s="2">
        <f t="shared" si="57"/>
        <v>19.479072473557753</v>
      </c>
      <c r="K328" s="2">
        <f t="shared" si="58"/>
        <v>3.8126003186950879</v>
      </c>
      <c r="L328" s="2">
        <f t="shared" si="59"/>
        <v>19.501948075469922</v>
      </c>
      <c r="M328" s="2">
        <f t="shared" si="60"/>
        <v>3.8126111354155099</v>
      </c>
      <c r="N328" s="6"/>
      <c r="O328" s="2" t="s">
        <v>1273</v>
      </c>
      <c r="P328" s="2">
        <v>3.9439999999999298</v>
      </c>
      <c r="Q328" s="2" t="s">
        <v>1274</v>
      </c>
      <c r="R328" s="1">
        <f t="shared" si="61"/>
        <v>19.478856615100426</v>
      </c>
      <c r="S328" s="1">
        <f t="shared" si="62"/>
        <v>3.8126023953753903</v>
      </c>
      <c r="T328" s="1">
        <f t="shared" si="63"/>
        <v>3.8124977688409807</v>
      </c>
      <c r="U328" s="1">
        <f t="shared" si="64"/>
        <v>3.8124977718605928</v>
      </c>
      <c r="V328" s="1">
        <f t="shared" si="65"/>
        <v>3.8123931543844964</v>
      </c>
    </row>
    <row r="329" spans="1:22" x14ac:dyDescent="0.25">
      <c r="A329" s="6" t="s">
        <v>1275</v>
      </c>
      <c r="B329" s="6">
        <v>3.94999999999993</v>
      </c>
      <c r="C329" s="6" t="s">
        <v>1276</v>
      </c>
      <c r="D329" s="6">
        <f t="shared" si="55"/>
        <v>19.501939505887773</v>
      </c>
      <c r="E329" s="6">
        <f t="shared" si="56"/>
        <v>3.8123911543445139</v>
      </c>
      <c r="F329" s="6"/>
      <c r="G329" s="2" t="s">
        <v>1275</v>
      </c>
      <c r="H329" s="2">
        <v>3.94999999999993</v>
      </c>
      <c r="I329" s="2" t="s">
        <v>1276</v>
      </c>
      <c r="J329" s="2">
        <f t="shared" si="57"/>
        <v>19.501948107920086</v>
      </c>
      <c r="K329" s="2">
        <f t="shared" si="58"/>
        <v>3.8123910715928804</v>
      </c>
      <c r="L329" s="2">
        <f t="shared" si="59"/>
        <v>19.524822454349643</v>
      </c>
      <c r="M329" s="2">
        <f t="shared" si="60"/>
        <v>3.812401899766054</v>
      </c>
      <c r="N329" s="6"/>
      <c r="O329" s="2" t="s">
        <v>1275</v>
      </c>
      <c r="P329" s="2">
        <v>3.94999999999993</v>
      </c>
      <c r="Q329" s="2" t="s">
        <v>1276</v>
      </c>
      <c r="R329" s="1">
        <f t="shared" si="61"/>
        <v>19.501731601731588</v>
      </c>
      <c r="S329" s="1">
        <f t="shared" si="62"/>
        <v>3.8123931543844964</v>
      </c>
      <c r="T329" s="1">
        <f t="shared" si="63"/>
        <v>3.8122885459660156</v>
      </c>
      <c r="U329" s="1">
        <f t="shared" si="64"/>
        <v>3.8122885489849305</v>
      </c>
      <c r="V329" s="1">
        <f t="shared" si="65"/>
        <v>3.8121839496226722</v>
      </c>
    </row>
    <row r="330" spans="1:22" x14ac:dyDescent="0.25">
      <c r="A330" s="6" t="s">
        <v>1277</v>
      </c>
      <c r="B330" s="6">
        <v>3.9559999999999298</v>
      </c>
      <c r="C330" s="6" t="s">
        <v>1278</v>
      </c>
      <c r="D330" s="6">
        <f t="shared" si="55"/>
        <v>19.524813852813839</v>
      </c>
      <c r="E330" s="6">
        <f t="shared" si="56"/>
        <v>3.8121819437760798</v>
      </c>
      <c r="F330" s="6"/>
      <c r="G330" s="2" t="s">
        <v>1277</v>
      </c>
      <c r="H330" s="2">
        <v>3.9559999999999298</v>
      </c>
      <c r="I330" s="2" t="s">
        <v>1278</v>
      </c>
      <c r="J330" s="2">
        <f t="shared" si="57"/>
        <v>19.524822486834161</v>
      </c>
      <c r="K330" s="2">
        <f t="shared" si="58"/>
        <v>3.8121818607215152</v>
      </c>
      <c r="L330" s="2">
        <f t="shared" si="59"/>
        <v>19.547695577998489</v>
      </c>
      <c r="M330" s="2">
        <f t="shared" si="60"/>
        <v>3.8121927003440277</v>
      </c>
      <c r="N330" s="6"/>
      <c r="O330" s="2" t="s">
        <v>1277</v>
      </c>
      <c r="P330" s="2">
        <v>3.9559999999999298</v>
      </c>
      <c r="Q330" s="2" t="s">
        <v>1278</v>
      </c>
      <c r="R330" s="1">
        <f t="shared" si="61"/>
        <v>19.524605333025498</v>
      </c>
      <c r="S330" s="1">
        <f t="shared" si="62"/>
        <v>3.8121839496226722</v>
      </c>
      <c r="T330" s="1">
        <f t="shared" si="63"/>
        <v>3.8120793593159381</v>
      </c>
      <c r="U330" s="1">
        <f t="shared" si="64"/>
        <v>3.8120793623341562</v>
      </c>
      <c r="V330" s="1">
        <f t="shared" si="65"/>
        <v>3.8119747810815539</v>
      </c>
    </row>
    <row r="331" spans="1:22" x14ac:dyDescent="0.25">
      <c r="A331" s="6" t="s">
        <v>1279</v>
      </c>
      <c r="B331" s="6">
        <v>3.96199999999993</v>
      </c>
      <c r="C331" s="6" t="s">
        <v>1280</v>
      </c>
      <c r="D331" s="6">
        <f t="shared" si="55"/>
        <v>19.547686944476496</v>
      </c>
      <c r="E331" s="6">
        <f t="shared" si="56"/>
        <v>3.8119727694304024</v>
      </c>
      <c r="F331" s="6"/>
      <c r="G331" s="2" t="s">
        <v>1279</v>
      </c>
      <c r="H331" s="2">
        <v>3.96199999999993</v>
      </c>
      <c r="I331" s="2" t="s">
        <v>1280</v>
      </c>
      <c r="J331" s="2">
        <f t="shared" si="57"/>
        <v>19.547695610517358</v>
      </c>
      <c r="K331" s="2">
        <f t="shared" si="58"/>
        <v>3.8119726860726288</v>
      </c>
      <c r="L331" s="2">
        <f t="shared" si="59"/>
        <v>19.570567446633795</v>
      </c>
      <c r="M331" s="2">
        <f t="shared" si="60"/>
        <v>3.8119835371410686</v>
      </c>
      <c r="N331" s="6"/>
      <c r="O331" s="2" t="s">
        <v>1279</v>
      </c>
      <c r="P331" s="2">
        <v>3.96199999999993</v>
      </c>
      <c r="Q331" s="2" t="s">
        <v>1280</v>
      </c>
      <c r="R331" s="1">
        <f t="shared" si="61"/>
        <v>19.547477809199503</v>
      </c>
      <c r="S331" s="1">
        <f t="shared" si="62"/>
        <v>3.8119747810815539</v>
      </c>
      <c r="T331" s="1">
        <f t="shared" si="63"/>
        <v>3.8118702088823859</v>
      </c>
      <c r="U331" s="1">
        <f t="shared" si="64"/>
        <v>3.8118702118999073</v>
      </c>
      <c r="V331" s="1">
        <f t="shared" si="65"/>
        <v>3.8117656487527807</v>
      </c>
    </row>
    <row r="332" spans="1:22" x14ac:dyDescent="0.25">
      <c r="A332" s="6" t="s">
        <v>1281</v>
      </c>
      <c r="B332" s="6">
        <v>3.9679999999999298</v>
      </c>
      <c r="C332" s="6" t="s">
        <v>1282</v>
      </c>
      <c r="D332" s="6">
        <f t="shared" si="55"/>
        <v>19.570558781093077</v>
      </c>
      <c r="E332" s="6">
        <f t="shared" si="56"/>
        <v>3.8117636312991201</v>
      </c>
      <c r="F332" s="6"/>
      <c r="G332" s="2" t="s">
        <v>1281</v>
      </c>
      <c r="H332" s="2">
        <v>3.9679999999999298</v>
      </c>
      <c r="I332" s="2" t="s">
        <v>1282</v>
      </c>
      <c r="J332" s="2">
        <f t="shared" si="57"/>
        <v>19.570567479186998</v>
      </c>
      <c r="K332" s="2">
        <f t="shared" si="58"/>
        <v>3.8117635476378595</v>
      </c>
      <c r="L332" s="2">
        <f t="shared" si="59"/>
        <v>19.593438060472824</v>
      </c>
      <c r="M332" s="2">
        <f t="shared" si="60"/>
        <v>3.811774410148816</v>
      </c>
      <c r="N332" s="6"/>
      <c r="O332" s="2" t="s">
        <v>1281</v>
      </c>
      <c r="P332" s="2">
        <v>3.9679999999999298</v>
      </c>
      <c r="Q332" s="2" t="s">
        <v>1282</v>
      </c>
      <c r="R332" s="1">
        <f t="shared" si="61"/>
        <v>19.570349030470901</v>
      </c>
      <c r="S332" s="1">
        <f t="shared" si="62"/>
        <v>3.8117656487527807</v>
      </c>
      <c r="T332" s="1">
        <f t="shared" si="63"/>
        <v>3.8116610946569986</v>
      </c>
      <c r="U332" s="1">
        <f t="shared" si="64"/>
        <v>3.8116610976738237</v>
      </c>
      <c r="V332" s="1">
        <f t="shared" si="65"/>
        <v>3.811556552627994</v>
      </c>
    </row>
    <row r="333" spans="1:22" x14ac:dyDescent="0.25">
      <c r="A333" s="6" t="s">
        <v>1283</v>
      </c>
      <c r="B333" s="6">
        <v>3.97399999999993</v>
      </c>
      <c r="C333" s="6" t="s">
        <v>1284</v>
      </c>
      <c r="D333" s="6">
        <f t="shared" si="55"/>
        <v>19.593429362880872</v>
      </c>
      <c r="E333" s="6">
        <f t="shared" si="56"/>
        <v>3.8115545293738733</v>
      </c>
      <c r="F333" s="6"/>
      <c r="G333" s="2" t="s">
        <v>1283</v>
      </c>
      <c r="H333" s="2">
        <v>3.97399999999993</v>
      </c>
      <c r="I333" s="2" t="s">
        <v>1284</v>
      </c>
      <c r="J333" s="2">
        <f t="shared" si="57"/>
        <v>19.593438093060357</v>
      </c>
      <c r="K333" s="2">
        <f t="shared" si="58"/>
        <v>3.8115544454088486</v>
      </c>
      <c r="L333" s="2">
        <f t="shared" si="59"/>
        <v>19.616307419732809</v>
      </c>
      <c r="M333" s="2">
        <f t="shared" si="60"/>
        <v>3.8115653193589116</v>
      </c>
      <c r="N333" s="6"/>
      <c r="O333" s="2" t="s">
        <v>1283</v>
      </c>
      <c r="P333" s="2">
        <v>3.97399999999993</v>
      </c>
      <c r="Q333" s="2" t="s">
        <v>1284</v>
      </c>
      <c r="R333" s="1">
        <f t="shared" si="61"/>
        <v>19.593218997056944</v>
      </c>
      <c r="S333" s="1">
        <f t="shared" si="62"/>
        <v>3.811556552627994</v>
      </c>
      <c r="T333" s="1">
        <f t="shared" si="63"/>
        <v>3.8114520166314199</v>
      </c>
      <c r="U333" s="1">
        <f t="shared" si="64"/>
        <v>3.8114520196475485</v>
      </c>
      <c r="V333" s="1">
        <f t="shared" si="65"/>
        <v>3.8113474926988378</v>
      </c>
    </row>
    <row r="334" spans="1:22" x14ac:dyDescent="0.25">
      <c r="A334" s="6" t="s">
        <v>1285</v>
      </c>
      <c r="B334" s="6">
        <v>3.9799999999999298</v>
      </c>
      <c r="C334" s="6" t="s">
        <v>1286</v>
      </c>
      <c r="D334" s="6">
        <f t="shared" si="55"/>
        <v>19.616298690057114</v>
      </c>
      <c r="E334" s="6">
        <f t="shared" si="56"/>
        <v>3.8113454636463056</v>
      </c>
      <c r="F334" s="6"/>
      <c r="G334" s="2" t="s">
        <v>1285</v>
      </c>
      <c r="H334" s="2">
        <v>3.9799999999999298</v>
      </c>
      <c r="I334" s="2" t="s">
        <v>1286</v>
      </c>
      <c r="J334" s="2">
        <f t="shared" si="57"/>
        <v>19.616307452354661</v>
      </c>
      <c r="K334" s="2">
        <f t="shared" si="58"/>
        <v>3.8113453793772392</v>
      </c>
      <c r="L334" s="2">
        <f t="shared" si="59"/>
        <v>19.639175524630925</v>
      </c>
      <c r="M334" s="2">
        <f t="shared" si="60"/>
        <v>3.8113562647629999</v>
      </c>
      <c r="N334" s="6"/>
      <c r="O334" s="2" t="s">
        <v>1285</v>
      </c>
      <c r="P334" s="2">
        <v>3.9799999999999298</v>
      </c>
      <c r="Q334" s="2" t="s">
        <v>1286</v>
      </c>
      <c r="R334" s="1">
        <f t="shared" si="61"/>
        <v>19.616087709174828</v>
      </c>
      <c r="S334" s="1">
        <f t="shared" si="62"/>
        <v>3.8113474926988378</v>
      </c>
      <c r="T334" s="1">
        <f t="shared" si="63"/>
        <v>3.8112429747972945</v>
      </c>
      <c r="U334" s="1">
        <f t="shared" si="64"/>
        <v>3.8112429778127268</v>
      </c>
      <c r="V334" s="1">
        <f t="shared" si="65"/>
        <v>3.8111384689569583</v>
      </c>
    </row>
    <row r="335" spans="1:22" x14ac:dyDescent="0.25">
      <c r="A335" s="6" t="s">
        <v>1287</v>
      </c>
      <c r="B335" s="6">
        <v>3.98599999999993</v>
      </c>
      <c r="C335" s="6" t="s">
        <v>1288</v>
      </c>
      <c r="D335" s="6">
        <f t="shared" si="55"/>
        <v>19.639166762838993</v>
      </c>
      <c r="E335" s="6">
        <f t="shared" si="56"/>
        <v>3.8111364341080627</v>
      </c>
      <c r="F335" s="6"/>
      <c r="G335" s="2" t="s">
        <v>1287</v>
      </c>
      <c r="H335" s="2">
        <v>3.98599999999993</v>
      </c>
      <c r="I335" s="2" t="s">
        <v>1288</v>
      </c>
      <c r="J335" s="2">
        <f t="shared" si="57"/>
        <v>19.639175557287082</v>
      </c>
      <c r="K335" s="2">
        <f t="shared" si="58"/>
        <v>3.8111363495346771</v>
      </c>
      <c r="L335" s="2">
        <f t="shared" si="59"/>
        <v>19.662042375384289</v>
      </c>
      <c r="M335" s="2">
        <f t="shared" si="60"/>
        <v>3.8111472463527281</v>
      </c>
      <c r="N335" s="6"/>
      <c r="O335" s="2" t="s">
        <v>1287</v>
      </c>
      <c r="P335" s="2">
        <v>3.98599999999993</v>
      </c>
      <c r="Q335" s="2" t="s">
        <v>1288</v>
      </c>
      <c r="R335" s="1">
        <f t="shared" si="61"/>
        <v>19.638955167041704</v>
      </c>
      <c r="S335" s="1">
        <f t="shared" si="62"/>
        <v>3.8111384689569583</v>
      </c>
      <c r="T335" s="1">
        <f t="shared" si="63"/>
        <v>3.8110339691462696</v>
      </c>
      <c r="U335" s="1">
        <f t="shared" si="64"/>
        <v>3.811033972161006</v>
      </c>
      <c r="V335" s="1">
        <f t="shared" si="65"/>
        <v>3.8109294813940044</v>
      </c>
    </row>
    <row r="336" spans="1:22" x14ac:dyDescent="0.25">
      <c r="A336" s="6" t="s">
        <v>1289</v>
      </c>
      <c r="B336" s="6">
        <v>3.9919999999999298</v>
      </c>
      <c r="C336" s="6" t="s">
        <v>1290</v>
      </c>
      <c r="D336" s="6">
        <f t="shared" si="55"/>
        <v>19.662033581443641</v>
      </c>
      <c r="E336" s="6">
        <f t="shared" si="56"/>
        <v>3.8109274407507918</v>
      </c>
      <c r="F336" s="6"/>
      <c r="G336" s="2" t="s">
        <v>1289</v>
      </c>
      <c r="H336" s="2">
        <v>3.9919999999999298</v>
      </c>
      <c r="I336" s="2" t="s">
        <v>1290</v>
      </c>
      <c r="J336" s="2">
        <f t="shared" si="57"/>
        <v>19.662042408074743</v>
      </c>
      <c r="K336" s="2">
        <f t="shared" si="58"/>
        <v>3.8109273558728098</v>
      </c>
      <c r="L336" s="2">
        <f t="shared" si="59"/>
        <v>19.684907972209981</v>
      </c>
      <c r="M336" s="2">
        <f t="shared" si="60"/>
        <v>3.8109382641197449</v>
      </c>
      <c r="N336" s="6"/>
      <c r="O336" s="2" t="s">
        <v>1289</v>
      </c>
      <c r="P336" s="2">
        <v>3.9919999999999298</v>
      </c>
      <c r="Q336" s="2" t="s">
        <v>1290</v>
      </c>
      <c r="R336" s="1">
        <f t="shared" si="61"/>
        <v>19.661821370874669</v>
      </c>
      <c r="S336" s="1">
        <f t="shared" si="62"/>
        <v>3.8109294813940044</v>
      </c>
      <c r="T336" s="1">
        <f t="shared" si="63"/>
        <v>3.810824999669995</v>
      </c>
      <c r="U336" s="1">
        <f t="shared" si="64"/>
        <v>3.810825002684036</v>
      </c>
      <c r="V336" s="1">
        <f t="shared" si="65"/>
        <v>3.8107205300016269</v>
      </c>
    </row>
    <row r="337" spans="1:22" x14ac:dyDescent="0.25">
      <c r="A337" s="6" t="s">
        <v>1291</v>
      </c>
      <c r="B337" s="6">
        <v>3.9979999999999301</v>
      </c>
      <c r="C337" s="6" t="s">
        <v>1292</v>
      </c>
      <c r="D337" s="6">
        <f t="shared" si="55"/>
        <v>19.684899146088146</v>
      </c>
      <c r="E337" s="6">
        <f t="shared" si="56"/>
        <v>3.8107184835661441</v>
      </c>
      <c r="F337" s="6"/>
      <c r="G337" s="2" t="s">
        <v>1291</v>
      </c>
      <c r="H337" s="2">
        <v>3.9979999999999301</v>
      </c>
      <c r="I337" s="2" t="s">
        <v>1292</v>
      </c>
      <c r="J337" s="2">
        <f t="shared" si="57"/>
        <v>19.684908004934719</v>
      </c>
      <c r="K337" s="2">
        <f t="shared" si="58"/>
        <v>3.8107183983832886</v>
      </c>
      <c r="L337" s="2">
        <f t="shared" si="59"/>
        <v>19.70777231532502</v>
      </c>
      <c r="M337" s="2">
        <f t="shared" si="60"/>
        <v>3.8107293180557025</v>
      </c>
      <c r="N337" s="6"/>
      <c r="O337" s="2" t="s">
        <v>1291</v>
      </c>
      <c r="P337" s="2">
        <v>3.9979999999999301</v>
      </c>
      <c r="Q337" s="2" t="s">
        <v>1292</v>
      </c>
      <c r="R337" s="1">
        <f t="shared" si="61"/>
        <v>19.684686320890773</v>
      </c>
      <c r="S337" s="1">
        <f t="shared" si="62"/>
        <v>3.8107205300016269</v>
      </c>
      <c r="T337" s="1">
        <f t="shared" si="63"/>
        <v>3.8106160663601236</v>
      </c>
      <c r="U337" s="1">
        <f t="shared" si="64"/>
        <v>3.8106160693734688</v>
      </c>
      <c r="V337" s="1">
        <f t="shared" si="65"/>
        <v>3.8105116147714795</v>
      </c>
    </row>
    <row r="338" spans="1:22" x14ac:dyDescent="0.25">
      <c r="A338" s="6" t="s">
        <v>1293</v>
      </c>
      <c r="B338" s="6">
        <v>4.0039999999999303</v>
      </c>
      <c r="C338" s="6" t="s">
        <v>1294</v>
      </c>
      <c r="D338" s="6">
        <f t="shared" si="55"/>
        <v>19.707763456989543</v>
      </c>
      <c r="E338" s="6">
        <f t="shared" si="56"/>
        <v>3.8105095625457719</v>
      </c>
      <c r="F338" s="6"/>
      <c r="G338" s="2" t="s">
        <v>1293</v>
      </c>
      <c r="H338" s="2">
        <v>4.0039999999999303</v>
      </c>
      <c r="I338" s="2" t="s">
        <v>1294</v>
      </c>
      <c r="J338" s="2">
        <f t="shared" si="57"/>
        <v>19.707772348084035</v>
      </c>
      <c r="K338" s="2">
        <f t="shared" si="58"/>
        <v>3.8105094770577663</v>
      </c>
      <c r="L338" s="2">
        <f t="shared" si="59"/>
        <v>19.73063540494638</v>
      </c>
      <c r="M338" s="2">
        <f t="shared" si="60"/>
        <v>3.8105204081522541</v>
      </c>
      <c r="N338" s="6"/>
      <c r="O338" s="2" t="s">
        <v>1293</v>
      </c>
      <c r="P338" s="2">
        <v>4.0039999999999303</v>
      </c>
      <c r="Q338" s="2" t="s">
        <v>1294</v>
      </c>
      <c r="R338" s="1">
        <f t="shared" si="61"/>
        <v>19.707550017307014</v>
      </c>
      <c r="S338" s="1">
        <f t="shared" si="62"/>
        <v>3.8105116147714795</v>
      </c>
      <c r="T338" s="1">
        <f t="shared" si="63"/>
        <v>3.8104071692083097</v>
      </c>
      <c r="U338" s="1">
        <f t="shared" si="64"/>
        <v>3.8104071722209598</v>
      </c>
      <c r="V338" s="1">
        <f t="shared" si="65"/>
        <v>3.8103027356952182</v>
      </c>
    </row>
    <row r="339" spans="1:22" x14ac:dyDescent="0.25">
      <c r="A339" s="6" t="s">
        <v>1295</v>
      </c>
      <c r="B339" s="6">
        <v>4.0099999999999296</v>
      </c>
      <c r="C339" s="6" t="s">
        <v>1296</v>
      </c>
      <c r="D339" s="6">
        <f t="shared" si="55"/>
        <v>19.730626514364818</v>
      </c>
      <c r="E339" s="6">
        <f t="shared" si="56"/>
        <v>3.8103006776813304</v>
      </c>
      <c r="F339" s="6"/>
      <c r="G339" s="2" t="s">
        <v>1295</v>
      </c>
      <c r="H339" s="2">
        <v>4.0099999999999296</v>
      </c>
      <c r="I339" s="2" t="s">
        <v>1296</v>
      </c>
      <c r="J339" s="2">
        <f t="shared" si="57"/>
        <v>19.730635437739664</v>
      </c>
      <c r="K339" s="2">
        <f t="shared" si="58"/>
        <v>3.8103005918878985</v>
      </c>
      <c r="L339" s="2">
        <f t="shared" si="59"/>
        <v>19.75349724129099</v>
      </c>
      <c r="M339" s="2">
        <f t="shared" si="60"/>
        <v>3.8103115344010567</v>
      </c>
      <c r="N339" s="6"/>
      <c r="O339" s="2" t="s">
        <v>1295</v>
      </c>
      <c r="P339" s="2">
        <v>4.0099999999999296</v>
      </c>
      <c r="Q339" s="2" t="s">
        <v>1296</v>
      </c>
      <c r="R339" s="1">
        <f t="shared" si="61"/>
        <v>19.730412460340339</v>
      </c>
      <c r="S339" s="1">
        <f t="shared" si="62"/>
        <v>3.8103027356952182</v>
      </c>
      <c r="T339" s="1">
        <f t="shared" si="63"/>
        <v>3.8101983082062105</v>
      </c>
      <c r="U339" s="1">
        <f t="shared" si="64"/>
        <v>3.8101983112181652</v>
      </c>
      <c r="V339" s="1">
        <f t="shared" si="65"/>
        <v>3.8100938927645012</v>
      </c>
    </row>
    <row r="340" spans="1:22" x14ac:dyDescent="0.25">
      <c r="A340" s="6" t="s">
        <v>1297</v>
      </c>
      <c r="B340" s="6">
        <v>4.0159999999999298</v>
      </c>
      <c r="C340" s="6" t="s">
        <v>1298</v>
      </c>
      <c r="D340" s="6">
        <f t="shared" si="55"/>
        <v>19.753488318430907</v>
      </c>
      <c r="E340" s="6">
        <f t="shared" si="56"/>
        <v>3.8100918289644774</v>
      </c>
      <c r="F340" s="6"/>
      <c r="G340" s="2" t="s">
        <v>1297</v>
      </c>
      <c r="H340" s="2">
        <v>4.0159999999999298</v>
      </c>
      <c r="I340" s="2" t="s">
        <v>1298</v>
      </c>
      <c r="J340" s="2">
        <f t="shared" si="57"/>
        <v>19.75349727411853</v>
      </c>
      <c r="K340" s="2">
        <f t="shared" si="58"/>
        <v>3.8100917428653425</v>
      </c>
      <c r="L340" s="2">
        <f t="shared" si="59"/>
        <v>19.776357824575722</v>
      </c>
      <c r="M340" s="2">
        <f t="shared" si="60"/>
        <v>3.810102696793769</v>
      </c>
      <c r="N340" s="6"/>
      <c r="O340" s="2" t="s">
        <v>1297</v>
      </c>
      <c r="P340" s="2">
        <v>4.0159999999999298</v>
      </c>
      <c r="Q340" s="2" t="s">
        <v>1298</v>
      </c>
      <c r="R340" s="1">
        <f t="shared" si="61"/>
        <v>19.75327365020765</v>
      </c>
      <c r="S340" s="1">
        <f t="shared" si="62"/>
        <v>3.8100938927645012</v>
      </c>
      <c r="T340" s="1">
        <f t="shared" si="63"/>
        <v>3.8099894833454853</v>
      </c>
      <c r="U340" s="1">
        <f t="shared" si="64"/>
        <v>3.8099894863567454</v>
      </c>
      <c r="V340" s="1">
        <f t="shared" si="65"/>
        <v>3.809885085970989</v>
      </c>
    </row>
    <row r="341" spans="1:22" x14ac:dyDescent="0.25">
      <c r="A341" s="6" t="s">
        <v>1299</v>
      </c>
      <c r="B341" s="6">
        <v>4.0219999999999301</v>
      </c>
      <c r="C341" s="6" t="s">
        <v>1300</v>
      </c>
      <c r="D341" s="6">
        <f t="shared" si="55"/>
        <v>19.776348869404693</v>
      </c>
      <c r="E341" s="6">
        <f t="shared" si="56"/>
        <v>3.8098830163868729</v>
      </c>
      <c r="F341" s="6"/>
      <c r="G341" s="2" t="s">
        <v>1299</v>
      </c>
      <c r="H341" s="2">
        <v>4.0219999999999301</v>
      </c>
      <c r="I341" s="2" t="s">
        <v>1300</v>
      </c>
      <c r="J341" s="2">
        <f t="shared" si="57"/>
        <v>19.776357857437507</v>
      </c>
      <c r="K341" s="2">
        <f t="shared" si="58"/>
        <v>3.8098829299817583</v>
      </c>
      <c r="L341" s="2">
        <f t="shared" si="59"/>
        <v>19.799217155017399</v>
      </c>
      <c r="M341" s="2">
        <f t="shared" si="60"/>
        <v>3.8098938953220527</v>
      </c>
      <c r="N341" s="6"/>
      <c r="O341" s="2" t="s">
        <v>1299</v>
      </c>
      <c r="P341" s="2">
        <v>4.0219999999999301</v>
      </c>
      <c r="Q341" s="2" t="s">
        <v>1300</v>
      </c>
      <c r="R341" s="1">
        <f t="shared" si="61"/>
        <v>19.776133587125791</v>
      </c>
      <c r="S341" s="1">
        <f t="shared" si="62"/>
        <v>3.809885085970989</v>
      </c>
      <c r="T341" s="1">
        <f t="shared" si="63"/>
        <v>3.8097806946177966</v>
      </c>
      <c r="U341" s="1">
        <f t="shared" si="64"/>
        <v>3.8097806976283617</v>
      </c>
      <c r="V341" s="1">
        <f t="shared" si="65"/>
        <v>3.8096763153063447</v>
      </c>
    </row>
    <row r="342" spans="1:22" x14ac:dyDescent="0.25">
      <c r="A342" s="6" t="s">
        <v>1301</v>
      </c>
      <c r="B342" s="6">
        <v>4.0279999999999303</v>
      </c>
      <c r="C342" s="6" t="s">
        <v>1302</v>
      </c>
      <c r="D342" s="6">
        <f t="shared" si="55"/>
        <v>19.799208167503014</v>
      </c>
      <c r="E342" s="6">
        <f t="shared" si="56"/>
        <v>3.8096742399401795</v>
      </c>
      <c r="F342" s="6"/>
      <c r="G342" s="2" t="s">
        <v>1301</v>
      </c>
      <c r="H342" s="2">
        <v>4.0279999999999303</v>
      </c>
      <c r="I342" s="2" t="s">
        <v>1302</v>
      </c>
      <c r="J342" s="2">
        <f t="shared" si="57"/>
        <v>19.799217187913417</v>
      </c>
      <c r="K342" s="2">
        <f t="shared" si="58"/>
        <v>3.8096741532288094</v>
      </c>
      <c r="L342" s="2">
        <f t="shared" si="59"/>
        <v>19.822075232832791</v>
      </c>
      <c r="M342" s="2">
        <f t="shared" si="60"/>
        <v>3.8096851299775705</v>
      </c>
      <c r="N342" s="6"/>
      <c r="O342" s="2" t="s">
        <v>1301</v>
      </c>
      <c r="P342" s="2">
        <v>4.0279999999999303</v>
      </c>
      <c r="Q342" s="2" t="s">
        <v>1302</v>
      </c>
      <c r="R342" s="1">
        <f t="shared" si="61"/>
        <v>19.798992271311562</v>
      </c>
      <c r="S342" s="1">
        <f t="shared" si="62"/>
        <v>3.8096763153063447</v>
      </c>
      <c r="T342" s="1">
        <f t="shared" si="63"/>
        <v>3.809571942014808</v>
      </c>
      <c r="U342" s="1">
        <f t="shared" si="64"/>
        <v>3.809571945024679</v>
      </c>
      <c r="V342" s="1">
        <f t="shared" si="65"/>
        <v>3.8094675807622345</v>
      </c>
    </row>
    <row r="343" spans="1:22" x14ac:dyDescent="0.25">
      <c r="A343" s="6" t="s">
        <v>1303</v>
      </c>
      <c r="B343" s="6">
        <v>4.0339999999999296</v>
      </c>
      <c r="C343" s="6" t="s">
        <v>1304</v>
      </c>
      <c r="D343" s="6">
        <f t="shared" si="55"/>
        <v>19.822066212942655</v>
      </c>
      <c r="E343" s="6">
        <f t="shared" si="56"/>
        <v>3.8094654996160613</v>
      </c>
      <c r="F343" s="6"/>
      <c r="G343" s="2" t="s">
        <v>1303</v>
      </c>
      <c r="H343" s="2">
        <v>4.0339999999999296</v>
      </c>
      <c r="I343" s="2" t="s">
        <v>1304</v>
      </c>
      <c r="J343" s="2">
        <f t="shared" si="57"/>
        <v>19.822075265763036</v>
      </c>
      <c r="K343" s="2">
        <f t="shared" si="58"/>
        <v>3.8094654125981595</v>
      </c>
      <c r="L343" s="2">
        <f t="shared" si="59"/>
        <v>19.844932058238626</v>
      </c>
      <c r="M343" s="2">
        <f t="shared" si="60"/>
        <v>3.809476400751989</v>
      </c>
      <c r="N343" s="6"/>
      <c r="O343" s="2" t="s">
        <v>1303</v>
      </c>
      <c r="P343" s="2">
        <v>4.0339999999999296</v>
      </c>
      <c r="Q343" s="2" t="s">
        <v>1304</v>
      </c>
      <c r="R343" s="1">
        <f t="shared" si="61"/>
        <v>19.821849702981709</v>
      </c>
      <c r="S343" s="1">
        <f t="shared" si="62"/>
        <v>3.8094675807622345</v>
      </c>
      <c r="T343" s="1">
        <f t="shared" si="63"/>
        <v>3.8093632255281871</v>
      </c>
      <c r="U343" s="1">
        <f t="shared" si="64"/>
        <v>3.8093632285373635</v>
      </c>
      <c r="V343" s="1">
        <f t="shared" si="65"/>
        <v>3.8092588823303255</v>
      </c>
    </row>
    <row r="344" spans="1:22" x14ac:dyDescent="0.25">
      <c r="A344" s="6" t="s">
        <v>1305</v>
      </c>
      <c r="B344" s="6">
        <v>4.0399999999999299</v>
      </c>
      <c r="C344" s="6" t="s">
        <v>1306</v>
      </c>
      <c r="D344" s="6">
        <f t="shared" si="55"/>
        <v>19.844923005940352</v>
      </c>
      <c r="E344" s="6">
        <f t="shared" si="56"/>
        <v>3.8092567954061862</v>
      </c>
      <c r="F344" s="6"/>
      <c r="G344" s="2" t="s">
        <v>1305</v>
      </c>
      <c r="H344" s="2">
        <v>4.0399999999999299</v>
      </c>
      <c r="I344" s="2" t="s">
        <v>1306</v>
      </c>
      <c r="J344" s="2">
        <f t="shared" si="57"/>
        <v>19.844932091203088</v>
      </c>
      <c r="K344" s="2">
        <f t="shared" si="58"/>
        <v>3.8092567080814774</v>
      </c>
      <c r="L344" s="2">
        <f t="shared" si="59"/>
        <v>19.867787631451577</v>
      </c>
      <c r="M344" s="2">
        <f t="shared" si="60"/>
        <v>3.8092677076369768</v>
      </c>
      <c r="N344" s="6"/>
      <c r="O344" s="2" t="s">
        <v>1305</v>
      </c>
      <c r="P344" s="2">
        <v>4.0399999999999299</v>
      </c>
      <c r="Q344" s="2" t="s">
        <v>1306</v>
      </c>
      <c r="R344" s="1">
        <f t="shared" si="61"/>
        <v>19.844705882352933</v>
      </c>
      <c r="S344" s="1">
        <f t="shared" si="62"/>
        <v>3.8092588823303255</v>
      </c>
      <c r="T344" s="1">
        <f t="shared" si="63"/>
        <v>3.8091545451496023</v>
      </c>
      <c r="U344" s="1">
        <f t="shared" si="64"/>
        <v>3.8091545481580846</v>
      </c>
      <c r="V344" s="1">
        <f t="shared" si="65"/>
        <v>3.8090502200022884</v>
      </c>
    </row>
    <row r="345" spans="1:22" x14ac:dyDescent="0.25">
      <c r="A345" s="6" t="s">
        <v>1307</v>
      </c>
      <c r="B345" s="6">
        <v>4.0459999999999301</v>
      </c>
      <c r="C345" s="6" t="s">
        <v>1308</v>
      </c>
      <c r="D345" s="6">
        <f t="shared" si="55"/>
        <v>19.867778546712788</v>
      </c>
      <c r="E345" s="6">
        <f t="shared" si="56"/>
        <v>3.8090481273022241</v>
      </c>
      <c r="F345" s="6"/>
      <c r="G345" s="2" t="s">
        <v>1307</v>
      </c>
      <c r="H345" s="2">
        <v>4.0459999999999301</v>
      </c>
      <c r="I345" s="2" t="s">
        <v>1308</v>
      </c>
      <c r="J345" s="2">
        <f t="shared" si="57"/>
        <v>19.867787664450244</v>
      </c>
      <c r="K345" s="2">
        <f t="shared" si="58"/>
        <v>3.8090480396704316</v>
      </c>
      <c r="L345" s="2">
        <f t="shared" si="59"/>
        <v>19.890641952688267</v>
      </c>
      <c r="M345" s="2">
        <f t="shared" si="60"/>
        <v>3.8090590506242048</v>
      </c>
      <c r="N345" s="6"/>
      <c r="O345" s="2" t="s">
        <v>1307</v>
      </c>
      <c r="P345" s="2">
        <v>4.0459999999999301</v>
      </c>
      <c r="Q345" s="2" t="s">
        <v>1308</v>
      </c>
      <c r="R345" s="1">
        <f t="shared" si="61"/>
        <v>19.86756080964188</v>
      </c>
      <c r="S345" s="1">
        <f t="shared" si="62"/>
        <v>3.8090502200022884</v>
      </c>
      <c r="T345" s="1">
        <f t="shared" si="63"/>
        <v>3.8089459008707252</v>
      </c>
      <c r="U345" s="1">
        <f t="shared" si="64"/>
        <v>3.8089459038785138</v>
      </c>
      <c r="V345" s="1">
        <f t="shared" si="65"/>
        <v>3.8088415937697961</v>
      </c>
    </row>
    <row r="346" spans="1:22" x14ac:dyDescent="0.25">
      <c r="A346" s="6" t="s">
        <v>1309</v>
      </c>
      <c r="B346" s="6">
        <v>4.0519999999999303</v>
      </c>
      <c r="C346" s="6" t="s">
        <v>1310</v>
      </c>
      <c r="D346" s="6">
        <f t="shared" si="55"/>
        <v>19.890632835476602</v>
      </c>
      <c r="E346" s="6">
        <f t="shared" si="56"/>
        <v>3.808839495295846</v>
      </c>
      <c r="F346" s="6"/>
      <c r="G346" s="2" t="s">
        <v>1309</v>
      </c>
      <c r="H346" s="2">
        <v>4.0519999999999303</v>
      </c>
      <c r="I346" s="2" t="s">
        <v>1310</v>
      </c>
      <c r="J346" s="2">
        <f t="shared" si="57"/>
        <v>19.890641985721128</v>
      </c>
      <c r="K346" s="2">
        <f t="shared" si="58"/>
        <v>3.8088394073566954</v>
      </c>
      <c r="L346" s="2">
        <f t="shared" si="59"/>
        <v>19.913495022165268</v>
      </c>
      <c r="M346" s="2">
        <f t="shared" si="60"/>
        <v>3.8088504297053456</v>
      </c>
      <c r="N346" s="6"/>
      <c r="O346" s="2" t="s">
        <v>1309</v>
      </c>
      <c r="P346" s="2">
        <v>4.0519999999999303</v>
      </c>
      <c r="Q346" s="2" t="s">
        <v>1310</v>
      </c>
      <c r="R346" s="1">
        <f t="shared" si="61"/>
        <v>19.890414485065151</v>
      </c>
      <c r="S346" s="1">
        <f t="shared" si="62"/>
        <v>3.8088415937697961</v>
      </c>
      <c r="T346" s="1">
        <f t="shared" si="63"/>
        <v>3.8087372926832304</v>
      </c>
      <c r="U346" s="1">
        <f t="shared" si="64"/>
        <v>3.8087372956903254</v>
      </c>
      <c r="V346" s="1">
        <f t="shared" si="65"/>
        <v>3.8086330036245237</v>
      </c>
    </row>
    <row r="347" spans="1:22" x14ac:dyDescent="0.25">
      <c r="A347" s="6" t="s">
        <v>1311</v>
      </c>
      <c r="B347" s="6">
        <v>4.0579999999999297</v>
      </c>
      <c r="C347" s="6" t="s">
        <v>1312</v>
      </c>
      <c r="D347" s="6">
        <f t="shared" si="55"/>
        <v>19.913485872448376</v>
      </c>
      <c r="E347" s="6">
        <f t="shared" si="56"/>
        <v>3.8086308993787275</v>
      </c>
      <c r="F347" s="6"/>
      <c r="G347" s="2" t="s">
        <v>1311</v>
      </c>
      <c r="H347" s="2">
        <v>4.0579999999999297</v>
      </c>
      <c r="I347" s="2" t="s">
        <v>1312</v>
      </c>
      <c r="J347" s="2">
        <f t="shared" si="57"/>
        <v>19.913495055232314</v>
      </c>
      <c r="K347" s="2">
        <f t="shared" si="58"/>
        <v>3.8086308111319425</v>
      </c>
      <c r="L347" s="2">
        <f t="shared" si="59"/>
        <v>19.936346840099105</v>
      </c>
      <c r="M347" s="2">
        <f t="shared" si="60"/>
        <v>3.8086418448720756</v>
      </c>
      <c r="N347" s="6"/>
      <c r="O347" s="2" t="s">
        <v>1311</v>
      </c>
      <c r="P347" s="2">
        <v>4.0579999999999297</v>
      </c>
      <c r="Q347" s="2" t="s">
        <v>1312</v>
      </c>
      <c r="R347" s="1">
        <f t="shared" si="61"/>
        <v>19.913266908839294</v>
      </c>
      <c r="S347" s="1">
        <f t="shared" si="62"/>
        <v>3.8086330036245237</v>
      </c>
      <c r="T347" s="1">
        <f t="shared" si="63"/>
        <v>3.8085287205787934</v>
      </c>
      <c r="U347" s="1">
        <f t="shared" si="64"/>
        <v>3.8085287235851948</v>
      </c>
      <c r="V347" s="1">
        <f t="shared" si="65"/>
        <v>3.8084244495581485</v>
      </c>
    </row>
    <row r="348" spans="1:22" x14ac:dyDescent="0.25">
      <c r="A348" s="6" t="s">
        <v>1313</v>
      </c>
      <c r="B348" s="6">
        <v>4.0639999999999299</v>
      </c>
      <c r="C348" s="6" t="s">
        <v>1314</v>
      </c>
      <c r="D348" s="6">
        <f t="shared" si="55"/>
        <v>19.93633765784465</v>
      </c>
      <c r="E348" s="6">
        <f t="shared" si="56"/>
        <v>3.8084223395425445</v>
      </c>
      <c r="F348" s="6"/>
      <c r="G348" s="2" t="s">
        <v>1313</v>
      </c>
      <c r="H348" s="2">
        <v>4.0639999999999299</v>
      </c>
      <c r="I348" s="2" t="s">
        <v>1314</v>
      </c>
      <c r="J348" s="2">
        <f t="shared" si="57"/>
        <v>19.936346873200325</v>
      </c>
      <c r="K348" s="2">
        <f t="shared" si="58"/>
        <v>3.8084222509878503</v>
      </c>
      <c r="L348" s="2">
        <f t="shared" si="59"/>
        <v>19.959197406706252</v>
      </c>
      <c r="M348" s="2">
        <f t="shared" si="60"/>
        <v>3.8084332961160725</v>
      </c>
      <c r="N348" s="6"/>
      <c r="O348" s="2" t="s">
        <v>1313</v>
      </c>
      <c r="P348" s="2">
        <v>4.0639999999999299</v>
      </c>
      <c r="Q348" s="2" t="s">
        <v>1314</v>
      </c>
      <c r="R348" s="1">
        <f t="shared" si="61"/>
        <v>19.936118081180805</v>
      </c>
      <c r="S348" s="1">
        <f t="shared" si="62"/>
        <v>3.8084244495581485</v>
      </c>
      <c r="T348" s="1">
        <f t="shared" si="63"/>
        <v>3.8083201845490935</v>
      </c>
      <c r="U348" s="1">
        <f t="shared" si="64"/>
        <v>3.8083201875548016</v>
      </c>
      <c r="V348" s="1">
        <f t="shared" si="65"/>
        <v>3.8082159315623509</v>
      </c>
    </row>
    <row r="349" spans="1:22" x14ac:dyDescent="0.25">
      <c r="A349" s="6" t="s">
        <v>1315</v>
      </c>
      <c r="B349" s="6">
        <v>4.0699999999999301</v>
      </c>
      <c r="C349" s="6" t="s">
        <v>1316</v>
      </c>
      <c r="D349" s="6">
        <f t="shared" si="55"/>
        <v>19.959188191881903</v>
      </c>
      <c r="E349" s="6">
        <f t="shared" si="56"/>
        <v>3.8082138157789767</v>
      </c>
      <c r="F349" s="6"/>
      <c r="G349" s="2" t="s">
        <v>1315</v>
      </c>
      <c r="H349" s="2">
        <v>4.0699999999999301</v>
      </c>
      <c r="I349" s="2" t="s">
        <v>1316</v>
      </c>
      <c r="J349" s="2">
        <f t="shared" si="57"/>
        <v>19.959197439841638</v>
      </c>
      <c r="K349" s="2">
        <f t="shared" si="58"/>
        <v>3.8082137269160983</v>
      </c>
      <c r="L349" s="2">
        <f t="shared" si="59"/>
        <v>19.982046722203133</v>
      </c>
      <c r="M349" s="2">
        <f t="shared" si="60"/>
        <v>3.8082247834290168</v>
      </c>
      <c r="N349" s="6"/>
      <c r="O349" s="2" t="s">
        <v>1315</v>
      </c>
      <c r="P349" s="2">
        <v>4.0699999999999301</v>
      </c>
      <c r="Q349" s="2" t="s">
        <v>1316</v>
      </c>
      <c r="R349" s="1">
        <f t="shared" si="61"/>
        <v>19.958968002306133</v>
      </c>
      <c r="S349" s="1">
        <f t="shared" si="62"/>
        <v>3.8082159315623509</v>
      </c>
      <c r="T349" s="1">
        <f t="shared" si="63"/>
        <v>3.8081116845858114</v>
      </c>
      <c r="U349" s="1">
        <f t="shared" si="64"/>
        <v>3.8081116875908267</v>
      </c>
      <c r="V349" s="1">
        <f t="shared" si="65"/>
        <v>3.8080074496288128</v>
      </c>
    </row>
    <row r="350" spans="1:22" x14ac:dyDescent="0.25">
      <c r="A350" s="6" t="s">
        <v>1317</v>
      </c>
      <c r="B350" s="6">
        <v>4.0759999999999303</v>
      </c>
      <c r="C350" s="6" t="s">
        <v>1318</v>
      </c>
      <c r="D350" s="6">
        <f t="shared" si="55"/>
        <v>19.982037474776579</v>
      </c>
      <c r="E350" s="6">
        <f t="shared" si="56"/>
        <v>3.8080053280797053</v>
      </c>
      <c r="F350" s="6"/>
      <c r="G350" s="2" t="s">
        <v>1317</v>
      </c>
      <c r="H350" s="2">
        <v>4.0759999999999303</v>
      </c>
      <c r="I350" s="2" t="s">
        <v>1318</v>
      </c>
      <c r="J350" s="2">
        <f t="shared" si="57"/>
        <v>19.982046755372675</v>
      </c>
      <c r="K350" s="2">
        <f t="shared" si="58"/>
        <v>3.8080052389083678</v>
      </c>
      <c r="L350" s="2">
        <f t="shared" si="59"/>
        <v>20.004894786806126</v>
      </c>
      <c r="M350" s="2">
        <f t="shared" si="60"/>
        <v>3.8080163068025912</v>
      </c>
      <c r="N350" s="6"/>
      <c r="O350" s="2" t="s">
        <v>1317</v>
      </c>
      <c r="P350" s="2">
        <v>4.0759999999999303</v>
      </c>
      <c r="Q350" s="2" t="s">
        <v>1318</v>
      </c>
      <c r="R350" s="1">
        <f t="shared" si="61"/>
        <v>19.981816672431677</v>
      </c>
      <c r="S350" s="1">
        <f t="shared" si="62"/>
        <v>3.8080074496288128</v>
      </c>
      <c r="T350" s="1">
        <f t="shared" si="63"/>
        <v>3.8079032206806311</v>
      </c>
      <c r="U350" s="1">
        <f t="shared" si="64"/>
        <v>3.8079032236849533</v>
      </c>
      <c r="V350" s="1">
        <f t="shared" si="65"/>
        <v>3.8077990037492189</v>
      </c>
    </row>
    <row r="351" spans="1:22" x14ac:dyDescent="0.25">
      <c r="A351" s="6" t="s">
        <v>1319</v>
      </c>
      <c r="B351" s="6">
        <v>4.0819999999999199</v>
      </c>
      <c r="C351" s="6" t="s">
        <v>1320</v>
      </c>
      <c r="D351" s="6">
        <f t="shared" si="55"/>
        <v>20.004885506745058</v>
      </c>
      <c r="E351" s="6">
        <f t="shared" si="56"/>
        <v>3.8077968764364147</v>
      </c>
      <c r="F351" s="6"/>
      <c r="G351" s="2" t="s">
        <v>1319</v>
      </c>
      <c r="H351" s="2">
        <v>4.0819999999999199</v>
      </c>
      <c r="I351" s="2" t="s">
        <v>1320</v>
      </c>
      <c r="J351" s="2">
        <f t="shared" si="57"/>
        <v>20.00489482000981</v>
      </c>
      <c r="K351" s="2">
        <f t="shared" si="58"/>
        <v>3.8077967869563438</v>
      </c>
      <c r="L351" s="2">
        <f t="shared" si="59"/>
        <v>20.027741600731549</v>
      </c>
      <c r="M351" s="2">
        <f t="shared" si="60"/>
        <v>3.8078078662284813</v>
      </c>
      <c r="N351" s="6"/>
      <c r="O351" s="2" t="s">
        <v>1319</v>
      </c>
      <c r="P351" s="2">
        <v>4.0819999999999199</v>
      </c>
      <c r="Q351" s="2" t="s">
        <v>1320</v>
      </c>
      <c r="R351" s="1">
        <f t="shared" si="61"/>
        <v>20.004664091773787</v>
      </c>
      <c r="S351" s="1">
        <f t="shared" si="62"/>
        <v>3.8077990037492189</v>
      </c>
      <c r="T351" s="1">
        <f t="shared" si="63"/>
        <v>3.8076947928252385</v>
      </c>
      <c r="U351" s="1">
        <f t="shared" si="64"/>
        <v>3.8076947958288678</v>
      </c>
      <c r="V351" s="1">
        <f t="shared" si="65"/>
        <v>3.8075905939152568</v>
      </c>
    </row>
    <row r="352" spans="1:22" x14ac:dyDescent="0.25">
      <c r="A352" s="6" t="s">
        <v>1321</v>
      </c>
      <c r="B352" s="6">
        <v>4.0879999999999201</v>
      </c>
      <c r="C352" s="6" t="s">
        <v>1322</v>
      </c>
      <c r="D352" s="6">
        <f t="shared" si="55"/>
        <v>20.027732288003676</v>
      </c>
      <c r="E352" s="6">
        <f t="shared" si="56"/>
        <v>3.8075884608407917</v>
      </c>
      <c r="F352" s="6"/>
      <c r="G352" s="2" t="s">
        <v>1321</v>
      </c>
      <c r="H352" s="2">
        <v>4.0879999999999201</v>
      </c>
      <c r="I352" s="2" t="s">
        <v>1322</v>
      </c>
      <c r="J352" s="2">
        <f t="shared" si="57"/>
        <v>20.027741633969363</v>
      </c>
      <c r="K352" s="2">
        <f t="shared" si="58"/>
        <v>3.807588371051712</v>
      </c>
      <c r="L352" s="2">
        <f t="shared" si="59"/>
        <v>20.050587164195672</v>
      </c>
      <c r="M352" s="2">
        <f t="shared" si="60"/>
        <v>3.8075994616983748</v>
      </c>
      <c r="N352" s="6"/>
      <c r="O352" s="2" t="s">
        <v>1321</v>
      </c>
      <c r="P352" s="2">
        <v>4.0879999999999201</v>
      </c>
      <c r="Q352" s="2" t="s">
        <v>1322</v>
      </c>
      <c r="R352" s="1">
        <f t="shared" si="61"/>
        <v>20.027510260548759</v>
      </c>
      <c r="S352" s="1">
        <f t="shared" si="62"/>
        <v>3.8075905939152568</v>
      </c>
      <c r="T352" s="1">
        <f t="shared" si="63"/>
        <v>3.8074864010113219</v>
      </c>
      <c r="U352" s="1">
        <f t="shared" si="64"/>
        <v>3.8074864040142584</v>
      </c>
      <c r="V352" s="1">
        <f t="shared" si="65"/>
        <v>3.8073822201186154</v>
      </c>
    </row>
    <row r="353" spans="1:22" x14ac:dyDescent="0.25">
      <c r="A353" s="6" t="s">
        <v>1323</v>
      </c>
      <c r="B353" s="6">
        <v>4.0939999999999204</v>
      </c>
      <c r="C353" s="6" t="s">
        <v>1324</v>
      </c>
      <c r="D353" s="6">
        <f t="shared" si="55"/>
        <v>20.050577818768723</v>
      </c>
      <c r="E353" s="6">
        <f t="shared" si="56"/>
        <v>3.8073800812845242</v>
      </c>
      <c r="F353" s="6"/>
      <c r="G353" s="2" t="s">
        <v>1323</v>
      </c>
      <c r="H353" s="2">
        <v>4.0939999999999204</v>
      </c>
      <c r="I353" s="2" t="s">
        <v>1324</v>
      </c>
      <c r="J353" s="2">
        <f t="shared" si="57"/>
        <v>20.050587197467614</v>
      </c>
      <c r="K353" s="2">
        <f t="shared" si="58"/>
        <v>3.8073799911861621</v>
      </c>
      <c r="L353" s="2">
        <f t="shared" si="59"/>
        <v>20.073431477414729</v>
      </c>
      <c r="M353" s="2">
        <f t="shared" si="60"/>
        <v>3.8073910932039614</v>
      </c>
      <c r="N353" s="6"/>
      <c r="O353" s="2" t="s">
        <v>1323</v>
      </c>
      <c r="P353" s="2">
        <v>4.0939999999999204</v>
      </c>
      <c r="Q353" s="2" t="s">
        <v>1324</v>
      </c>
      <c r="R353" s="1">
        <f t="shared" si="61"/>
        <v>20.050355178972843</v>
      </c>
      <c r="S353" s="1">
        <f t="shared" si="62"/>
        <v>3.8073822201186154</v>
      </c>
      <c r="T353" s="1">
        <f t="shared" si="63"/>
        <v>3.8072780452305715</v>
      </c>
      <c r="U353" s="1">
        <f t="shared" si="64"/>
        <v>3.8072780482328161</v>
      </c>
      <c r="V353" s="1">
        <f t="shared" si="65"/>
        <v>3.8071738823509871</v>
      </c>
    </row>
    <row r="354" spans="1:22" x14ac:dyDescent="0.25">
      <c r="A354" s="6" t="s">
        <v>1325</v>
      </c>
      <c r="B354" s="6">
        <v>4.0999999999999197</v>
      </c>
      <c r="C354" s="6" t="s">
        <v>1326</v>
      </c>
      <c r="D354" s="6">
        <f t="shared" si="55"/>
        <v>20.07342209925643</v>
      </c>
      <c r="E354" s="6">
        <f t="shared" si="56"/>
        <v>3.8071717377593042</v>
      </c>
      <c r="F354" s="6"/>
      <c r="G354" s="2" t="s">
        <v>1325</v>
      </c>
      <c r="H354" s="2">
        <v>4.0999999999999197</v>
      </c>
      <c r="I354" s="2" t="s">
        <v>1326</v>
      </c>
      <c r="J354" s="2">
        <f t="shared" si="57"/>
        <v>20.073431510720784</v>
      </c>
      <c r="K354" s="2">
        <f t="shared" si="58"/>
        <v>3.8071716473513852</v>
      </c>
      <c r="L354" s="2">
        <f t="shared" si="59"/>
        <v>20.096274540604892</v>
      </c>
      <c r="M354" s="2">
        <f t="shared" si="60"/>
        <v>3.8071827607369335</v>
      </c>
      <c r="N354" s="6"/>
      <c r="O354" s="2" t="s">
        <v>1325</v>
      </c>
      <c r="P354" s="2">
        <v>4.0999999999999197</v>
      </c>
      <c r="Q354" s="2" t="s">
        <v>1326</v>
      </c>
      <c r="R354" s="1">
        <f t="shared" si="61"/>
        <v>20.07319884726224</v>
      </c>
      <c r="S354" s="1">
        <f t="shared" si="62"/>
        <v>3.8071738823509871</v>
      </c>
      <c r="T354" s="1">
        <f t="shared" si="63"/>
        <v>3.8070697254746806</v>
      </c>
      <c r="U354" s="1">
        <f t="shared" si="64"/>
        <v>3.8070697284762334</v>
      </c>
      <c r="V354" s="1">
        <f t="shared" si="65"/>
        <v>3.8069655806040661</v>
      </c>
    </row>
    <row r="355" spans="1:22" x14ac:dyDescent="0.25">
      <c r="A355" s="6" t="s">
        <v>1327</v>
      </c>
      <c r="B355" s="6">
        <v>4.1059999999999199</v>
      </c>
      <c r="C355" s="6" t="s">
        <v>1328</v>
      </c>
      <c r="D355" s="6">
        <f t="shared" si="55"/>
        <v>20.096265129682987</v>
      </c>
      <c r="E355" s="6">
        <f t="shared" si="56"/>
        <v>3.8069634302568249</v>
      </c>
      <c r="F355" s="6"/>
      <c r="G355" s="2" t="s">
        <v>1327</v>
      </c>
      <c r="H355" s="2">
        <v>4.1059999999999199</v>
      </c>
      <c r="I355" s="2" t="s">
        <v>1328</v>
      </c>
      <c r="J355" s="2">
        <f t="shared" si="57"/>
        <v>20.096274573945049</v>
      </c>
      <c r="K355" s="2">
        <f t="shared" si="58"/>
        <v>3.8069633395390747</v>
      </c>
      <c r="L355" s="2">
        <f t="shared" si="59"/>
        <v>20.119116353982282</v>
      </c>
      <c r="M355" s="2">
        <f t="shared" si="60"/>
        <v>3.8069744642889862</v>
      </c>
      <c r="N355" s="6"/>
      <c r="O355" s="2" t="s">
        <v>1327</v>
      </c>
      <c r="P355" s="2">
        <v>4.1059999999999199</v>
      </c>
      <c r="Q355" s="2" t="s">
        <v>1328</v>
      </c>
      <c r="R355" s="1">
        <f t="shared" si="61"/>
        <v>20.096041265633097</v>
      </c>
      <c r="S355" s="1">
        <f t="shared" si="62"/>
        <v>3.8069655806040661</v>
      </c>
      <c r="T355" s="1">
        <f t="shared" si="63"/>
        <v>3.8068614417353452</v>
      </c>
      <c r="U355" s="1">
        <f t="shared" si="64"/>
        <v>3.8068614447362061</v>
      </c>
      <c r="V355" s="1">
        <f t="shared" si="65"/>
        <v>3.8067573148695488</v>
      </c>
    </row>
    <row r="356" spans="1:22" x14ac:dyDescent="0.25">
      <c r="A356" s="6" t="s">
        <v>1329</v>
      </c>
      <c r="B356" s="6">
        <v>4.1119999999999202</v>
      </c>
      <c r="C356" s="6" t="s">
        <v>1330</v>
      </c>
      <c r="D356" s="6">
        <f t="shared" si="55"/>
        <v>20.119106910264527</v>
      </c>
      <c r="E356" s="6">
        <f t="shared" si="56"/>
        <v>3.8067551587687825</v>
      </c>
      <c r="F356" s="6"/>
      <c r="G356" s="2" t="s">
        <v>1329</v>
      </c>
      <c r="H356" s="2">
        <v>4.1119999999999202</v>
      </c>
      <c r="I356" s="2" t="s">
        <v>1330</v>
      </c>
      <c r="J356" s="2">
        <f t="shared" si="57"/>
        <v>20.119116387356534</v>
      </c>
      <c r="K356" s="2">
        <f t="shared" si="58"/>
        <v>3.8067550677409274</v>
      </c>
      <c r="L356" s="2">
        <f t="shared" si="59"/>
        <v>20.141956917762979</v>
      </c>
      <c r="M356" s="2">
        <f t="shared" si="60"/>
        <v>3.8067662038518169</v>
      </c>
      <c r="N356" s="6"/>
      <c r="O356" s="2" t="s">
        <v>1329</v>
      </c>
      <c r="P356" s="2">
        <v>4.1119999999999202</v>
      </c>
      <c r="Q356" s="2" t="s">
        <v>1330</v>
      </c>
      <c r="R356" s="1">
        <f t="shared" si="61"/>
        <v>20.118882434301515</v>
      </c>
      <c r="S356" s="1">
        <f t="shared" si="62"/>
        <v>3.8067573148695488</v>
      </c>
      <c r="T356" s="1">
        <f t="shared" si="63"/>
        <v>3.8066531940042632</v>
      </c>
      <c r="U356" s="1">
        <f t="shared" si="64"/>
        <v>3.8066531970044322</v>
      </c>
      <c r="V356" s="1">
        <f t="shared" si="65"/>
        <v>3.8065490851391348</v>
      </c>
    </row>
    <row r="357" spans="1:22" x14ac:dyDescent="0.25">
      <c r="A357" s="6" t="s">
        <v>1331</v>
      </c>
      <c r="B357" s="6">
        <v>4.1179999999999204</v>
      </c>
      <c r="C357" s="6" t="s">
        <v>1332</v>
      </c>
      <c r="D357" s="6">
        <f t="shared" si="55"/>
        <v>20.141947441217141</v>
      </c>
      <c r="E357" s="6">
        <f t="shared" si="56"/>
        <v>3.8065469232868749</v>
      </c>
      <c r="F357" s="6"/>
      <c r="G357" s="2" t="s">
        <v>1331</v>
      </c>
      <c r="H357" s="2">
        <v>4.1179999999999204</v>
      </c>
      <c r="I357" s="2" t="s">
        <v>1332</v>
      </c>
      <c r="J357" s="2">
        <f t="shared" si="57"/>
        <v>20.141956951171313</v>
      </c>
      <c r="K357" s="2">
        <f t="shared" si="58"/>
        <v>3.8065468319486415</v>
      </c>
      <c r="L357" s="2">
        <f t="shared" si="59"/>
        <v>20.164796232163006</v>
      </c>
      <c r="M357" s="2">
        <f t="shared" si="60"/>
        <v>3.8065579794171245</v>
      </c>
      <c r="N357" s="6"/>
      <c r="O357" s="2" t="s">
        <v>1331</v>
      </c>
      <c r="P357" s="2">
        <v>4.1179999999999204</v>
      </c>
      <c r="Q357" s="2" t="s">
        <v>1332</v>
      </c>
      <c r="R357" s="1">
        <f t="shared" si="61"/>
        <v>20.141722353483541</v>
      </c>
      <c r="S357" s="1">
        <f t="shared" si="62"/>
        <v>3.8065490851391348</v>
      </c>
      <c r="T357" s="1">
        <f t="shared" si="63"/>
        <v>3.8064449822731343</v>
      </c>
      <c r="U357" s="1">
        <f t="shared" si="64"/>
        <v>3.8064449852726119</v>
      </c>
      <c r="V357" s="1">
        <f t="shared" si="65"/>
        <v>3.8063408914045254</v>
      </c>
    </row>
    <row r="358" spans="1:22" x14ac:dyDescent="0.25">
      <c r="A358" s="6" t="s">
        <v>1333</v>
      </c>
      <c r="B358" s="6">
        <v>4.1239999999999197</v>
      </c>
      <c r="C358" s="6" t="s">
        <v>1334</v>
      </c>
      <c r="D358" s="6">
        <f t="shared" si="55"/>
        <v>20.164786722756862</v>
      </c>
      <c r="E358" s="6">
        <f t="shared" si="56"/>
        <v>3.8063387238028037</v>
      </c>
      <c r="F358" s="6"/>
      <c r="G358" s="2" t="s">
        <v>1333</v>
      </c>
      <c r="H358" s="2">
        <v>4.1239999999999197</v>
      </c>
      <c r="I358" s="2" t="s">
        <v>1334</v>
      </c>
      <c r="J358" s="2">
        <f t="shared" si="57"/>
        <v>20.16479626560541</v>
      </c>
      <c r="K358" s="2">
        <f t="shared" si="58"/>
        <v>3.8063386321539183</v>
      </c>
      <c r="L358" s="2">
        <f t="shared" si="59"/>
        <v>20.187634297398333</v>
      </c>
      <c r="M358" s="2">
        <f t="shared" si="60"/>
        <v>3.8063497909766117</v>
      </c>
      <c r="N358" s="6"/>
      <c r="O358" s="2" t="s">
        <v>1333</v>
      </c>
      <c r="P358" s="2">
        <v>4.1239999999999197</v>
      </c>
      <c r="Q358" s="2" t="s">
        <v>1334</v>
      </c>
      <c r="R358" s="1">
        <f t="shared" si="61"/>
        <v>20.164561023395176</v>
      </c>
      <c r="S358" s="1">
        <f t="shared" si="62"/>
        <v>3.8063408914045254</v>
      </c>
      <c r="T358" s="1">
        <f t="shared" si="63"/>
        <v>3.8062368065336618</v>
      </c>
      <c r="U358" s="1">
        <f t="shared" si="64"/>
        <v>3.8062368095324479</v>
      </c>
      <c r="V358" s="1">
        <f t="shared" si="65"/>
        <v>3.8061327336574244</v>
      </c>
    </row>
    <row r="359" spans="1:22" x14ac:dyDescent="0.25">
      <c r="A359" s="6" t="s">
        <v>1335</v>
      </c>
      <c r="B359" s="6">
        <v>4.12999999999992</v>
      </c>
      <c r="C359" s="6" t="s">
        <v>1336</v>
      </c>
      <c r="D359" s="6">
        <f t="shared" si="55"/>
        <v>20.18762475509968</v>
      </c>
      <c r="E359" s="6">
        <f t="shared" si="56"/>
        <v>3.8061305603082713</v>
      </c>
      <c r="F359" s="6"/>
      <c r="G359" s="2" t="s">
        <v>1335</v>
      </c>
      <c r="H359" s="2">
        <v>4.12999999999992</v>
      </c>
      <c r="I359" s="2" t="s">
        <v>1336</v>
      </c>
      <c r="J359" s="2">
        <f t="shared" si="57"/>
        <v>20.187634330874801</v>
      </c>
      <c r="K359" s="2">
        <f t="shared" si="58"/>
        <v>3.8061304683484605</v>
      </c>
      <c r="L359" s="2">
        <f t="shared" si="59"/>
        <v>20.210471113684893</v>
      </c>
      <c r="M359" s="2">
        <f t="shared" si="60"/>
        <v>3.8061416385219826</v>
      </c>
      <c r="N359" s="6"/>
      <c r="O359" s="2" t="s">
        <v>1335</v>
      </c>
      <c r="P359" s="2">
        <v>4.12999999999992</v>
      </c>
      <c r="Q359" s="2" t="s">
        <v>1336</v>
      </c>
      <c r="R359" s="1">
        <f t="shared" si="61"/>
        <v>20.18739844425237</v>
      </c>
      <c r="S359" s="1">
        <f t="shared" si="62"/>
        <v>3.8061327336574244</v>
      </c>
      <c r="T359" s="1">
        <f t="shared" si="63"/>
        <v>3.8060286667775505</v>
      </c>
      <c r="U359" s="1">
        <f t="shared" si="64"/>
        <v>3.8060286697756456</v>
      </c>
      <c r="V359" s="1">
        <f t="shared" si="65"/>
        <v>3.8059246118895382</v>
      </c>
    </row>
    <row r="360" spans="1:22" x14ac:dyDescent="0.25">
      <c r="A360" s="6" t="s">
        <v>1337</v>
      </c>
      <c r="B360" s="6">
        <v>4.1359999999999202</v>
      </c>
      <c r="C360" s="6" t="s">
        <v>1338</v>
      </c>
      <c r="D360" s="6">
        <f t="shared" si="55"/>
        <v>20.21046153846153</v>
      </c>
      <c r="E360" s="6">
        <f t="shared" si="56"/>
        <v>3.8059224327949841</v>
      </c>
      <c r="F360" s="6"/>
      <c r="G360" s="2" t="s">
        <v>1337</v>
      </c>
      <c r="H360" s="2">
        <v>4.1359999999999202</v>
      </c>
      <c r="I360" s="2" t="s">
        <v>1338</v>
      </c>
      <c r="J360" s="2">
        <f t="shared" si="57"/>
        <v>20.210471147195413</v>
      </c>
      <c r="K360" s="2">
        <f t="shared" si="58"/>
        <v>3.8059223405239742</v>
      </c>
      <c r="L360" s="2">
        <f t="shared" si="59"/>
        <v>20.233306681238556</v>
      </c>
      <c r="M360" s="2">
        <f t="shared" si="60"/>
        <v>3.8059335220449442</v>
      </c>
      <c r="N360" s="6"/>
      <c r="O360" s="2" t="s">
        <v>1337</v>
      </c>
      <c r="P360" s="2">
        <v>4.1359999999999202</v>
      </c>
      <c r="Q360" s="2" t="s">
        <v>1338</v>
      </c>
      <c r="R360" s="1">
        <f t="shared" si="61"/>
        <v>20.210234616271023</v>
      </c>
      <c r="S360" s="1">
        <f t="shared" si="62"/>
        <v>3.8059246118895382</v>
      </c>
      <c r="T360" s="1">
        <f t="shared" si="63"/>
        <v>3.8058205629965074</v>
      </c>
      <c r="U360" s="1">
        <f t="shared" si="64"/>
        <v>3.8058205659939119</v>
      </c>
      <c r="V360" s="1">
        <f t="shared" si="65"/>
        <v>3.8057165260925756</v>
      </c>
    </row>
    <row r="361" spans="1:22" x14ac:dyDescent="0.25">
      <c r="A361" s="6" t="s">
        <v>1339</v>
      </c>
      <c r="B361" s="6">
        <v>4.1419999999999204</v>
      </c>
      <c r="C361" s="6" t="s">
        <v>1340</v>
      </c>
      <c r="D361" s="6">
        <f t="shared" si="55"/>
        <v>20.233297073058299</v>
      </c>
      <c r="E361" s="6">
        <f t="shared" si="56"/>
        <v>3.8057143412546495</v>
      </c>
      <c r="F361" s="6"/>
      <c r="G361" s="2" t="s">
        <v>1339</v>
      </c>
      <c r="H361" s="2">
        <v>4.1419999999999204</v>
      </c>
      <c r="I361" s="2" t="s">
        <v>1340</v>
      </c>
      <c r="J361" s="2">
        <f t="shared" si="57"/>
        <v>20.233306714783119</v>
      </c>
      <c r="K361" s="2">
        <f t="shared" si="58"/>
        <v>3.8057142486721673</v>
      </c>
      <c r="L361" s="2">
        <f t="shared" si="59"/>
        <v>20.25614100027515</v>
      </c>
      <c r="M361" s="2">
        <f t="shared" si="60"/>
        <v>3.8057254415372053</v>
      </c>
      <c r="N361" s="6"/>
      <c r="O361" s="2" t="s">
        <v>1339</v>
      </c>
      <c r="P361" s="2">
        <v>4.1419999999999204</v>
      </c>
      <c r="Q361" s="2" t="s">
        <v>1340</v>
      </c>
      <c r="R361" s="1">
        <f t="shared" si="61"/>
        <v>20.233069539666985</v>
      </c>
      <c r="S361" s="1">
        <f t="shared" si="62"/>
        <v>3.8057165260925756</v>
      </c>
      <c r="T361" s="1">
        <f t="shared" si="63"/>
        <v>3.8056124951822432</v>
      </c>
      <c r="U361" s="1">
        <f t="shared" si="64"/>
        <v>3.8056124981789567</v>
      </c>
      <c r="V361" s="1">
        <f t="shared" si="65"/>
        <v>3.8055084762582472</v>
      </c>
    </row>
    <row r="362" spans="1:22" x14ac:dyDescent="0.25">
      <c r="A362" s="6" t="s">
        <v>1341</v>
      </c>
      <c r="B362" s="6">
        <v>4.1479999999999198</v>
      </c>
      <c r="C362" s="6" t="s">
        <v>1342</v>
      </c>
      <c r="D362" s="6">
        <f t="shared" si="55"/>
        <v>20.256131359105826</v>
      </c>
      <c r="E362" s="6">
        <f t="shared" si="56"/>
        <v>3.8055062856789776</v>
      </c>
      <c r="F362" s="6"/>
      <c r="G362" s="2" t="s">
        <v>1341</v>
      </c>
      <c r="H362" s="2">
        <v>4.1479999999999198</v>
      </c>
      <c r="I362" s="2" t="s">
        <v>1342</v>
      </c>
      <c r="J362" s="2">
        <f t="shared" si="57"/>
        <v>20.256141033853748</v>
      </c>
      <c r="K362" s="2">
        <f t="shared" si="58"/>
        <v>3.8055061927847511</v>
      </c>
      <c r="L362" s="2">
        <f t="shared" si="59"/>
        <v>20.278974071010456</v>
      </c>
      <c r="M362" s="2">
        <f t="shared" si="60"/>
        <v>3.8055173969904779</v>
      </c>
      <c r="N362" s="6"/>
      <c r="O362" s="2" t="s">
        <v>1341</v>
      </c>
      <c r="P362" s="2">
        <v>4.1479999999999198</v>
      </c>
      <c r="Q362" s="2" t="s">
        <v>1342</v>
      </c>
      <c r="R362" s="1">
        <f t="shared" si="61"/>
        <v>20.255903214656058</v>
      </c>
      <c r="S362" s="1">
        <f t="shared" si="62"/>
        <v>3.8055084762582472</v>
      </c>
      <c r="T362" s="1">
        <f t="shared" si="63"/>
        <v>3.8054044633264699</v>
      </c>
      <c r="U362" s="1">
        <f t="shared" si="64"/>
        <v>3.8054044663224929</v>
      </c>
      <c r="V362" s="1">
        <f t="shared" si="65"/>
        <v>3.8053004623782667</v>
      </c>
    </row>
    <row r="363" spans="1:22" x14ac:dyDescent="0.25">
      <c r="A363" s="6" t="s">
        <v>1343</v>
      </c>
      <c r="B363" s="6">
        <v>4.15399999999992</v>
      </c>
      <c r="C363" s="6" t="s">
        <v>1344</v>
      </c>
      <c r="D363" s="6">
        <f t="shared" si="55"/>
        <v>20.278964396819898</v>
      </c>
      <c r="E363" s="6">
        <f t="shared" si="56"/>
        <v>3.8052982660596815</v>
      </c>
      <c r="F363" s="6"/>
      <c r="G363" s="2" t="s">
        <v>1343</v>
      </c>
      <c r="H363" s="2">
        <v>4.15399999999992</v>
      </c>
      <c r="I363" s="2" t="s">
        <v>1344</v>
      </c>
      <c r="J363" s="2">
        <f t="shared" si="57"/>
        <v>20.278974104623074</v>
      </c>
      <c r="K363" s="2">
        <f t="shared" si="58"/>
        <v>3.8052981728534374</v>
      </c>
      <c r="L363" s="2">
        <f t="shared" si="59"/>
        <v>20.301805893660195</v>
      </c>
      <c r="M363" s="2">
        <f t="shared" si="60"/>
        <v>3.8053093883964757</v>
      </c>
      <c r="N363" s="6"/>
      <c r="O363" s="2" t="s">
        <v>1343</v>
      </c>
      <c r="P363" s="2">
        <v>4.15399999999992</v>
      </c>
      <c r="Q363" s="2" t="s">
        <v>1344</v>
      </c>
      <c r="R363" s="1">
        <f t="shared" si="61"/>
        <v>20.278735641453991</v>
      </c>
      <c r="S363" s="1">
        <f t="shared" si="62"/>
        <v>3.8053004623782667</v>
      </c>
      <c r="T363" s="1">
        <f t="shared" si="63"/>
        <v>3.8051964674209016</v>
      </c>
      <c r="U363" s="1">
        <f t="shared" si="64"/>
        <v>3.8051964704162344</v>
      </c>
      <c r="V363" s="1">
        <f t="shared" si="65"/>
        <v>3.8050924844443501</v>
      </c>
    </row>
    <row r="364" spans="1:22" x14ac:dyDescent="0.25">
      <c r="A364" s="6" t="s">
        <v>1345</v>
      </c>
      <c r="B364" s="6">
        <v>4.1599999999999202</v>
      </c>
      <c r="C364" s="6" t="s">
        <v>1346</v>
      </c>
      <c r="D364" s="6">
        <f t="shared" si="55"/>
        <v>20.301796186416254</v>
      </c>
      <c r="E364" s="6">
        <f t="shared" si="56"/>
        <v>3.8050902823884769</v>
      </c>
      <c r="F364" s="6"/>
      <c r="G364" s="2" t="s">
        <v>1345</v>
      </c>
      <c r="H364" s="2">
        <v>4.1599999999999202</v>
      </c>
      <c r="I364" s="2" t="s">
        <v>1346</v>
      </c>
      <c r="J364" s="2">
        <f t="shared" si="57"/>
        <v>20.301805927306823</v>
      </c>
      <c r="K364" s="2">
        <f t="shared" si="58"/>
        <v>3.8050901888699422</v>
      </c>
      <c r="L364" s="2">
        <f t="shared" si="59"/>
        <v>20.324636468440044</v>
      </c>
      <c r="M364" s="2">
        <f t="shared" si="60"/>
        <v>3.8051014157469152</v>
      </c>
      <c r="N364" s="6"/>
      <c r="O364" s="2" t="s">
        <v>1345</v>
      </c>
      <c r="P364" s="2">
        <v>4.1599999999999202</v>
      </c>
      <c r="Q364" s="2" t="s">
        <v>1346</v>
      </c>
      <c r="R364" s="1">
        <f t="shared" si="61"/>
        <v>20.301566820276488</v>
      </c>
      <c r="S364" s="1">
        <f t="shared" si="62"/>
        <v>3.8050924844443501</v>
      </c>
      <c r="T364" s="1">
        <f t="shared" si="63"/>
        <v>3.804988507457256</v>
      </c>
      <c r="U364" s="1">
        <f t="shared" si="64"/>
        <v>3.8049885104518988</v>
      </c>
      <c r="V364" s="1">
        <f t="shared" si="65"/>
        <v>3.8048845424482152</v>
      </c>
    </row>
    <row r="365" spans="1:22" x14ac:dyDescent="0.25">
      <c r="A365" s="6" t="s">
        <v>1347</v>
      </c>
      <c r="B365" s="6">
        <v>4.1659999999999204</v>
      </c>
      <c r="C365" s="6" t="s">
        <v>1348</v>
      </c>
      <c r="D365" s="6">
        <f t="shared" si="55"/>
        <v>20.324626728110584</v>
      </c>
      <c r="E365" s="6">
        <f t="shared" si="56"/>
        <v>3.8048823346570799</v>
      </c>
      <c r="F365" s="6"/>
      <c r="G365" s="2" t="s">
        <v>1347</v>
      </c>
      <c r="H365" s="2">
        <v>4.1659999999999204</v>
      </c>
      <c r="I365" s="2" t="s">
        <v>1348</v>
      </c>
      <c r="J365" s="2">
        <f t="shared" si="57"/>
        <v>20.324636502120672</v>
      </c>
      <c r="K365" s="2">
        <f t="shared" si="58"/>
        <v>3.8048822408259828</v>
      </c>
      <c r="L365" s="2">
        <f t="shared" si="59"/>
        <v>20.347465795565629</v>
      </c>
      <c r="M365" s="2">
        <f t="shared" si="60"/>
        <v>3.8048934790335149</v>
      </c>
      <c r="N365" s="6"/>
      <c r="O365" s="2" t="s">
        <v>1347</v>
      </c>
      <c r="P365" s="2">
        <v>4.1659999999999204</v>
      </c>
      <c r="Q365" s="2" t="s">
        <v>1348</v>
      </c>
      <c r="R365" s="1">
        <f t="shared" si="61"/>
        <v>20.324396751339197</v>
      </c>
      <c r="S365" s="1">
        <f t="shared" si="62"/>
        <v>3.8048845424482152</v>
      </c>
      <c r="T365" s="1">
        <f t="shared" si="63"/>
        <v>3.8047805834272523</v>
      </c>
      <c r="U365" s="1">
        <f t="shared" si="64"/>
        <v>3.804780586421205</v>
      </c>
      <c r="V365" s="1">
        <f t="shared" si="65"/>
        <v>3.8046766363815832</v>
      </c>
    </row>
    <row r="366" spans="1:22" x14ac:dyDescent="0.25">
      <c r="A366" s="6" t="s">
        <v>1349</v>
      </c>
      <c r="B366" s="6">
        <v>4.1719999999999198</v>
      </c>
      <c r="C366" s="6" t="s">
        <v>1350</v>
      </c>
      <c r="D366" s="6">
        <f t="shared" si="55"/>
        <v>20.347456022118525</v>
      </c>
      <c r="E366" s="6">
        <f t="shared" si="56"/>
        <v>3.8046744228572118</v>
      </c>
      <c r="F366" s="6"/>
      <c r="G366" s="2" t="s">
        <v>1349</v>
      </c>
      <c r="H366" s="2">
        <v>4.1719999999999198</v>
      </c>
      <c r="I366" s="2" t="s">
        <v>1350</v>
      </c>
      <c r="J366" s="2">
        <f t="shared" si="57"/>
        <v>20.347465829280249</v>
      </c>
      <c r="K366" s="2">
        <f t="shared" si="58"/>
        <v>3.8046743287132792</v>
      </c>
      <c r="L366" s="2">
        <f t="shared" si="59"/>
        <v>20.370293875252528</v>
      </c>
      <c r="M366" s="2">
        <f t="shared" si="60"/>
        <v>3.8046855782479962</v>
      </c>
      <c r="N366" s="6"/>
      <c r="O366" s="2" t="s">
        <v>1349</v>
      </c>
      <c r="P366" s="2">
        <v>4.1719999999999198</v>
      </c>
      <c r="Q366" s="2" t="s">
        <v>1350</v>
      </c>
      <c r="R366" s="1">
        <f t="shared" si="61"/>
        <v>20.347225434857723</v>
      </c>
      <c r="S366" s="1">
        <f t="shared" si="62"/>
        <v>3.8046766363815832</v>
      </c>
      <c r="T366" s="1">
        <f t="shared" si="63"/>
        <v>3.8045726953226122</v>
      </c>
      <c r="U366" s="1">
        <f t="shared" si="64"/>
        <v>3.8045726983158752</v>
      </c>
      <c r="V366" s="1">
        <f t="shared" si="65"/>
        <v>3.8044687662361762</v>
      </c>
    </row>
    <row r="367" spans="1:22" x14ac:dyDescent="0.25">
      <c r="A367" s="6" t="s">
        <v>1351</v>
      </c>
      <c r="B367" s="6">
        <v>4.17799999999992</v>
      </c>
      <c r="C367" s="6" t="s">
        <v>1352</v>
      </c>
      <c r="D367" s="6">
        <f t="shared" si="55"/>
        <v>20.370284068655668</v>
      </c>
      <c r="E367" s="6">
        <f t="shared" si="56"/>
        <v>3.8044665469805938</v>
      </c>
      <c r="F367" s="6"/>
      <c r="G367" s="2" t="s">
        <v>1351</v>
      </c>
      <c r="H367" s="2">
        <v>4.17799999999992</v>
      </c>
      <c r="I367" s="2" t="s">
        <v>1352</v>
      </c>
      <c r="J367" s="2">
        <f t="shared" si="57"/>
        <v>20.370293909001134</v>
      </c>
      <c r="K367" s="2">
        <f t="shared" si="58"/>
        <v>3.8044664525235543</v>
      </c>
      <c r="L367" s="2">
        <f t="shared" si="59"/>
        <v>20.393120707716275</v>
      </c>
      <c r="M367" s="2">
        <f t="shared" si="60"/>
        <v>3.8044777133820822</v>
      </c>
      <c r="N367" s="6"/>
      <c r="O367" s="2" t="s">
        <v>1351</v>
      </c>
      <c r="P367" s="2">
        <v>4.17799999999992</v>
      </c>
      <c r="Q367" s="2" t="s">
        <v>1352</v>
      </c>
      <c r="R367" s="1">
        <f t="shared" si="61"/>
        <v>20.370052871047619</v>
      </c>
      <c r="S367" s="1">
        <f t="shared" si="62"/>
        <v>3.8044687662361762</v>
      </c>
      <c r="T367" s="1">
        <f t="shared" si="63"/>
        <v>3.8043648431350596</v>
      </c>
      <c r="U367" s="1">
        <f t="shared" si="64"/>
        <v>3.8043648461276334</v>
      </c>
      <c r="V367" s="1">
        <f t="shared" si="65"/>
        <v>3.8042609320037202</v>
      </c>
    </row>
    <row r="368" spans="1:22" x14ac:dyDescent="0.25">
      <c r="A368" s="6" t="s">
        <v>1353</v>
      </c>
      <c r="B368" s="6">
        <v>4.1839999999999202</v>
      </c>
      <c r="C368" s="6" t="s">
        <v>1354</v>
      </c>
      <c r="D368" s="6">
        <f t="shared" si="55"/>
        <v>20.393110867937551</v>
      </c>
      <c r="E368" s="6">
        <f t="shared" si="56"/>
        <v>3.8042587070189513</v>
      </c>
      <c r="F368" s="6"/>
      <c r="G368" s="2" t="s">
        <v>1353</v>
      </c>
      <c r="H368" s="2">
        <v>4.1839999999999202</v>
      </c>
      <c r="I368" s="2" t="s">
        <v>1354</v>
      </c>
      <c r="J368" s="2">
        <f t="shared" si="57"/>
        <v>20.393120741498851</v>
      </c>
      <c r="K368" s="2">
        <f t="shared" si="58"/>
        <v>3.8042586122485327</v>
      </c>
      <c r="L368" s="2">
        <f t="shared" si="59"/>
        <v>20.415946293172343</v>
      </c>
      <c r="M368" s="2">
        <f t="shared" si="60"/>
        <v>3.8042698844274989</v>
      </c>
      <c r="N368" s="6"/>
      <c r="O368" s="2" t="s">
        <v>1353</v>
      </c>
      <c r="P368" s="2">
        <v>4.1839999999999202</v>
      </c>
      <c r="Q368" s="2" t="s">
        <v>1354</v>
      </c>
      <c r="R368" s="1">
        <f t="shared" si="61"/>
        <v>20.392879060124386</v>
      </c>
      <c r="S368" s="1">
        <f t="shared" si="62"/>
        <v>3.8042609320037202</v>
      </c>
      <c r="T368" s="1">
        <f t="shared" si="63"/>
        <v>3.8041570268563216</v>
      </c>
      <c r="U368" s="1">
        <f t="shared" si="64"/>
        <v>3.8041570298482057</v>
      </c>
      <c r="V368" s="1">
        <f t="shared" si="65"/>
        <v>3.8040531336759429</v>
      </c>
    </row>
    <row r="369" spans="1:22" x14ac:dyDescent="0.25">
      <c r="A369" s="6" t="s">
        <v>1355</v>
      </c>
      <c r="B369" s="6">
        <v>4.1899999999999196</v>
      </c>
      <c r="C369" s="6" t="s">
        <v>1356</v>
      </c>
      <c r="D369" s="6">
        <f t="shared" si="55"/>
        <v>20.415936420179666</v>
      </c>
      <c r="E369" s="6">
        <f t="shared" si="56"/>
        <v>3.8040509029640113</v>
      </c>
      <c r="F369" s="6"/>
      <c r="G369" s="2" t="s">
        <v>1355</v>
      </c>
      <c r="H369" s="2">
        <v>4.1899999999999196</v>
      </c>
      <c r="I369" s="2" t="s">
        <v>1356</v>
      </c>
      <c r="J369" s="2">
        <f t="shared" si="57"/>
        <v>20.41594632698888</v>
      </c>
      <c r="K369" s="2">
        <f t="shared" si="58"/>
        <v>3.8040508078799413</v>
      </c>
      <c r="L369" s="2">
        <f t="shared" si="59"/>
        <v>20.43877063183616</v>
      </c>
      <c r="M369" s="2">
        <f t="shared" si="60"/>
        <v>3.8040620913759753</v>
      </c>
      <c r="N369" s="6"/>
      <c r="O369" s="2" t="s">
        <v>1355</v>
      </c>
      <c r="P369" s="2">
        <v>4.1899999999999196</v>
      </c>
      <c r="Q369" s="2" t="s">
        <v>1356</v>
      </c>
      <c r="R369" s="1">
        <f t="shared" si="61"/>
        <v>20.415704002303475</v>
      </c>
      <c r="S369" s="1">
        <f t="shared" si="62"/>
        <v>3.8040531336759429</v>
      </c>
      <c r="T369" s="1">
        <f t="shared" si="63"/>
        <v>3.803949246478127</v>
      </c>
      <c r="U369" s="1">
        <f t="shared" si="64"/>
        <v>3.8039492494693219</v>
      </c>
      <c r="V369" s="1">
        <f t="shared" si="65"/>
        <v>3.8038453712445746</v>
      </c>
    </row>
    <row r="370" spans="1:22" x14ac:dyDescent="0.25">
      <c r="A370" s="6" t="s">
        <v>1357</v>
      </c>
      <c r="B370" s="6">
        <v>4.1959999999999198</v>
      </c>
      <c r="C370" s="6" t="s">
        <v>1358</v>
      </c>
      <c r="D370" s="6">
        <f t="shared" si="55"/>
        <v>20.438760725597451</v>
      </c>
      <c r="E370" s="6">
        <f t="shared" si="56"/>
        <v>3.8038431348075026</v>
      </c>
      <c r="F370" s="6"/>
      <c r="G370" s="2" t="s">
        <v>1357</v>
      </c>
      <c r="H370" s="2">
        <v>4.1959999999999198</v>
      </c>
      <c r="I370" s="2" t="s">
        <v>1358</v>
      </c>
      <c r="J370" s="2">
        <f t="shared" si="57"/>
        <v>20.438770665686647</v>
      </c>
      <c r="K370" s="2">
        <f t="shared" si="58"/>
        <v>3.8038430394095104</v>
      </c>
      <c r="L370" s="2">
        <f t="shared" si="59"/>
        <v>20.461593723923105</v>
      </c>
      <c r="M370" s="2">
        <f t="shared" si="60"/>
        <v>3.803854334219241</v>
      </c>
      <c r="N370" s="6"/>
      <c r="O370" s="2" t="s">
        <v>1357</v>
      </c>
      <c r="P370" s="2">
        <v>4.1959999999999198</v>
      </c>
      <c r="Q370" s="2" t="s">
        <v>1358</v>
      </c>
      <c r="R370" s="1">
        <f t="shared" si="61"/>
        <v>20.438527697800289</v>
      </c>
      <c r="S370" s="1">
        <f t="shared" si="62"/>
        <v>3.8038453712445746</v>
      </c>
      <c r="T370" s="1">
        <f t="shared" si="63"/>
        <v>3.803741501992207</v>
      </c>
      <c r="U370" s="1">
        <f t="shared" si="64"/>
        <v>3.803741504982713</v>
      </c>
      <c r="V370" s="1">
        <f t="shared" si="65"/>
        <v>3.8036376447013476</v>
      </c>
    </row>
    <row r="371" spans="1:22" x14ac:dyDescent="0.25">
      <c r="A371" s="6" t="s">
        <v>1359</v>
      </c>
      <c r="B371" s="6">
        <v>4.20199999999992</v>
      </c>
      <c r="C371" s="6" t="s">
        <v>1360</v>
      </c>
      <c r="D371" s="6">
        <f t="shared" si="55"/>
        <v>20.461583784406297</v>
      </c>
      <c r="E371" s="6">
        <f t="shared" si="56"/>
        <v>3.8036354025411576</v>
      </c>
      <c r="F371" s="6"/>
      <c r="G371" s="2" t="s">
        <v>1359</v>
      </c>
      <c r="H371" s="2">
        <v>4.20199999999992</v>
      </c>
      <c r="I371" s="2" t="s">
        <v>1360</v>
      </c>
      <c r="J371" s="2">
        <f t="shared" si="57"/>
        <v>20.461593757807535</v>
      </c>
      <c r="K371" s="2">
        <f t="shared" si="58"/>
        <v>3.803635306828971</v>
      </c>
      <c r="L371" s="2">
        <f t="shared" si="59"/>
        <v>20.484415569648508</v>
      </c>
      <c r="M371" s="2">
        <f t="shared" si="60"/>
        <v>3.8036466129490294</v>
      </c>
      <c r="N371" s="6"/>
      <c r="O371" s="2" t="s">
        <v>1359</v>
      </c>
      <c r="P371" s="2">
        <v>4.20199999999992</v>
      </c>
      <c r="Q371" s="2" t="s">
        <v>1360</v>
      </c>
      <c r="R371" s="1">
        <f t="shared" si="61"/>
        <v>20.461350146830185</v>
      </c>
      <c r="S371" s="1">
        <f t="shared" si="62"/>
        <v>3.8036376447013476</v>
      </c>
      <c r="T371" s="1">
        <f t="shared" si="63"/>
        <v>3.8035337933902951</v>
      </c>
      <c r="U371" s="1">
        <f t="shared" si="64"/>
        <v>3.8035337963801128</v>
      </c>
      <c r="V371" s="1">
        <f t="shared" si="65"/>
        <v>3.8034299540379961</v>
      </c>
    </row>
    <row r="372" spans="1:22" x14ac:dyDescent="0.25">
      <c r="A372" s="6" t="s">
        <v>1361</v>
      </c>
      <c r="B372" s="6">
        <v>4.2079999999999202</v>
      </c>
      <c r="C372" s="6" t="s">
        <v>1362</v>
      </c>
      <c r="D372" s="6">
        <f t="shared" si="55"/>
        <v>20.484405596821546</v>
      </c>
      <c r="E372" s="6">
        <f t="shared" si="56"/>
        <v>3.8034277061567101</v>
      </c>
      <c r="F372" s="6"/>
      <c r="G372" s="2" t="s">
        <v>1361</v>
      </c>
      <c r="H372" s="2">
        <v>4.2079999999999202</v>
      </c>
      <c r="I372" s="2" t="s">
        <v>1362</v>
      </c>
      <c r="J372" s="2">
        <f t="shared" si="57"/>
        <v>20.48441560356687</v>
      </c>
      <c r="K372" s="2">
        <f t="shared" si="58"/>
        <v>3.8034276101300581</v>
      </c>
      <c r="L372" s="2">
        <f t="shared" si="59"/>
        <v>20.507236169227649</v>
      </c>
      <c r="M372" s="2">
        <f t="shared" si="60"/>
        <v>3.8034389275570759</v>
      </c>
      <c r="N372" s="6"/>
      <c r="O372" s="2" t="s">
        <v>1361</v>
      </c>
      <c r="P372" s="2">
        <v>4.2079999999999202</v>
      </c>
      <c r="Q372" s="2" t="s">
        <v>1362</v>
      </c>
      <c r="R372" s="1">
        <f t="shared" si="61"/>
        <v>20.484171349608467</v>
      </c>
      <c r="S372" s="1">
        <f t="shared" si="62"/>
        <v>3.8034299540379961</v>
      </c>
      <c r="T372" s="1">
        <f t="shared" si="63"/>
        <v>3.8033261206641278</v>
      </c>
      <c r="U372" s="1">
        <f t="shared" si="64"/>
        <v>3.8033261236532567</v>
      </c>
      <c r="V372" s="1">
        <f t="shared" si="65"/>
        <v>3.8032222992462588</v>
      </c>
    </row>
    <row r="373" spans="1:22" x14ac:dyDescent="0.25">
      <c r="A373" s="6" t="s">
        <v>1363</v>
      </c>
      <c r="B373" s="6">
        <v>4.2139999999999196</v>
      </c>
      <c r="C373" s="6" t="s">
        <v>1364</v>
      </c>
      <c r="D373" s="6">
        <f t="shared" si="55"/>
        <v>20.507226163058487</v>
      </c>
      <c r="E373" s="6">
        <f t="shared" si="56"/>
        <v>3.8032200456458969</v>
      </c>
      <c r="F373" s="6"/>
      <c r="G373" s="2" t="s">
        <v>1363</v>
      </c>
      <c r="H373" s="2">
        <v>4.2139999999999196</v>
      </c>
      <c r="I373" s="2" t="s">
        <v>1364</v>
      </c>
      <c r="J373" s="2">
        <f t="shared" si="57"/>
        <v>20.507236203179932</v>
      </c>
      <c r="K373" s="2">
        <f t="shared" si="58"/>
        <v>3.8032199493045087</v>
      </c>
      <c r="L373" s="2">
        <f t="shared" si="59"/>
        <v>20.53005552287576</v>
      </c>
      <c r="M373" s="2">
        <f t="shared" si="60"/>
        <v>3.8032312780351187</v>
      </c>
      <c r="N373" s="6"/>
      <c r="O373" s="2" t="s">
        <v>1363</v>
      </c>
      <c r="P373" s="2">
        <v>4.2139999999999196</v>
      </c>
      <c r="Q373" s="2" t="s">
        <v>1364</v>
      </c>
      <c r="R373" s="1">
        <f t="shared" si="61"/>
        <v>20.506991306350386</v>
      </c>
      <c r="S373" s="1">
        <f t="shared" si="62"/>
        <v>3.8032222992462588</v>
      </c>
      <c r="T373" s="1">
        <f t="shared" si="63"/>
        <v>3.8031184838054433</v>
      </c>
      <c r="U373" s="1">
        <f t="shared" si="64"/>
        <v>3.8031184867938839</v>
      </c>
      <c r="V373" s="1">
        <f t="shared" si="65"/>
        <v>3.8030146803178742</v>
      </c>
    </row>
    <row r="374" spans="1:22" x14ac:dyDescent="0.25">
      <c r="A374" s="6" t="s">
        <v>1365</v>
      </c>
      <c r="B374" s="6">
        <v>4.2199999999999198</v>
      </c>
      <c r="C374" s="6" t="s">
        <v>1366</v>
      </c>
      <c r="D374" s="6">
        <f t="shared" si="55"/>
        <v>20.530045483332362</v>
      </c>
      <c r="E374" s="6">
        <f t="shared" si="56"/>
        <v>3.803012421000457</v>
      </c>
      <c r="F374" s="6"/>
      <c r="G374" s="2" t="s">
        <v>1365</v>
      </c>
      <c r="H374" s="2">
        <v>4.2199999999999198</v>
      </c>
      <c r="I374" s="2" t="s">
        <v>1366</v>
      </c>
      <c r="J374" s="2">
        <f t="shared" si="57"/>
        <v>20.530055556861949</v>
      </c>
      <c r="K374" s="2">
        <f t="shared" si="58"/>
        <v>3.8030123243440608</v>
      </c>
      <c r="L374" s="2">
        <f t="shared" si="59"/>
        <v>20.552873630808012</v>
      </c>
      <c r="M374" s="2">
        <f t="shared" si="60"/>
        <v>3.8030236643748974</v>
      </c>
      <c r="N374" s="6"/>
      <c r="O374" s="2" t="s">
        <v>1365</v>
      </c>
      <c r="P374" s="2">
        <v>4.2199999999999198</v>
      </c>
      <c r="Q374" s="2" t="s">
        <v>1366</v>
      </c>
      <c r="R374" s="1">
        <f t="shared" si="61"/>
        <v>20.529810017271149</v>
      </c>
      <c r="S374" s="1">
        <f t="shared" si="62"/>
        <v>3.8030146803178742</v>
      </c>
      <c r="T374" s="1">
        <f t="shared" si="63"/>
        <v>3.8029108828059823</v>
      </c>
      <c r="U374" s="1">
        <f t="shared" si="64"/>
        <v>3.8029108857937346</v>
      </c>
      <c r="V374" s="1">
        <f t="shared" si="65"/>
        <v>3.8028070972445844</v>
      </c>
    </row>
    <row r="375" spans="1:22" x14ac:dyDescent="0.25">
      <c r="A375" s="6" t="s">
        <v>1367</v>
      </c>
      <c r="B375" s="6">
        <v>4.22599999999992</v>
      </c>
      <c r="C375" s="6" t="s">
        <v>1368</v>
      </c>
      <c r="D375" s="6">
        <f t="shared" si="55"/>
        <v>20.552863557858366</v>
      </c>
      <c r="E375" s="6">
        <f t="shared" si="56"/>
        <v>3.8028048322121313</v>
      </c>
      <c r="F375" s="6"/>
      <c r="G375" s="2" t="s">
        <v>1367</v>
      </c>
      <c r="H375" s="2">
        <v>4.22599999999992</v>
      </c>
      <c r="I375" s="2" t="s">
        <v>1368</v>
      </c>
      <c r="J375" s="2">
        <f t="shared" si="57"/>
        <v>20.552873664828105</v>
      </c>
      <c r="K375" s="2">
        <f t="shared" si="58"/>
        <v>3.802804735240457</v>
      </c>
      <c r="L375" s="2">
        <f t="shared" si="59"/>
        <v>20.575690493239549</v>
      </c>
      <c r="M375" s="2">
        <f t="shared" si="60"/>
        <v>3.8028160865681544</v>
      </c>
      <c r="N375" s="6"/>
      <c r="O375" s="2" t="s">
        <v>1367</v>
      </c>
      <c r="P375" s="2">
        <v>4.22599999999992</v>
      </c>
      <c r="Q375" s="2" t="s">
        <v>1368</v>
      </c>
      <c r="R375" s="1">
        <f t="shared" si="61"/>
        <v>20.552627482585912</v>
      </c>
      <c r="S375" s="1">
        <f t="shared" si="62"/>
        <v>3.8028070972445844</v>
      </c>
      <c r="T375" s="1">
        <f t="shared" si="63"/>
        <v>3.802703317657488</v>
      </c>
      <c r="U375" s="1">
        <f t="shared" si="64"/>
        <v>3.8027033206445529</v>
      </c>
      <c r="V375" s="1">
        <f t="shared" si="65"/>
        <v>3.8025995500181344</v>
      </c>
    </row>
    <row r="376" spans="1:22" x14ac:dyDescent="0.25">
      <c r="A376" s="6" t="s">
        <v>1369</v>
      </c>
      <c r="B376" s="6">
        <v>4.2319999999999203</v>
      </c>
      <c r="C376" s="6" t="s">
        <v>1370</v>
      </c>
      <c r="D376" s="6">
        <f t="shared" si="55"/>
        <v>20.575680386851637</v>
      </c>
      <c r="E376" s="6">
        <f t="shared" si="56"/>
        <v>3.8025972792726641</v>
      </c>
      <c r="F376" s="6"/>
      <c r="G376" s="2" t="s">
        <v>1369</v>
      </c>
      <c r="H376" s="2">
        <v>4.2319999999999203</v>
      </c>
      <c r="I376" s="2" t="s">
        <v>1370</v>
      </c>
      <c r="J376" s="2">
        <f t="shared" si="57"/>
        <v>20.575690527293531</v>
      </c>
      <c r="K376" s="2">
        <f t="shared" si="58"/>
        <v>3.8025971819854405</v>
      </c>
      <c r="L376" s="2">
        <f t="shared" si="59"/>
        <v>20.598506110385443</v>
      </c>
      <c r="M376" s="2">
        <f t="shared" si="60"/>
        <v>3.8026085446066351</v>
      </c>
      <c r="N376" s="6"/>
      <c r="O376" s="2" t="s">
        <v>1369</v>
      </c>
      <c r="P376" s="2">
        <v>4.2319999999999203</v>
      </c>
      <c r="Q376" s="2" t="s">
        <v>1370</v>
      </c>
      <c r="R376" s="1">
        <f t="shared" si="61"/>
        <v>20.57544370250978</v>
      </c>
      <c r="S376" s="1">
        <f t="shared" si="62"/>
        <v>3.8025995500181344</v>
      </c>
      <c r="T376" s="1">
        <f t="shared" si="63"/>
        <v>3.8024957883517065</v>
      </c>
      <c r="U376" s="1">
        <f t="shared" si="64"/>
        <v>3.8024957913380835</v>
      </c>
      <c r="V376" s="1">
        <f t="shared" si="65"/>
        <v>3.8023920386302708</v>
      </c>
    </row>
    <row r="377" spans="1:22" x14ac:dyDescent="0.25">
      <c r="A377" s="6" t="s">
        <v>1371</v>
      </c>
      <c r="B377" s="6">
        <v>4.2379999999999196</v>
      </c>
      <c r="C377" s="6" t="s">
        <v>1372</v>
      </c>
      <c r="D377" s="6">
        <f t="shared" si="55"/>
        <v>20.598495970527274</v>
      </c>
      <c r="E377" s="6">
        <f t="shared" si="56"/>
        <v>3.8023897621738012</v>
      </c>
      <c r="F377" s="6"/>
      <c r="G377" s="2" t="s">
        <v>1371</v>
      </c>
      <c r="H377" s="2">
        <v>4.2379999999999196</v>
      </c>
      <c r="I377" s="2" t="s">
        <v>1372</v>
      </c>
      <c r="J377" s="2">
        <f t="shared" si="57"/>
        <v>20.598506144473308</v>
      </c>
      <c r="K377" s="2">
        <f t="shared" si="58"/>
        <v>3.8023896645707582</v>
      </c>
      <c r="L377" s="2">
        <f t="shared" si="59"/>
        <v>20.621320482460732</v>
      </c>
      <c r="M377" s="2">
        <f t="shared" si="60"/>
        <v>3.802401038482087</v>
      </c>
      <c r="N377" s="6"/>
      <c r="O377" s="2" t="s">
        <v>1371</v>
      </c>
      <c r="P377" s="2">
        <v>4.2379999999999196</v>
      </c>
      <c r="Q377" s="2" t="s">
        <v>1372</v>
      </c>
      <c r="R377" s="1">
        <f t="shared" si="61"/>
        <v>20.598258677257807</v>
      </c>
      <c r="S377" s="1">
        <f t="shared" si="62"/>
        <v>3.8023920386302708</v>
      </c>
      <c r="T377" s="1">
        <f t="shared" si="63"/>
        <v>3.8022882948803858</v>
      </c>
      <c r="U377" s="1">
        <f t="shared" si="64"/>
        <v>3.8022882978660753</v>
      </c>
      <c r="V377" s="1">
        <f t="shared" si="65"/>
        <v>3.8021845630727427</v>
      </c>
    </row>
    <row r="378" spans="1:22" x14ac:dyDescent="0.25">
      <c r="A378" s="6" t="s">
        <v>1373</v>
      </c>
      <c r="B378" s="6">
        <v>4.2439999999999198</v>
      </c>
      <c r="C378" s="6" t="s">
        <v>1374</v>
      </c>
      <c r="D378" s="6">
        <f t="shared" si="55"/>
        <v>20.621310309100316</v>
      </c>
      <c r="E378" s="6">
        <f t="shared" si="56"/>
        <v>3.8021822809072914</v>
      </c>
      <c r="F378" s="6"/>
      <c r="G378" s="2" t="s">
        <v>1373</v>
      </c>
      <c r="H378" s="2">
        <v>4.2439999999999198</v>
      </c>
      <c r="I378" s="2" t="s">
        <v>1374</v>
      </c>
      <c r="J378" s="2">
        <f t="shared" si="57"/>
        <v>20.621320516582468</v>
      </c>
      <c r="K378" s="2">
        <f t="shared" si="58"/>
        <v>3.8021821829881577</v>
      </c>
      <c r="L378" s="2">
        <f t="shared" si="59"/>
        <v>20.644133609680399</v>
      </c>
      <c r="M378" s="2">
        <f t="shared" si="60"/>
        <v>3.8021935681862593</v>
      </c>
      <c r="N378" s="6"/>
      <c r="O378" s="2" t="s">
        <v>1373</v>
      </c>
      <c r="P378" s="2">
        <v>4.2439999999999198</v>
      </c>
      <c r="Q378" s="2" t="s">
        <v>1374</v>
      </c>
      <c r="R378" s="1">
        <f t="shared" si="61"/>
        <v>20.621072407045002</v>
      </c>
      <c r="S378" s="1">
        <f t="shared" si="62"/>
        <v>3.8021845630727427</v>
      </c>
      <c r="T378" s="1">
        <f t="shared" si="63"/>
        <v>3.8020808372352755</v>
      </c>
      <c r="U378" s="1">
        <f t="shared" si="64"/>
        <v>3.8020808402202775</v>
      </c>
      <c r="V378" s="1">
        <f t="shared" si="65"/>
        <v>3.8019771233373012</v>
      </c>
    </row>
    <row r="379" spans="1:22" x14ac:dyDescent="0.25">
      <c r="A379" s="6" t="s">
        <v>1375</v>
      </c>
      <c r="B379" s="6">
        <v>4.2499999999999201</v>
      </c>
      <c r="C379" s="6" t="s">
        <v>1376</v>
      </c>
      <c r="D379" s="6">
        <f t="shared" si="55"/>
        <v>20.644123402785759</v>
      </c>
      <c r="E379" s="6">
        <f t="shared" si="56"/>
        <v>3.8019748354648848</v>
      </c>
      <c r="F379" s="6"/>
      <c r="G379" s="2" t="s">
        <v>1375</v>
      </c>
      <c r="H379" s="2">
        <v>4.2499999999999201</v>
      </c>
      <c r="I379" s="2" t="s">
        <v>1376</v>
      </c>
      <c r="J379" s="2">
        <f t="shared" si="57"/>
        <v>20.644133643835993</v>
      </c>
      <c r="K379" s="2">
        <f t="shared" si="58"/>
        <v>3.8019747372293908</v>
      </c>
      <c r="L379" s="2">
        <f t="shared" si="59"/>
        <v>20.666945492259369</v>
      </c>
      <c r="M379" s="2">
        <f t="shared" si="60"/>
        <v>3.801986133710904</v>
      </c>
      <c r="N379" s="6"/>
      <c r="O379" s="2" t="s">
        <v>1375</v>
      </c>
      <c r="P379" s="2">
        <v>4.2499999999999201</v>
      </c>
      <c r="Q379" s="2" t="s">
        <v>1376</v>
      </c>
      <c r="R379" s="1">
        <f t="shared" si="61"/>
        <v>20.643884892086323</v>
      </c>
      <c r="S379" s="1">
        <f t="shared" si="62"/>
        <v>3.8019771233373012</v>
      </c>
      <c r="T379" s="1">
        <f t="shared" si="63"/>
        <v>3.8018734154081288</v>
      </c>
      <c r="U379" s="1">
        <f t="shared" si="64"/>
        <v>3.8018734183924439</v>
      </c>
      <c r="V379" s="1">
        <f t="shared" si="65"/>
        <v>3.801769719415701</v>
      </c>
    </row>
    <row r="380" spans="1:22" x14ac:dyDescent="0.25">
      <c r="A380" s="6" t="s">
        <v>1377</v>
      </c>
      <c r="B380" s="6">
        <v>4.2559999999999203</v>
      </c>
      <c r="C380" s="6" t="s">
        <v>1378</v>
      </c>
      <c r="D380" s="6">
        <f t="shared" si="55"/>
        <v>20.666935251798549</v>
      </c>
      <c r="E380" s="6">
        <f t="shared" si="56"/>
        <v>3.8017674258383347</v>
      </c>
      <c r="F380" s="6"/>
      <c r="G380" s="2" t="s">
        <v>1377</v>
      </c>
      <c r="H380" s="2">
        <v>4.2559999999999203</v>
      </c>
      <c r="I380" s="2" t="s">
        <v>1378</v>
      </c>
      <c r="J380" s="2">
        <f t="shared" si="57"/>
        <v>20.666945526448814</v>
      </c>
      <c r="K380" s="2">
        <f t="shared" si="58"/>
        <v>3.8017673272862105</v>
      </c>
      <c r="L380" s="2">
        <f t="shared" si="59"/>
        <v>20.68975613041253</v>
      </c>
      <c r="M380" s="2">
        <f t="shared" si="60"/>
        <v>3.8017787350477756</v>
      </c>
      <c r="N380" s="6"/>
      <c r="O380" s="2" t="s">
        <v>1377</v>
      </c>
      <c r="P380" s="2">
        <v>4.2559999999999203</v>
      </c>
      <c r="Q380" s="2" t="s">
        <v>1378</v>
      </c>
      <c r="R380" s="1">
        <f t="shared" si="61"/>
        <v>20.666696132596677</v>
      </c>
      <c r="S380" s="1">
        <f t="shared" si="62"/>
        <v>3.801769719415701</v>
      </c>
      <c r="T380" s="1">
        <f t="shared" si="63"/>
        <v>3.8016660293907005</v>
      </c>
      <c r="U380" s="1">
        <f t="shared" si="64"/>
        <v>3.8016660323743285</v>
      </c>
      <c r="V380" s="1">
        <f t="shared" si="65"/>
        <v>3.8015623512996974</v>
      </c>
    </row>
    <row r="381" spans="1:22" x14ac:dyDescent="0.25">
      <c r="A381" s="6" t="s">
        <v>1379</v>
      </c>
      <c r="B381" s="6">
        <v>4.2619999999999196</v>
      </c>
      <c r="C381" s="6" t="s">
        <v>1380</v>
      </c>
      <c r="D381" s="6">
        <f t="shared" si="55"/>
        <v>20.689745856353579</v>
      </c>
      <c r="E381" s="6">
        <f t="shared" si="56"/>
        <v>3.8015600520193975</v>
      </c>
      <c r="F381" s="6"/>
      <c r="G381" s="2" t="s">
        <v>1379</v>
      </c>
      <c r="H381" s="2">
        <v>4.2619999999999196</v>
      </c>
      <c r="I381" s="2" t="s">
        <v>1380</v>
      </c>
      <c r="J381" s="2">
        <f t="shared" si="57"/>
        <v>20.689756164635817</v>
      </c>
      <c r="K381" s="2">
        <f t="shared" si="58"/>
        <v>3.801559953150373</v>
      </c>
      <c r="L381" s="2">
        <f t="shared" si="59"/>
        <v>20.712565524354719</v>
      </c>
      <c r="M381" s="2">
        <f t="shared" si="60"/>
        <v>3.8015713721886311</v>
      </c>
      <c r="N381" s="6"/>
      <c r="O381" s="2" t="s">
        <v>1379</v>
      </c>
      <c r="P381" s="2">
        <v>4.2619999999999196</v>
      </c>
      <c r="Q381" s="2" t="s">
        <v>1380</v>
      </c>
      <c r="R381" s="1">
        <f t="shared" si="61"/>
        <v>20.689506128790921</v>
      </c>
      <c r="S381" s="1">
        <f t="shared" si="62"/>
        <v>3.8015623512996974</v>
      </c>
      <c r="T381" s="1">
        <f t="shared" si="63"/>
        <v>3.8014586791747487</v>
      </c>
      <c r="U381" s="1">
        <f t="shared" si="64"/>
        <v>3.8014586821576897</v>
      </c>
      <c r="V381" s="1">
        <f t="shared" si="65"/>
        <v>3.8013550189810501</v>
      </c>
    </row>
    <row r="382" spans="1:22" x14ac:dyDescent="0.25">
      <c r="A382" s="6" t="s">
        <v>1381</v>
      </c>
      <c r="B382" s="6">
        <v>4.2679999999999199</v>
      </c>
      <c r="C382" s="6" t="s">
        <v>1382</v>
      </c>
      <c r="D382" s="6">
        <f t="shared" si="55"/>
        <v>20.712555216665695</v>
      </c>
      <c r="E382" s="6">
        <f t="shared" si="56"/>
        <v>3.80135271399983</v>
      </c>
      <c r="F382" s="6"/>
      <c r="G382" s="2" t="s">
        <v>1381</v>
      </c>
      <c r="H382" s="2">
        <v>4.2679999999999199</v>
      </c>
      <c r="I382" s="2" t="s">
        <v>1382</v>
      </c>
      <c r="J382" s="2">
        <f t="shared" si="57"/>
        <v>20.712565558611836</v>
      </c>
      <c r="K382" s="2">
        <f t="shared" si="58"/>
        <v>3.8013526148136356</v>
      </c>
      <c r="L382" s="2">
        <f t="shared" si="59"/>
        <v>20.735373674300718</v>
      </c>
      <c r="M382" s="2">
        <f t="shared" si="60"/>
        <v>3.8013640451252293</v>
      </c>
      <c r="N382" s="6"/>
      <c r="O382" s="2" t="s">
        <v>1381</v>
      </c>
      <c r="P382" s="2">
        <v>4.2679999999999199</v>
      </c>
      <c r="Q382" s="2" t="s">
        <v>1382</v>
      </c>
      <c r="R382" s="1">
        <f t="shared" si="61"/>
        <v>20.712314880883866</v>
      </c>
      <c r="S382" s="1">
        <f t="shared" si="62"/>
        <v>3.8013550189810501</v>
      </c>
      <c r="T382" s="1">
        <f t="shared" si="63"/>
        <v>3.8012513647520323</v>
      </c>
      <c r="U382" s="1">
        <f t="shared" si="64"/>
        <v>3.8012513677342872</v>
      </c>
      <c r="V382" s="1">
        <f t="shared" si="65"/>
        <v>3.8011477224515193</v>
      </c>
    </row>
    <row r="383" spans="1:22" x14ac:dyDescent="0.25">
      <c r="A383" s="6" t="s">
        <v>1383</v>
      </c>
      <c r="B383" s="6">
        <v>4.2739999999999201</v>
      </c>
      <c r="C383" s="6" t="s">
        <v>1384</v>
      </c>
      <c r="D383" s="6">
        <f t="shared" si="55"/>
        <v>20.735363332949696</v>
      </c>
      <c r="E383" s="6">
        <f t="shared" si="56"/>
        <v>3.8011454117713934</v>
      </c>
      <c r="F383" s="6"/>
      <c r="G383" s="2" t="s">
        <v>1383</v>
      </c>
      <c r="H383" s="2">
        <v>4.2739999999999201</v>
      </c>
      <c r="I383" s="2" t="s">
        <v>1384</v>
      </c>
      <c r="J383" s="2">
        <f t="shared" si="57"/>
        <v>20.735373708591652</v>
      </c>
      <c r="K383" s="2">
        <f t="shared" si="58"/>
        <v>3.8011453122677592</v>
      </c>
      <c r="L383" s="2">
        <f t="shared" si="59"/>
        <v>20.758180580465257</v>
      </c>
      <c r="M383" s="2">
        <f t="shared" si="60"/>
        <v>3.801156753849332</v>
      </c>
      <c r="N383" s="6"/>
      <c r="O383" s="2" t="s">
        <v>1383</v>
      </c>
      <c r="P383" s="2">
        <v>4.2739999999999201</v>
      </c>
      <c r="Q383" s="2" t="s">
        <v>1384</v>
      </c>
      <c r="R383" s="1">
        <f t="shared" si="61"/>
        <v>20.735122389090272</v>
      </c>
      <c r="S383" s="1">
        <f t="shared" si="62"/>
        <v>3.8011477224515193</v>
      </c>
      <c r="T383" s="1">
        <f t="shared" si="63"/>
        <v>3.8010440861143144</v>
      </c>
      <c r="U383" s="1">
        <f t="shared" si="64"/>
        <v>3.8010440890958828</v>
      </c>
      <c r="V383" s="1">
        <f t="shared" si="65"/>
        <v>3.8009404617028686</v>
      </c>
    </row>
    <row r="384" spans="1:22" x14ac:dyDescent="0.25">
      <c r="A384" s="6" t="s">
        <v>1385</v>
      </c>
      <c r="B384" s="6">
        <v>4.2799999999999203</v>
      </c>
      <c r="C384" s="6" t="s">
        <v>1386</v>
      </c>
      <c r="D384" s="6">
        <f t="shared" si="55"/>
        <v>20.758170205420324</v>
      </c>
      <c r="E384" s="6">
        <f t="shared" si="56"/>
        <v>3.8009381453258504</v>
      </c>
      <c r="F384" s="6"/>
      <c r="G384" s="2" t="s">
        <v>1385</v>
      </c>
      <c r="H384" s="2">
        <v>4.2799999999999203</v>
      </c>
      <c r="I384" s="2" t="s">
        <v>1386</v>
      </c>
      <c r="J384" s="2">
        <f t="shared" si="57"/>
        <v>20.758180614790003</v>
      </c>
      <c r="K384" s="2">
        <f t="shared" si="58"/>
        <v>3.8009380455045068</v>
      </c>
      <c r="L384" s="2">
        <f t="shared" si="59"/>
        <v>20.78098624306303</v>
      </c>
      <c r="M384" s="2">
        <f t="shared" si="60"/>
        <v>3.8009494983527028</v>
      </c>
      <c r="N384" s="6"/>
      <c r="O384" s="2" t="s">
        <v>1385</v>
      </c>
      <c r="P384" s="2">
        <v>4.2799999999999203</v>
      </c>
      <c r="Q384" s="2" t="s">
        <v>1386</v>
      </c>
      <c r="R384" s="1">
        <f t="shared" si="61"/>
        <v>20.757928653624845</v>
      </c>
      <c r="S384" s="1">
        <f t="shared" si="62"/>
        <v>3.8009404617028686</v>
      </c>
      <c r="T384" s="1">
        <f t="shared" si="63"/>
        <v>3.800836843253359</v>
      </c>
      <c r="U384" s="1">
        <f t="shared" si="64"/>
        <v>3.8008368462342412</v>
      </c>
      <c r="V384" s="1">
        <f t="shared" si="65"/>
        <v>3.800733236726864</v>
      </c>
    </row>
    <row r="385" spans="1:22" x14ac:dyDescent="0.25">
      <c r="A385" s="6" t="s">
        <v>1387</v>
      </c>
      <c r="B385" s="6">
        <v>4.2859999999999197</v>
      </c>
      <c r="C385" s="6" t="s">
        <v>1388</v>
      </c>
      <c r="D385" s="6">
        <f t="shared" si="55"/>
        <v>20.780975834292278</v>
      </c>
      <c r="E385" s="6">
        <f t="shared" si="56"/>
        <v>3.8007309146549653</v>
      </c>
      <c r="F385" s="6"/>
      <c r="G385" s="2" t="s">
        <v>1387</v>
      </c>
      <c r="H385" s="2">
        <v>4.2859999999999197</v>
      </c>
      <c r="I385" s="2" t="s">
        <v>1388</v>
      </c>
      <c r="J385" s="2">
        <f t="shared" si="57"/>
        <v>20.780986277421576</v>
      </c>
      <c r="K385" s="2">
        <f t="shared" si="58"/>
        <v>3.8007308145156435</v>
      </c>
      <c r="L385" s="2">
        <f t="shared" si="59"/>
        <v>20.803790662308671</v>
      </c>
      <c r="M385" s="2">
        <f t="shared" si="60"/>
        <v>3.8007422786271086</v>
      </c>
      <c r="N385" s="6"/>
      <c r="O385" s="2" t="s">
        <v>1387</v>
      </c>
      <c r="P385" s="2">
        <v>4.2859999999999197</v>
      </c>
      <c r="Q385" s="2" t="s">
        <v>1388</v>
      </c>
      <c r="R385" s="1">
        <f t="shared" si="61"/>
        <v>20.780733674702251</v>
      </c>
      <c r="S385" s="1">
        <f t="shared" si="62"/>
        <v>3.800733236726864</v>
      </c>
      <c r="T385" s="1">
        <f t="shared" si="63"/>
        <v>3.8006296361609331</v>
      </c>
      <c r="U385" s="1">
        <f t="shared" si="64"/>
        <v>3.8006296391411296</v>
      </c>
      <c r="V385" s="1">
        <f t="shared" si="65"/>
        <v>3.8005260475152731</v>
      </c>
    </row>
    <row r="386" spans="1:22" x14ac:dyDescent="0.25">
      <c r="A386" s="6" t="s">
        <v>1389</v>
      </c>
      <c r="B386" s="6">
        <v>4.2919999999999199</v>
      </c>
      <c r="C386" s="6" t="s">
        <v>1390</v>
      </c>
      <c r="D386" s="6">
        <f t="shared" si="55"/>
        <v>20.803780219780208</v>
      </c>
      <c r="E386" s="6">
        <f t="shared" si="56"/>
        <v>3.800523719750506</v>
      </c>
      <c r="F386" s="6"/>
      <c r="G386" s="2" t="s">
        <v>1389</v>
      </c>
      <c r="H386" s="2">
        <v>4.2919999999999199</v>
      </c>
      <c r="I386" s="2" t="s">
        <v>1390</v>
      </c>
      <c r="J386" s="2">
        <f t="shared" si="57"/>
        <v>20.803790696701004</v>
      </c>
      <c r="K386" s="2">
        <f t="shared" si="58"/>
        <v>3.800523619292937</v>
      </c>
      <c r="L386" s="2">
        <f t="shared" si="59"/>
        <v>20.826593838416763</v>
      </c>
      <c r="M386" s="2">
        <f t="shared" si="60"/>
        <v>3.8005350946643173</v>
      </c>
      <c r="N386" s="6"/>
      <c r="O386" s="2" t="s">
        <v>1389</v>
      </c>
      <c r="P386" s="2">
        <v>4.2919999999999199</v>
      </c>
      <c r="Q386" s="2" t="s">
        <v>1390</v>
      </c>
      <c r="R386" s="1">
        <f t="shared" si="61"/>
        <v>20.803537452537096</v>
      </c>
      <c r="S386" s="1">
        <f t="shared" si="62"/>
        <v>3.8005260475152731</v>
      </c>
      <c r="T386" s="1">
        <f t="shared" si="63"/>
        <v>3.8004224648288063</v>
      </c>
      <c r="U386" s="1">
        <f t="shared" si="64"/>
        <v>3.8004224678083167</v>
      </c>
      <c r="V386" s="1">
        <f t="shared" si="65"/>
        <v>3.8003188940598673</v>
      </c>
    </row>
    <row r="387" spans="1:22" x14ac:dyDescent="0.25">
      <c r="A387" s="6" t="s">
        <v>1391</v>
      </c>
      <c r="B387" s="6">
        <v>4.2979999999999201</v>
      </c>
      <c r="C387" s="6" t="s">
        <v>1392</v>
      </c>
      <c r="D387" s="6">
        <f t="shared" si="55"/>
        <v>20.82658336209871</v>
      </c>
      <c r="E387" s="6">
        <f t="shared" si="56"/>
        <v>3.8003165606042426</v>
      </c>
      <c r="F387" s="6"/>
      <c r="G387" s="2" t="s">
        <v>1391</v>
      </c>
      <c r="H387" s="2">
        <v>4.2979999999999201</v>
      </c>
      <c r="I387" s="2" t="s">
        <v>1392</v>
      </c>
      <c r="J387" s="2">
        <f t="shared" si="57"/>
        <v>20.826593872842874</v>
      </c>
      <c r="K387" s="2">
        <f t="shared" si="58"/>
        <v>3.8003164598281569</v>
      </c>
      <c r="L387" s="2">
        <f t="shared" si="59"/>
        <v>20.849395771601845</v>
      </c>
      <c r="M387" s="2">
        <f t="shared" si="60"/>
        <v>3.8003279464561004</v>
      </c>
      <c r="N387" s="6"/>
      <c r="O387" s="2" t="s">
        <v>1391</v>
      </c>
      <c r="P387" s="2">
        <v>4.2979999999999201</v>
      </c>
      <c r="Q387" s="2" t="s">
        <v>1392</v>
      </c>
      <c r="R387" s="1">
        <f t="shared" si="61"/>
        <v>20.826339987343946</v>
      </c>
      <c r="S387" s="1">
        <f t="shared" si="62"/>
        <v>3.8003188940598673</v>
      </c>
      <c r="T387" s="1">
        <f t="shared" si="63"/>
        <v>3.8002153292487497</v>
      </c>
      <c r="U387" s="1">
        <f t="shared" si="64"/>
        <v>3.8002153322275749</v>
      </c>
      <c r="V387" s="1">
        <f t="shared" si="65"/>
        <v>3.8001117763524186</v>
      </c>
    </row>
    <row r="388" spans="1:22" x14ac:dyDescent="0.25">
      <c r="A388" s="6" t="s">
        <v>1393</v>
      </c>
      <c r="B388" s="6">
        <v>4.3039999999999203</v>
      </c>
      <c r="C388" s="6" t="s">
        <v>1394</v>
      </c>
      <c r="D388" s="6">
        <f t="shared" si="55"/>
        <v>20.849385261462334</v>
      </c>
      <c r="E388" s="6">
        <f t="shared" si="56"/>
        <v>3.8001094372079463</v>
      </c>
      <c r="F388" s="6"/>
      <c r="G388" s="2" t="s">
        <v>1393</v>
      </c>
      <c r="H388" s="2">
        <v>4.3039999999999203</v>
      </c>
      <c r="I388" s="2" t="s">
        <v>1394</v>
      </c>
      <c r="J388" s="2">
        <f t="shared" si="57"/>
        <v>20.849395806061729</v>
      </c>
      <c r="K388" s="2">
        <f t="shared" si="58"/>
        <v>3.800109336113076</v>
      </c>
      <c r="L388" s="2">
        <f t="shared" si="59"/>
        <v>20.872196462078406</v>
      </c>
      <c r="M388" s="2">
        <f t="shared" si="60"/>
        <v>3.8001208339942312</v>
      </c>
      <c r="N388" s="6"/>
      <c r="O388" s="2" t="s">
        <v>1393</v>
      </c>
      <c r="P388" s="2">
        <v>4.3039999999999203</v>
      </c>
      <c r="Q388" s="2" t="s">
        <v>1394</v>
      </c>
      <c r="R388" s="1">
        <f t="shared" si="61"/>
        <v>20.84914127933731</v>
      </c>
      <c r="S388" s="1">
        <f t="shared" si="62"/>
        <v>3.8001117763524186</v>
      </c>
      <c r="T388" s="1">
        <f t="shared" si="63"/>
        <v>3.8000082294125384</v>
      </c>
      <c r="U388" s="1">
        <f t="shared" si="64"/>
        <v>3.8000082323906779</v>
      </c>
      <c r="V388" s="1">
        <f t="shared" si="65"/>
        <v>3.7999046943847028</v>
      </c>
    </row>
    <row r="389" spans="1:22" x14ac:dyDescent="0.25">
      <c r="A389" s="6" t="s">
        <v>1395</v>
      </c>
      <c r="B389" s="6">
        <v>4.3099999999999197</v>
      </c>
      <c r="C389" s="6" t="s">
        <v>1396</v>
      </c>
      <c r="D389" s="6">
        <f t="shared" si="55"/>
        <v>20.872185918085581</v>
      </c>
      <c r="E389" s="6">
        <f t="shared" si="56"/>
        <v>3.7999023495533928</v>
      </c>
      <c r="F389" s="6"/>
      <c r="G389" s="2" t="s">
        <v>1395</v>
      </c>
      <c r="H389" s="2">
        <v>4.3099999999999197</v>
      </c>
      <c r="I389" s="2" t="s">
        <v>1396</v>
      </c>
      <c r="J389" s="2">
        <f t="shared" si="57"/>
        <v>20.872196496572052</v>
      </c>
      <c r="K389" s="2">
        <f t="shared" si="58"/>
        <v>3.7999022481394684</v>
      </c>
      <c r="L389" s="2">
        <f t="shared" si="59"/>
        <v>20.894995910060889</v>
      </c>
      <c r="M389" s="2">
        <f t="shared" si="60"/>
        <v>3.7999137572704851</v>
      </c>
      <c r="N389" s="6"/>
      <c r="O389" s="2" t="s">
        <v>1395</v>
      </c>
      <c r="P389" s="2">
        <v>4.3099999999999197</v>
      </c>
      <c r="Q389" s="2" t="s">
        <v>1396</v>
      </c>
      <c r="R389" s="1">
        <f t="shared" si="61"/>
        <v>20.871941328731655</v>
      </c>
      <c r="S389" s="1">
        <f t="shared" si="62"/>
        <v>3.7999046943847028</v>
      </c>
      <c r="T389" s="1">
        <f t="shared" si="63"/>
        <v>3.7998011653119477</v>
      </c>
      <c r="U389" s="1">
        <f t="shared" si="64"/>
        <v>3.799801168289402</v>
      </c>
      <c r="V389" s="1">
        <f t="shared" si="65"/>
        <v>3.7996976481484968</v>
      </c>
    </row>
    <row r="390" spans="1:22" x14ac:dyDescent="0.25">
      <c r="A390" s="6" t="s">
        <v>1397</v>
      </c>
      <c r="B390" s="6">
        <v>4.3159999999999199</v>
      </c>
      <c r="C390" s="6" t="s">
        <v>1398</v>
      </c>
      <c r="D390" s="6">
        <f t="shared" ref="D390:D453" si="66">D389+(0.006*E389)</f>
        <v>20.894985332182902</v>
      </c>
      <c r="E390" s="6">
        <f t="shared" ref="E390:E453" si="67">4-(D390/(100+B390))</f>
        <v>3.7996952976323581</v>
      </c>
      <c r="F390" s="6"/>
      <c r="G390" s="2" t="s">
        <v>1397</v>
      </c>
      <c r="H390" s="2">
        <v>4.3159999999999199</v>
      </c>
      <c r="I390" s="2" t="s">
        <v>1398</v>
      </c>
      <c r="J390" s="2">
        <f t="shared" ref="J390:J453" si="68">J389+((0.006*0.5)*(K389+M389))</f>
        <v>20.894995944588281</v>
      </c>
      <c r="K390" s="2">
        <f t="shared" ref="K390:K453" si="69">4-(J390/(100+H390))</f>
        <v>3.7996951958991114</v>
      </c>
      <c r="L390" s="2">
        <f t="shared" ref="L390:L453" si="70">J390+(0.006*K390)</f>
        <v>20.917794115763677</v>
      </c>
      <c r="M390" s="2">
        <f t="shared" ref="M390:M453" si="71">4-(J390/(100+(H390+0.006)))</f>
        <v>3.7997067162766407</v>
      </c>
      <c r="N390" s="6"/>
      <c r="O390" s="2" t="s">
        <v>1397</v>
      </c>
      <c r="P390" s="2">
        <v>4.3159999999999199</v>
      </c>
      <c r="Q390" s="2" t="s">
        <v>1398</v>
      </c>
      <c r="R390" s="1">
        <f t="shared" ref="R390:R453" si="72">R389+(((1/6)*0.006)*(S389+(2*T389)+(U389*2)+V389))</f>
        <v>20.89474013574139</v>
      </c>
      <c r="S390" s="1">
        <f t="shared" ref="S390:S453" si="73">4-(R390/(100+P390))</f>
        <v>3.7996976481484968</v>
      </c>
      <c r="T390" s="1">
        <f t="shared" ref="T390:T453" si="74">4-((R390+(0.5*S390*0.006))/(100+(P390+(0.5*0.006))))</f>
        <v>3.7995941369387567</v>
      </c>
      <c r="U390" s="1">
        <f t="shared" ref="U390:U453" si="75">4-((R390+(0.5*T390*0.006))/(100+(P390+(0.5*0.006))))</f>
        <v>3.7995941399155262</v>
      </c>
      <c r="V390" s="1">
        <f t="shared" ref="V390:V453" si="76">4-((R390+(U390*0.006))/(100+(P390+0.006)))</f>
        <v>3.7994906376355813</v>
      </c>
    </row>
    <row r="391" spans="1:22" x14ac:dyDescent="0.25">
      <c r="A391" s="6" t="s">
        <v>1399</v>
      </c>
      <c r="B391" s="6">
        <v>4.3219999999999201</v>
      </c>
      <c r="C391" s="6" t="s">
        <v>1400</v>
      </c>
      <c r="D391" s="6">
        <f t="shared" si="66"/>
        <v>20.917783503968696</v>
      </c>
      <c r="E391" s="6">
        <f t="shared" si="67"/>
        <v>3.7994882814366222</v>
      </c>
      <c r="F391" s="6"/>
      <c r="G391" s="2" t="s">
        <v>1399</v>
      </c>
      <c r="H391" s="2">
        <v>4.3219999999999201</v>
      </c>
      <c r="I391" s="2" t="s">
        <v>1400</v>
      </c>
      <c r="J391" s="2">
        <f t="shared" si="68"/>
        <v>20.917794150324809</v>
      </c>
      <c r="K391" s="2">
        <f t="shared" si="69"/>
        <v>3.7994881793837845</v>
      </c>
      <c r="L391" s="2">
        <f t="shared" si="70"/>
        <v>20.940591079401113</v>
      </c>
      <c r="M391" s="2">
        <f t="shared" si="71"/>
        <v>3.7994997110044779</v>
      </c>
      <c r="N391" s="6"/>
      <c r="O391" s="2" t="s">
        <v>1399</v>
      </c>
      <c r="P391" s="2">
        <v>4.3219999999999201</v>
      </c>
      <c r="Q391" s="2" t="s">
        <v>1400</v>
      </c>
      <c r="R391" s="1">
        <f t="shared" si="72"/>
        <v>20.917537700580883</v>
      </c>
      <c r="S391" s="1">
        <f t="shared" si="73"/>
        <v>3.7994906376355813</v>
      </c>
      <c r="T391" s="1">
        <f t="shared" si="74"/>
        <v>3.7993871442847467</v>
      </c>
      <c r="U391" s="1">
        <f t="shared" si="75"/>
        <v>3.7993871472608314</v>
      </c>
      <c r="V391" s="1">
        <f t="shared" si="76"/>
        <v>3.799283662837738</v>
      </c>
    </row>
    <row r="392" spans="1:22" x14ac:dyDescent="0.25">
      <c r="A392" s="6" t="s">
        <v>1401</v>
      </c>
      <c r="B392" s="6">
        <v>4.3279999999999204</v>
      </c>
      <c r="C392" s="6" t="s">
        <v>1402</v>
      </c>
      <c r="D392" s="6">
        <f t="shared" si="66"/>
        <v>20.940580433657317</v>
      </c>
      <c r="E392" s="6">
        <f t="shared" si="67"/>
        <v>3.7992813009579658</v>
      </c>
      <c r="F392" s="6"/>
      <c r="G392" s="2" t="s">
        <v>1401</v>
      </c>
      <c r="H392" s="2">
        <v>4.3279999999999204</v>
      </c>
      <c r="I392" s="2" t="s">
        <v>1402</v>
      </c>
      <c r="J392" s="2">
        <f t="shared" si="68"/>
        <v>20.940591113995975</v>
      </c>
      <c r="K392" s="2">
        <f t="shared" si="69"/>
        <v>3.7992811985852697</v>
      </c>
      <c r="L392" s="2">
        <f t="shared" si="70"/>
        <v>20.963386801187486</v>
      </c>
      <c r="M392" s="2">
        <f t="shared" si="71"/>
        <v>3.7992927414457798</v>
      </c>
      <c r="N392" s="6"/>
      <c r="O392" s="2" t="s">
        <v>1401</v>
      </c>
      <c r="P392" s="2">
        <v>4.3279999999999204</v>
      </c>
      <c r="Q392" s="2" t="s">
        <v>1402</v>
      </c>
      <c r="R392" s="1">
        <f t="shared" si="72"/>
        <v>20.940334023464448</v>
      </c>
      <c r="S392" s="1">
        <f t="shared" si="73"/>
        <v>3.799283662837738</v>
      </c>
      <c r="T392" s="1">
        <f t="shared" si="74"/>
        <v>3.799180187341701</v>
      </c>
      <c r="U392" s="1">
        <f t="shared" si="75"/>
        <v>3.7991801903171014</v>
      </c>
      <c r="V392" s="1">
        <f t="shared" si="76"/>
        <v>3.7990767237467522</v>
      </c>
    </row>
    <row r="393" spans="1:22" x14ac:dyDescent="0.25">
      <c r="A393" s="6" t="s">
        <v>1403</v>
      </c>
      <c r="B393" s="6">
        <v>4.3339999999999197</v>
      </c>
      <c r="C393" s="6" t="s">
        <v>1404</v>
      </c>
      <c r="D393" s="6">
        <f t="shared" si="66"/>
        <v>20.963376121463064</v>
      </c>
      <c r="E393" s="6">
        <f t="shared" si="67"/>
        <v>3.7990743561881737</v>
      </c>
      <c r="F393" s="6"/>
      <c r="G393" s="2" t="s">
        <v>1403</v>
      </c>
      <c r="H393" s="2">
        <v>4.3339999999999197</v>
      </c>
      <c r="I393" s="2" t="s">
        <v>1404</v>
      </c>
      <c r="J393" s="2">
        <f t="shared" si="68"/>
        <v>20.963386835816067</v>
      </c>
      <c r="K393" s="2">
        <f t="shared" si="69"/>
        <v>3.7990742534953506</v>
      </c>
      <c r="L393" s="2">
        <f t="shared" si="70"/>
        <v>20.986181281337039</v>
      </c>
      <c r="M393" s="2">
        <f t="shared" si="71"/>
        <v>3.7990858075923319</v>
      </c>
      <c r="N393" s="6"/>
      <c r="O393" s="2" t="s">
        <v>1403</v>
      </c>
      <c r="P393" s="2">
        <v>4.3339999999999197</v>
      </c>
      <c r="Q393" s="2" t="s">
        <v>1404</v>
      </c>
      <c r="R393" s="1">
        <f t="shared" si="72"/>
        <v>20.963129104606349</v>
      </c>
      <c r="S393" s="1">
        <f t="shared" si="73"/>
        <v>3.7990767237467522</v>
      </c>
      <c r="T393" s="1">
        <f t="shared" si="74"/>
        <v>3.798973266101406</v>
      </c>
      <c r="U393" s="1">
        <f t="shared" si="75"/>
        <v>3.798973269076122</v>
      </c>
      <c r="V393" s="1">
        <f t="shared" si="76"/>
        <v>3.7988698203544105</v>
      </c>
    </row>
    <row r="394" spans="1:22" x14ac:dyDescent="0.25">
      <c r="A394" s="6" t="s">
        <v>1405</v>
      </c>
      <c r="B394" s="6">
        <v>4.3399999999999199</v>
      </c>
      <c r="C394" s="6" t="s">
        <v>1406</v>
      </c>
      <c r="D394" s="6">
        <f t="shared" si="66"/>
        <v>20.986170567600194</v>
      </c>
      <c r="E394" s="6">
        <f t="shared" si="67"/>
        <v>3.798867447119032</v>
      </c>
      <c r="F394" s="6"/>
      <c r="G394" s="2" t="s">
        <v>1405</v>
      </c>
      <c r="H394" s="2">
        <v>4.3399999999999199</v>
      </c>
      <c r="I394" s="2" t="s">
        <v>1406</v>
      </c>
      <c r="J394" s="2">
        <f t="shared" si="68"/>
        <v>20.986181315999328</v>
      </c>
      <c r="K394" s="2">
        <f t="shared" si="69"/>
        <v>3.7988673441058141</v>
      </c>
      <c r="L394" s="2">
        <f t="shared" si="70"/>
        <v>21.008974520063962</v>
      </c>
      <c r="M394" s="2">
        <f t="shared" si="71"/>
        <v>3.7988789094359214</v>
      </c>
      <c r="N394" s="6"/>
      <c r="O394" s="2" t="s">
        <v>1405</v>
      </c>
      <c r="P394" s="2">
        <v>4.3399999999999199</v>
      </c>
      <c r="Q394" s="2" t="s">
        <v>1406</v>
      </c>
      <c r="R394" s="1">
        <f t="shared" si="72"/>
        <v>20.985922944220803</v>
      </c>
      <c r="S394" s="1">
        <f t="shared" si="73"/>
        <v>3.7988698203544105</v>
      </c>
      <c r="T394" s="1">
        <f t="shared" si="74"/>
        <v>3.7987663805556493</v>
      </c>
      <c r="U394" s="1">
        <f t="shared" si="75"/>
        <v>3.798766383529681</v>
      </c>
      <c r="V394" s="1">
        <f t="shared" si="76"/>
        <v>3.7986629526525024</v>
      </c>
    </row>
    <row r="395" spans="1:22" x14ac:dyDescent="0.25">
      <c r="A395" s="6" t="s">
        <v>1407</v>
      </c>
      <c r="B395" s="6">
        <v>4.3459999999999201</v>
      </c>
      <c r="C395" s="6" t="s">
        <v>1408</v>
      </c>
      <c r="D395" s="6">
        <f t="shared" si="66"/>
        <v>21.008963772282907</v>
      </c>
      <c r="E395" s="6">
        <f t="shared" si="67"/>
        <v>3.7986605737423291</v>
      </c>
      <c r="F395" s="6"/>
      <c r="G395" s="2" t="s">
        <v>1407</v>
      </c>
      <c r="H395" s="2">
        <v>4.3459999999999201</v>
      </c>
      <c r="I395" s="2" t="s">
        <v>1408</v>
      </c>
      <c r="J395" s="2">
        <f t="shared" si="68"/>
        <v>21.008974554759952</v>
      </c>
      <c r="K395" s="2">
        <f t="shared" si="69"/>
        <v>3.798660470408449</v>
      </c>
      <c r="L395" s="2">
        <f t="shared" si="70"/>
        <v>21.031766517582401</v>
      </c>
      <c r="M395" s="2">
        <f t="shared" si="71"/>
        <v>3.7986720469683384</v>
      </c>
      <c r="N395" s="6"/>
      <c r="O395" s="2" t="s">
        <v>1407</v>
      </c>
      <c r="P395" s="2">
        <v>4.3459999999999201</v>
      </c>
      <c r="Q395" s="2" t="s">
        <v>1408</v>
      </c>
      <c r="R395" s="1">
        <f t="shared" si="72"/>
        <v>21.00871554252198</v>
      </c>
      <c r="S395" s="1">
        <f t="shared" si="73"/>
        <v>3.7986629526525024</v>
      </c>
      <c r="T395" s="1">
        <f t="shared" si="74"/>
        <v>3.7985595306962217</v>
      </c>
      <c r="U395" s="1">
        <f t="shared" si="75"/>
        <v>3.7985595336695694</v>
      </c>
      <c r="V395" s="1">
        <f t="shared" si="76"/>
        <v>3.7984561206328196</v>
      </c>
    </row>
    <row r="396" spans="1:22" x14ac:dyDescent="0.25">
      <c r="A396" s="6" t="s">
        <v>1409</v>
      </c>
      <c r="B396" s="6">
        <v>4.3519999999999204</v>
      </c>
      <c r="C396" s="6" t="s">
        <v>1410</v>
      </c>
      <c r="D396" s="6">
        <f t="shared" si="66"/>
        <v>21.031755735725362</v>
      </c>
      <c r="E396" s="6">
        <f t="shared" si="67"/>
        <v>3.7984537360498565</v>
      </c>
      <c r="F396" s="6"/>
      <c r="G396" s="2" t="s">
        <v>1409</v>
      </c>
      <c r="H396" s="2">
        <v>4.3519999999999204</v>
      </c>
      <c r="I396" s="2" t="s">
        <v>1410</v>
      </c>
      <c r="J396" s="2">
        <f t="shared" si="68"/>
        <v>21.031766552312082</v>
      </c>
      <c r="K396" s="2">
        <f t="shared" si="69"/>
        <v>3.7984536323950464</v>
      </c>
      <c r="L396" s="2">
        <f t="shared" si="70"/>
        <v>21.05455727410645</v>
      </c>
      <c r="M396" s="2">
        <f t="shared" si="71"/>
        <v>3.7984652201813747</v>
      </c>
      <c r="N396" s="6"/>
      <c r="O396" s="2" t="s">
        <v>1409</v>
      </c>
      <c r="P396" s="2">
        <v>4.3519999999999204</v>
      </c>
      <c r="Q396" s="2" t="s">
        <v>1410</v>
      </c>
      <c r="R396" s="1">
        <f t="shared" si="72"/>
        <v>21.031506899723997</v>
      </c>
      <c r="S396" s="1">
        <f t="shared" si="73"/>
        <v>3.7984561206328196</v>
      </c>
      <c r="T396" s="1">
        <f t="shared" si="74"/>
        <v>3.7983527165149162</v>
      </c>
      <c r="U396" s="1">
        <f t="shared" si="75"/>
        <v>3.7983527194875801</v>
      </c>
      <c r="V396" s="1">
        <f t="shared" si="76"/>
        <v>3.7982493242871564</v>
      </c>
    </row>
    <row r="397" spans="1:22" x14ac:dyDescent="0.25">
      <c r="A397" s="6" t="s">
        <v>1411</v>
      </c>
      <c r="B397" s="6">
        <v>4.3579999999999099</v>
      </c>
      <c r="C397" s="6" t="s">
        <v>1412</v>
      </c>
      <c r="D397" s="6">
        <f t="shared" si="66"/>
        <v>21.054546458141662</v>
      </c>
      <c r="E397" s="6">
        <f t="shared" si="67"/>
        <v>3.7982469340334073</v>
      </c>
      <c r="F397" s="6"/>
      <c r="G397" s="2" t="s">
        <v>1411</v>
      </c>
      <c r="H397" s="2">
        <v>4.3579999999999099</v>
      </c>
      <c r="I397" s="2" t="s">
        <v>1412</v>
      </c>
      <c r="J397" s="2">
        <f t="shared" si="68"/>
        <v>21.054557308869811</v>
      </c>
      <c r="K397" s="2">
        <f t="shared" si="69"/>
        <v>3.7982468300574004</v>
      </c>
      <c r="L397" s="2">
        <f t="shared" si="70"/>
        <v>21.077346789850154</v>
      </c>
      <c r="M397" s="2">
        <f t="shared" si="71"/>
        <v>3.7982584290668253</v>
      </c>
      <c r="N397" s="6"/>
      <c r="O397" s="2" t="s">
        <v>1411</v>
      </c>
      <c r="P397" s="2">
        <v>4.3579999999999099</v>
      </c>
      <c r="Q397" s="2" t="s">
        <v>1412</v>
      </c>
      <c r="R397" s="1">
        <f t="shared" si="72"/>
        <v>21.054297016040923</v>
      </c>
      <c r="S397" s="1">
        <f t="shared" si="73"/>
        <v>3.7982493242871564</v>
      </c>
      <c r="T397" s="1">
        <f t="shared" si="74"/>
        <v>3.7981459380035281</v>
      </c>
      <c r="U397" s="1">
        <f t="shared" si="75"/>
        <v>3.7981459409755085</v>
      </c>
      <c r="V397" s="1">
        <f t="shared" si="76"/>
        <v>3.798042563607309</v>
      </c>
    </row>
    <row r="398" spans="1:22" x14ac:dyDescent="0.25">
      <c r="A398" s="6" t="s">
        <v>1413</v>
      </c>
      <c r="B398" s="6">
        <v>4.3639999999999102</v>
      </c>
      <c r="C398" s="6" t="s">
        <v>1414</v>
      </c>
      <c r="D398" s="6">
        <f t="shared" si="66"/>
        <v>21.077335939745861</v>
      </c>
      <c r="E398" s="6">
        <f t="shared" si="67"/>
        <v>3.7980401676847775</v>
      </c>
      <c r="F398" s="6"/>
      <c r="G398" s="2" t="s">
        <v>1413</v>
      </c>
      <c r="H398" s="2">
        <v>4.3639999999999102</v>
      </c>
      <c r="I398" s="2" t="s">
        <v>1414</v>
      </c>
      <c r="J398" s="2">
        <f t="shared" si="68"/>
        <v>21.077346824647183</v>
      </c>
      <c r="K398" s="2">
        <f t="shared" si="69"/>
        <v>3.7980400633873059</v>
      </c>
      <c r="L398" s="2">
        <f t="shared" si="70"/>
        <v>21.100135065027505</v>
      </c>
      <c r="M398" s="2">
        <f t="shared" si="71"/>
        <v>3.7980516736164875</v>
      </c>
      <c r="N398" s="6"/>
      <c r="O398" s="2" t="s">
        <v>1413</v>
      </c>
      <c r="P398" s="2">
        <v>4.3639999999999102</v>
      </c>
      <c r="Q398" s="2" t="s">
        <v>1414</v>
      </c>
      <c r="R398" s="1">
        <f t="shared" si="72"/>
        <v>21.077085891686774</v>
      </c>
      <c r="S398" s="1">
        <f t="shared" si="73"/>
        <v>3.798042563607309</v>
      </c>
      <c r="T398" s="1">
        <f t="shared" si="74"/>
        <v>3.7979391951538548</v>
      </c>
      <c r="U398" s="1">
        <f t="shared" si="75"/>
        <v>3.7979391981251522</v>
      </c>
      <c r="V398" s="1">
        <f t="shared" si="76"/>
        <v>3.7978358385850766</v>
      </c>
    </row>
    <row r="399" spans="1:22" x14ac:dyDescent="0.25">
      <c r="A399" s="6" t="s">
        <v>1415</v>
      </c>
      <c r="B399" s="6">
        <v>4.3699999999999104</v>
      </c>
      <c r="C399" s="6" t="s">
        <v>1416</v>
      </c>
      <c r="D399" s="6">
        <f t="shared" si="66"/>
        <v>21.100124180751969</v>
      </c>
      <c r="E399" s="6">
        <f t="shared" si="67"/>
        <v>3.7978334369957651</v>
      </c>
      <c r="F399" s="6"/>
      <c r="G399" s="2" t="s">
        <v>1415</v>
      </c>
      <c r="H399" s="2">
        <v>4.3699999999999104</v>
      </c>
      <c r="I399" s="2" t="s">
        <v>1416</v>
      </c>
      <c r="J399" s="2">
        <f t="shared" si="68"/>
        <v>21.100135099858193</v>
      </c>
      <c r="K399" s="2">
        <f t="shared" si="69"/>
        <v>3.7978333323765621</v>
      </c>
      <c r="L399" s="2">
        <f t="shared" si="70"/>
        <v>21.122922099852453</v>
      </c>
      <c r="M399" s="2">
        <f t="shared" si="71"/>
        <v>3.7978449538221604</v>
      </c>
      <c r="N399" s="6"/>
      <c r="O399" s="2" t="s">
        <v>1415</v>
      </c>
      <c r="P399" s="2">
        <v>4.3699999999999104</v>
      </c>
      <c r="Q399" s="2" t="s">
        <v>1416</v>
      </c>
      <c r="R399" s="1">
        <f t="shared" si="72"/>
        <v>21.099873526875523</v>
      </c>
      <c r="S399" s="1">
        <f t="shared" si="73"/>
        <v>3.7978358385850766</v>
      </c>
      <c r="T399" s="1">
        <f t="shared" si="74"/>
        <v>3.7977324879576968</v>
      </c>
      <c r="U399" s="1">
        <f t="shared" si="75"/>
        <v>3.7977324909283108</v>
      </c>
      <c r="V399" s="1">
        <f t="shared" si="76"/>
        <v>3.7976291492122605</v>
      </c>
    </row>
    <row r="400" spans="1:22" x14ac:dyDescent="0.25">
      <c r="A400" s="6" t="s">
        <v>1417</v>
      </c>
      <c r="B400" s="6">
        <v>4.3759999999999097</v>
      </c>
      <c r="C400" s="6" t="s">
        <v>1418</v>
      </c>
      <c r="D400" s="6">
        <f t="shared" si="66"/>
        <v>21.122911181373944</v>
      </c>
      <c r="E400" s="6">
        <f t="shared" si="67"/>
        <v>3.7976267419581706</v>
      </c>
      <c r="F400" s="6"/>
      <c r="G400" s="2" t="s">
        <v>1417</v>
      </c>
      <c r="H400" s="2">
        <v>4.3759999999999097</v>
      </c>
      <c r="I400" s="2" t="s">
        <v>1418</v>
      </c>
      <c r="J400" s="2">
        <f t="shared" si="68"/>
        <v>21.122922134716788</v>
      </c>
      <c r="K400" s="2">
        <f t="shared" si="69"/>
        <v>3.7976266370169691</v>
      </c>
      <c r="L400" s="2">
        <f t="shared" si="70"/>
        <v>21.145707894538891</v>
      </c>
      <c r="M400" s="2">
        <f t="shared" si="71"/>
        <v>3.797638269675645</v>
      </c>
      <c r="N400" s="6"/>
      <c r="O400" s="2" t="s">
        <v>1417</v>
      </c>
      <c r="P400" s="2">
        <v>4.3759999999999097</v>
      </c>
      <c r="Q400" s="2" t="s">
        <v>1418</v>
      </c>
      <c r="R400" s="1">
        <f t="shared" si="72"/>
        <v>21.122659921821093</v>
      </c>
      <c r="S400" s="1">
        <f t="shared" si="73"/>
        <v>3.7976291492122605</v>
      </c>
      <c r="T400" s="1">
        <f t="shared" si="74"/>
        <v>3.7975258164068562</v>
      </c>
      <c r="U400" s="1">
        <f t="shared" si="75"/>
        <v>3.7975258193767871</v>
      </c>
      <c r="V400" s="1">
        <f t="shared" si="76"/>
        <v>3.7974224954806637</v>
      </c>
    </row>
    <row r="401" spans="1:22" x14ac:dyDescent="0.25">
      <c r="A401" s="6" t="s">
        <v>1419</v>
      </c>
      <c r="B401" s="6">
        <v>4.38199999999991</v>
      </c>
      <c r="C401" s="6" t="s">
        <v>1420</v>
      </c>
      <c r="D401" s="6">
        <f t="shared" si="66"/>
        <v>21.145696941825694</v>
      </c>
      <c r="E401" s="6">
        <f t="shared" si="67"/>
        <v>3.7974200825637974</v>
      </c>
      <c r="F401" s="6"/>
      <c r="G401" s="2" t="s">
        <v>1419</v>
      </c>
      <c r="H401" s="2">
        <v>4.38199999999991</v>
      </c>
      <c r="I401" s="2" t="s">
        <v>1420</v>
      </c>
      <c r="J401" s="2">
        <f t="shared" si="68"/>
        <v>21.145707929436867</v>
      </c>
      <c r="K401" s="2">
        <f t="shared" si="69"/>
        <v>3.7974199773003305</v>
      </c>
      <c r="L401" s="2">
        <f t="shared" si="70"/>
        <v>21.168492449300668</v>
      </c>
      <c r="M401" s="2">
        <f t="shared" si="71"/>
        <v>3.7974316211687467</v>
      </c>
      <c r="N401" s="6"/>
      <c r="O401" s="2" t="s">
        <v>1419</v>
      </c>
      <c r="P401" s="2">
        <v>4.38199999999991</v>
      </c>
      <c r="Q401" s="2" t="s">
        <v>1420</v>
      </c>
      <c r="R401" s="1">
        <f t="shared" si="72"/>
        <v>21.145445076737353</v>
      </c>
      <c r="S401" s="1">
        <f t="shared" si="73"/>
        <v>3.7974224954806637</v>
      </c>
      <c r="T401" s="1">
        <f t="shared" si="74"/>
        <v>3.7973191804931377</v>
      </c>
      <c r="U401" s="1">
        <f t="shared" si="75"/>
        <v>3.7973191834623861</v>
      </c>
      <c r="V401" s="1">
        <f t="shared" si="76"/>
        <v>3.7972158773820923</v>
      </c>
    </row>
    <row r="402" spans="1:22" x14ac:dyDescent="0.25">
      <c r="A402" s="6" t="s">
        <v>1421</v>
      </c>
      <c r="B402" s="6">
        <v>4.3879999999999102</v>
      </c>
      <c r="C402" s="6" t="s">
        <v>1422</v>
      </c>
      <c r="D402" s="6">
        <f t="shared" si="66"/>
        <v>21.168481462321076</v>
      </c>
      <c r="E402" s="6">
        <f t="shared" si="67"/>
        <v>3.7972134588044497</v>
      </c>
      <c r="F402" s="6"/>
      <c r="G402" s="2" t="s">
        <v>1421</v>
      </c>
      <c r="H402" s="2">
        <v>4.3879999999999102</v>
      </c>
      <c r="I402" s="2" t="s">
        <v>1422</v>
      </c>
      <c r="J402" s="2">
        <f t="shared" si="68"/>
        <v>21.168492484232274</v>
      </c>
      <c r="K402" s="2">
        <f t="shared" si="69"/>
        <v>3.7972133532184515</v>
      </c>
      <c r="L402" s="2">
        <f t="shared" si="70"/>
        <v>21.191275764351584</v>
      </c>
      <c r="M402" s="2">
        <f t="shared" si="71"/>
        <v>3.7972250082932706</v>
      </c>
      <c r="N402" s="6"/>
      <c r="O402" s="2" t="s">
        <v>1421</v>
      </c>
      <c r="P402" s="2">
        <v>4.3879999999999102</v>
      </c>
      <c r="Q402" s="2" t="s">
        <v>1422</v>
      </c>
      <c r="R402" s="1">
        <f t="shared" si="72"/>
        <v>21.168228991838127</v>
      </c>
      <c r="S402" s="1">
        <f t="shared" si="73"/>
        <v>3.7972158773820923</v>
      </c>
      <c r="T402" s="1">
        <f t="shared" si="74"/>
        <v>3.7971125802083483</v>
      </c>
      <c r="U402" s="1">
        <f t="shared" si="75"/>
        <v>3.7971125831769141</v>
      </c>
      <c r="V402" s="1">
        <f t="shared" si="76"/>
        <v>3.7970092949083547</v>
      </c>
    </row>
    <row r="403" spans="1:22" x14ac:dyDescent="0.25">
      <c r="A403" s="6" t="s">
        <v>1423</v>
      </c>
      <c r="B403" s="6">
        <v>4.3939999999999104</v>
      </c>
      <c r="C403" s="6" t="s">
        <v>1424</v>
      </c>
      <c r="D403" s="6">
        <f t="shared" si="66"/>
        <v>21.191264743073901</v>
      </c>
      <c r="E403" s="6">
        <f t="shared" si="67"/>
        <v>3.797006870671936</v>
      </c>
      <c r="F403" s="6"/>
      <c r="G403" s="2" t="s">
        <v>1423</v>
      </c>
      <c r="H403" s="2">
        <v>4.3939999999999104</v>
      </c>
      <c r="I403" s="2" t="s">
        <v>1424</v>
      </c>
      <c r="J403" s="2">
        <f t="shared" si="68"/>
        <v>21.191275799316809</v>
      </c>
      <c r="K403" s="2">
        <f t="shared" si="69"/>
        <v>3.7970067647631396</v>
      </c>
      <c r="L403" s="2">
        <f t="shared" si="70"/>
        <v>21.214057839905387</v>
      </c>
      <c r="M403" s="2">
        <f t="shared" si="71"/>
        <v>3.7970184310410264</v>
      </c>
      <c r="N403" s="6"/>
      <c r="O403" s="2" t="s">
        <v>1423</v>
      </c>
      <c r="P403" s="2">
        <v>4.3939999999999104</v>
      </c>
      <c r="Q403" s="2" t="s">
        <v>1424</v>
      </c>
      <c r="R403" s="1">
        <f t="shared" si="72"/>
        <v>21.19101166733719</v>
      </c>
      <c r="S403" s="1">
        <f t="shared" si="73"/>
        <v>3.7970092949083547</v>
      </c>
      <c r="T403" s="1">
        <f t="shared" si="74"/>
        <v>3.7969060155442977</v>
      </c>
      <c r="U403" s="1">
        <f t="shared" si="75"/>
        <v>3.796906018512181</v>
      </c>
      <c r="V403" s="1">
        <f t="shared" si="76"/>
        <v>3.7968027480512618</v>
      </c>
    </row>
    <row r="404" spans="1:22" x14ac:dyDescent="0.25">
      <c r="A404" s="6" t="s">
        <v>1425</v>
      </c>
      <c r="B404" s="6">
        <v>4.3999999999999098</v>
      </c>
      <c r="C404" s="6" t="s">
        <v>1426</v>
      </c>
      <c r="D404" s="6">
        <f t="shared" si="66"/>
        <v>21.214046784297935</v>
      </c>
      <c r="E404" s="6">
        <f t="shared" si="67"/>
        <v>3.7968003181580654</v>
      </c>
      <c r="F404" s="6"/>
      <c r="G404" s="2" t="s">
        <v>1425</v>
      </c>
      <c r="H404" s="2">
        <v>4.3999999999999098</v>
      </c>
      <c r="I404" s="2" t="s">
        <v>1426</v>
      </c>
      <c r="J404" s="2">
        <f t="shared" si="68"/>
        <v>21.214057874904221</v>
      </c>
      <c r="K404" s="2">
        <f t="shared" si="69"/>
        <v>3.7968002119262048</v>
      </c>
      <c r="L404" s="2">
        <f t="shared" si="70"/>
        <v>21.236838676175779</v>
      </c>
      <c r="M404" s="2">
        <f t="shared" si="71"/>
        <v>3.7968118894038252</v>
      </c>
      <c r="N404" s="6"/>
      <c r="O404" s="2" t="s">
        <v>1425</v>
      </c>
      <c r="P404" s="2">
        <v>4.3999999999999098</v>
      </c>
      <c r="Q404" s="2" t="s">
        <v>1426</v>
      </c>
      <c r="R404" s="1">
        <f t="shared" si="72"/>
        <v>21.213793103448261</v>
      </c>
      <c r="S404" s="1">
        <f t="shared" si="73"/>
        <v>3.7968027480512618</v>
      </c>
      <c r="T404" s="1">
        <f t="shared" si="74"/>
        <v>3.7966994864927979</v>
      </c>
      <c r="U404" s="1">
        <f t="shared" si="75"/>
        <v>3.7966994894599986</v>
      </c>
      <c r="V404" s="1">
        <f t="shared" si="76"/>
        <v>3.796596236802626</v>
      </c>
    </row>
    <row r="405" spans="1:22" x14ac:dyDescent="0.25">
      <c r="A405" s="6" t="s">
        <v>1427</v>
      </c>
      <c r="B405" s="6">
        <v>4.40599999999991</v>
      </c>
      <c r="C405" s="6" t="s">
        <v>1428</v>
      </c>
      <c r="D405" s="6">
        <f t="shared" si="66"/>
        <v>21.236827586206882</v>
      </c>
      <c r="E405" s="6">
        <f t="shared" si="67"/>
        <v>3.7965938012546512</v>
      </c>
      <c r="F405" s="6"/>
      <c r="G405" s="2" t="s">
        <v>1427</v>
      </c>
      <c r="H405" s="2">
        <v>4.40599999999991</v>
      </c>
      <c r="I405" s="2" t="s">
        <v>1428</v>
      </c>
      <c r="J405" s="2">
        <f t="shared" si="68"/>
        <v>21.236838711208211</v>
      </c>
      <c r="K405" s="2">
        <f t="shared" si="69"/>
        <v>3.7965936946994594</v>
      </c>
      <c r="L405" s="2">
        <f t="shared" si="70"/>
        <v>21.259618273376407</v>
      </c>
      <c r="M405" s="2">
        <f t="shared" si="71"/>
        <v>3.7966053833734796</v>
      </c>
      <c r="N405" s="6"/>
      <c r="O405" s="2" t="s">
        <v>1427</v>
      </c>
      <c r="P405" s="2">
        <v>4.40599999999991</v>
      </c>
      <c r="Q405" s="2" t="s">
        <v>1428</v>
      </c>
      <c r="R405" s="1">
        <f t="shared" si="72"/>
        <v>21.236573300385022</v>
      </c>
      <c r="S405" s="1">
        <f t="shared" si="73"/>
        <v>3.796596236802626</v>
      </c>
      <c r="T405" s="1">
        <f t="shared" si="74"/>
        <v>3.7964929930456623</v>
      </c>
      <c r="U405" s="1">
        <f t="shared" si="75"/>
        <v>3.7964929960121809</v>
      </c>
      <c r="V405" s="1">
        <f t="shared" si="76"/>
        <v>3.7963897611542627</v>
      </c>
    </row>
    <row r="406" spans="1:22" x14ac:dyDescent="0.25">
      <c r="A406" s="6" t="s">
        <v>1429</v>
      </c>
      <c r="B406" s="6">
        <v>4.4119999999999102</v>
      </c>
      <c r="C406" s="6" t="s">
        <v>1430</v>
      </c>
      <c r="D406" s="6">
        <f t="shared" si="66"/>
        <v>21.259607149014411</v>
      </c>
      <c r="E406" s="6">
        <f t="shared" si="67"/>
        <v>3.796387319953507</v>
      </c>
      <c r="F406" s="6"/>
      <c r="G406" s="2" t="s">
        <v>1429</v>
      </c>
      <c r="H406" s="2">
        <v>4.4119999999999102</v>
      </c>
      <c r="I406" s="2" t="s">
        <v>1430</v>
      </c>
      <c r="J406" s="2">
        <f t="shared" si="68"/>
        <v>21.25961830844243</v>
      </c>
      <c r="K406" s="2">
        <f t="shared" si="69"/>
        <v>3.7963872130747189</v>
      </c>
      <c r="L406" s="2">
        <f t="shared" si="70"/>
        <v>21.282396631720879</v>
      </c>
      <c r="M406" s="2">
        <f t="shared" si="71"/>
        <v>3.7963989129418065</v>
      </c>
      <c r="N406" s="6"/>
      <c r="O406" s="2" t="s">
        <v>1429</v>
      </c>
      <c r="P406" s="2">
        <v>4.4119999999999102</v>
      </c>
      <c r="Q406" s="2" t="s">
        <v>1430</v>
      </c>
      <c r="R406" s="1">
        <f t="shared" si="72"/>
        <v>21.259352258361094</v>
      </c>
      <c r="S406" s="1">
        <f t="shared" si="73"/>
        <v>3.7963897611542627</v>
      </c>
      <c r="T406" s="1">
        <f t="shared" si="74"/>
        <v>3.7962865351947079</v>
      </c>
      <c r="U406" s="1">
        <f t="shared" si="75"/>
        <v>3.7962865381605448</v>
      </c>
      <c r="V406" s="1">
        <f t="shared" si="76"/>
        <v>3.7961833210979901</v>
      </c>
    </row>
    <row r="407" spans="1:22" x14ac:dyDescent="0.25">
      <c r="A407" s="6" t="s">
        <v>1431</v>
      </c>
      <c r="B407" s="6">
        <v>4.4179999999999104</v>
      </c>
      <c r="C407" s="6" t="s">
        <v>1432</v>
      </c>
      <c r="D407" s="6">
        <f t="shared" si="66"/>
        <v>21.282385472934131</v>
      </c>
      <c r="E407" s="6">
        <f t="shared" si="67"/>
        <v>3.7961808742464505</v>
      </c>
      <c r="F407" s="6"/>
      <c r="G407" s="2" t="s">
        <v>1431</v>
      </c>
      <c r="H407" s="2">
        <v>4.4179999999999104</v>
      </c>
      <c r="I407" s="2" t="s">
        <v>1432</v>
      </c>
      <c r="J407" s="2">
        <f t="shared" si="68"/>
        <v>21.282396666820478</v>
      </c>
      <c r="K407" s="2">
        <f t="shared" si="69"/>
        <v>3.7961807670438001</v>
      </c>
      <c r="L407" s="2">
        <f t="shared" si="70"/>
        <v>21.305173751422743</v>
      </c>
      <c r="M407" s="2">
        <f t="shared" si="71"/>
        <v>3.7961924781006235</v>
      </c>
      <c r="N407" s="6"/>
      <c r="O407" s="2" t="s">
        <v>1431</v>
      </c>
      <c r="P407" s="2">
        <v>4.4179999999999104</v>
      </c>
      <c r="Q407" s="2" t="s">
        <v>1432</v>
      </c>
      <c r="R407" s="1">
        <f t="shared" si="72"/>
        <v>21.282129977590056</v>
      </c>
      <c r="S407" s="1">
        <f t="shared" si="73"/>
        <v>3.7961833210979901</v>
      </c>
      <c r="T407" s="1">
        <f t="shared" si="74"/>
        <v>3.7960801129317536</v>
      </c>
      <c r="U407" s="1">
        <f t="shared" si="75"/>
        <v>3.7960801158969089</v>
      </c>
      <c r="V407" s="1">
        <f t="shared" si="76"/>
        <v>3.7959769166256279</v>
      </c>
    </row>
    <row r="408" spans="1:22" x14ac:dyDescent="0.25">
      <c r="A408" s="6" t="s">
        <v>1433</v>
      </c>
      <c r="B408" s="6">
        <v>4.4239999999999098</v>
      </c>
      <c r="C408" s="6" t="s">
        <v>1434</v>
      </c>
      <c r="D408" s="6">
        <f t="shared" si="66"/>
        <v>21.30516255817961</v>
      </c>
      <c r="E408" s="6">
        <f t="shared" si="67"/>
        <v>3.7959744641253006</v>
      </c>
      <c r="F408" s="6"/>
      <c r="G408" s="2" t="s">
        <v>1433</v>
      </c>
      <c r="H408" s="2">
        <v>4.4239999999999098</v>
      </c>
      <c r="I408" s="2" t="s">
        <v>1434</v>
      </c>
      <c r="J408" s="2">
        <f t="shared" si="68"/>
        <v>21.305173786555912</v>
      </c>
      <c r="K408" s="2">
        <f t="shared" si="69"/>
        <v>3.795974356598522</v>
      </c>
      <c r="L408" s="2">
        <f t="shared" si="70"/>
        <v>21.327949632695503</v>
      </c>
      <c r="M408" s="2">
        <f t="shared" si="71"/>
        <v>3.795986078841751</v>
      </c>
      <c r="N408" s="6"/>
      <c r="O408" s="2" t="s">
        <v>1433</v>
      </c>
      <c r="P408" s="2">
        <v>4.4239999999999098</v>
      </c>
      <c r="Q408" s="2" t="s">
        <v>1434</v>
      </c>
      <c r="R408" s="1">
        <f t="shared" si="72"/>
        <v>21.304906458285437</v>
      </c>
      <c r="S408" s="1">
        <f t="shared" si="73"/>
        <v>3.7959769166256279</v>
      </c>
      <c r="T408" s="1">
        <f t="shared" si="74"/>
        <v>3.7958737262486202</v>
      </c>
      <c r="U408" s="1">
        <f t="shared" si="75"/>
        <v>3.7958737292130942</v>
      </c>
      <c r="V408" s="1">
        <f t="shared" si="76"/>
        <v>3.7957705477289982</v>
      </c>
    </row>
    <row r="409" spans="1:22" x14ac:dyDescent="0.25">
      <c r="A409" s="6" t="s">
        <v>1435</v>
      </c>
      <c r="B409" s="6">
        <v>4.42999999999991</v>
      </c>
      <c r="C409" s="6" t="s">
        <v>1436</v>
      </c>
      <c r="D409" s="6">
        <f t="shared" si="66"/>
        <v>21.32793840496436</v>
      </c>
      <c r="E409" s="6">
        <f t="shared" si="67"/>
        <v>3.7957680895818791</v>
      </c>
      <c r="F409" s="6"/>
      <c r="G409" s="2" t="s">
        <v>1435</v>
      </c>
      <c r="H409" s="2">
        <v>4.42999999999991</v>
      </c>
      <c r="I409" s="2" t="s">
        <v>1436</v>
      </c>
      <c r="J409" s="2">
        <f t="shared" si="68"/>
        <v>21.327949667862232</v>
      </c>
      <c r="K409" s="2">
        <f t="shared" si="69"/>
        <v>3.7957679817307071</v>
      </c>
      <c r="L409" s="2">
        <f t="shared" si="70"/>
        <v>21.350724275752615</v>
      </c>
      <c r="M409" s="2">
        <f t="shared" si="71"/>
        <v>3.7957797151570123</v>
      </c>
      <c r="N409" s="6"/>
      <c r="O409" s="2" t="s">
        <v>1435</v>
      </c>
      <c r="P409" s="2">
        <v>4.42999999999991</v>
      </c>
      <c r="Q409" s="2" t="s">
        <v>1436</v>
      </c>
      <c r="R409" s="1">
        <f t="shared" si="72"/>
        <v>21.327681700660715</v>
      </c>
      <c r="S409" s="1">
        <f t="shared" si="73"/>
        <v>3.7957705477289982</v>
      </c>
      <c r="T409" s="1">
        <f t="shared" si="74"/>
        <v>3.7956673751371319</v>
      </c>
      <c r="U409" s="1">
        <f t="shared" si="75"/>
        <v>3.7956673781009247</v>
      </c>
      <c r="V409" s="1">
        <f t="shared" si="76"/>
        <v>3.795564214399926</v>
      </c>
    </row>
    <row r="410" spans="1:22" x14ac:dyDescent="0.25">
      <c r="A410" s="6" t="s">
        <v>1437</v>
      </c>
      <c r="B410" s="6">
        <v>4.4359999999999102</v>
      </c>
      <c r="C410" s="6" t="s">
        <v>1438</v>
      </c>
      <c r="D410" s="6">
        <f t="shared" si="66"/>
        <v>21.350713013501853</v>
      </c>
      <c r="E410" s="6">
        <f t="shared" si="67"/>
        <v>3.7955617506080102</v>
      </c>
      <c r="F410" s="6"/>
      <c r="G410" s="2" t="s">
        <v>1437</v>
      </c>
      <c r="H410" s="2">
        <v>4.4359999999999102</v>
      </c>
      <c r="I410" s="2" t="s">
        <v>1438</v>
      </c>
      <c r="J410" s="2">
        <f t="shared" si="68"/>
        <v>21.350724310952895</v>
      </c>
      <c r="K410" s="2">
        <f t="shared" si="69"/>
        <v>3.7955616424321792</v>
      </c>
      <c r="L410" s="2">
        <f t="shared" si="70"/>
        <v>21.373497680807489</v>
      </c>
      <c r="M410" s="2">
        <f t="shared" si="71"/>
        <v>3.7955733870382327</v>
      </c>
      <c r="N410" s="6"/>
      <c r="O410" s="2" t="s">
        <v>1437</v>
      </c>
      <c r="P410" s="2">
        <v>4.4359999999999102</v>
      </c>
      <c r="Q410" s="2" t="s">
        <v>1438</v>
      </c>
      <c r="R410" s="1">
        <f t="shared" si="72"/>
        <v>21.35045570492932</v>
      </c>
      <c r="S410" s="1">
        <f t="shared" si="73"/>
        <v>3.795564214399926</v>
      </c>
      <c r="T410" s="1">
        <f t="shared" si="74"/>
        <v>3.7954610595891136</v>
      </c>
      <c r="U410" s="1">
        <f t="shared" si="75"/>
        <v>3.7954610625522256</v>
      </c>
      <c r="V410" s="1">
        <f t="shared" si="76"/>
        <v>3.7953579166302385</v>
      </c>
    </row>
    <row r="411" spans="1:22" x14ac:dyDescent="0.25">
      <c r="A411" s="6" t="s">
        <v>1439</v>
      </c>
      <c r="B411" s="6">
        <v>4.4419999999999096</v>
      </c>
      <c r="C411" s="6" t="s">
        <v>1440</v>
      </c>
      <c r="D411" s="6">
        <f t="shared" si="66"/>
        <v>21.373486384005499</v>
      </c>
      <c r="E411" s="6">
        <f t="shared" si="67"/>
        <v>3.79535544719552</v>
      </c>
      <c r="F411" s="6"/>
      <c r="G411" s="2" t="s">
        <v>1439</v>
      </c>
      <c r="H411" s="2">
        <v>4.4419999999999096</v>
      </c>
      <c r="I411" s="2" t="s">
        <v>1440</v>
      </c>
      <c r="J411" s="2">
        <f t="shared" si="68"/>
        <v>21.373497716041307</v>
      </c>
      <c r="K411" s="2">
        <f t="shared" si="69"/>
        <v>3.7953553386947654</v>
      </c>
      <c r="L411" s="2">
        <f t="shared" si="70"/>
        <v>21.396269848073477</v>
      </c>
      <c r="M411" s="2">
        <f t="shared" si="71"/>
        <v>3.7953670944772391</v>
      </c>
      <c r="N411" s="6"/>
      <c r="O411" s="2" t="s">
        <v>1439</v>
      </c>
      <c r="P411" s="2">
        <v>4.4419999999999096</v>
      </c>
      <c r="Q411" s="2" t="s">
        <v>1440</v>
      </c>
      <c r="R411" s="1">
        <f t="shared" si="72"/>
        <v>21.373228471304632</v>
      </c>
      <c r="S411" s="1">
        <f t="shared" si="73"/>
        <v>3.7953579166302385</v>
      </c>
      <c r="T411" s="1">
        <f t="shared" si="74"/>
        <v>3.7952547795963949</v>
      </c>
      <c r="U411" s="1">
        <f t="shared" si="75"/>
        <v>3.7952547825588256</v>
      </c>
      <c r="V411" s="1">
        <f t="shared" si="76"/>
        <v>3.7951516544117645</v>
      </c>
    </row>
    <row r="412" spans="1:22" x14ac:dyDescent="0.25">
      <c r="A412" s="6" t="s">
        <v>1441</v>
      </c>
      <c r="B412" s="6">
        <v>4.4479999999999098</v>
      </c>
      <c r="C412" s="6" t="s">
        <v>1442</v>
      </c>
      <c r="D412" s="6">
        <f t="shared" si="66"/>
        <v>21.396258516688672</v>
      </c>
      <c r="E412" s="6">
        <f t="shared" si="67"/>
        <v>3.7951491793362373</v>
      </c>
      <c r="F412" s="6"/>
      <c r="G412" s="2" t="s">
        <v>1441</v>
      </c>
      <c r="H412" s="2">
        <v>4.4479999999999098</v>
      </c>
      <c r="I412" s="2" t="s">
        <v>1442</v>
      </c>
      <c r="J412" s="2">
        <f t="shared" si="68"/>
        <v>21.396269883340821</v>
      </c>
      <c r="K412" s="2">
        <f t="shared" si="69"/>
        <v>3.7951490705102939</v>
      </c>
      <c r="L412" s="2">
        <f t="shared" si="70"/>
        <v>21.419040777763882</v>
      </c>
      <c r="M412" s="2">
        <f t="shared" si="71"/>
        <v>3.7951608374658621</v>
      </c>
      <c r="N412" s="6"/>
      <c r="O412" s="2" t="s">
        <v>1441</v>
      </c>
      <c r="P412" s="2">
        <v>4.4479999999999098</v>
      </c>
      <c r="Q412" s="2" t="s">
        <v>1442</v>
      </c>
      <c r="R412" s="1">
        <f t="shared" si="72"/>
        <v>21.395999999999983</v>
      </c>
      <c r="S412" s="1">
        <f t="shared" si="73"/>
        <v>3.7951516544117645</v>
      </c>
      <c r="T412" s="1">
        <f t="shared" si="74"/>
        <v>3.7950485351508054</v>
      </c>
      <c r="U412" s="1">
        <f t="shared" si="75"/>
        <v>3.7950485381125558</v>
      </c>
      <c r="V412" s="1">
        <f t="shared" si="76"/>
        <v>3.7949454277363368</v>
      </c>
    </row>
    <row r="413" spans="1:22" x14ac:dyDescent="0.25">
      <c r="A413" s="6" t="s">
        <v>1443</v>
      </c>
      <c r="B413" s="6">
        <v>4.45399999999991</v>
      </c>
      <c r="C413" s="6" t="s">
        <v>1444</v>
      </c>
      <c r="D413" s="6">
        <f t="shared" si="66"/>
        <v>21.41902941176469</v>
      </c>
      <c r="E413" s="6">
        <f t="shared" si="67"/>
        <v>3.7949429470219935</v>
      </c>
      <c r="F413" s="6"/>
      <c r="G413" s="2" t="s">
        <v>1443</v>
      </c>
      <c r="H413" s="2">
        <v>4.45399999999991</v>
      </c>
      <c r="I413" s="2" t="s">
        <v>1444</v>
      </c>
      <c r="J413" s="2">
        <f t="shared" si="68"/>
        <v>21.41904081306475</v>
      </c>
      <c r="K413" s="2">
        <f t="shared" si="69"/>
        <v>3.7949428378705958</v>
      </c>
      <c r="L413" s="2">
        <f t="shared" si="70"/>
        <v>21.441810470091973</v>
      </c>
      <c r="M413" s="2">
        <f t="shared" si="71"/>
        <v>3.7949546159959335</v>
      </c>
      <c r="N413" s="6"/>
      <c r="O413" s="2" t="s">
        <v>1443</v>
      </c>
      <c r="P413" s="2">
        <v>4.45399999999991</v>
      </c>
      <c r="Q413" s="2" t="s">
        <v>1444</v>
      </c>
      <c r="R413" s="1">
        <f t="shared" si="72"/>
        <v>21.418770291228657</v>
      </c>
      <c r="S413" s="1">
        <f t="shared" si="73"/>
        <v>3.7949454277363368</v>
      </c>
      <c r="T413" s="1">
        <f t="shared" si="74"/>
        <v>3.7948423262441779</v>
      </c>
      <c r="U413" s="1">
        <f t="shared" si="75"/>
        <v>3.794842329205248</v>
      </c>
      <c r="V413" s="1">
        <f t="shared" si="76"/>
        <v>3.7947392365957886</v>
      </c>
    </row>
    <row r="414" spans="1:22" x14ac:dyDescent="0.25">
      <c r="A414" s="6" t="s">
        <v>1445</v>
      </c>
      <c r="B414" s="6">
        <v>4.4599999999999103</v>
      </c>
      <c r="C414" s="6" t="s">
        <v>1446</v>
      </c>
      <c r="D414" s="6">
        <f t="shared" si="66"/>
        <v>21.441799069446823</v>
      </c>
      <c r="E414" s="6">
        <f t="shared" si="67"/>
        <v>3.7947367502446214</v>
      </c>
      <c r="F414" s="6"/>
      <c r="G414" s="2" t="s">
        <v>1445</v>
      </c>
      <c r="H414" s="2">
        <v>4.4599999999999103</v>
      </c>
      <c r="I414" s="2" t="s">
        <v>1446</v>
      </c>
      <c r="J414" s="2">
        <f t="shared" si="68"/>
        <v>21.44181050542635</v>
      </c>
      <c r="K414" s="2">
        <f t="shared" si="69"/>
        <v>3.7947366407675056</v>
      </c>
      <c r="L414" s="2">
        <f t="shared" si="70"/>
        <v>21.464578925270956</v>
      </c>
      <c r="M414" s="2">
        <f t="shared" si="71"/>
        <v>3.7947484300592884</v>
      </c>
      <c r="N414" s="6"/>
      <c r="O414" s="2" t="s">
        <v>1445</v>
      </c>
      <c r="P414" s="2">
        <v>4.4599999999999103</v>
      </c>
      <c r="Q414" s="2" t="s">
        <v>1446</v>
      </c>
      <c r="R414" s="1">
        <f t="shared" si="72"/>
        <v>21.441539345203889</v>
      </c>
      <c r="S414" s="1">
        <f t="shared" si="73"/>
        <v>3.7947392365957886</v>
      </c>
      <c r="T414" s="1">
        <f t="shared" si="74"/>
        <v>3.7946361528683488</v>
      </c>
      <c r="U414" s="1">
        <f t="shared" si="75"/>
        <v>3.7946361558287385</v>
      </c>
      <c r="V414" s="1">
        <f t="shared" si="76"/>
        <v>3.7945330809819571</v>
      </c>
    </row>
    <row r="415" spans="1:22" x14ac:dyDescent="0.25">
      <c r="A415" s="6" t="s">
        <v>1447</v>
      </c>
      <c r="B415" s="6">
        <v>4.4659999999999096</v>
      </c>
      <c r="C415" s="6" t="s">
        <v>1448</v>
      </c>
      <c r="D415" s="6">
        <f t="shared" si="66"/>
        <v>21.464567489948291</v>
      </c>
      <c r="E415" s="6">
        <f t="shared" si="67"/>
        <v>3.7945305889959573</v>
      </c>
      <c r="F415" s="6"/>
      <c r="G415" s="2" t="s">
        <v>1447</v>
      </c>
      <c r="H415" s="2">
        <v>4.4659999999999096</v>
      </c>
      <c r="I415" s="2" t="s">
        <v>1448</v>
      </c>
      <c r="J415" s="2">
        <f t="shared" si="68"/>
        <v>21.464578960638832</v>
      </c>
      <c r="K415" s="2">
        <f t="shared" si="69"/>
        <v>3.7945304791928582</v>
      </c>
      <c r="L415" s="2">
        <f t="shared" si="70"/>
        <v>21.487346143513989</v>
      </c>
      <c r="M415" s="2">
        <f t="shared" si="71"/>
        <v>3.7945422796477635</v>
      </c>
      <c r="N415" s="6"/>
      <c r="O415" s="2" t="s">
        <v>1447</v>
      </c>
      <c r="P415" s="2">
        <v>4.4659999999999096</v>
      </c>
      <c r="Q415" s="2" t="s">
        <v>1448</v>
      </c>
      <c r="R415" s="1">
        <f t="shared" si="72"/>
        <v>21.464307162138862</v>
      </c>
      <c r="S415" s="1">
        <f t="shared" si="73"/>
        <v>3.7945330809819571</v>
      </c>
      <c r="T415" s="1">
        <f t="shared" si="74"/>
        <v>3.7944300150151546</v>
      </c>
      <c r="U415" s="1">
        <f t="shared" si="75"/>
        <v>3.794430017974864</v>
      </c>
      <c r="V415" s="1">
        <f t="shared" si="76"/>
        <v>3.7943269608866803</v>
      </c>
    </row>
    <row r="416" spans="1:22" x14ac:dyDescent="0.25">
      <c r="A416" s="6" t="s">
        <v>1449</v>
      </c>
      <c r="B416" s="6">
        <v>4.4719999999999098</v>
      </c>
      <c r="C416" s="6" t="s">
        <v>1450</v>
      </c>
      <c r="D416" s="6">
        <f t="shared" si="66"/>
        <v>21.487334673482266</v>
      </c>
      <c r="E416" s="6">
        <f t="shared" si="67"/>
        <v>3.7943244632678392</v>
      </c>
      <c r="F416" s="6"/>
      <c r="G416" s="2" t="s">
        <v>1449</v>
      </c>
      <c r="H416" s="2">
        <v>4.4719999999999098</v>
      </c>
      <c r="I416" s="2" t="s">
        <v>1450</v>
      </c>
      <c r="J416" s="2">
        <f t="shared" si="68"/>
        <v>21.487346178915352</v>
      </c>
      <c r="K416" s="2">
        <f t="shared" si="69"/>
        <v>3.7943243531384927</v>
      </c>
      <c r="L416" s="2">
        <f t="shared" si="70"/>
        <v>21.510112125034183</v>
      </c>
      <c r="M416" s="2">
        <f t="shared" si="71"/>
        <v>3.7943361647531981</v>
      </c>
      <c r="N416" s="6"/>
      <c r="O416" s="2" t="s">
        <v>1449</v>
      </c>
      <c r="P416" s="2">
        <v>4.4719999999999098</v>
      </c>
      <c r="Q416" s="2" t="s">
        <v>1450</v>
      </c>
      <c r="R416" s="1">
        <f t="shared" si="72"/>
        <v>21.487073742246711</v>
      </c>
      <c r="S416" s="1">
        <f t="shared" si="73"/>
        <v>3.7943269608866803</v>
      </c>
      <c r="T416" s="1">
        <f t="shared" si="74"/>
        <v>3.7942239126764354</v>
      </c>
      <c r="U416" s="1">
        <f t="shared" si="75"/>
        <v>3.7942239156354653</v>
      </c>
      <c r="V416" s="1">
        <f t="shared" si="76"/>
        <v>3.7941208763017999</v>
      </c>
    </row>
    <row r="417" spans="1:22" x14ac:dyDescent="0.25">
      <c r="A417" s="6" t="s">
        <v>1451</v>
      </c>
      <c r="B417" s="6">
        <v>4.4779999999999101</v>
      </c>
      <c r="C417" s="6" t="s">
        <v>1452</v>
      </c>
      <c r="D417" s="6">
        <f t="shared" si="66"/>
        <v>21.510100620261873</v>
      </c>
      <c r="E417" s="6">
        <f t="shared" si="67"/>
        <v>3.7941183730521075</v>
      </c>
      <c r="F417" s="6"/>
      <c r="G417" s="2" t="s">
        <v>1451</v>
      </c>
      <c r="H417" s="2">
        <v>4.4779999999999101</v>
      </c>
      <c r="I417" s="2" t="s">
        <v>1452</v>
      </c>
      <c r="J417" s="2">
        <f t="shared" si="68"/>
        <v>21.510112160469028</v>
      </c>
      <c r="K417" s="2">
        <f t="shared" si="69"/>
        <v>3.7941182625962493</v>
      </c>
      <c r="L417" s="2">
        <f t="shared" si="70"/>
        <v>21.532876870044607</v>
      </c>
      <c r="M417" s="2">
        <f t="shared" si="71"/>
        <v>3.794130085367434</v>
      </c>
      <c r="N417" s="6"/>
      <c r="O417" s="2" t="s">
        <v>1451</v>
      </c>
      <c r="P417" s="2">
        <v>4.4779999999999101</v>
      </c>
      <c r="Q417" s="2" t="s">
        <v>1452</v>
      </c>
      <c r="R417" s="1">
        <f t="shared" si="72"/>
        <v>21.509839085740524</v>
      </c>
      <c r="S417" s="1">
        <f t="shared" si="73"/>
        <v>3.7941208763017999</v>
      </c>
      <c r="T417" s="1">
        <f t="shared" si="74"/>
        <v>3.7940178458440346</v>
      </c>
      <c r="U417" s="1">
        <f t="shared" si="75"/>
        <v>3.7940178488023846</v>
      </c>
      <c r="V417" s="1">
        <f t="shared" si="76"/>
        <v>3.7939148272191594</v>
      </c>
    </row>
    <row r="418" spans="1:22" x14ac:dyDescent="0.25">
      <c r="A418" s="6" t="s">
        <v>1453</v>
      </c>
      <c r="B418" s="6">
        <v>4.4839999999999103</v>
      </c>
      <c r="C418" s="6" t="s">
        <v>1454</v>
      </c>
      <c r="D418" s="6">
        <f t="shared" si="66"/>
        <v>21.532865330500186</v>
      </c>
      <c r="E418" s="6">
        <f t="shared" si="67"/>
        <v>3.7939123183406052</v>
      </c>
      <c r="F418" s="6"/>
      <c r="G418" s="2" t="s">
        <v>1453</v>
      </c>
      <c r="H418" s="2">
        <v>4.4839999999999103</v>
      </c>
      <c r="I418" s="2" t="s">
        <v>1454</v>
      </c>
      <c r="J418" s="2">
        <f t="shared" si="68"/>
        <v>21.532876905512918</v>
      </c>
      <c r="K418" s="2">
        <f t="shared" si="69"/>
        <v>3.7939122075579714</v>
      </c>
      <c r="L418" s="2">
        <f t="shared" si="70"/>
        <v>21.555640378758266</v>
      </c>
      <c r="M418" s="2">
        <f t="shared" si="71"/>
        <v>3.7939240414823145</v>
      </c>
      <c r="N418" s="6"/>
      <c r="O418" s="2" t="s">
        <v>1453</v>
      </c>
      <c r="P418" s="2">
        <v>4.4839999999999103</v>
      </c>
      <c r="Q418" s="2" t="s">
        <v>1454</v>
      </c>
      <c r="R418" s="1">
        <f t="shared" si="72"/>
        <v>21.532603192833339</v>
      </c>
      <c r="S418" s="1">
        <f t="shared" si="73"/>
        <v>3.7939148272191594</v>
      </c>
      <c r="T418" s="1">
        <f t="shared" si="74"/>
        <v>3.7938118145097954</v>
      </c>
      <c r="U418" s="1">
        <f t="shared" si="75"/>
        <v>3.793811817467466</v>
      </c>
      <c r="V418" s="1">
        <f t="shared" si="76"/>
        <v>3.7937088136306043</v>
      </c>
    </row>
    <row r="419" spans="1:22" x14ac:dyDescent="0.25">
      <c r="A419" s="6" t="s">
        <v>1455</v>
      </c>
      <c r="B419" s="6">
        <v>4.4899999999999096</v>
      </c>
      <c r="C419" s="6" t="s">
        <v>1456</v>
      </c>
      <c r="D419" s="6">
        <f t="shared" si="66"/>
        <v>21.55562880441023</v>
      </c>
      <c r="E419" s="6">
        <f t="shared" si="67"/>
        <v>3.7937062991251769</v>
      </c>
      <c r="F419" s="6"/>
      <c r="G419" s="2" t="s">
        <v>1455</v>
      </c>
      <c r="H419" s="2">
        <v>4.4899999999999096</v>
      </c>
      <c r="I419" s="2" t="s">
        <v>1456</v>
      </c>
      <c r="J419" s="2">
        <f t="shared" si="68"/>
        <v>21.55564041426004</v>
      </c>
      <c r="K419" s="2">
        <f t="shared" si="69"/>
        <v>3.7937061880155034</v>
      </c>
      <c r="L419" s="2">
        <f t="shared" si="70"/>
        <v>21.578402651388132</v>
      </c>
      <c r="M419" s="2">
        <f t="shared" si="71"/>
        <v>3.7937180330896871</v>
      </c>
      <c r="N419" s="6"/>
      <c r="O419" s="2" t="s">
        <v>1455</v>
      </c>
      <c r="P419" s="2">
        <v>4.4899999999999096</v>
      </c>
      <c r="Q419" s="2" t="s">
        <v>1456</v>
      </c>
      <c r="R419" s="1">
        <f t="shared" si="72"/>
        <v>21.555366063738141</v>
      </c>
      <c r="S419" s="1">
        <f t="shared" si="73"/>
        <v>3.7937088136306043</v>
      </c>
      <c r="T419" s="1">
        <f t="shared" si="74"/>
        <v>3.7936058186655655</v>
      </c>
      <c r="U419" s="1">
        <f t="shared" si="75"/>
        <v>3.793605821622557</v>
      </c>
      <c r="V419" s="1">
        <f t="shared" si="76"/>
        <v>3.793502835527983</v>
      </c>
    </row>
    <row r="420" spans="1:22" x14ac:dyDescent="0.25">
      <c r="A420" s="6" t="s">
        <v>1457</v>
      </c>
      <c r="B420" s="6">
        <v>4.4959999999999098</v>
      </c>
      <c r="C420" s="6" t="s">
        <v>1458</v>
      </c>
      <c r="D420" s="6">
        <f t="shared" si="66"/>
        <v>21.578391042204981</v>
      </c>
      <c r="E420" s="6">
        <f t="shared" si="67"/>
        <v>3.7935003153976705</v>
      </c>
      <c r="F420" s="6"/>
      <c r="G420" s="2" t="s">
        <v>1457</v>
      </c>
      <c r="H420" s="2">
        <v>4.4959999999999098</v>
      </c>
      <c r="I420" s="2" t="s">
        <v>1458</v>
      </c>
      <c r="J420" s="2">
        <f t="shared" si="68"/>
        <v>21.578402686923354</v>
      </c>
      <c r="K420" s="2">
        <f t="shared" si="69"/>
        <v>3.7935002039606935</v>
      </c>
      <c r="L420" s="2">
        <f t="shared" si="70"/>
        <v>21.601163688147118</v>
      </c>
      <c r="M420" s="2">
        <f t="shared" si="71"/>
        <v>3.7935120601813996</v>
      </c>
      <c r="N420" s="6"/>
      <c r="O420" s="2" t="s">
        <v>1457</v>
      </c>
      <c r="P420" s="2">
        <v>4.4959999999999098</v>
      </c>
      <c r="Q420" s="2" t="s">
        <v>1458</v>
      </c>
      <c r="R420" s="1">
        <f t="shared" si="72"/>
        <v>21.578127698667878</v>
      </c>
      <c r="S420" s="1">
        <f t="shared" si="73"/>
        <v>3.793502835527983</v>
      </c>
      <c r="T420" s="1">
        <f t="shared" si="74"/>
        <v>3.7933998583031947</v>
      </c>
      <c r="U420" s="1">
        <f t="shared" si="75"/>
        <v>3.7933998612595068</v>
      </c>
      <c r="V420" s="1">
        <f t="shared" si="76"/>
        <v>3.7932968929031459</v>
      </c>
    </row>
    <row r="421" spans="1:22" x14ac:dyDescent="0.25">
      <c r="A421" s="6" t="s">
        <v>1459</v>
      </c>
      <c r="B421" s="6">
        <v>4.5019999999999101</v>
      </c>
      <c r="C421" s="6" t="s">
        <v>1460</v>
      </c>
      <c r="D421" s="6">
        <f t="shared" si="66"/>
        <v>21.601152044097368</v>
      </c>
      <c r="E421" s="6">
        <f t="shared" si="67"/>
        <v>3.7932943671499362</v>
      </c>
      <c r="F421" s="6"/>
      <c r="G421" s="2" t="s">
        <v>1459</v>
      </c>
      <c r="H421" s="2">
        <v>4.5019999999999101</v>
      </c>
      <c r="I421" s="2" t="s">
        <v>1460</v>
      </c>
      <c r="J421" s="2">
        <f t="shared" si="68"/>
        <v>21.601163723715782</v>
      </c>
      <c r="K421" s="2">
        <f t="shared" si="69"/>
        <v>3.7932942553853914</v>
      </c>
      <c r="L421" s="2">
        <f t="shared" si="70"/>
        <v>21.623923489248096</v>
      </c>
      <c r="M421" s="2">
        <f t="shared" si="71"/>
        <v>3.7933061227493035</v>
      </c>
      <c r="N421" s="6"/>
      <c r="O421" s="2" t="s">
        <v>1459</v>
      </c>
      <c r="P421" s="2">
        <v>4.5019999999999101</v>
      </c>
      <c r="Q421" s="2" t="s">
        <v>1460</v>
      </c>
      <c r="R421" s="1">
        <f t="shared" si="72"/>
        <v>21.600888097835433</v>
      </c>
      <c r="S421" s="1">
        <f t="shared" si="73"/>
        <v>3.7932968929031459</v>
      </c>
      <c r="T421" s="1">
        <f t="shared" si="74"/>
        <v>3.7931939334145337</v>
      </c>
      <c r="U421" s="1">
        <f t="shared" si="75"/>
        <v>3.7931939363701668</v>
      </c>
      <c r="V421" s="1">
        <f t="shared" si="76"/>
        <v>3.7930909857479458</v>
      </c>
    </row>
    <row r="422" spans="1:22" x14ac:dyDescent="0.25">
      <c r="A422" s="6" t="s">
        <v>1461</v>
      </c>
      <c r="B422" s="6">
        <v>4.5079999999999103</v>
      </c>
      <c r="C422" s="6" t="s">
        <v>1462</v>
      </c>
      <c r="D422" s="6">
        <f t="shared" si="66"/>
        <v>21.623911810300267</v>
      </c>
      <c r="E422" s="6">
        <f t="shared" si="67"/>
        <v>3.7930884543738252</v>
      </c>
      <c r="F422" s="6"/>
      <c r="G422" s="2" t="s">
        <v>1461</v>
      </c>
      <c r="H422" s="2">
        <v>4.5079999999999103</v>
      </c>
      <c r="I422" s="2" t="s">
        <v>1462</v>
      </c>
      <c r="J422" s="2">
        <f t="shared" si="68"/>
        <v>21.623923524850188</v>
      </c>
      <c r="K422" s="2">
        <f t="shared" si="69"/>
        <v>3.7930883422814503</v>
      </c>
      <c r="L422" s="2">
        <f t="shared" si="70"/>
        <v>21.646682054903877</v>
      </c>
      <c r="M422" s="2">
        <f t="shared" si="71"/>
        <v>3.7931002207852518</v>
      </c>
      <c r="N422" s="6"/>
      <c r="O422" s="2" t="s">
        <v>1461</v>
      </c>
      <c r="P422" s="2">
        <v>4.5079999999999103</v>
      </c>
      <c r="Q422" s="2" t="s">
        <v>1462</v>
      </c>
      <c r="R422" s="1">
        <f t="shared" si="72"/>
        <v>21.623647261453655</v>
      </c>
      <c r="S422" s="1">
        <f t="shared" si="73"/>
        <v>3.7930909857479458</v>
      </c>
      <c r="T422" s="1">
        <f t="shared" si="74"/>
        <v>3.792988043991437</v>
      </c>
      <c r="U422" s="1">
        <f t="shared" si="75"/>
        <v>3.7929880469463919</v>
      </c>
      <c r="V422" s="1">
        <f t="shared" si="76"/>
        <v>3.7928851140542381</v>
      </c>
    </row>
    <row r="423" spans="1:22" x14ac:dyDescent="0.25">
      <c r="A423" s="6" t="s">
        <v>1463</v>
      </c>
      <c r="B423" s="6">
        <v>4.5139999999999096</v>
      </c>
      <c r="C423" s="6" t="s">
        <v>1464</v>
      </c>
      <c r="D423" s="6">
        <f t="shared" si="66"/>
        <v>21.64667034102651</v>
      </c>
      <c r="E423" s="6">
        <f t="shared" si="67"/>
        <v>3.7928825770611923</v>
      </c>
      <c r="F423" s="6"/>
      <c r="G423" s="2" t="s">
        <v>1463</v>
      </c>
      <c r="H423" s="2">
        <v>4.5139999999999096</v>
      </c>
      <c r="I423" s="2" t="s">
        <v>1464</v>
      </c>
      <c r="J423" s="2">
        <f t="shared" si="68"/>
        <v>21.64668209053939</v>
      </c>
      <c r="K423" s="2">
        <f t="shared" si="69"/>
        <v>3.7928824646407238</v>
      </c>
      <c r="L423" s="2">
        <f t="shared" si="70"/>
        <v>21.669439385327234</v>
      </c>
      <c r="M423" s="2">
        <f t="shared" si="71"/>
        <v>3.7928943542811</v>
      </c>
      <c r="N423" s="6"/>
      <c r="O423" s="2" t="s">
        <v>1463</v>
      </c>
      <c r="P423" s="2">
        <v>4.5139999999999096</v>
      </c>
      <c r="Q423" s="2" t="s">
        <v>1464</v>
      </c>
      <c r="R423" s="1">
        <f t="shared" si="72"/>
        <v>21.646405189735333</v>
      </c>
      <c r="S423" s="1">
        <f t="shared" si="73"/>
        <v>3.7928851140542381</v>
      </c>
      <c r="T423" s="1">
        <f t="shared" si="74"/>
        <v>3.7927821900257612</v>
      </c>
      <c r="U423" s="1">
        <f t="shared" si="75"/>
        <v>3.7927821929800376</v>
      </c>
      <c r="V423" s="1">
        <f t="shared" si="76"/>
        <v>3.7926792778138805</v>
      </c>
    </row>
    <row r="424" spans="1:22" x14ac:dyDescent="0.25">
      <c r="A424" s="6" t="s">
        <v>1465</v>
      </c>
      <c r="B424" s="6">
        <v>4.5199999999999099</v>
      </c>
      <c r="C424" s="6" t="s">
        <v>1466</v>
      </c>
      <c r="D424" s="6">
        <f t="shared" si="66"/>
        <v>21.669427636488876</v>
      </c>
      <c r="E424" s="6">
        <f t="shared" si="67"/>
        <v>3.7926767352038948</v>
      </c>
      <c r="F424" s="6"/>
      <c r="G424" s="2" t="s">
        <v>1465</v>
      </c>
      <c r="H424" s="2">
        <v>4.5199999999999099</v>
      </c>
      <c r="I424" s="2" t="s">
        <v>1466</v>
      </c>
      <c r="J424" s="2">
        <f t="shared" si="68"/>
        <v>21.669439420996156</v>
      </c>
      <c r="K424" s="2">
        <f t="shared" si="69"/>
        <v>3.792676622455069</v>
      </c>
      <c r="L424" s="2">
        <f t="shared" si="70"/>
        <v>21.692195480730888</v>
      </c>
      <c r="M424" s="2">
        <f t="shared" si="71"/>
        <v>3.7926885232287071</v>
      </c>
      <c r="N424" s="6"/>
      <c r="O424" s="2" t="s">
        <v>1465</v>
      </c>
      <c r="P424" s="2">
        <v>4.5199999999999099</v>
      </c>
      <c r="Q424" s="2" t="s">
        <v>1466</v>
      </c>
      <c r="R424" s="1">
        <f t="shared" si="72"/>
        <v>21.669161882893214</v>
      </c>
      <c r="S424" s="1">
        <f t="shared" si="73"/>
        <v>3.7926792778138805</v>
      </c>
      <c r="T424" s="1">
        <f t="shared" si="74"/>
        <v>3.7925763715093646</v>
      </c>
      <c r="U424" s="1">
        <f t="shared" si="75"/>
        <v>3.7925763744629624</v>
      </c>
      <c r="V424" s="1">
        <f t="shared" si="76"/>
        <v>3.7924734770187323</v>
      </c>
    </row>
    <row r="425" spans="1:22" x14ac:dyDescent="0.25">
      <c r="A425" s="6" t="s">
        <v>1467</v>
      </c>
      <c r="B425" s="6">
        <v>4.5259999999999101</v>
      </c>
      <c r="C425" s="6" t="s">
        <v>1468</v>
      </c>
      <c r="D425" s="6">
        <f t="shared" si="66"/>
        <v>21.692183696900099</v>
      </c>
      <c r="E425" s="6">
        <f t="shared" si="67"/>
        <v>3.7924709287937919</v>
      </c>
      <c r="F425" s="6"/>
      <c r="G425" s="2" t="s">
        <v>1467</v>
      </c>
      <c r="H425" s="2">
        <v>4.5259999999999101</v>
      </c>
      <c r="I425" s="2" t="s">
        <v>1468</v>
      </c>
      <c r="J425" s="2">
        <f t="shared" si="68"/>
        <v>21.692195516433205</v>
      </c>
      <c r="K425" s="2">
        <f t="shared" si="69"/>
        <v>3.7924708157163458</v>
      </c>
      <c r="L425" s="2">
        <f t="shared" si="70"/>
        <v>21.714950341327505</v>
      </c>
      <c r="M425" s="2">
        <f t="shared" si="71"/>
        <v>3.7924827276199324</v>
      </c>
      <c r="N425" s="6"/>
      <c r="O425" s="2" t="s">
        <v>1467</v>
      </c>
      <c r="P425" s="2">
        <v>4.5259999999999101</v>
      </c>
      <c r="Q425" s="2" t="s">
        <v>1468</v>
      </c>
      <c r="R425" s="1">
        <f t="shared" si="72"/>
        <v>21.691917341139991</v>
      </c>
      <c r="S425" s="1">
        <f t="shared" si="73"/>
        <v>3.7924734770187323</v>
      </c>
      <c r="T425" s="1">
        <f t="shared" si="74"/>
        <v>3.7923705884341086</v>
      </c>
      <c r="U425" s="1">
        <f t="shared" si="75"/>
        <v>3.7923705913870283</v>
      </c>
      <c r="V425" s="1">
        <f t="shared" si="76"/>
        <v>3.7922677116606556</v>
      </c>
    </row>
    <row r="426" spans="1:22" x14ac:dyDescent="0.25">
      <c r="A426" s="6" t="s">
        <v>1469</v>
      </c>
      <c r="B426" s="6">
        <v>4.5319999999999103</v>
      </c>
      <c r="C426" s="6" t="s">
        <v>1470</v>
      </c>
      <c r="D426" s="6">
        <f t="shared" si="66"/>
        <v>21.71493852247286</v>
      </c>
      <c r="E426" s="6">
        <f t="shared" si="67"/>
        <v>3.7922651578227446</v>
      </c>
      <c r="F426" s="6"/>
      <c r="G426" s="2" t="s">
        <v>1469</v>
      </c>
      <c r="H426" s="2">
        <v>4.5319999999999103</v>
      </c>
      <c r="I426" s="2" t="s">
        <v>1470</v>
      </c>
      <c r="J426" s="2">
        <f t="shared" si="68"/>
        <v>21.714950377063214</v>
      </c>
      <c r="K426" s="2">
        <f t="shared" si="69"/>
        <v>3.7922650444164159</v>
      </c>
      <c r="L426" s="2">
        <f t="shared" si="70"/>
        <v>21.737703967329711</v>
      </c>
      <c r="M426" s="2">
        <f t="shared" si="71"/>
        <v>3.792276967446639</v>
      </c>
      <c r="N426" s="6"/>
      <c r="O426" s="2" t="s">
        <v>1469</v>
      </c>
      <c r="P426" s="2">
        <v>4.5319999999999103</v>
      </c>
      <c r="Q426" s="2" t="s">
        <v>1470</v>
      </c>
      <c r="R426" s="1">
        <f t="shared" si="72"/>
        <v>21.714671564688313</v>
      </c>
      <c r="S426" s="1">
        <f t="shared" si="73"/>
        <v>3.7922677116606556</v>
      </c>
      <c r="T426" s="1">
        <f t="shared" si="74"/>
        <v>3.7921648407918562</v>
      </c>
      <c r="U426" s="1">
        <f t="shared" si="75"/>
        <v>3.7921648437440982</v>
      </c>
      <c r="V426" s="1">
        <f t="shared" si="76"/>
        <v>3.792061981731516</v>
      </c>
    </row>
    <row r="427" spans="1:22" x14ac:dyDescent="0.25">
      <c r="A427" s="6" t="s">
        <v>1471</v>
      </c>
      <c r="B427" s="6">
        <v>4.5379999999999097</v>
      </c>
      <c r="C427" s="6" t="s">
        <v>1472</v>
      </c>
      <c r="D427" s="6">
        <f t="shared" si="66"/>
        <v>21.737692113419797</v>
      </c>
      <c r="E427" s="6">
        <f t="shared" si="67"/>
        <v>3.7920594222826165</v>
      </c>
      <c r="F427" s="6"/>
      <c r="G427" s="2" t="s">
        <v>1471</v>
      </c>
      <c r="H427" s="2">
        <v>4.5379999999999097</v>
      </c>
      <c r="I427" s="2" t="s">
        <v>1472</v>
      </c>
      <c r="J427" s="2">
        <f t="shared" si="68"/>
        <v>21.737704003098802</v>
      </c>
      <c r="K427" s="2">
        <f t="shared" si="69"/>
        <v>3.7920593085471426</v>
      </c>
      <c r="L427" s="2">
        <f t="shared" si="70"/>
        <v>21.760456358950083</v>
      </c>
      <c r="M427" s="2">
        <f t="shared" si="71"/>
        <v>3.7920712427006924</v>
      </c>
      <c r="N427" s="6"/>
      <c r="O427" s="2" t="s">
        <v>1471</v>
      </c>
      <c r="P427" s="2">
        <v>4.5379999999999097</v>
      </c>
      <c r="Q427" s="2" t="s">
        <v>1472</v>
      </c>
      <c r="R427" s="1">
        <f t="shared" si="72"/>
        <v>21.737424553750778</v>
      </c>
      <c r="S427" s="1">
        <f t="shared" si="73"/>
        <v>3.792061981731516</v>
      </c>
      <c r="T427" s="1">
        <f t="shared" si="74"/>
        <v>3.7919591285744731</v>
      </c>
      <c r="U427" s="1">
        <f t="shared" si="75"/>
        <v>3.7919591315260375</v>
      </c>
      <c r="V427" s="1">
        <f t="shared" si="76"/>
        <v>3.7918562872231791</v>
      </c>
    </row>
    <row r="428" spans="1:22" x14ac:dyDescent="0.25">
      <c r="A428" s="6" t="s">
        <v>1473</v>
      </c>
      <c r="B428" s="6">
        <v>4.5439999999999099</v>
      </c>
      <c r="C428" s="6" t="s">
        <v>1474</v>
      </c>
      <c r="D428" s="6">
        <f t="shared" si="66"/>
        <v>21.760444469953494</v>
      </c>
      <c r="E428" s="6">
        <f t="shared" si="67"/>
        <v>3.7918537221652748</v>
      </c>
      <c r="F428" s="6"/>
      <c r="G428" s="2" t="s">
        <v>1473</v>
      </c>
      <c r="H428" s="2">
        <v>4.5439999999999099</v>
      </c>
      <c r="I428" s="2" t="s">
        <v>1474</v>
      </c>
      <c r="J428" s="2">
        <f t="shared" si="68"/>
        <v>21.760456394752545</v>
      </c>
      <c r="K428" s="2">
        <f t="shared" si="69"/>
        <v>3.7918536081003924</v>
      </c>
      <c r="L428" s="2">
        <f t="shared" si="70"/>
        <v>21.783207516401148</v>
      </c>
      <c r="M428" s="2">
        <f t="shared" si="71"/>
        <v>3.7918655533739591</v>
      </c>
      <c r="N428" s="6"/>
      <c r="O428" s="2" t="s">
        <v>1473</v>
      </c>
      <c r="P428" s="2">
        <v>4.5439999999999099</v>
      </c>
      <c r="Q428" s="2" t="s">
        <v>1474</v>
      </c>
      <c r="R428" s="1">
        <f t="shared" si="72"/>
        <v>21.760176308539933</v>
      </c>
      <c r="S428" s="1">
        <f t="shared" si="73"/>
        <v>3.7918562872231791</v>
      </c>
      <c r="T428" s="1">
        <f t="shared" si="74"/>
        <v>3.7917534517738281</v>
      </c>
      <c r="U428" s="1">
        <f t="shared" si="75"/>
        <v>3.7917534547247147</v>
      </c>
      <c r="V428" s="1">
        <f t="shared" si="76"/>
        <v>3.7916506281275151</v>
      </c>
    </row>
    <row r="429" spans="1:22" x14ac:dyDescent="0.25">
      <c r="A429" s="6" t="s">
        <v>1475</v>
      </c>
      <c r="B429" s="6">
        <v>4.5499999999999101</v>
      </c>
      <c r="C429" s="6" t="s">
        <v>1476</v>
      </c>
      <c r="D429" s="6">
        <f t="shared" si="66"/>
        <v>21.783195592286486</v>
      </c>
      <c r="E429" s="6">
        <f t="shared" si="67"/>
        <v>3.791648057462587</v>
      </c>
      <c r="F429" s="6"/>
      <c r="G429" s="2" t="s">
        <v>1475</v>
      </c>
      <c r="H429" s="2">
        <v>4.5499999999999101</v>
      </c>
      <c r="I429" s="2" t="s">
        <v>1476</v>
      </c>
      <c r="J429" s="2">
        <f t="shared" si="68"/>
        <v>21.783207552236966</v>
      </c>
      <c r="K429" s="2">
        <f t="shared" si="69"/>
        <v>3.7916479430680345</v>
      </c>
      <c r="L429" s="2">
        <f t="shared" si="70"/>
        <v>21.805957439895373</v>
      </c>
      <c r="M429" s="2">
        <f t="shared" si="71"/>
        <v>3.7916598994583097</v>
      </c>
      <c r="N429" s="6"/>
      <c r="O429" s="2" t="s">
        <v>1475</v>
      </c>
      <c r="P429" s="2">
        <v>4.5499999999999101</v>
      </c>
      <c r="Q429" s="2" t="s">
        <v>1476</v>
      </c>
      <c r="R429" s="1">
        <f t="shared" si="72"/>
        <v>21.78292682926828</v>
      </c>
      <c r="S429" s="1">
        <f t="shared" si="73"/>
        <v>3.7916506281275151</v>
      </c>
      <c r="T429" s="1">
        <f t="shared" si="74"/>
        <v>3.7915478103817901</v>
      </c>
      <c r="U429" s="1">
        <f t="shared" si="75"/>
        <v>3.7915478133319995</v>
      </c>
      <c r="V429" s="1">
        <f t="shared" si="76"/>
        <v>3.7914450044363948</v>
      </c>
    </row>
    <row r="430" spans="1:22" x14ac:dyDescent="0.25">
      <c r="A430" s="6" t="s">
        <v>1477</v>
      </c>
      <c r="B430" s="6">
        <v>4.5559999999999103</v>
      </c>
      <c r="C430" s="6" t="s">
        <v>1478</v>
      </c>
      <c r="D430" s="6">
        <f t="shared" si="66"/>
        <v>21.805945480631262</v>
      </c>
      <c r="E430" s="6">
        <f t="shared" si="67"/>
        <v>3.791442428166425</v>
      </c>
      <c r="F430" s="6"/>
      <c r="G430" s="2" t="s">
        <v>1477</v>
      </c>
      <c r="H430" s="2">
        <v>4.5559999999999103</v>
      </c>
      <c r="I430" s="2" t="s">
        <v>1478</v>
      </c>
      <c r="J430" s="2">
        <f t="shared" si="68"/>
        <v>21.805957475764547</v>
      </c>
      <c r="K430" s="2">
        <f t="shared" si="69"/>
        <v>3.7914423134419395</v>
      </c>
      <c r="L430" s="2">
        <f t="shared" si="70"/>
        <v>21.828706129645198</v>
      </c>
      <c r="M430" s="2">
        <f t="shared" si="71"/>
        <v>3.7914542809456155</v>
      </c>
      <c r="N430" s="6"/>
      <c r="O430" s="2" t="s">
        <v>1477</v>
      </c>
      <c r="P430" s="2">
        <v>4.5559999999999103</v>
      </c>
      <c r="Q430" s="2" t="s">
        <v>1478</v>
      </c>
      <c r="R430" s="1">
        <f t="shared" si="72"/>
        <v>21.805676116148273</v>
      </c>
      <c r="S430" s="1">
        <f t="shared" si="73"/>
        <v>3.7914450044363948</v>
      </c>
      <c r="T430" s="1">
        <f t="shared" si="74"/>
        <v>3.7913422043902334</v>
      </c>
      <c r="U430" s="1">
        <f t="shared" si="75"/>
        <v>3.7913422073397656</v>
      </c>
      <c r="V430" s="1">
        <f t="shared" si="76"/>
        <v>3.7912394161416927</v>
      </c>
    </row>
    <row r="431" spans="1:22" x14ac:dyDescent="0.25">
      <c r="A431" s="6" t="s">
        <v>1479</v>
      </c>
      <c r="B431" s="6">
        <v>4.5619999999999097</v>
      </c>
      <c r="C431" s="6" t="s">
        <v>1480</v>
      </c>
      <c r="D431" s="6">
        <f t="shared" si="66"/>
        <v>21.828694135200262</v>
      </c>
      <c r="E431" s="6">
        <f t="shared" si="67"/>
        <v>3.7912368342686609</v>
      </c>
      <c r="F431" s="6"/>
      <c r="G431" s="2" t="s">
        <v>1479</v>
      </c>
      <c r="H431" s="2">
        <v>4.5619999999999097</v>
      </c>
      <c r="I431" s="2" t="s">
        <v>1480</v>
      </c>
      <c r="J431" s="2">
        <f t="shared" si="68"/>
        <v>21.828706165547711</v>
      </c>
      <c r="K431" s="2">
        <f t="shared" si="69"/>
        <v>3.7912367192139809</v>
      </c>
      <c r="L431" s="2">
        <f t="shared" si="70"/>
        <v>21.851453585862995</v>
      </c>
      <c r="M431" s="2">
        <f t="shared" si="71"/>
        <v>3.7912486978277511</v>
      </c>
      <c r="N431" s="6"/>
      <c r="O431" s="2" t="s">
        <v>1479</v>
      </c>
      <c r="P431" s="2">
        <v>4.5619999999999097</v>
      </c>
      <c r="Q431" s="2" t="s">
        <v>1480</v>
      </c>
      <c r="R431" s="1">
        <f t="shared" si="72"/>
        <v>21.82842416939231</v>
      </c>
      <c r="S431" s="1">
        <f t="shared" si="73"/>
        <v>3.7912394161416927</v>
      </c>
      <c r="T431" s="1">
        <f t="shared" si="74"/>
        <v>3.7911366337910319</v>
      </c>
      <c r="U431" s="1">
        <f t="shared" si="75"/>
        <v>3.7911366367398873</v>
      </c>
      <c r="V431" s="1">
        <f t="shared" si="76"/>
        <v>3.7910338632352847</v>
      </c>
    </row>
    <row r="432" spans="1:22" x14ac:dyDescent="0.25">
      <c r="A432" s="6" t="s">
        <v>1481</v>
      </c>
      <c r="B432" s="6">
        <v>4.5679999999999099</v>
      </c>
      <c r="C432" s="6" t="s">
        <v>1482</v>
      </c>
      <c r="D432" s="6">
        <f t="shared" si="66"/>
        <v>21.851441556205874</v>
      </c>
      <c r="E432" s="6">
        <f t="shared" si="67"/>
        <v>3.7910312757611706</v>
      </c>
      <c r="F432" s="6"/>
      <c r="G432" s="2" t="s">
        <v>1481</v>
      </c>
      <c r="H432" s="2">
        <v>4.5679999999999099</v>
      </c>
      <c r="I432" s="2" t="s">
        <v>1482</v>
      </c>
      <c r="J432" s="2">
        <f t="shared" si="68"/>
        <v>21.851453621798836</v>
      </c>
      <c r="K432" s="2">
        <f t="shared" si="69"/>
        <v>3.791031160376034</v>
      </c>
      <c r="L432" s="2">
        <f t="shared" si="70"/>
        <v>21.874199808761091</v>
      </c>
      <c r="M432" s="2">
        <f t="shared" si="71"/>
        <v>3.7910431500965931</v>
      </c>
      <c r="N432" s="6"/>
      <c r="O432" s="2" t="s">
        <v>1481</v>
      </c>
      <c r="P432" s="2">
        <v>4.5679999999999099</v>
      </c>
      <c r="Q432" s="2" t="s">
        <v>1482</v>
      </c>
      <c r="R432" s="1">
        <f t="shared" si="72"/>
        <v>21.851170989212751</v>
      </c>
      <c r="S432" s="1">
        <f t="shared" si="73"/>
        <v>3.7910338632352847</v>
      </c>
      <c r="T432" s="1">
        <f t="shared" si="74"/>
        <v>3.7909310985760634</v>
      </c>
      <c r="U432" s="1">
        <f t="shared" si="75"/>
        <v>3.790931101524242</v>
      </c>
      <c r="V432" s="1">
        <f t="shared" si="76"/>
        <v>3.7908283457090488</v>
      </c>
    </row>
    <row r="433" spans="1:22" x14ac:dyDescent="0.25">
      <c r="A433" s="6" t="s">
        <v>1483</v>
      </c>
      <c r="B433" s="6">
        <v>4.5739999999999101</v>
      </c>
      <c r="C433" s="6" t="s">
        <v>1484</v>
      </c>
      <c r="D433" s="6">
        <f t="shared" si="66"/>
        <v>21.874187743860439</v>
      </c>
      <c r="E433" s="6">
        <f t="shared" si="67"/>
        <v>3.7908257526358327</v>
      </c>
      <c r="F433" s="6"/>
      <c r="G433" s="2" t="s">
        <v>1483</v>
      </c>
      <c r="H433" s="2">
        <v>4.5739999999999101</v>
      </c>
      <c r="I433" s="2" t="s">
        <v>1484</v>
      </c>
      <c r="J433" s="2">
        <f t="shared" si="68"/>
        <v>21.874199844730253</v>
      </c>
      <c r="K433" s="2">
        <f t="shared" si="69"/>
        <v>3.7908256369199775</v>
      </c>
      <c r="L433" s="2">
        <f t="shared" si="70"/>
        <v>21.896944798551772</v>
      </c>
      <c r="M433" s="2">
        <f t="shared" si="71"/>
        <v>3.7908376377440209</v>
      </c>
      <c r="N433" s="6"/>
      <c r="O433" s="2" t="s">
        <v>1483</v>
      </c>
      <c r="P433" s="2">
        <v>4.5739999999999101</v>
      </c>
      <c r="Q433" s="2" t="s">
        <v>1484</v>
      </c>
      <c r="R433" s="1">
        <f t="shared" si="72"/>
        <v>21.873916575821895</v>
      </c>
      <c r="S433" s="1">
        <f t="shared" si="73"/>
        <v>3.7908283457090488</v>
      </c>
      <c r="T433" s="1">
        <f t="shared" si="74"/>
        <v>3.7907255987372075</v>
      </c>
      <c r="U433" s="1">
        <f t="shared" si="75"/>
        <v>3.7907256016847097</v>
      </c>
      <c r="V433" s="1">
        <f t="shared" si="76"/>
        <v>3.7906228635548667</v>
      </c>
    </row>
    <row r="434" spans="1:22" x14ac:dyDescent="0.25">
      <c r="A434" s="6" t="s">
        <v>1485</v>
      </c>
      <c r="B434" s="6">
        <v>4.5799999999999104</v>
      </c>
      <c r="C434" s="6" t="s">
        <v>1486</v>
      </c>
      <c r="D434" s="6">
        <f t="shared" si="66"/>
        <v>21.896932698376254</v>
      </c>
      <c r="E434" s="6">
        <f t="shared" si="67"/>
        <v>3.790620264884526</v>
      </c>
      <c r="F434" s="6"/>
      <c r="G434" s="2" t="s">
        <v>1485</v>
      </c>
      <c r="H434" s="2">
        <v>4.5799999999999104</v>
      </c>
      <c r="I434" s="2" t="s">
        <v>1486</v>
      </c>
      <c r="J434" s="2">
        <f t="shared" si="68"/>
        <v>21.896944834554244</v>
      </c>
      <c r="K434" s="2">
        <f t="shared" si="69"/>
        <v>3.7906201488376912</v>
      </c>
      <c r="L434" s="2">
        <f t="shared" si="70"/>
        <v>21.919688555447269</v>
      </c>
      <c r="M434" s="2">
        <f t="shared" si="71"/>
        <v>3.7906321607619158</v>
      </c>
      <c r="N434" s="6"/>
      <c r="O434" s="2" t="s">
        <v>1485</v>
      </c>
      <c r="P434" s="2">
        <v>4.5799999999999104</v>
      </c>
      <c r="Q434" s="2" t="s">
        <v>1486</v>
      </c>
      <c r="R434" s="1">
        <f t="shared" si="72"/>
        <v>21.896660929432002</v>
      </c>
      <c r="S434" s="1">
        <f t="shared" si="73"/>
        <v>3.7906228635548667</v>
      </c>
      <c r="T434" s="1">
        <f t="shared" si="74"/>
        <v>3.7905201342663464</v>
      </c>
      <c r="U434" s="1">
        <f t="shared" si="75"/>
        <v>3.7905201372131723</v>
      </c>
      <c r="V434" s="1">
        <f t="shared" si="76"/>
        <v>3.7904174167646216</v>
      </c>
    </row>
    <row r="435" spans="1:22" x14ac:dyDescent="0.25">
      <c r="A435" s="6" t="s">
        <v>1487</v>
      </c>
      <c r="B435" s="6">
        <v>4.5859999999999097</v>
      </c>
      <c r="C435" s="6" t="s">
        <v>1488</v>
      </c>
      <c r="D435" s="6">
        <f t="shared" si="66"/>
        <v>21.919676419965562</v>
      </c>
      <c r="E435" s="6">
        <f t="shared" si="67"/>
        <v>3.7904148124991339</v>
      </c>
      <c r="F435" s="6"/>
      <c r="G435" s="2" t="s">
        <v>1487</v>
      </c>
      <c r="H435" s="2">
        <v>4.5859999999999097</v>
      </c>
      <c r="I435" s="2" t="s">
        <v>1488</v>
      </c>
      <c r="J435" s="2">
        <f t="shared" si="68"/>
        <v>21.919688591483041</v>
      </c>
      <c r="K435" s="2">
        <f t="shared" si="69"/>
        <v>3.7904146961210579</v>
      </c>
      <c r="L435" s="2">
        <f t="shared" si="70"/>
        <v>21.942431079659766</v>
      </c>
      <c r="M435" s="2">
        <f t="shared" si="71"/>
        <v>3.7904267191421614</v>
      </c>
      <c r="N435" s="6"/>
      <c r="O435" s="2" t="s">
        <v>1487</v>
      </c>
      <c r="P435" s="2">
        <v>4.5859999999999097</v>
      </c>
      <c r="Q435" s="2" t="s">
        <v>1488</v>
      </c>
      <c r="R435" s="1">
        <f t="shared" si="72"/>
        <v>21.919404050255281</v>
      </c>
      <c r="S435" s="1">
        <f t="shared" si="73"/>
        <v>3.7904174167646216</v>
      </c>
      <c r="T435" s="1">
        <f t="shared" si="74"/>
        <v>3.7903147051553643</v>
      </c>
      <c r="U435" s="1">
        <f t="shared" si="75"/>
        <v>3.7903147081015138</v>
      </c>
      <c r="V435" s="1">
        <f t="shared" si="76"/>
        <v>3.790212005330198</v>
      </c>
    </row>
    <row r="436" spans="1:22" x14ac:dyDescent="0.25">
      <c r="A436" s="6" t="s">
        <v>1489</v>
      </c>
      <c r="B436" s="6">
        <v>4.5919999999999099</v>
      </c>
      <c r="C436" s="6" t="s">
        <v>1490</v>
      </c>
      <c r="D436" s="6">
        <f t="shared" si="66"/>
        <v>21.942418908840558</v>
      </c>
      <c r="E436" s="6">
        <f t="shared" si="67"/>
        <v>3.7902093954715412</v>
      </c>
      <c r="F436" s="6"/>
      <c r="G436" s="2" t="s">
        <v>1489</v>
      </c>
      <c r="H436" s="2">
        <v>4.5919999999999099</v>
      </c>
      <c r="I436" s="2" t="s">
        <v>1490</v>
      </c>
      <c r="J436" s="2">
        <f t="shared" si="68"/>
        <v>21.94243111572883</v>
      </c>
      <c r="K436" s="2">
        <f t="shared" si="69"/>
        <v>3.7902092787619623</v>
      </c>
      <c r="L436" s="2">
        <f t="shared" si="70"/>
        <v>21.965172371401401</v>
      </c>
      <c r="M436" s="2">
        <f t="shared" si="71"/>
        <v>3.7902213128766435</v>
      </c>
      <c r="N436" s="6"/>
      <c r="O436" s="2" t="s">
        <v>1489</v>
      </c>
      <c r="P436" s="2">
        <v>4.5919999999999099</v>
      </c>
      <c r="Q436" s="2" t="s">
        <v>1490</v>
      </c>
      <c r="R436" s="1">
        <f t="shared" si="72"/>
        <v>21.942145938503888</v>
      </c>
      <c r="S436" s="1">
        <f t="shared" si="73"/>
        <v>3.7902120053301984</v>
      </c>
      <c r="T436" s="1">
        <f t="shared" si="74"/>
        <v>3.7901093113961482</v>
      </c>
      <c r="U436" s="1">
        <f t="shared" si="75"/>
        <v>3.7901093143416213</v>
      </c>
      <c r="V436" s="1">
        <f t="shared" si="76"/>
        <v>3.7900066292434849</v>
      </c>
    </row>
    <row r="437" spans="1:22" x14ac:dyDescent="0.25">
      <c r="A437" s="6" t="s">
        <v>1491</v>
      </c>
      <c r="B437" s="6">
        <v>4.5979999999999102</v>
      </c>
      <c r="C437" s="6" t="s">
        <v>1492</v>
      </c>
      <c r="D437" s="6">
        <f t="shared" si="66"/>
        <v>21.965160165213387</v>
      </c>
      <c r="E437" s="6">
        <f t="shared" si="67"/>
        <v>3.7900040137936348</v>
      </c>
      <c r="F437" s="6"/>
      <c r="G437" s="2" t="s">
        <v>1491</v>
      </c>
      <c r="H437" s="2">
        <v>4.5979999999999102</v>
      </c>
      <c r="I437" s="2" t="s">
        <v>1492</v>
      </c>
      <c r="J437" s="2">
        <f t="shared" si="68"/>
        <v>21.965172407503747</v>
      </c>
      <c r="K437" s="2">
        <f t="shared" si="69"/>
        <v>3.790003896752292</v>
      </c>
      <c r="L437" s="2">
        <f t="shared" si="70"/>
        <v>21.987912430884261</v>
      </c>
      <c r="M437" s="2">
        <f t="shared" si="71"/>
        <v>3.7900159419572503</v>
      </c>
      <c r="N437" s="6"/>
      <c r="O437" s="2" t="s">
        <v>1491</v>
      </c>
      <c r="P437" s="2">
        <v>4.5979999999999102</v>
      </c>
      <c r="Q437" s="2" t="s">
        <v>1492</v>
      </c>
      <c r="R437" s="1">
        <f t="shared" si="72"/>
        <v>21.964886594389938</v>
      </c>
      <c r="S437" s="1">
        <f t="shared" si="73"/>
        <v>3.7900066292434849</v>
      </c>
      <c r="T437" s="1">
        <f t="shared" si="74"/>
        <v>3.7899039529805862</v>
      </c>
      <c r="U437" s="1">
        <f t="shared" si="75"/>
        <v>3.789903955925384</v>
      </c>
      <c r="V437" s="1">
        <f t="shared" si="76"/>
        <v>3.7898012884963719</v>
      </c>
    </row>
    <row r="438" spans="1:22" x14ac:dyDescent="0.25">
      <c r="A438" s="6" t="s">
        <v>1493</v>
      </c>
      <c r="B438" s="6">
        <v>4.6039999999999104</v>
      </c>
      <c r="C438" s="6" t="s">
        <v>1494</v>
      </c>
      <c r="D438" s="6">
        <f t="shared" si="66"/>
        <v>21.987900189296148</v>
      </c>
      <c r="E438" s="6">
        <f t="shared" si="67"/>
        <v>3.7897986674573039</v>
      </c>
      <c r="F438" s="6"/>
      <c r="G438" s="2" t="s">
        <v>1493</v>
      </c>
      <c r="H438" s="2">
        <v>4.6039999999999104</v>
      </c>
      <c r="I438" s="2" t="s">
        <v>1494</v>
      </c>
      <c r="J438" s="2">
        <f t="shared" si="68"/>
        <v>21.987912467019875</v>
      </c>
      <c r="K438" s="2">
        <f t="shared" si="69"/>
        <v>3.7897985500839368</v>
      </c>
      <c r="L438" s="2">
        <f t="shared" si="70"/>
        <v>22.010651258320379</v>
      </c>
      <c r="M438" s="2">
        <f t="shared" si="71"/>
        <v>3.7898106063758732</v>
      </c>
      <c r="N438" s="6"/>
      <c r="O438" s="2" t="s">
        <v>1493</v>
      </c>
      <c r="P438" s="2">
        <v>4.6039999999999104</v>
      </c>
      <c r="Q438" s="2" t="s">
        <v>1494</v>
      </c>
      <c r="R438" s="1">
        <f t="shared" si="72"/>
        <v>21.987626018125489</v>
      </c>
      <c r="S438" s="1">
        <f t="shared" si="73"/>
        <v>3.7898012884963719</v>
      </c>
      <c r="T438" s="1">
        <f t="shared" si="74"/>
        <v>3.7896986299005708</v>
      </c>
      <c r="U438" s="1">
        <f t="shared" si="75"/>
        <v>3.7896986328446931</v>
      </c>
      <c r="V438" s="1">
        <f t="shared" si="76"/>
        <v>3.7895959830807517</v>
      </c>
    </row>
    <row r="439" spans="1:22" x14ac:dyDescent="0.25">
      <c r="A439" s="6" t="s">
        <v>1495</v>
      </c>
      <c r="B439" s="6">
        <v>4.6099999999999097</v>
      </c>
      <c r="C439" s="6" t="s">
        <v>1496</v>
      </c>
      <c r="D439" s="6">
        <f t="shared" si="66"/>
        <v>22.010638981300893</v>
      </c>
      <c r="E439" s="6">
        <f t="shared" si="67"/>
        <v>3.7895933564544411</v>
      </c>
      <c r="F439" s="6"/>
      <c r="G439" s="2" t="s">
        <v>1495</v>
      </c>
      <c r="H439" s="2">
        <v>4.6099999999999097</v>
      </c>
      <c r="I439" s="2" t="s">
        <v>1496</v>
      </c>
      <c r="J439" s="2">
        <f t="shared" si="68"/>
        <v>22.010651294489254</v>
      </c>
      <c r="K439" s="2">
        <f t="shared" si="69"/>
        <v>3.7895932387487883</v>
      </c>
      <c r="L439" s="2">
        <f t="shared" si="70"/>
        <v>22.033388853921746</v>
      </c>
      <c r="M439" s="2">
        <f t="shared" si="71"/>
        <v>3.7896053061244048</v>
      </c>
      <c r="N439" s="6"/>
      <c r="O439" s="2" t="s">
        <v>1495</v>
      </c>
      <c r="P439" s="2">
        <v>4.6099999999999097</v>
      </c>
      <c r="Q439" s="2" t="s">
        <v>1496</v>
      </c>
      <c r="R439" s="1">
        <f t="shared" si="72"/>
        <v>22.010364209922557</v>
      </c>
      <c r="S439" s="1">
        <f t="shared" si="73"/>
        <v>3.7895959830807517</v>
      </c>
      <c r="T439" s="1">
        <f t="shared" si="74"/>
        <v>3.789493342147995</v>
      </c>
      <c r="U439" s="1">
        <f t="shared" si="75"/>
        <v>3.7894933450914414</v>
      </c>
      <c r="V439" s="1">
        <f t="shared" si="76"/>
        <v>3.7893907129885189</v>
      </c>
    </row>
    <row r="440" spans="1:22" x14ac:dyDescent="0.25">
      <c r="A440" s="6" t="s">
        <v>1497</v>
      </c>
      <c r="B440" s="6">
        <v>4.61599999999991</v>
      </c>
      <c r="C440" s="6" t="s">
        <v>1498</v>
      </c>
      <c r="D440" s="6">
        <f t="shared" si="66"/>
        <v>22.033376541439619</v>
      </c>
      <c r="E440" s="6">
        <f t="shared" si="67"/>
        <v>3.78938808077694</v>
      </c>
      <c r="F440" s="6"/>
      <c r="G440" s="2" t="s">
        <v>1497</v>
      </c>
      <c r="H440" s="2">
        <v>4.61599999999991</v>
      </c>
      <c r="I440" s="2" t="s">
        <v>1498</v>
      </c>
      <c r="J440" s="2">
        <f t="shared" si="68"/>
        <v>22.033388890123874</v>
      </c>
      <c r="K440" s="2">
        <f t="shared" si="69"/>
        <v>3.7893879627387408</v>
      </c>
      <c r="L440" s="2">
        <f t="shared" si="70"/>
        <v>22.056125217900306</v>
      </c>
      <c r="M440" s="2">
        <f t="shared" si="71"/>
        <v>3.7894000411947402</v>
      </c>
      <c r="N440" s="6"/>
      <c r="O440" s="2" t="s">
        <v>1497</v>
      </c>
      <c r="P440" s="2">
        <v>4.61599999999991</v>
      </c>
      <c r="Q440" s="2" t="s">
        <v>1498</v>
      </c>
      <c r="R440" s="1">
        <f t="shared" si="72"/>
        <v>22.033101169993106</v>
      </c>
      <c r="S440" s="1">
        <f t="shared" si="73"/>
        <v>3.7893907129885189</v>
      </c>
      <c r="T440" s="1">
        <f t="shared" si="74"/>
        <v>3.7892880897147547</v>
      </c>
      <c r="U440" s="1">
        <f t="shared" si="75"/>
        <v>3.7892880926575261</v>
      </c>
      <c r="V440" s="1">
        <f t="shared" si="76"/>
        <v>3.7891854782115706</v>
      </c>
    </row>
    <row r="441" spans="1:22" x14ac:dyDescent="0.25">
      <c r="A441" s="6" t="s">
        <v>1499</v>
      </c>
      <c r="B441" s="6">
        <v>4.6219999999999102</v>
      </c>
      <c r="C441" s="6" t="s">
        <v>1500</v>
      </c>
      <c r="D441" s="6">
        <f t="shared" si="66"/>
        <v>22.056112869924281</v>
      </c>
      <c r="E441" s="6">
        <f t="shared" si="67"/>
        <v>3.7891828404166974</v>
      </c>
      <c r="F441" s="6"/>
      <c r="G441" s="2" t="s">
        <v>1499</v>
      </c>
      <c r="H441" s="2">
        <v>4.6219999999999102</v>
      </c>
      <c r="I441" s="2" t="s">
        <v>1500</v>
      </c>
      <c r="J441" s="2">
        <f t="shared" si="68"/>
        <v>22.056125254135676</v>
      </c>
      <c r="K441" s="2">
        <f t="shared" si="69"/>
        <v>3.7891827220456911</v>
      </c>
      <c r="L441" s="2">
        <f t="shared" si="70"/>
        <v>22.078860350467949</v>
      </c>
      <c r="M441" s="2">
        <f t="shared" si="71"/>
        <v>3.7891948115787772</v>
      </c>
      <c r="N441" s="6"/>
      <c r="O441" s="2" t="s">
        <v>1499</v>
      </c>
      <c r="P441" s="2">
        <v>4.6219999999999102</v>
      </c>
      <c r="Q441" s="2" t="s">
        <v>1500</v>
      </c>
      <c r="R441" s="1">
        <f t="shared" si="72"/>
        <v>22.05583689854905</v>
      </c>
      <c r="S441" s="1">
        <f t="shared" si="73"/>
        <v>3.7891854782115706</v>
      </c>
      <c r="T441" s="1">
        <f t="shared" si="74"/>
        <v>3.7890828725927483</v>
      </c>
      <c r="U441" s="1">
        <f t="shared" si="75"/>
        <v>3.7890828755348451</v>
      </c>
      <c r="V441" s="1">
        <f t="shared" si="76"/>
        <v>3.7889802787418065</v>
      </c>
    </row>
    <row r="442" spans="1:22" x14ac:dyDescent="0.25">
      <c r="A442" s="6" t="s">
        <v>1501</v>
      </c>
      <c r="B442" s="6">
        <v>4.6279999999999104</v>
      </c>
      <c r="C442" s="6" t="s">
        <v>1502</v>
      </c>
      <c r="D442" s="6">
        <f t="shared" si="66"/>
        <v>22.07884796696678</v>
      </c>
      <c r="E442" s="6">
        <f t="shared" si="67"/>
        <v>3.7889776353656117</v>
      </c>
      <c r="F442" s="6"/>
      <c r="G442" s="2" t="s">
        <v>1501</v>
      </c>
      <c r="H442" s="2">
        <v>4.6279999999999104</v>
      </c>
      <c r="I442" s="2" t="s">
        <v>1502</v>
      </c>
      <c r="J442" s="2">
        <f t="shared" si="68"/>
        <v>22.078860386736551</v>
      </c>
      <c r="K442" s="2">
        <f t="shared" si="69"/>
        <v>3.7889775166615385</v>
      </c>
      <c r="L442" s="2">
        <f t="shared" si="70"/>
        <v>22.10159425183652</v>
      </c>
      <c r="M442" s="2">
        <f t="shared" si="71"/>
        <v>3.7889896172684159</v>
      </c>
      <c r="N442" s="6"/>
      <c r="O442" s="2" t="s">
        <v>1501</v>
      </c>
      <c r="P442" s="2">
        <v>4.6279999999999104</v>
      </c>
      <c r="Q442" s="2" t="s">
        <v>1502</v>
      </c>
      <c r="R442" s="1">
        <f t="shared" si="72"/>
        <v>22.078571395802257</v>
      </c>
      <c r="S442" s="1">
        <f t="shared" si="73"/>
        <v>3.7889802787418065</v>
      </c>
      <c r="T442" s="1">
        <f t="shared" si="74"/>
        <v>3.7888776907738766</v>
      </c>
      <c r="U442" s="1">
        <f t="shared" si="75"/>
        <v>3.7888776937152984</v>
      </c>
      <c r="V442" s="1">
        <f t="shared" si="76"/>
        <v>3.7887751145711284</v>
      </c>
    </row>
    <row r="443" spans="1:22" x14ac:dyDescent="0.25">
      <c r="A443" s="6" t="s">
        <v>1503</v>
      </c>
      <c r="B443" s="6">
        <v>4.6339999999999</v>
      </c>
      <c r="C443" s="6" t="s">
        <v>1504</v>
      </c>
      <c r="D443" s="6">
        <f t="shared" si="66"/>
        <v>22.101581832778972</v>
      </c>
      <c r="E443" s="6">
        <f t="shared" si="67"/>
        <v>3.7887724656155841</v>
      </c>
      <c r="F443" s="6"/>
      <c r="G443" s="2" t="s">
        <v>1503</v>
      </c>
      <c r="H443" s="2">
        <v>4.6339999999999</v>
      </c>
      <c r="I443" s="2" t="s">
        <v>1504</v>
      </c>
      <c r="J443" s="2">
        <f t="shared" si="68"/>
        <v>22.10159428813834</v>
      </c>
      <c r="K443" s="2">
        <f t="shared" si="69"/>
        <v>3.7887723465781833</v>
      </c>
      <c r="L443" s="2">
        <f t="shared" si="70"/>
        <v>22.124326922217808</v>
      </c>
      <c r="M443" s="2">
        <f t="shared" si="71"/>
        <v>3.7887844582555585</v>
      </c>
      <c r="N443" s="6"/>
      <c r="O443" s="2" t="s">
        <v>1503</v>
      </c>
      <c r="P443" s="2">
        <v>4.6339999999999</v>
      </c>
      <c r="Q443" s="2" t="s">
        <v>1504</v>
      </c>
      <c r="R443" s="1">
        <f t="shared" si="72"/>
        <v>22.101304661964548</v>
      </c>
      <c r="S443" s="1">
        <f t="shared" si="73"/>
        <v>3.7887751145711284</v>
      </c>
      <c r="T443" s="1">
        <f t="shared" si="74"/>
        <v>3.7886725442500429</v>
      </c>
      <c r="U443" s="1">
        <f t="shared" si="75"/>
        <v>3.7886725471907901</v>
      </c>
      <c r="V443" s="1">
        <f t="shared" si="76"/>
        <v>3.7885699856914399</v>
      </c>
    </row>
    <row r="444" spans="1:22" x14ac:dyDescent="0.25">
      <c r="A444" s="6" t="s">
        <v>1505</v>
      </c>
      <c r="B444" s="6">
        <v>4.6399999999999002</v>
      </c>
      <c r="C444" s="6" t="s">
        <v>1506</v>
      </c>
      <c r="D444" s="6">
        <f t="shared" si="66"/>
        <v>22.124314467572667</v>
      </c>
      <c r="E444" s="6">
        <f t="shared" si="67"/>
        <v>3.788567331158518</v>
      </c>
      <c r="F444" s="6"/>
      <c r="G444" s="2" t="s">
        <v>1505</v>
      </c>
      <c r="H444" s="2">
        <v>4.6399999999999002</v>
      </c>
      <c r="I444" s="2" t="s">
        <v>1506</v>
      </c>
      <c r="J444" s="2">
        <f t="shared" si="68"/>
        <v>22.124326958552842</v>
      </c>
      <c r="K444" s="2">
        <f t="shared" si="69"/>
        <v>3.7885672117875302</v>
      </c>
      <c r="L444" s="2">
        <f t="shared" si="70"/>
        <v>22.147058361823568</v>
      </c>
      <c r="M444" s="2">
        <f t="shared" si="71"/>
        <v>3.7885793345321095</v>
      </c>
      <c r="N444" s="6"/>
      <c r="O444" s="2" t="s">
        <v>1505</v>
      </c>
      <c r="P444" s="2">
        <v>4.6399999999999002</v>
      </c>
      <c r="Q444" s="2" t="s">
        <v>1506</v>
      </c>
      <c r="R444" s="1">
        <f t="shared" si="72"/>
        <v>22.124036697247693</v>
      </c>
      <c r="S444" s="1">
        <f t="shared" si="73"/>
        <v>3.7885699856914399</v>
      </c>
      <c r="T444" s="1">
        <f t="shared" si="74"/>
        <v>3.7884674330131514</v>
      </c>
      <c r="U444" s="1">
        <f t="shared" si="75"/>
        <v>3.7884674359532244</v>
      </c>
      <c r="V444" s="1">
        <f t="shared" si="76"/>
        <v>3.7883648920946484</v>
      </c>
    </row>
    <row r="445" spans="1:22" x14ac:dyDescent="0.25">
      <c r="A445" s="6" t="s">
        <v>1507</v>
      </c>
      <c r="B445" s="6">
        <v>4.6459999999999004</v>
      </c>
      <c r="C445" s="6" t="s">
        <v>1508</v>
      </c>
      <c r="D445" s="6">
        <f t="shared" si="66"/>
        <v>22.147045871559619</v>
      </c>
      <c r="E445" s="6">
        <f t="shared" si="67"/>
        <v>3.7883622319863193</v>
      </c>
      <c r="F445" s="6"/>
      <c r="G445" s="2" t="s">
        <v>1507</v>
      </c>
      <c r="H445" s="2">
        <v>4.6459999999999004</v>
      </c>
      <c r="I445" s="2" t="s">
        <v>1508</v>
      </c>
      <c r="J445" s="2">
        <f t="shared" si="68"/>
        <v>22.147058398191803</v>
      </c>
      <c r="K445" s="2">
        <f t="shared" si="69"/>
        <v>3.7883621122814839</v>
      </c>
      <c r="L445" s="2">
        <f t="shared" si="70"/>
        <v>22.169788570865492</v>
      </c>
      <c r="M445" s="2">
        <f t="shared" si="71"/>
        <v>3.7883742460899761</v>
      </c>
      <c r="N445" s="6"/>
      <c r="O445" s="2" t="s">
        <v>1507</v>
      </c>
      <c r="P445" s="2">
        <v>4.6459999999999004</v>
      </c>
      <c r="Q445" s="2" t="s">
        <v>1508</v>
      </c>
      <c r="R445" s="1">
        <f t="shared" si="72"/>
        <v>22.146767501863412</v>
      </c>
      <c r="S445" s="1">
        <f t="shared" si="73"/>
        <v>3.7883648920946484</v>
      </c>
      <c r="T445" s="1">
        <f t="shared" si="74"/>
        <v>3.7882623570551108</v>
      </c>
      <c r="U445" s="1">
        <f t="shared" si="75"/>
        <v>3.7882623599945093</v>
      </c>
      <c r="V445" s="1">
        <f t="shared" si="76"/>
        <v>3.7881598337726619</v>
      </c>
    </row>
    <row r="446" spans="1:22" x14ac:dyDescent="0.25">
      <c r="A446" s="6" t="s">
        <v>1509</v>
      </c>
      <c r="B446" s="6">
        <v>4.6519999999998998</v>
      </c>
      <c r="C446" s="6" t="s">
        <v>1510</v>
      </c>
      <c r="D446" s="6">
        <f t="shared" si="66"/>
        <v>22.169776044951536</v>
      </c>
      <c r="E446" s="6">
        <f t="shared" si="67"/>
        <v>3.7881571680908959</v>
      </c>
      <c r="F446" s="6"/>
      <c r="G446" s="2" t="s">
        <v>1509</v>
      </c>
      <c r="H446" s="2">
        <v>4.6519999999998998</v>
      </c>
      <c r="I446" s="2" t="s">
        <v>1510</v>
      </c>
      <c r="J446" s="2">
        <f t="shared" si="68"/>
        <v>22.169788607266916</v>
      </c>
      <c r="K446" s="2">
        <f t="shared" si="69"/>
        <v>3.7881570480519535</v>
      </c>
      <c r="L446" s="2">
        <f t="shared" si="70"/>
        <v>22.192517549555227</v>
      </c>
      <c r="M446" s="2">
        <f t="shared" si="71"/>
        <v>3.7881691929210675</v>
      </c>
      <c r="N446" s="6"/>
      <c r="O446" s="2" t="s">
        <v>1509</v>
      </c>
      <c r="P446" s="2">
        <v>4.6519999999998998</v>
      </c>
      <c r="Q446" s="2" t="s">
        <v>1510</v>
      </c>
      <c r="R446" s="1">
        <f t="shared" si="72"/>
        <v>22.169497076023379</v>
      </c>
      <c r="S446" s="1">
        <f t="shared" si="73"/>
        <v>3.7881598337726619</v>
      </c>
      <c r="T446" s="1">
        <f t="shared" si="74"/>
        <v>3.7880573163678304</v>
      </c>
      <c r="U446" s="1">
        <f t="shared" si="75"/>
        <v>3.7880573193065548</v>
      </c>
      <c r="V446" s="1">
        <f t="shared" si="76"/>
        <v>3.7879548107173915</v>
      </c>
    </row>
    <row r="447" spans="1:22" x14ac:dyDescent="0.25">
      <c r="A447" s="6" t="s">
        <v>1511</v>
      </c>
      <c r="B447" s="6">
        <v>4.6579999999999</v>
      </c>
      <c r="C447" s="6" t="s">
        <v>1512</v>
      </c>
      <c r="D447" s="6">
        <f t="shared" si="66"/>
        <v>22.192504987960081</v>
      </c>
      <c r="E447" s="6">
        <f t="shared" si="67"/>
        <v>3.7879521394641587</v>
      </c>
      <c r="F447" s="6"/>
      <c r="G447" s="2" t="s">
        <v>1511</v>
      </c>
      <c r="H447" s="2">
        <v>4.6579999999999</v>
      </c>
      <c r="I447" s="2" t="s">
        <v>1512</v>
      </c>
      <c r="J447" s="2">
        <f t="shared" si="68"/>
        <v>22.192517585989837</v>
      </c>
      <c r="K447" s="2">
        <f t="shared" si="69"/>
        <v>3.7879520190908496</v>
      </c>
      <c r="L447" s="2">
        <f t="shared" si="70"/>
        <v>22.215245298104382</v>
      </c>
      <c r="M447" s="2">
        <f t="shared" si="71"/>
        <v>3.787964175017295</v>
      </c>
      <c r="N447" s="6"/>
      <c r="O447" s="2" t="s">
        <v>1511</v>
      </c>
      <c r="P447" s="2">
        <v>4.6579999999999</v>
      </c>
      <c r="Q447" s="2" t="s">
        <v>1512</v>
      </c>
      <c r="R447" s="1">
        <f t="shared" si="72"/>
        <v>22.19222541993922</v>
      </c>
      <c r="S447" s="1">
        <f t="shared" si="73"/>
        <v>3.7879548107173915</v>
      </c>
      <c r="T447" s="1">
        <f t="shared" si="74"/>
        <v>3.7878523109432223</v>
      </c>
      <c r="U447" s="1">
        <f t="shared" si="75"/>
        <v>3.787852313881273</v>
      </c>
      <c r="V447" s="1">
        <f t="shared" si="76"/>
        <v>3.7877498229207509</v>
      </c>
    </row>
    <row r="448" spans="1:22" x14ac:dyDescent="0.25">
      <c r="A448" s="6" t="s">
        <v>1513</v>
      </c>
      <c r="B448" s="6">
        <v>4.6639999999999002</v>
      </c>
      <c r="C448" s="6" t="s">
        <v>1514</v>
      </c>
      <c r="D448" s="6">
        <f t="shared" si="66"/>
        <v>22.215232700796868</v>
      </c>
      <c r="E448" s="6">
        <f t="shared" si="67"/>
        <v>3.7877471460980194</v>
      </c>
      <c r="F448" s="6"/>
      <c r="G448" s="2" t="s">
        <v>1513</v>
      </c>
      <c r="H448" s="2">
        <v>4.6639999999999002</v>
      </c>
      <c r="I448" s="2" t="s">
        <v>1514</v>
      </c>
      <c r="J448" s="2">
        <f t="shared" si="68"/>
        <v>22.21524533457216</v>
      </c>
      <c r="K448" s="2">
        <f t="shared" si="69"/>
        <v>3.7877470253900847</v>
      </c>
      <c r="L448" s="2">
        <f t="shared" si="70"/>
        <v>22.2379718167245</v>
      </c>
      <c r="M448" s="2">
        <f t="shared" si="71"/>
        <v>3.7877591923705722</v>
      </c>
      <c r="N448" s="6"/>
      <c r="O448" s="2" t="s">
        <v>1513</v>
      </c>
      <c r="P448" s="2">
        <v>4.6639999999999002</v>
      </c>
      <c r="Q448" s="2" t="s">
        <v>1514</v>
      </c>
      <c r="R448" s="1">
        <f t="shared" si="72"/>
        <v>22.214952533822508</v>
      </c>
      <c r="S448" s="1">
        <f t="shared" si="73"/>
        <v>3.7877498229207509</v>
      </c>
      <c r="T448" s="1">
        <f t="shared" si="74"/>
        <v>3.7876473407732019</v>
      </c>
      <c r="U448" s="1">
        <f t="shared" si="75"/>
        <v>3.7876473437105789</v>
      </c>
      <c r="V448" s="1">
        <f t="shared" si="76"/>
        <v>3.7875448703746555</v>
      </c>
    </row>
    <row r="449" spans="1:22" x14ac:dyDescent="0.25">
      <c r="A449" s="6" t="s">
        <v>1515</v>
      </c>
      <c r="B449" s="6">
        <v>4.6699999999998996</v>
      </c>
      <c r="C449" s="6" t="s">
        <v>1516</v>
      </c>
      <c r="D449" s="6">
        <f t="shared" si="66"/>
        <v>22.237959183673457</v>
      </c>
      <c r="E449" s="6">
        <f t="shared" si="67"/>
        <v>3.787542187984394</v>
      </c>
      <c r="F449" s="6"/>
      <c r="G449" s="2" t="s">
        <v>1515</v>
      </c>
      <c r="H449" s="2">
        <v>4.6699999999998996</v>
      </c>
      <c r="I449" s="2" t="s">
        <v>1516</v>
      </c>
      <c r="J449" s="2">
        <f t="shared" si="68"/>
        <v>22.237971853225442</v>
      </c>
      <c r="K449" s="2">
        <f t="shared" si="69"/>
        <v>3.7875420669415738</v>
      </c>
      <c r="L449" s="2">
        <f t="shared" si="70"/>
        <v>22.260697105627091</v>
      </c>
      <c r="M449" s="2">
        <f t="shared" si="71"/>
        <v>3.7875542449728163</v>
      </c>
      <c r="N449" s="6"/>
      <c r="O449" s="2" t="s">
        <v>1515</v>
      </c>
      <c r="P449" s="2">
        <v>4.6699999999998996</v>
      </c>
      <c r="Q449" s="2" t="s">
        <v>1516</v>
      </c>
      <c r="R449" s="1">
        <f t="shared" si="72"/>
        <v>22.237678417884773</v>
      </c>
      <c r="S449" s="1">
        <f t="shared" si="73"/>
        <v>3.7875448703746555</v>
      </c>
      <c r="T449" s="1">
        <f t="shared" si="74"/>
        <v>3.7874424058496849</v>
      </c>
      <c r="U449" s="1">
        <f t="shared" si="75"/>
        <v>3.7874424087863887</v>
      </c>
      <c r="V449" s="1">
        <f t="shared" si="76"/>
        <v>3.7873399530710237</v>
      </c>
    </row>
    <row r="450" spans="1:22" x14ac:dyDescent="0.25">
      <c r="A450" s="6" t="s">
        <v>1517</v>
      </c>
      <c r="B450" s="6">
        <v>4.6759999999998998</v>
      </c>
      <c r="C450" s="6" t="s">
        <v>1518</v>
      </c>
      <c r="D450" s="6">
        <f t="shared" si="66"/>
        <v>22.260684436801363</v>
      </c>
      <c r="E450" s="6">
        <f t="shared" si="67"/>
        <v>3.7873372651151995</v>
      </c>
      <c r="F450" s="6"/>
      <c r="G450" s="2" t="s">
        <v>1517</v>
      </c>
      <c r="H450" s="2">
        <v>4.6759999999998998</v>
      </c>
      <c r="I450" s="2" t="s">
        <v>1518</v>
      </c>
      <c r="J450" s="2">
        <f t="shared" si="68"/>
        <v>22.260697142161185</v>
      </c>
      <c r="K450" s="2">
        <f t="shared" si="69"/>
        <v>3.787337143737235</v>
      </c>
      <c r="L450" s="2">
        <f t="shared" si="70"/>
        <v>22.283421165023608</v>
      </c>
      <c r="M450" s="2">
        <f t="shared" si="71"/>
        <v>3.7873493328159453</v>
      </c>
      <c r="N450" s="6"/>
      <c r="O450" s="2" t="s">
        <v>1517</v>
      </c>
      <c r="P450" s="2">
        <v>4.6759999999998998</v>
      </c>
      <c r="Q450" s="2" t="s">
        <v>1518</v>
      </c>
      <c r="R450" s="1">
        <f t="shared" si="72"/>
        <v>22.260403072337489</v>
      </c>
      <c r="S450" s="1">
        <f t="shared" si="73"/>
        <v>3.7873399530710237</v>
      </c>
      <c r="T450" s="1">
        <f t="shared" si="74"/>
        <v>3.7872375061645913</v>
      </c>
      <c r="U450" s="1">
        <f t="shared" si="75"/>
        <v>3.7872375091006218</v>
      </c>
      <c r="V450" s="1">
        <f t="shared" si="76"/>
        <v>3.7871350710017757</v>
      </c>
    </row>
    <row r="451" spans="1:22" x14ac:dyDescent="0.25">
      <c r="A451" s="6" t="s">
        <v>1519</v>
      </c>
      <c r="B451" s="6">
        <v>4.6819999999999</v>
      </c>
      <c r="C451" s="6" t="s">
        <v>1520</v>
      </c>
      <c r="D451" s="6">
        <f t="shared" si="66"/>
        <v>22.283408460392053</v>
      </c>
      <c r="E451" s="6">
        <f t="shared" si="67"/>
        <v>3.7871323774823553</v>
      </c>
      <c r="F451" s="6"/>
      <c r="G451" s="2" t="s">
        <v>1519</v>
      </c>
      <c r="H451" s="2">
        <v>4.6819999999999</v>
      </c>
      <c r="I451" s="2" t="s">
        <v>1520</v>
      </c>
      <c r="J451" s="2">
        <f t="shared" si="68"/>
        <v>22.283421201590844</v>
      </c>
      <c r="K451" s="2">
        <f t="shared" si="69"/>
        <v>3.7871322557689875</v>
      </c>
      <c r="L451" s="2">
        <f t="shared" si="70"/>
        <v>22.306143995125456</v>
      </c>
      <c r="M451" s="2">
        <f t="shared" si="71"/>
        <v>3.7871444558918799</v>
      </c>
      <c r="N451" s="6"/>
      <c r="O451" s="2" t="s">
        <v>1519</v>
      </c>
      <c r="P451" s="2">
        <v>4.6819999999999</v>
      </c>
      <c r="Q451" s="2" t="s">
        <v>1520</v>
      </c>
      <c r="R451" s="1">
        <f t="shared" si="72"/>
        <v>22.283126497392093</v>
      </c>
      <c r="S451" s="1">
        <f t="shared" si="73"/>
        <v>3.7871350710017757</v>
      </c>
      <c r="T451" s="1">
        <f t="shared" si="74"/>
        <v>3.7870326417098426</v>
      </c>
      <c r="U451" s="1">
        <f t="shared" si="75"/>
        <v>3.7870326446451998</v>
      </c>
      <c r="V451" s="1">
        <f t="shared" si="76"/>
        <v>3.7869302241588341</v>
      </c>
    </row>
    <row r="452" spans="1:22" x14ac:dyDescent="0.25">
      <c r="A452" s="6" t="s">
        <v>1521</v>
      </c>
      <c r="B452" s="6">
        <v>4.6879999999999002</v>
      </c>
      <c r="C452" s="6" t="s">
        <v>1522</v>
      </c>
      <c r="D452" s="6">
        <f t="shared" si="66"/>
        <v>22.306131254656947</v>
      </c>
      <c r="E452" s="6">
        <f t="shared" si="67"/>
        <v>3.7869275250777839</v>
      </c>
      <c r="F452" s="6"/>
      <c r="G452" s="2" t="s">
        <v>1521</v>
      </c>
      <c r="H452" s="2">
        <v>4.6879999999999002</v>
      </c>
      <c r="I452" s="2" t="s">
        <v>1522</v>
      </c>
      <c r="J452" s="2">
        <f t="shared" si="68"/>
        <v>22.306144031725825</v>
      </c>
      <c r="K452" s="2">
        <f t="shared" si="69"/>
        <v>3.7869274030287534</v>
      </c>
      <c r="L452" s="2">
        <f t="shared" si="70"/>
        <v>22.328865596143999</v>
      </c>
      <c r="M452" s="2">
        <f t="shared" si="71"/>
        <v>3.7869396141925433</v>
      </c>
      <c r="N452" s="6"/>
      <c r="O452" s="2" t="s">
        <v>1521</v>
      </c>
      <c r="P452" s="2">
        <v>4.6879999999999002</v>
      </c>
      <c r="Q452" s="2" t="s">
        <v>1522</v>
      </c>
      <c r="R452" s="1">
        <f t="shared" si="72"/>
        <v>22.305848693259964</v>
      </c>
      <c r="S452" s="1">
        <f t="shared" si="73"/>
        <v>3.7869302241588341</v>
      </c>
      <c r="T452" s="1">
        <f t="shared" si="74"/>
        <v>3.7868278124773624</v>
      </c>
      <c r="U452" s="1">
        <f t="shared" si="75"/>
        <v>3.7868278154120469</v>
      </c>
      <c r="V452" s="1">
        <f t="shared" si="76"/>
        <v>3.7867254125341239</v>
      </c>
    </row>
    <row r="453" spans="1:22" x14ac:dyDescent="0.25">
      <c r="A453" s="6" t="s">
        <v>1523</v>
      </c>
      <c r="B453" s="6">
        <v>4.6939999999998996</v>
      </c>
      <c r="C453" s="6" t="s">
        <v>1524</v>
      </c>
      <c r="D453" s="6">
        <f t="shared" si="66"/>
        <v>22.328852819807413</v>
      </c>
      <c r="E453" s="6">
        <f t="shared" si="67"/>
        <v>3.7867227078934089</v>
      </c>
      <c r="F453" s="6"/>
      <c r="G453" s="2" t="s">
        <v>1523</v>
      </c>
      <c r="H453" s="2">
        <v>4.6939999999998996</v>
      </c>
      <c r="I453" s="2" t="s">
        <v>1524</v>
      </c>
      <c r="J453" s="2">
        <f t="shared" si="68"/>
        <v>22.328865632777489</v>
      </c>
      <c r="K453" s="2">
        <f t="shared" si="69"/>
        <v>3.7867225855084579</v>
      </c>
      <c r="L453" s="2">
        <f t="shared" si="70"/>
        <v>22.351585968290539</v>
      </c>
      <c r="M453" s="2">
        <f t="shared" si="71"/>
        <v>3.7867348077098613</v>
      </c>
      <c r="N453" s="6"/>
      <c r="O453" s="2" t="s">
        <v>1523</v>
      </c>
      <c r="P453" s="2">
        <v>4.6939999999998996</v>
      </c>
      <c r="Q453" s="2" t="s">
        <v>1524</v>
      </c>
      <c r="R453" s="1">
        <f t="shared" si="72"/>
        <v>22.328569660152436</v>
      </c>
      <c r="S453" s="1">
        <f t="shared" si="73"/>
        <v>3.7867254125341239</v>
      </c>
      <c r="T453" s="1">
        <f t="shared" si="74"/>
        <v>3.7866230184590766</v>
      </c>
      <c r="U453" s="1">
        <f t="shared" si="75"/>
        <v>3.7866230213930883</v>
      </c>
      <c r="V453" s="1">
        <f t="shared" si="76"/>
        <v>3.786520636119572</v>
      </c>
    </row>
    <row r="454" spans="1:22" x14ac:dyDescent="0.25">
      <c r="A454" s="6" t="s">
        <v>1525</v>
      </c>
      <c r="B454" s="6">
        <v>4.6999999999998998</v>
      </c>
      <c r="C454" s="6" t="s">
        <v>1526</v>
      </c>
      <c r="D454" s="6">
        <f t="shared" ref="D454:D504" si="77">D453+(0.006*E453)</f>
        <v>22.351573156054773</v>
      </c>
      <c r="E454" s="6">
        <f t="shared" ref="E454:E504" si="78">4-(D454/(100+B454))</f>
        <v>3.7865179259211574</v>
      </c>
      <c r="F454" s="6"/>
      <c r="G454" s="2" t="s">
        <v>1525</v>
      </c>
      <c r="H454" s="2">
        <v>4.6999999999998998</v>
      </c>
      <c r="I454" s="2" t="s">
        <v>1526</v>
      </c>
      <c r="J454" s="2">
        <f t="shared" ref="J454:J504" si="79">J453+((0.006*0.5)*(K453+M453))</f>
        <v>22.351586004957145</v>
      </c>
      <c r="K454" s="2">
        <f t="shared" ref="K454:K504" si="80">4-(J454/(100+H454))</f>
        <v>3.7865178032000273</v>
      </c>
      <c r="L454" s="2">
        <f t="shared" ref="L454:L504" si="81">J454+(0.006*K454)</f>
        <v>22.374305111776344</v>
      </c>
      <c r="M454" s="2">
        <f t="shared" ref="M454:M504" si="82">4-(J454/(100+(H454+0.006)))</f>
        <v>3.7865300364357615</v>
      </c>
      <c r="N454" s="6"/>
      <c r="O454" s="2" t="s">
        <v>1525</v>
      </c>
      <c r="P454" s="2">
        <v>4.6999999999998998</v>
      </c>
      <c r="Q454" s="2" t="s">
        <v>1526</v>
      </c>
      <c r="R454" s="1">
        <f t="shared" ref="R454:R504" si="83">R453+(((1/6)*0.006)*(S453+(2*T453)+(U453*2)+V453))</f>
        <v>22.351289398280795</v>
      </c>
      <c r="S454" s="1">
        <f t="shared" ref="S454:S504" si="84">4-(R454/(100+P454))</f>
        <v>3.786520636119572</v>
      </c>
      <c r="T454" s="1">
        <f t="shared" ref="T454:T504" si="85">4-((R454+(0.5*S454*0.006))/(100+(P454+(0.5*0.006))))</f>
        <v>3.786418259646914</v>
      </c>
      <c r="U454" s="1">
        <f t="shared" ref="U454:U504" si="86">4-((R454+(0.5*T454*0.006))/(100+(P454+(0.5*0.006))))</f>
        <v>3.7864182625802529</v>
      </c>
      <c r="V454" s="1">
        <f t="shared" ref="V454:V504" si="87">4-((R454+(U454*0.006))/(100+(P454+0.006)))</f>
        <v>3.7863158949071085</v>
      </c>
    </row>
    <row r="455" spans="1:22" x14ac:dyDescent="0.25">
      <c r="A455" s="6" t="s">
        <v>1527</v>
      </c>
      <c r="B455" s="6">
        <v>4.7059999999999</v>
      </c>
      <c r="C455" s="6" t="s">
        <v>1528</v>
      </c>
      <c r="D455" s="6">
        <f t="shared" si="77"/>
        <v>22.3742922636103</v>
      </c>
      <c r="E455" s="6">
        <f t="shared" si="78"/>
        <v>3.7863131791529585</v>
      </c>
      <c r="F455" s="6"/>
      <c r="G455" s="2" t="s">
        <v>1527</v>
      </c>
      <c r="H455" s="2">
        <v>4.7059999999999</v>
      </c>
      <c r="I455" s="2" t="s">
        <v>1528</v>
      </c>
      <c r="J455" s="2">
        <f t="shared" si="79"/>
        <v>22.374305148476054</v>
      </c>
      <c r="K455" s="2">
        <f t="shared" si="80"/>
        <v>3.7863130560953904</v>
      </c>
      <c r="L455" s="2">
        <f t="shared" si="81"/>
        <v>22.397023026812626</v>
      </c>
      <c r="M455" s="2">
        <f t="shared" si="82"/>
        <v>3.7863253003621735</v>
      </c>
      <c r="N455" s="6"/>
      <c r="O455" s="2" t="s">
        <v>1527</v>
      </c>
      <c r="P455" s="2">
        <v>4.7059999999999</v>
      </c>
      <c r="Q455" s="2" t="s">
        <v>1528</v>
      </c>
      <c r="R455" s="1">
        <f t="shared" si="83"/>
        <v>22.374007907856274</v>
      </c>
      <c r="S455" s="1">
        <f t="shared" si="84"/>
        <v>3.7863158949071085</v>
      </c>
      <c r="T455" s="1">
        <f t="shared" si="85"/>
        <v>3.7862135360328049</v>
      </c>
      <c r="U455" s="1">
        <f t="shared" si="86"/>
        <v>3.7862135389654719</v>
      </c>
      <c r="V455" s="1">
        <f t="shared" si="87"/>
        <v>3.7861111888886652</v>
      </c>
    </row>
    <row r="456" spans="1:22" x14ac:dyDescent="0.25">
      <c r="A456" s="6" t="s">
        <v>1529</v>
      </c>
      <c r="B456" s="6">
        <v>4.7119999999999003</v>
      </c>
      <c r="C456" s="6" t="s">
        <v>1530</v>
      </c>
      <c r="D456" s="6">
        <f t="shared" si="77"/>
        <v>22.397010142685218</v>
      </c>
      <c r="E456" s="6">
        <f t="shared" si="78"/>
        <v>3.786108467580743</v>
      </c>
      <c r="F456" s="6"/>
      <c r="G456" s="2" t="s">
        <v>1529</v>
      </c>
      <c r="H456" s="2">
        <v>4.7119999999999003</v>
      </c>
      <c r="I456" s="2" t="s">
        <v>1530</v>
      </c>
      <c r="J456" s="2">
        <f t="shared" si="79"/>
        <v>22.397023063545426</v>
      </c>
      <c r="K456" s="2">
        <f t="shared" si="80"/>
        <v>3.7861083441864785</v>
      </c>
      <c r="L456" s="2">
        <f t="shared" si="81"/>
        <v>22.419739713610543</v>
      </c>
      <c r="M456" s="2">
        <f t="shared" si="82"/>
        <v>3.7861205994810305</v>
      </c>
      <c r="N456" s="6"/>
      <c r="O456" s="2" t="s">
        <v>1529</v>
      </c>
      <c r="P456" s="2">
        <v>4.7119999999999003</v>
      </c>
      <c r="Q456" s="2" t="s">
        <v>1530</v>
      </c>
      <c r="R456" s="1">
        <f t="shared" si="83"/>
        <v>22.396725189090066</v>
      </c>
      <c r="S456" s="1">
        <f t="shared" si="84"/>
        <v>3.7861111888886652</v>
      </c>
      <c r="T456" s="1">
        <f t="shared" si="85"/>
        <v>3.7860088476086831</v>
      </c>
      <c r="U456" s="1">
        <f t="shared" si="86"/>
        <v>3.7860088505406777</v>
      </c>
      <c r="V456" s="1">
        <f t="shared" si="87"/>
        <v>3.7859065180561764</v>
      </c>
    </row>
    <row r="457" spans="1:22" x14ac:dyDescent="0.25">
      <c r="A457" s="6" t="s">
        <v>1531</v>
      </c>
      <c r="B457" s="6">
        <v>4.7179999999998996</v>
      </c>
      <c r="C457" s="6" t="s">
        <v>1532</v>
      </c>
      <c r="D457" s="6">
        <f t="shared" si="77"/>
        <v>22.419726793490703</v>
      </c>
      <c r="E457" s="6">
        <f t="shared" si="78"/>
        <v>3.7859037911964446</v>
      </c>
      <c r="F457" s="6"/>
      <c r="G457" s="2" t="s">
        <v>1531</v>
      </c>
      <c r="H457" s="2">
        <v>4.7179999999998996</v>
      </c>
      <c r="I457" s="2" t="s">
        <v>1532</v>
      </c>
      <c r="J457" s="2">
        <f t="shared" si="79"/>
        <v>22.419739750376429</v>
      </c>
      <c r="K457" s="2">
        <f t="shared" si="80"/>
        <v>3.785903667465226</v>
      </c>
      <c r="L457" s="2">
        <f t="shared" si="81"/>
        <v>22.442455172381219</v>
      </c>
      <c r="M457" s="2">
        <f t="shared" si="82"/>
        <v>3.7859159337842669</v>
      </c>
      <c r="N457" s="6"/>
      <c r="O457" s="2" t="s">
        <v>1531</v>
      </c>
      <c r="P457" s="2">
        <v>4.7179999999998996</v>
      </c>
      <c r="Q457" s="2" t="s">
        <v>1532</v>
      </c>
      <c r="R457" s="1">
        <f t="shared" si="83"/>
        <v>22.419441242193312</v>
      </c>
      <c r="S457" s="1">
        <f t="shared" si="84"/>
        <v>3.7859065180561764</v>
      </c>
      <c r="T457" s="1">
        <f t="shared" si="85"/>
        <v>3.7858041943664835</v>
      </c>
      <c r="U457" s="1">
        <f t="shared" si="86"/>
        <v>3.7858041972978063</v>
      </c>
      <c r="V457" s="1">
        <f t="shared" si="87"/>
        <v>3.7857018824015785</v>
      </c>
    </row>
    <row r="458" spans="1:22" x14ac:dyDescent="0.25">
      <c r="A458" s="6" t="s">
        <v>1533</v>
      </c>
      <c r="B458" s="6">
        <v>4.7239999999998998</v>
      </c>
      <c r="C458" s="6" t="s">
        <v>1534</v>
      </c>
      <c r="D458" s="6">
        <f t="shared" si="77"/>
        <v>22.442442216237882</v>
      </c>
      <c r="E458" s="6">
        <f t="shared" si="78"/>
        <v>3.785699149991999</v>
      </c>
      <c r="F458" s="6"/>
      <c r="G458" s="2" t="s">
        <v>1533</v>
      </c>
      <c r="H458" s="2">
        <v>4.7239999999998998</v>
      </c>
      <c r="I458" s="2" t="s">
        <v>1534</v>
      </c>
      <c r="J458" s="2">
        <f t="shared" si="79"/>
        <v>22.442455209180178</v>
      </c>
      <c r="K458" s="2">
        <f t="shared" si="80"/>
        <v>3.7856990259235688</v>
      </c>
      <c r="L458" s="2">
        <f t="shared" si="81"/>
        <v>22.465169403335718</v>
      </c>
      <c r="M458" s="2">
        <f t="shared" si="82"/>
        <v>3.7857113032638194</v>
      </c>
      <c r="N458" s="6"/>
      <c r="O458" s="2" t="s">
        <v>1533</v>
      </c>
      <c r="P458" s="2">
        <v>4.7239999999998998</v>
      </c>
      <c r="Q458" s="2" t="s">
        <v>1534</v>
      </c>
      <c r="R458" s="1">
        <f t="shared" si="83"/>
        <v>22.442156067377098</v>
      </c>
      <c r="S458" s="1">
        <f t="shared" si="84"/>
        <v>3.7857018824015785</v>
      </c>
      <c r="T458" s="1">
        <f t="shared" si="85"/>
        <v>3.7855995762981434</v>
      </c>
      <c r="U458" s="1">
        <f t="shared" si="86"/>
        <v>3.7855995792287946</v>
      </c>
      <c r="V458" s="1">
        <f t="shared" si="87"/>
        <v>3.7854972819168098</v>
      </c>
    </row>
    <row r="459" spans="1:22" x14ac:dyDescent="0.25">
      <c r="A459" s="6" t="s">
        <v>1535</v>
      </c>
      <c r="B459" s="6">
        <v>4.7299999999999001</v>
      </c>
      <c r="C459" s="6" t="s">
        <v>1536</v>
      </c>
      <c r="D459" s="6">
        <f t="shared" si="77"/>
        <v>22.465156411137833</v>
      </c>
      <c r="E459" s="6">
        <f t="shared" si="78"/>
        <v>3.7854945439593446</v>
      </c>
      <c r="F459" s="6"/>
      <c r="G459" s="2" t="s">
        <v>1535</v>
      </c>
      <c r="H459" s="2">
        <v>4.7299999999999001</v>
      </c>
      <c r="I459" s="2" t="s">
        <v>1536</v>
      </c>
      <c r="J459" s="2">
        <f t="shared" si="79"/>
        <v>22.465169440167742</v>
      </c>
      <c r="K459" s="2">
        <f t="shared" si="80"/>
        <v>3.7854944195534443</v>
      </c>
      <c r="L459" s="2">
        <f t="shared" si="81"/>
        <v>22.487882406685063</v>
      </c>
      <c r="M459" s="2">
        <f t="shared" si="82"/>
        <v>3.7855067079116278</v>
      </c>
      <c r="N459" s="6"/>
      <c r="O459" s="2" t="s">
        <v>1535</v>
      </c>
      <c r="P459" s="2">
        <v>4.7299999999999001</v>
      </c>
      <c r="Q459" s="2" t="s">
        <v>1536</v>
      </c>
      <c r="R459" s="1">
        <f t="shared" si="83"/>
        <v>22.464869664852472</v>
      </c>
      <c r="S459" s="1">
        <f t="shared" si="84"/>
        <v>3.7854972819168098</v>
      </c>
      <c r="T459" s="1">
        <f t="shared" si="85"/>
        <v>3.7853949933956037</v>
      </c>
      <c r="U459" s="1">
        <f t="shared" si="86"/>
        <v>3.7853949963255835</v>
      </c>
      <c r="V459" s="1">
        <f t="shared" si="87"/>
        <v>3.7852927165938124</v>
      </c>
    </row>
    <row r="460" spans="1:22" x14ac:dyDescent="0.25">
      <c r="A460" s="6" t="s">
        <v>1537</v>
      </c>
      <c r="B460" s="6">
        <v>4.7359999999999003</v>
      </c>
      <c r="C460" s="6" t="s">
        <v>1538</v>
      </c>
      <c r="D460" s="6">
        <f t="shared" si="77"/>
        <v>22.487869378401591</v>
      </c>
      <c r="E460" s="6">
        <f t="shared" si="78"/>
        <v>3.7852899730904217</v>
      </c>
      <c r="F460" s="6"/>
      <c r="G460" s="2" t="s">
        <v>1537</v>
      </c>
      <c r="H460" s="2">
        <v>4.7359999999999003</v>
      </c>
      <c r="I460" s="2" t="s">
        <v>1538</v>
      </c>
      <c r="J460" s="2">
        <f t="shared" si="79"/>
        <v>22.487882443550138</v>
      </c>
      <c r="K460" s="2">
        <f t="shared" si="80"/>
        <v>3.7852898483467943</v>
      </c>
      <c r="L460" s="2">
        <f t="shared" si="81"/>
        <v>22.510594182640219</v>
      </c>
      <c r="M460" s="2">
        <f t="shared" si="82"/>
        <v>3.7853021477196336</v>
      </c>
      <c r="N460" s="6"/>
      <c r="O460" s="2" t="s">
        <v>1537</v>
      </c>
      <c r="P460" s="2">
        <v>4.7359999999999003</v>
      </c>
      <c r="Q460" s="2" t="s">
        <v>1538</v>
      </c>
      <c r="R460" s="1">
        <f t="shared" si="83"/>
        <v>22.487582034830425</v>
      </c>
      <c r="S460" s="1">
        <f t="shared" si="84"/>
        <v>3.7852927165938124</v>
      </c>
      <c r="T460" s="1">
        <f t="shared" si="85"/>
        <v>3.7851904456508061</v>
      </c>
      <c r="U460" s="1">
        <f t="shared" si="86"/>
        <v>3.7851904485801144</v>
      </c>
      <c r="V460" s="1">
        <f t="shared" si="87"/>
        <v>3.7850881864245296</v>
      </c>
    </row>
    <row r="461" spans="1:22" x14ac:dyDescent="0.25">
      <c r="A461" s="6" t="s">
        <v>1539</v>
      </c>
      <c r="B461" s="6">
        <v>4.7419999999998996</v>
      </c>
      <c r="C461" s="6" t="s">
        <v>1540</v>
      </c>
      <c r="D461" s="6">
        <f t="shared" si="77"/>
        <v>22.510581118240133</v>
      </c>
      <c r="E461" s="6">
        <f t="shared" si="78"/>
        <v>3.7850854373771727</v>
      </c>
      <c r="F461" s="6"/>
      <c r="G461" s="2" t="s">
        <v>1539</v>
      </c>
      <c r="H461" s="2">
        <v>4.7419999999998996</v>
      </c>
      <c r="I461" s="2" t="s">
        <v>1540</v>
      </c>
      <c r="J461" s="2">
        <f t="shared" si="79"/>
        <v>22.510594219538337</v>
      </c>
      <c r="K461" s="2">
        <f t="shared" si="80"/>
        <v>3.785085312295561</v>
      </c>
      <c r="L461" s="2">
        <f t="shared" si="81"/>
        <v>22.533304731412109</v>
      </c>
      <c r="M461" s="2">
        <f t="shared" si="82"/>
        <v>3.7850976226797806</v>
      </c>
      <c r="N461" s="6"/>
      <c r="O461" s="2" t="s">
        <v>1539</v>
      </c>
      <c r="P461" s="2">
        <v>4.7419999999998996</v>
      </c>
      <c r="Q461" s="2" t="s">
        <v>1540</v>
      </c>
      <c r="R461" s="1">
        <f t="shared" si="83"/>
        <v>22.510293177521906</v>
      </c>
      <c r="S461" s="1">
        <f t="shared" si="84"/>
        <v>3.7850881864245296</v>
      </c>
      <c r="T461" s="1">
        <f t="shared" si="85"/>
        <v>3.7849859330556952</v>
      </c>
      <c r="U461" s="1">
        <f t="shared" si="86"/>
        <v>3.7849859359843325</v>
      </c>
      <c r="V461" s="1">
        <f t="shared" si="87"/>
        <v>3.7848836914009065</v>
      </c>
    </row>
    <row r="462" spans="1:22" x14ac:dyDescent="0.25">
      <c r="A462" s="6" t="s">
        <v>1541</v>
      </c>
      <c r="B462" s="6">
        <v>4.7479999999998999</v>
      </c>
      <c r="C462" s="6" t="s">
        <v>1542</v>
      </c>
      <c r="D462" s="6">
        <f t="shared" si="77"/>
        <v>22.533291630864394</v>
      </c>
      <c r="E462" s="6">
        <f t="shared" si="78"/>
        <v>3.7848809368115437</v>
      </c>
      <c r="F462" s="6"/>
      <c r="G462" s="2" t="s">
        <v>1541</v>
      </c>
      <c r="H462" s="2">
        <v>4.7479999999998999</v>
      </c>
      <c r="I462" s="2" t="s">
        <v>1542</v>
      </c>
      <c r="J462" s="2">
        <f t="shared" si="79"/>
        <v>22.533304768343264</v>
      </c>
      <c r="K462" s="2">
        <f t="shared" si="80"/>
        <v>3.7848808113916896</v>
      </c>
      <c r="L462" s="2">
        <f t="shared" si="81"/>
        <v>22.556014053211616</v>
      </c>
      <c r="M462" s="2">
        <f t="shared" si="82"/>
        <v>3.7848931327840152</v>
      </c>
      <c r="N462" s="6"/>
      <c r="O462" s="2" t="s">
        <v>1541</v>
      </c>
      <c r="P462" s="2">
        <v>4.7479999999998999</v>
      </c>
      <c r="Q462" s="2" t="s">
        <v>1542</v>
      </c>
      <c r="R462" s="1">
        <f t="shared" si="83"/>
        <v>22.533003093137811</v>
      </c>
      <c r="S462" s="1">
        <f t="shared" si="84"/>
        <v>3.7848836914009065</v>
      </c>
      <c r="T462" s="1">
        <f t="shared" si="85"/>
        <v>3.7847814556022183</v>
      </c>
      <c r="U462" s="1">
        <f t="shared" si="86"/>
        <v>3.7847814585301847</v>
      </c>
      <c r="V462" s="1">
        <f t="shared" si="87"/>
        <v>3.7846792315148918</v>
      </c>
    </row>
    <row r="463" spans="1:22" x14ac:dyDescent="0.25">
      <c r="A463" s="6" t="s">
        <v>1543</v>
      </c>
      <c r="B463" s="6">
        <v>4.7539999999999001</v>
      </c>
      <c r="C463" s="6" t="s">
        <v>1544</v>
      </c>
      <c r="D463" s="6">
        <f t="shared" si="77"/>
        <v>22.556000916485264</v>
      </c>
      <c r="E463" s="6">
        <f t="shared" si="78"/>
        <v>3.7846764713854815</v>
      </c>
      <c r="F463" s="6"/>
      <c r="G463" s="2" t="s">
        <v>1543</v>
      </c>
      <c r="H463" s="2">
        <v>4.7539999999999001</v>
      </c>
      <c r="I463" s="2" t="s">
        <v>1544</v>
      </c>
      <c r="J463" s="2">
        <f t="shared" si="79"/>
        <v>22.55601409017579</v>
      </c>
      <c r="K463" s="2">
        <f t="shared" si="80"/>
        <v>3.7846763456271284</v>
      </c>
      <c r="L463" s="2">
        <f t="shared" si="81"/>
        <v>22.578722148249554</v>
      </c>
      <c r="M463" s="2">
        <f t="shared" si="82"/>
        <v>3.7846886780242857</v>
      </c>
      <c r="N463" s="6"/>
      <c r="O463" s="2" t="s">
        <v>1543</v>
      </c>
      <c r="P463" s="2">
        <v>4.7539999999999001</v>
      </c>
      <c r="Q463" s="2" t="s">
        <v>1544</v>
      </c>
      <c r="R463" s="1">
        <f t="shared" si="83"/>
        <v>22.555711781888991</v>
      </c>
      <c r="S463" s="1">
        <f t="shared" si="84"/>
        <v>3.7846792315148918</v>
      </c>
      <c r="T463" s="1">
        <f t="shared" si="85"/>
        <v>3.7845770132823242</v>
      </c>
      <c r="U463" s="1">
        <f t="shared" si="86"/>
        <v>3.7845770162096199</v>
      </c>
      <c r="V463" s="1">
        <f t="shared" si="87"/>
        <v>3.7844748067584359</v>
      </c>
    </row>
    <row r="464" spans="1:22" x14ac:dyDescent="0.25">
      <c r="A464" s="6" t="s">
        <v>1545</v>
      </c>
      <c r="B464" s="6">
        <v>4.7599999999999003</v>
      </c>
      <c r="C464" s="6" t="s">
        <v>1546</v>
      </c>
      <c r="D464" s="6">
        <f t="shared" si="77"/>
        <v>22.578708975313578</v>
      </c>
      <c r="E464" s="6">
        <f t="shared" si="78"/>
        <v>3.7844720410909356</v>
      </c>
      <c r="F464" s="6"/>
      <c r="G464" s="2" t="s">
        <v>1545</v>
      </c>
      <c r="H464" s="2">
        <v>4.7599999999999003</v>
      </c>
      <c r="I464" s="2" t="s">
        <v>1546</v>
      </c>
      <c r="J464" s="2">
        <f t="shared" si="79"/>
        <v>22.578722185246743</v>
      </c>
      <c r="K464" s="2">
        <f t="shared" si="80"/>
        <v>3.7844719149938264</v>
      </c>
      <c r="L464" s="2">
        <f t="shared" si="81"/>
        <v>22.601429016736706</v>
      </c>
      <c r="M464" s="2">
        <f t="shared" si="82"/>
        <v>3.7844842583925438</v>
      </c>
      <c r="N464" s="6"/>
      <c r="O464" s="2" t="s">
        <v>1545</v>
      </c>
      <c r="P464" s="2">
        <v>4.7599999999999003</v>
      </c>
      <c r="Q464" s="2" t="s">
        <v>1546</v>
      </c>
      <c r="R464" s="1">
        <f t="shared" si="83"/>
        <v>22.57841924398625</v>
      </c>
      <c r="S464" s="1">
        <f t="shared" si="84"/>
        <v>3.7844748067584359</v>
      </c>
      <c r="T464" s="1">
        <f t="shared" si="85"/>
        <v>3.784372606087965</v>
      </c>
      <c r="U464" s="1">
        <f t="shared" si="86"/>
        <v>3.7843726090145897</v>
      </c>
      <c r="V464" s="1">
        <f t="shared" si="87"/>
        <v>3.7842704171234907</v>
      </c>
    </row>
    <row r="465" spans="1:22" x14ac:dyDescent="0.25">
      <c r="A465" s="6" t="s">
        <v>1547</v>
      </c>
      <c r="B465" s="6">
        <v>4.7659999999998997</v>
      </c>
      <c r="C465" s="6" t="s">
        <v>1548</v>
      </c>
      <c r="D465" s="6">
        <f t="shared" si="77"/>
        <v>22.601415807560123</v>
      </c>
      <c r="E465" s="6">
        <f t="shared" si="78"/>
        <v>3.7842676459198583</v>
      </c>
      <c r="F465" s="6"/>
      <c r="G465" s="2" t="s">
        <v>1547</v>
      </c>
      <c r="H465" s="2">
        <v>4.7659999999998997</v>
      </c>
      <c r="I465" s="2" t="s">
        <v>1548</v>
      </c>
      <c r="J465" s="2">
        <f t="shared" si="79"/>
        <v>22.601429053766903</v>
      </c>
      <c r="K465" s="2">
        <f t="shared" si="80"/>
        <v>3.7842675194837359</v>
      </c>
      <c r="L465" s="2">
        <f t="shared" si="81"/>
        <v>22.624134658883804</v>
      </c>
      <c r="M465" s="2">
        <f t="shared" si="82"/>
        <v>3.7842798738807417</v>
      </c>
      <c r="N465" s="6"/>
      <c r="O465" s="2" t="s">
        <v>1547</v>
      </c>
      <c r="P465" s="2">
        <v>4.7659999999998997</v>
      </c>
      <c r="Q465" s="2" t="s">
        <v>1548</v>
      </c>
      <c r="R465" s="1">
        <f t="shared" si="83"/>
        <v>22.601125479640338</v>
      </c>
      <c r="S465" s="1">
        <f t="shared" si="84"/>
        <v>3.7842704171234907</v>
      </c>
      <c r="T465" s="1">
        <f t="shared" si="85"/>
        <v>3.7841682340110938</v>
      </c>
      <c r="U465" s="1">
        <f t="shared" si="86"/>
        <v>3.7841682369370484</v>
      </c>
      <c r="V465" s="1">
        <f t="shared" si="87"/>
        <v>3.7840660626020122</v>
      </c>
    </row>
    <row r="466" spans="1:22" x14ac:dyDescent="0.25">
      <c r="A466" s="6" t="s">
        <v>1549</v>
      </c>
      <c r="B466" s="6">
        <v>4.7719999999998999</v>
      </c>
      <c r="C466" s="6" t="s">
        <v>1550</v>
      </c>
      <c r="D466" s="6">
        <f t="shared" si="77"/>
        <v>22.624121413435642</v>
      </c>
      <c r="E466" s="6">
        <f t="shared" si="78"/>
        <v>3.7840632858642036</v>
      </c>
      <c r="F466" s="6"/>
      <c r="G466" s="2" t="s">
        <v>1549</v>
      </c>
      <c r="H466" s="2">
        <v>4.7719999999998999</v>
      </c>
      <c r="I466" s="2" t="s">
        <v>1550</v>
      </c>
      <c r="J466" s="2">
        <f t="shared" si="79"/>
        <v>22.624134695946996</v>
      </c>
      <c r="K466" s="2">
        <f t="shared" si="80"/>
        <v>3.7840631590888116</v>
      </c>
      <c r="L466" s="2">
        <f t="shared" si="81"/>
        <v>22.646839074901528</v>
      </c>
      <c r="M466" s="2">
        <f t="shared" si="82"/>
        <v>3.7840755244808353</v>
      </c>
      <c r="N466" s="6"/>
      <c r="O466" s="2" t="s">
        <v>1549</v>
      </c>
      <c r="P466" s="2">
        <v>4.7719999999998999</v>
      </c>
      <c r="Q466" s="2" t="s">
        <v>1550</v>
      </c>
      <c r="R466" s="1">
        <f t="shared" si="83"/>
        <v>22.623830489061959</v>
      </c>
      <c r="S466" s="1">
        <f t="shared" si="84"/>
        <v>3.7840660626020122</v>
      </c>
      <c r="T466" s="1">
        <f t="shared" si="85"/>
        <v>3.7839638970436669</v>
      </c>
      <c r="U466" s="1">
        <f t="shared" si="86"/>
        <v>3.7839638999689513</v>
      </c>
      <c r="V466" s="1">
        <f t="shared" si="87"/>
        <v>3.7838617431859571</v>
      </c>
    </row>
    <row r="467" spans="1:22" x14ac:dyDescent="0.25">
      <c r="A467" s="6" t="s">
        <v>1551</v>
      </c>
      <c r="B467" s="6">
        <v>4.7779999999999001</v>
      </c>
      <c r="C467" s="6" t="s">
        <v>1552</v>
      </c>
      <c r="D467" s="6">
        <f t="shared" si="77"/>
        <v>22.646825793150828</v>
      </c>
      <c r="E467" s="6">
        <f t="shared" si="78"/>
        <v>3.7838589609159285</v>
      </c>
      <c r="F467" s="6"/>
      <c r="G467" s="2" t="s">
        <v>1551</v>
      </c>
      <c r="H467" s="2">
        <v>4.7779999999999001</v>
      </c>
      <c r="I467" s="2" t="s">
        <v>1552</v>
      </c>
      <c r="J467" s="2">
        <f t="shared" si="79"/>
        <v>22.646839111997703</v>
      </c>
      <c r="K467" s="2">
        <f t="shared" si="80"/>
        <v>3.7838588338010104</v>
      </c>
      <c r="L467" s="2">
        <f t="shared" si="81"/>
        <v>22.669542265000509</v>
      </c>
      <c r="M467" s="2">
        <f t="shared" si="82"/>
        <v>3.7838712101847829</v>
      </c>
      <c r="N467" s="6"/>
      <c r="O467" s="2" t="s">
        <v>1551</v>
      </c>
      <c r="P467" s="2">
        <v>4.7779999999999001</v>
      </c>
      <c r="Q467" s="2" t="s">
        <v>1552</v>
      </c>
      <c r="R467" s="1">
        <f t="shared" si="83"/>
        <v>22.646534272461771</v>
      </c>
      <c r="S467" s="1">
        <f t="shared" si="84"/>
        <v>3.7838617431859571</v>
      </c>
      <c r="T467" s="1">
        <f t="shared" si="85"/>
        <v>3.7837595951776435</v>
      </c>
      <c r="U467" s="1">
        <f t="shared" si="86"/>
        <v>3.7837595981022578</v>
      </c>
      <c r="V467" s="1">
        <f t="shared" si="87"/>
        <v>3.7836574588672849</v>
      </c>
    </row>
    <row r="468" spans="1:22" x14ac:dyDescent="0.25">
      <c r="A468" s="6" t="s">
        <v>1553</v>
      </c>
      <c r="B468" s="6">
        <v>4.7839999999999003</v>
      </c>
      <c r="C468" s="6" t="s">
        <v>1554</v>
      </c>
      <c r="D468" s="6">
        <f t="shared" si="77"/>
        <v>22.669528946916323</v>
      </c>
      <c r="E468" s="6">
        <f t="shared" si="78"/>
        <v>3.7836546710669916</v>
      </c>
      <c r="F468" s="6"/>
      <c r="G468" s="2" t="s">
        <v>1553</v>
      </c>
      <c r="H468" s="2">
        <v>4.7839999999999003</v>
      </c>
      <c r="I468" s="2" t="s">
        <v>1554</v>
      </c>
      <c r="J468" s="2">
        <f t="shared" si="79"/>
        <v>22.66954230212966</v>
      </c>
      <c r="K468" s="2">
        <f t="shared" si="80"/>
        <v>3.783654543612291</v>
      </c>
      <c r="L468" s="2">
        <f t="shared" si="81"/>
        <v>22.692244229391335</v>
      </c>
      <c r="M468" s="2">
        <f t="shared" si="82"/>
        <v>3.7836669309845434</v>
      </c>
      <c r="N468" s="6"/>
      <c r="O468" s="2" t="s">
        <v>1553</v>
      </c>
      <c r="P468" s="2">
        <v>4.7839999999999003</v>
      </c>
      <c r="Q468" s="2" t="s">
        <v>1554</v>
      </c>
      <c r="R468" s="1">
        <f t="shared" si="83"/>
        <v>22.669236830050384</v>
      </c>
      <c r="S468" s="1">
        <f t="shared" si="84"/>
        <v>3.7836574588672849</v>
      </c>
      <c r="T468" s="1">
        <f t="shared" si="85"/>
        <v>3.7835553284049834</v>
      </c>
      <c r="U468" s="1">
        <f t="shared" si="86"/>
        <v>3.7835553313289281</v>
      </c>
      <c r="V468" s="1">
        <f t="shared" si="87"/>
        <v>3.7834532096379578</v>
      </c>
    </row>
    <row r="469" spans="1:22" x14ac:dyDescent="0.25">
      <c r="A469" s="6" t="s">
        <v>1555</v>
      </c>
      <c r="B469" s="6">
        <v>4.7899999999998997</v>
      </c>
      <c r="C469" s="6" t="s">
        <v>1556</v>
      </c>
      <c r="D469" s="6">
        <f t="shared" si="77"/>
        <v>22.692230874942723</v>
      </c>
      <c r="E469" s="6">
        <f t="shared" si="78"/>
        <v>3.7834504163093543</v>
      </c>
      <c r="F469" s="6"/>
      <c r="G469" s="2" t="s">
        <v>1555</v>
      </c>
      <c r="H469" s="2">
        <v>4.7899999999998997</v>
      </c>
      <c r="I469" s="2" t="s">
        <v>1556</v>
      </c>
      <c r="J469" s="2">
        <f t="shared" si="79"/>
        <v>22.692244266553452</v>
      </c>
      <c r="K469" s="2">
        <f t="shared" si="80"/>
        <v>3.7834502885146151</v>
      </c>
      <c r="L469" s="2">
        <f t="shared" si="81"/>
        <v>22.714944968284538</v>
      </c>
      <c r="M469" s="2">
        <f t="shared" si="82"/>
        <v>3.7834626868720802</v>
      </c>
      <c r="N469" s="6"/>
      <c r="O469" s="2" t="s">
        <v>1555</v>
      </c>
      <c r="P469" s="2">
        <v>4.7899999999998997</v>
      </c>
      <c r="Q469" s="2" t="s">
        <v>1556</v>
      </c>
      <c r="R469" s="1">
        <f t="shared" si="83"/>
        <v>22.691938162038358</v>
      </c>
      <c r="S469" s="1">
        <f t="shared" si="84"/>
        <v>3.7834532096379578</v>
      </c>
      <c r="T469" s="1">
        <f t="shared" si="85"/>
        <v>3.78335109671765</v>
      </c>
      <c r="U469" s="1">
        <f t="shared" si="86"/>
        <v>3.783351099640925</v>
      </c>
      <c r="V469" s="1">
        <f t="shared" si="87"/>
        <v>3.7832489954899402</v>
      </c>
    </row>
    <row r="470" spans="1:22" x14ac:dyDescent="0.25">
      <c r="A470" s="6" t="s">
        <v>1557</v>
      </c>
      <c r="B470" s="6">
        <v>4.7959999999998999</v>
      </c>
      <c r="C470" s="6" t="s">
        <v>1558</v>
      </c>
      <c r="D470" s="6">
        <f t="shared" si="77"/>
        <v>22.714931577440581</v>
      </c>
      <c r="E470" s="6">
        <f t="shared" si="78"/>
        <v>3.7832461966349804</v>
      </c>
      <c r="F470" s="6"/>
      <c r="G470" s="2" t="s">
        <v>1557</v>
      </c>
      <c r="H470" s="2">
        <v>4.7959999999998999</v>
      </c>
      <c r="I470" s="2" t="s">
        <v>1558</v>
      </c>
      <c r="J470" s="2">
        <f t="shared" si="79"/>
        <v>22.714945005479613</v>
      </c>
      <c r="K470" s="2">
        <f t="shared" si="80"/>
        <v>3.7832460684999463</v>
      </c>
      <c r="L470" s="2">
        <f t="shared" si="81"/>
        <v>22.737644481890612</v>
      </c>
      <c r="M470" s="2">
        <f t="shared" si="82"/>
        <v>3.7832584778393579</v>
      </c>
      <c r="N470" s="6"/>
      <c r="O470" s="2" t="s">
        <v>1557</v>
      </c>
      <c r="P470" s="2">
        <v>4.7959999999998999</v>
      </c>
      <c r="Q470" s="2" t="s">
        <v>1558</v>
      </c>
      <c r="R470" s="1">
        <f t="shared" si="83"/>
        <v>22.714638268636204</v>
      </c>
      <c r="S470" s="1">
        <f t="shared" si="84"/>
        <v>3.7832489954899402</v>
      </c>
      <c r="T470" s="1">
        <f t="shared" si="85"/>
        <v>3.7831469001076088</v>
      </c>
      <c r="U470" s="1">
        <f t="shared" si="86"/>
        <v>3.7831469030302145</v>
      </c>
      <c r="V470" s="1">
        <f t="shared" si="87"/>
        <v>3.783044816415198</v>
      </c>
    </row>
    <row r="471" spans="1:22" x14ac:dyDescent="0.25">
      <c r="A471" s="6" t="s">
        <v>1559</v>
      </c>
      <c r="B471" s="6">
        <v>4.8019999999999001</v>
      </c>
      <c r="C471" s="6" t="s">
        <v>1560</v>
      </c>
      <c r="D471" s="6">
        <f t="shared" si="77"/>
        <v>22.73763105462039</v>
      </c>
      <c r="E471" s="6">
        <f t="shared" si="78"/>
        <v>3.783042012035835</v>
      </c>
      <c r="F471" s="6"/>
      <c r="G471" s="2" t="s">
        <v>1559</v>
      </c>
      <c r="H471" s="2">
        <v>4.8019999999999001</v>
      </c>
      <c r="I471" s="2" t="s">
        <v>1560</v>
      </c>
      <c r="J471" s="2">
        <f t="shared" si="79"/>
        <v>22.737644519118632</v>
      </c>
      <c r="K471" s="2">
        <f t="shared" si="80"/>
        <v>3.7830418835602502</v>
      </c>
      <c r="L471" s="2">
        <f t="shared" si="81"/>
        <v>22.760342770419992</v>
      </c>
      <c r="M471" s="2">
        <f t="shared" si="82"/>
        <v>3.7830543038783428</v>
      </c>
      <c r="N471" s="6"/>
      <c r="O471" s="2" t="s">
        <v>1559</v>
      </c>
      <c r="P471" s="2">
        <v>4.8019999999999001</v>
      </c>
      <c r="Q471" s="2" t="s">
        <v>1560</v>
      </c>
      <c r="R471" s="1">
        <f t="shared" si="83"/>
        <v>22.737337150054383</v>
      </c>
      <c r="S471" s="1">
        <f t="shared" si="84"/>
        <v>3.783044816415198</v>
      </c>
      <c r="T471" s="1">
        <f t="shared" si="85"/>
        <v>3.7829427385668275</v>
      </c>
      <c r="U471" s="1">
        <f t="shared" si="86"/>
        <v>3.782942741488764</v>
      </c>
      <c r="V471" s="1">
        <f t="shared" si="87"/>
        <v>3.7828406724057007</v>
      </c>
    </row>
    <row r="472" spans="1:22" x14ac:dyDescent="0.25">
      <c r="A472" s="6" t="s">
        <v>1561</v>
      </c>
      <c r="B472" s="6">
        <v>4.8079999999999004</v>
      </c>
      <c r="C472" s="6" t="s">
        <v>1562</v>
      </c>
      <c r="D472" s="6">
        <f t="shared" si="77"/>
        <v>22.760329306692604</v>
      </c>
      <c r="E472" s="6">
        <f t="shared" si="78"/>
        <v>3.7828378625038868</v>
      </c>
      <c r="F472" s="6"/>
      <c r="G472" s="2" t="s">
        <v>1561</v>
      </c>
      <c r="H472" s="2">
        <v>4.8079999999999004</v>
      </c>
      <c r="I472" s="2" t="s">
        <v>1562</v>
      </c>
      <c r="J472" s="2">
        <f t="shared" si="79"/>
        <v>22.760342807680949</v>
      </c>
      <c r="K472" s="2">
        <f t="shared" si="80"/>
        <v>3.7828377336874954</v>
      </c>
      <c r="L472" s="2">
        <f t="shared" si="81"/>
        <v>22.783039834083073</v>
      </c>
      <c r="M472" s="2">
        <f t="shared" si="82"/>
        <v>3.7828501649810047</v>
      </c>
      <c r="N472" s="6"/>
      <c r="O472" s="2" t="s">
        <v>1561</v>
      </c>
      <c r="P472" s="2">
        <v>4.8079999999999004</v>
      </c>
      <c r="Q472" s="2" t="s">
        <v>1562</v>
      </c>
      <c r="R472" s="1">
        <f t="shared" si="83"/>
        <v>22.760034806503317</v>
      </c>
      <c r="S472" s="1">
        <f t="shared" si="84"/>
        <v>3.7828406724057007</v>
      </c>
      <c r="T472" s="1">
        <f t="shared" si="85"/>
        <v>3.7827386120872757</v>
      </c>
      <c r="U472" s="1">
        <f t="shared" si="86"/>
        <v>3.7827386150085429</v>
      </c>
      <c r="V472" s="1">
        <f t="shared" si="87"/>
        <v>3.7826365634534187</v>
      </c>
    </row>
    <row r="473" spans="1:22" x14ac:dyDescent="0.25">
      <c r="A473" s="6" t="s">
        <v>1563</v>
      </c>
      <c r="B473" s="6">
        <v>4.8139999999998997</v>
      </c>
      <c r="C473" s="6" t="s">
        <v>1564</v>
      </c>
      <c r="D473" s="6">
        <f t="shared" si="77"/>
        <v>22.783026333867628</v>
      </c>
      <c r="E473" s="6">
        <f t="shared" si="78"/>
        <v>3.7826337480311061</v>
      </c>
      <c r="F473" s="6"/>
      <c r="G473" s="2" t="s">
        <v>1563</v>
      </c>
      <c r="H473" s="2">
        <v>4.8139999999998997</v>
      </c>
      <c r="I473" s="2" t="s">
        <v>1564</v>
      </c>
      <c r="J473" s="2">
        <f t="shared" si="79"/>
        <v>22.783039871376953</v>
      </c>
      <c r="K473" s="2">
        <f t="shared" si="80"/>
        <v>3.7826336188736525</v>
      </c>
      <c r="L473" s="2">
        <f t="shared" si="81"/>
        <v>22.805735673090194</v>
      </c>
      <c r="M473" s="2">
        <f t="shared" si="82"/>
        <v>3.7826460611393151</v>
      </c>
      <c r="N473" s="6"/>
      <c r="O473" s="2" t="s">
        <v>1563</v>
      </c>
      <c r="P473" s="2">
        <v>4.8139999999998997</v>
      </c>
      <c r="Q473" s="2" t="s">
        <v>1564</v>
      </c>
      <c r="R473" s="1">
        <f t="shared" si="83"/>
        <v>22.782731238193367</v>
      </c>
      <c r="S473" s="1">
        <f t="shared" si="84"/>
        <v>3.7826365634534187</v>
      </c>
      <c r="T473" s="1">
        <f t="shared" si="85"/>
        <v>3.7825345206609255</v>
      </c>
      <c r="U473" s="1">
        <f t="shared" si="86"/>
        <v>3.7825345235815244</v>
      </c>
      <c r="V473" s="1">
        <f t="shared" si="87"/>
        <v>3.7824324895503256</v>
      </c>
    </row>
    <row r="474" spans="1:22" x14ac:dyDescent="0.25">
      <c r="A474" s="6" t="s">
        <v>1565</v>
      </c>
      <c r="B474" s="6">
        <v>4.8199999999998999</v>
      </c>
      <c r="C474" s="6" t="s">
        <v>1566</v>
      </c>
      <c r="D474" s="6">
        <f t="shared" si="77"/>
        <v>22.805722136355815</v>
      </c>
      <c r="E474" s="6">
        <f t="shared" si="78"/>
        <v>3.7824296686094652</v>
      </c>
      <c r="F474" s="6"/>
      <c r="G474" s="2" t="s">
        <v>1565</v>
      </c>
      <c r="H474" s="2">
        <v>4.8199999999998999</v>
      </c>
      <c r="I474" s="2" t="s">
        <v>1566</v>
      </c>
      <c r="J474" s="2">
        <f t="shared" si="79"/>
        <v>22.805735710416993</v>
      </c>
      <c r="K474" s="2">
        <f t="shared" si="80"/>
        <v>3.7824295391106943</v>
      </c>
      <c r="L474" s="2">
        <f t="shared" si="81"/>
        <v>22.828430287651656</v>
      </c>
      <c r="M474" s="2">
        <f t="shared" si="82"/>
        <v>3.7824419923452481</v>
      </c>
      <c r="N474" s="6"/>
      <c r="O474" s="2" t="s">
        <v>1565</v>
      </c>
      <c r="P474" s="2">
        <v>4.8199999999998999</v>
      </c>
      <c r="Q474" s="2" t="s">
        <v>1566</v>
      </c>
      <c r="R474" s="1">
        <f t="shared" si="83"/>
        <v>22.805426445334856</v>
      </c>
      <c r="S474" s="1">
        <f t="shared" si="84"/>
        <v>3.7824324895503256</v>
      </c>
      <c r="T474" s="1">
        <f t="shared" si="85"/>
        <v>3.7823304642797524</v>
      </c>
      <c r="U474" s="1">
        <f t="shared" si="86"/>
        <v>3.782330467199682</v>
      </c>
      <c r="V474" s="1">
        <f t="shared" si="87"/>
        <v>3.7822284506883972</v>
      </c>
    </row>
    <row r="475" spans="1:22" x14ac:dyDescent="0.25">
      <c r="A475" s="6" t="s">
        <v>1567</v>
      </c>
      <c r="B475" s="6">
        <v>4.8259999999999001</v>
      </c>
      <c r="C475" s="6" t="s">
        <v>1568</v>
      </c>
      <c r="D475" s="6">
        <f t="shared" si="77"/>
        <v>22.828416714367471</v>
      </c>
      <c r="E475" s="6">
        <f t="shared" si="78"/>
        <v>3.7822256242309398</v>
      </c>
      <c r="F475" s="6"/>
      <c r="G475" s="2" t="s">
        <v>1567</v>
      </c>
      <c r="H475" s="2">
        <v>4.8259999999999001</v>
      </c>
      <c r="I475" s="2" t="s">
        <v>1568</v>
      </c>
      <c r="J475" s="2">
        <f t="shared" si="79"/>
        <v>22.828430325011361</v>
      </c>
      <c r="K475" s="2">
        <f t="shared" si="80"/>
        <v>3.782225494390596</v>
      </c>
      <c r="L475" s="2">
        <f t="shared" si="81"/>
        <v>22.851123677977704</v>
      </c>
      <c r="M475" s="2">
        <f t="shared" si="82"/>
        <v>3.7822379585907795</v>
      </c>
      <c r="N475" s="6"/>
      <c r="O475" s="2" t="s">
        <v>1567</v>
      </c>
      <c r="P475" s="2">
        <v>4.8259999999999001</v>
      </c>
      <c r="Q475" s="2" t="s">
        <v>1568</v>
      </c>
      <c r="R475" s="1">
        <f t="shared" si="83"/>
        <v>22.828120428138053</v>
      </c>
      <c r="S475" s="1">
        <f t="shared" si="84"/>
        <v>3.7822284506883972</v>
      </c>
      <c r="T475" s="1">
        <f t="shared" si="85"/>
        <v>3.782126442935732</v>
      </c>
      <c r="U475" s="1">
        <f t="shared" si="86"/>
        <v>3.7821264458549937</v>
      </c>
      <c r="V475" s="1">
        <f t="shared" si="87"/>
        <v>3.7820244468596114</v>
      </c>
    </row>
    <row r="476" spans="1:22" x14ac:dyDescent="0.25">
      <c r="A476" s="6" t="s">
        <v>1569</v>
      </c>
      <c r="B476" s="6">
        <v>4.8319999999999004</v>
      </c>
      <c r="C476" s="6" t="s">
        <v>1570</v>
      </c>
      <c r="D476" s="6">
        <f t="shared" si="77"/>
        <v>22.851110068112856</v>
      </c>
      <c r="E476" s="6">
        <f t="shared" si="78"/>
        <v>3.782021614887507</v>
      </c>
      <c r="F476" s="6"/>
      <c r="G476" s="2" t="s">
        <v>1569</v>
      </c>
      <c r="H476" s="2">
        <v>4.8319999999999004</v>
      </c>
      <c r="I476" s="2" t="s">
        <v>1570</v>
      </c>
      <c r="J476" s="2">
        <f t="shared" si="79"/>
        <v>22.851123715370306</v>
      </c>
      <c r="K476" s="2">
        <f t="shared" si="80"/>
        <v>3.7820214847053348</v>
      </c>
      <c r="L476" s="2">
        <f t="shared" si="81"/>
        <v>22.873815844278539</v>
      </c>
      <c r="M476" s="2">
        <f t="shared" si="82"/>
        <v>3.7820339598678885</v>
      </c>
      <c r="N476" s="6"/>
      <c r="O476" s="2" t="s">
        <v>1569</v>
      </c>
      <c r="P476" s="2">
        <v>4.8319999999999004</v>
      </c>
      <c r="Q476" s="2" t="s">
        <v>1570</v>
      </c>
      <c r="R476" s="1">
        <f t="shared" si="83"/>
        <v>22.850813186813184</v>
      </c>
      <c r="S476" s="1">
        <f t="shared" si="84"/>
        <v>3.7820244468596114</v>
      </c>
      <c r="T476" s="1">
        <f t="shared" si="85"/>
        <v>3.7819224566208445</v>
      </c>
      <c r="U476" s="1">
        <f t="shared" si="86"/>
        <v>3.7819224595394374</v>
      </c>
      <c r="V476" s="1">
        <f t="shared" si="87"/>
        <v>3.7818204780559488</v>
      </c>
    </row>
    <row r="477" spans="1:22" x14ac:dyDescent="0.25">
      <c r="A477" s="6" t="s">
        <v>1571</v>
      </c>
      <c r="B477" s="6">
        <v>4.8379999999998997</v>
      </c>
      <c r="C477" s="6" t="s">
        <v>1572</v>
      </c>
      <c r="D477" s="6">
        <f t="shared" si="77"/>
        <v>22.873802197802181</v>
      </c>
      <c r="E477" s="6">
        <f t="shared" si="78"/>
        <v>3.7818176405711461</v>
      </c>
      <c r="F477" s="6"/>
      <c r="G477" s="2" t="s">
        <v>1571</v>
      </c>
      <c r="H477" s="2">
        <v>4.8379999999998997</v>
      </c>
      <c r="I477" s="2" t="s">
        <v>1572</v>
      </c>
      <c r="J477" s="2">
        <f t="shared" si="79"/>
        <v>22.873815881704026</v>
      </c>
      <c r="K477" s="2">
        <f t="shared" si="80"/>
        <v>3.7818175100468912</v>
      </c>
      <c r="L477" s="2">
        <f t="shared" si="81"/>
        <v>22.896506786764306</v>
      </c>
      <c r="M477" s="2">
        <f t="shared" si="82"/>
        <v>3.7818299961685549</v>
      </c>
      <c r="N477" s="6"/>
      <c r="O477" s="2" t="s">
        <v>1571</v>
      </c>
      <c r="P477" s="2">
        <v>4.8379999999998997</v>
      </c>
      <c r="Q477" s="2" t="s">
        <v>1572</v>
      </c>
      <c r="R477" s="1">
        <f t="shared" si="83"/>
        <v>22.87350472157042</v>
      </c>
      <c r="S477" s="1">
        <f t="shared" si="84"/>
        <v>3.7818204780559488</v>
      </c>
      <c r="T477" s="1">
        <f t="shared" si="85"/>
        <v>3.7817185053270705</v>
      </c>
      <c r="U477" s="1">
        <f t="shared" si="86"/>
        <v>3.7817185082449956</v>
      </c>
      <c r="V477" s="1">
        <f t="shared" si="87"/>
        <v>3.7816165442693914</v>
      </c>
    </row>
    <row r="478" spans="1:22" x14ac:dyDescent="0.25">
      <c r="A478" s="6" t="s">
        <v>1573</v>
      </c>
      <c r="B478" s="6">
        <v>4.8439999999998999</v>
      </c>
      <c r="C478" s="6" t="s">
        <v>1574</v>
      </c>
      <c r="D478" s="6">
        <f t="shared" si="77"/>
        <v>22.896493103645607</v>
      </c>
      <c r="E478" s="6">
        <f t="shared" si="78"/>
        <v>3.7816137012738391</v>
      </c>
      <c r="F478" s="6"/>
      <c r="G478" s="2" t="s">
        <v>1573</v>
      </c>
      <c r="H478" s="2">
        <v>4.8439999999998999</v>
      </c>
      <c r="I478" s="2" t="s">
        <v>1574</v>
      </c>
      <c r="J478" s="2">
        <f t="shared" si="79"/>
        <v>22.896506824222673</v>
      </c>
      <c r="K478" s="2">
        <f t="shared" si="80"/>
        <v>3.781613570407246</v>
      </c>
      <c r="L478" s="2">
        <f t="shared" si="81"/>
        <v>22.919196505645115</v>
      </c>
      <c r="M478" s="2">
        <f t="shared" si="82"/>
        <v>3.7816260674847619</v>
      </c>
      <c r="N478" s="6"/>
      <c r="O478" s="2" t="s">
        <v>1573</v>
      </c>
      <c r="P478" s="2">
        <v>4.8439999999998999</v>
      </c>
      <c r="Q478" s="2" t="s">
        <v>1574</v>
      </c>
      <c r="R478" s="1">
        <f t="shared" si="83"/>
        <v>22.89619503261989</v>
      </c>
      <c r="S478" s="1">
        <f t="shared" si="84"/>
        <v>3.7816165442693914</v>
      </c>
      <c r="T478" s="1">
        <f t="shared" si="85"/>
        <v>3.7815145890463939</v>
      </c>
      <c r="U478" s="1">
        <f t="shared" si="86"/>
        <v>3.7815145919636515</v>
      </c>
      <c r="V478" s="1">
        <f t="shared" si="87"/>
        <v>3.7814126454919248</v>
      </c>
    </row>
    <row r="479" spans="1:22" x14ac:dyDescent="0.25">
      <c r="A479" s="6" t="s">
        <v>1575</v>
      </c>
      <c r="B479" s="6">
        <v>4.8499999999999002</v>
      </c>
      <c r="C479" s="6" t="s">
        <v>1576</v>
      </c>
      <c r="D479" s="6">
        <f t="shared" si="77"/>
        <v>22.919182785853252</v>
      </c>
      <c r="E479" s="6">
        <f t="shared" si="78"/>
        <v>3.7814097969875702</v>
      </c>
      <c r="F479" s="6"/>
      <c r="G479" s="2" t="s">
        <v>1575</v>
      </c>
      <c r="H479" s="2">
        <v>4.8499999999999002</v>
      </c>
      <c r="I479" s="2" t="s">
        <v>1576</v>
      </c>
      <c r="J479" s="2">
        <f t="shared" si="79"/>
        <v>22.919196543136348</v>
      </c>
      <c r="K479" s="2">
        <f t="shared" si="80"/>
        <v>3.7814096657783844</v>
      </c>
      <c r="L479" s="2">
        <f t="shared" si="81"/>
        <v>22.94188500113102</v>
      </c>
      <c r="M479" s="2">
        <f t="shared" si="82"/>
        <v>3.7814221738084957</v>
      </c>
      <c r="N479" s="6"/>
      <c r="O479" s="2" t="s">
        <v>1575</v>
      </c>
      <c r="P479" s="2">
        <v>4.8499999999999002</v>
      </c>
      <c r="Q479" s="2" t="s">
        <v>1576</v>
      </c>
      <c r="R479" s="1">
        <f t="shared" si="83"/>
        <v>22.918884120171672</v>
      </c>
      <c r="S479" s="1">
        <f t="shared" si="84"/>
        <v>3.7814126454919248</v>
      </c>
      <c r="T479" s="1">
        <f t="shared" si="85"/>
        <v>3.7813107077708015</v>
      </c>
      <c r="U479" s="1">
        <f t="shared" si="86"/>
        <v>3.7813107106873907</v>
      </c>
      <c r="V479" s="1">
        <f t="shared" si="87"/>
        <v>3.7812087817155353</v>
      </c>
    </row>
    <row r="480" spans="1:22" x14ac:dyDescent="0.25">
      <c r="A480" s="6" t="s">
        <v>1577</v>
      </c>
      <c r="B480" s="6">
        <v>4.8559999999999004</v>
      </c>
      <c r="C480" s="6" t="s">
        <v>1578</v>
      </c>
      <c r="D480" s="6">
        <f t="shared" si="77"/>
        <v>22.941871244635177</v>
      </c>
      <c r="E480" s="6">
        <f t="shared" si="78"/>
        <v>3.7812059277043257</v>
      </c>
      <c r="F480" s="6"/>
      <c r="G480" s="2" t="s">
        <v>1577</v>
      </c>
      <c r="H480" s="2">
        <v>4.8559999999999004</v>
      </c>
      <c r="I480" s="2" t="s">
        <v>1578</v>
      </c>
      <c r="J480" s="2">
        <f t="shared" si="79"/>
        <v>22.941885038655109</v>
      </c>
      <c r="K480" s="2">
        <f t="shared" si="80"/>
        <v>3.7812057961522934</v>
      </c>
      <c r="L480" s="2">
        <f t="shared" si="81"/>
        <v>22.964572273432022</v>
      </c>
      <c r="M480" s="2">
        <f t="shared" si="82"/>
        <v>3.7812183151317433</v>
      </c>
      <c r="N480" s="6"/>
      <c r="O480" s="2" t="s">
        <v>1577</v>
      </c>
      <c r="P480" s="2">
        <v>4.8559999999999004</v>
      </c>
      <c r="Q480" s="2" t="s">
        <v>1578</v>
      </c>
      <c r="R480" s="1">
        <f t="shared" si="83"/>
        <v>22.941571984435797</v>
      </c>
      <c r="S480" s="1">
        <f t="shared" si="84"/>
        <v>3.7812087817155353</v>
      </c>
      <c r="T480" s="1">
        <f t="shared" si="85"/>
        <v>3.7811068614922805</v>
      </c>
      <c r="U480" s="1">
        <f t="shared" si="86"/>
        <v>3.7811068644082027</v>
      </c>
      <c r="V480" s="1">
        <f t="shared" si="87"/>
        <v>3.7810049529322129</v>
      </c>
    </row>
    <row r="481" spans="1:22" x14ac:dyDescent="0.25">
      <c r="A481" s="6" t="s">
        <v>1579</v>
      </c>
      <c r="B481" s="6">
        <v>4.8619999999998997</v>
      </c>
      <c r="C481" s="6" t="s">
        <v>1580</v>
      </c>
      <c r="D481" s="6">
        <f t="shared" si="77"/>
        <v>22.964558480201404</v>
      </c>
      <c r="E481" s="6">
        <f t="shared" si="78"/>
        <v>3.7810020934160953</v>
      </c>
      <c r="F481" s="6"/>
      <c r="G481" s="2" t="s">
        <v>1579</v>
      </c>
      <c r="H481" s="2">
        <v>4.8619999999998997</v>
      </c>
      <c r="I481" s="2" t="s">
        <v>1580</v>
      </c>
      <c r="J481" s="2">
        <f t="shared" si="79"/>
        <v>22.964572310988959</v>
      </c>
      <c r="K481" s="2">
        <f t="shared" si="80"/>
        <v>3.7810019615209609</v>
      </c>
      <c r="L481" s="2">
        <f t="shared" si="81"/>
        <v>22.987258322758084</v>
      </c>
      <c r="M481" s="2">
        <f t="shared" si="82"/>
        <v>3.7810144914464949</v>
      </c>
      <c r="N481" s="6"/>
      <c r="O481" s="2" t="s">
        <v>1579</v>
      </c>
      <c r="P481" s="2">
        <v>4.8619999999998997</v>
      </c>
      <c r="Q481" s="2" t="s">
        <v>1580</v>
      </c>
      <c r="R481" s="1">
        <f t="shared" si="83"/>
        <v>22.964258625622247</v>
      </c>
      <c r="S481" s="1">
        <f t="shared" si="84"/>
        <v>3.7810049529322129</v>
      </c>
      <c r="T481" s="1">
        <f t="shared" si="85"/>
        <v>3.7809030502028222</v>
      </c>
      <c r="U481" s="1">
        <f t="shared" si="86"/>
        <v>3.780903053118077</v>
      </c>
      <c r="V481" s="1">
        <f t="shared" si="87"/>
        <v>3.7808011591339494</v>
      </c>
    </row>
    <row r="482" spans="1:22" x14ac:dyDescent="0.25">
      <c r="A482" s="6" t="s">
        <v>1581</v>
      </c>
      <c r="B482" s="6">
        <v>4.8679999999999</v>
      </c>
      <c r="C482" s="6" t="s">
        <v>1582</v>
      </c>
      <c r="D482" s="6">
        <f t="shared" si="77"/>
        <v>22.987244492761899</v>
      </c>
      <c r="E482" s="6">
        <f t="shared" si="78"/>
        <v>3.7807982941148688</v>
      </c>
      <c r="F482" s="6"/>
      <c r="G482" s="2" t="s">
        <v>1581</v>
      </c>
      <c r="H482" s="2">
        <v>4.8679999999999</v>
      </c>
      <c r="I482" s="2" t="s">
        <v>1582</v>
      </c>
      <c r="J482" s="2">
        <f t="shared" si="79"/>
        <v>22.987258360347862</v>
      </c>
      <c r="K482" s="2">
        <f t="shared" si="80"/>
        <v>3.7807981618763788</v>
      </c>
      <c r="L482" s="2">
        <f t="shared" si="81"/>
        <v>23.00994314931912</v>
      </c>
      <c r="M482" s="2">
        <f t="shared" si="82"/>
        <v>3.7808107027447422</v>
      </c>
      <c r="N482" s="6"/>
      <c r="O482" s="2" t="s">
        <v>1581</v>
      </c>
      <c r="P482" s="2">
        <v>4.8679999999999</v>
      </c>
      <c r="Q482" s="2" t="s">
        <v>1582</v>
      </c>
      <c r="R482" s="1">
        <f t="shared" si="83"/>
        <v>22.986944043940955</v>
      </c>
      <c r="S482" s="1">
        <f t="shared" si="84"/>
        <v>3.7808011591339494</v>
      </c>
      <c r="T482" s="1">
        <f t="shared" si="85"/>
        <v>3.780699273894419</v>
      </c>
      <c r="U482" s="1">
        <f t="shared" si="86"/>
        <v>3.7806992768090066</v>
      </c>
      <c r="V482" s="1">
        <f t="shared" si="87"/>
        <v>3.7805974003127387</v>
      </c>
    </row>
    <row r="483" spans="1:22" x14ac:dyDescent="0.25">
      <c r="A483" s="6" t="s">
        <v>1583</v>
      </c>
      <c r="B483" s="6">
        <v>4.8739999999999002</v>
      </c>
      <c r="C483" s="6" t="s">
        <v>1584</v>
      </c>
      <c r="D483" s="6">
        <f t="shared" si="77"/>
        <v>23.009929282526588</v>
      </c>
      <c r="E483" s="6">
        <f t="shared" si="78"/>
        <v>3.7805945297926407</v>
      </c>
      <c r="F483" s="6"/>
      <c r="G483" s="2" t="s">
        <v>1583</v>
      </c>
      <c r="H483" s="2">
        <v>4.8739999999999002</v>
      </c>
      <c r="I483" s="2" t="s">
        <v>1584</v>
      </c>
      <c r="J483" s="2">
        <f t="shared" si="79"/>
        <v>23.009943186941726</v>
      </c>
      <c r="K483" s="2">
        <f t="shared" si="80"/>
        <v>3.7805943972105407</v>
      </c>
      <c r="L483" s="2">
        <f t="shared" si="81"/>
        <v>23.03262675332499</v>
      </c>
      <c r="M483" s="2">
        <f t="shared" si="82"/>
        <v>3.7806069490184808</v>
      </c>
      <c r="N483" s="6"/>
      <c r="O483" s="2" t="s">
        <v>1583</v>
      </c>
      <c r="P483" s="2">
        <v>4.8739999999999002</v>
      </c>
      <c r="Q483" s="2" t="s">
        <v>1584</v>
      </c>
      <c r="R483" s="1">
        <f t="shared" si="83"/>
        <v>23.00962823960181</v>
      </c>
      <c r="S483" s="1">
        <f t="shared" si="84"/>
        <v>3.7805974003127387</v>
      </c>
      <c r="T483" s="1">
        <f t="shared" si="85"/>
        <v>3.7804955325590668</v>
      </c>
      <c r="U483" s="1">
        <f t="shared" si="86"/>
        <v>3.7804955354729874</v>
      </c>
      <c r="V483" s="1">
        <f t="shared" si="87"/>
        <v>3.780393676460577</v>
      </c>
    </row>
    <row r="484" spans="1:22" x14ac:dyDescent="0.25">
      <c r="A484" s="6" t="s">
        <v>1585</v>
      </c>
      <c r="B484" s="6">
        <v>4.8799999999999004</v>
      </c>
      <c r="C484" s="6" t="s">
        <v>1586</v>
      </c>
      <c r="D484" s="6">
        <f t="shared" si="77"/>
        <v>23.032612849705345</v>
      </c>
      <c r="E484" s="6">
        <f t="shared" si="78"/>
        <v>3.7803908004414057</v>
      </c>
      <c r="F484" s="6"/>
      <c r="G484" s="2" t="s">
        <v>1585</v>
      </c>
      <c r="H484" s="2">
        <v>4.8799999999999004</v>
      </c>
      <c r="I484" s="2" t="s">
        <v>1586</v>
      </c>
      <c r="J484" s="2">
        <f t="shared" si="79"/>
        <v>23.032626790980412</v>
      </c>
      <c r="K484" s="2">
        <f t="shared" si="80"/>
        <v>3.7803906675154422</v>
      </c>
      <c r="L484" s="2">
        <f t="shared" si="81"/>
        <v>23.055309134985507</v>
      </c>
      <c r="M484" s="2">
        <f t="shared" si="82"/>
        <v>3.7804032302597066</v>
      </c>
      <c r="N484" s="6"/>
      <c r="O484" s="2" t="s">
        <v>1585</v>
      </c>
      <c r="P484" s="2">
        <v>4.8799999999999004</v>
      </c>
      <c r="Q484" s="2" t="s">
        <v>1586</v>
      </c>
      <c r="R484" s="1">
        <f t="shared" si="83"/>
        <v>23.032311212814648</v>
      </c>
      <c r="S484" s="1">
        <f t="shared" si="84"/>
        <v>3.780393676460577</v>
      </c>
      <c r="T484" s="1">
        <f t="shared" si="85"/>
        <v>3.7802918261887624</v>
      </c>
      <c r="U484" s="1">
        <f t="shared" si="86"/>
        <v>3.780291829102016</v>
      </c>
      <c r="V484" s="1">
        <f t="shared" si="87"/>
        <v>3.7801899875694631</v>
      </c>
    </row>
    <row r="485" spans="1:22" x14ac:dyDescent="0.25">
      <c r="A485" s="6" t="s">
        <v>1587</v>
      </c>
      <c r="B485" s="6">
        <v>4.8859999999998998</v>
      </c>
      <c r="C485" s="6" t="s">
        <v>1588</v>
      </c>
      <c r="D485" s="6">
        <f t="shared" si="77"/>
        <v>23.055295194507995</v>
      </c>
      <c r="E485" s="6">
        <f t="shared" si="78"/>
        <v>3.7801871060531624</v>
      </c>
      <c r="F485" s="6"/>
      <c r="G485" s="2" t="s">
        <v>1587</v>
      </c>
      <c r="H485" s="2">
        <v>4.8859999999998998</v>
      </c>
      <c r="I485" s="2" t="s">
        <v>1588</v>
      </c>
      <c r="J485" s="2">
        <f t="shared" si="79"/>
        <v>23.055309172673738</v>
      </c>
      <c r="K485" s="2">
        <f t="shared" si="80"/>
        <v>3.7801869727830812</v>
      </c>
      <c r="L485" s="2">
        <f t="shared" si="81"/>
        <v>23.077990294510435</v>
      </c>
      <c r="M485" s="2">
        <f t="shared" si="82"/>
        <v>3.7801995464604188</v>
      </c>
      <c r="N485" s="6"/>
      <c r="O485" s="2" t="s">
        <v>1587</v>
      </c>
      <c r="P485" s="2">
        <v>4.8859999999998998</v>
      </c>
      <c r="Q485" s="2" t="s">
        <v>1588</v>
      </c>
      <c r="R485" s="1">
        <f t="shared" si="83"/>
        <v>23.05499296378926</v>
      </c>
      <c r="S485" s="1">
        <f t="shared" si="84"/>
        <v>3.7801899875694631</v>
      </c>
      <c r="T485" s="1">
        <f t="shared" si="85"/>
        <v>3.7800881547755054</v>
      </c>
      <c r="U485" s="1">
        <f t="shared" si="86"/>
        <v>3.7800881576880929</v>
      </c>
      <c r="V485" s="1">
        <f t="shared" si="87"/>
        <v>3.7799863336313977</v>
      </c>
    </row>
    <row r="486" spans="1:22" x14ac:dyDescent="0.25">
      <c r="A486" s="6" t="s">
        <v>1589</v>
      </c>
      <c r="B486" s="6">
        <v>4.8919999999999</v>
      </c>
      <c r="C486" s="6" t="s">
        <v>1590</v>
      </c>
      <c r="D486" s="6">
        <f t="shared" si="77"/>
        <v>23.077976317144312</v>
      </c>
      <c r="E486" s="6">
        <f t="shared" si="78"/>
        <v>3.7799834466199105</v>
      </c>
      <c r="F486" s="6"/>
      <c r="G486" s="2" t="s">
        <v>1589</v>
      </c>
      <c r="H486" s="2">
        <v>4.8919999999999</v>
      </c>
      <c r="I486" s="2" t="s">
        <v>1590</v>
      </c>
      <c r="J486" s="2">
        <f t="shared" si="79"/>
        <v>23.077990332231469</v>
      </c>
      <c r="K486" s="2">
        <f t="shared" si="80"/>
        <v>3.7799833130054581</v>
      </c>
      <c r="L486" s="2">
        <f t="shared" si="81"/>
        <v>23.100670232109501</v>
      </c>
      <c r="M486" s="2">
        <f t="shared" si="82"/>
        <v>3.7799958976126189</v>
      </c>
      <c r="N486" s="6"/>
      <c r="O486" s="2" t="s">
        <v>1589</v>
      </c>
      <c r="P486" s="2">
        <v>4.8919999999999</v>
      </c>
      <c r="Q486" s="2" t="s">
        <v>1590</v>
      </c>
      <c r="R486" s="1">
        <f t="shared" si="83"/>
        <v>23.077673492735389</v>
      </c>
      <c r="S486" s="1">
        <f t="shared" si="84"/>
        <v>3.7799863336313977</v>
      </c>
      <c r="T486" s="1">
        <f t="shared" si="85"/>
        <v>3.7798845183112988</v>
      </c>
      <c r="U486" s="1">
        <f t="shared" si="86"/>
        <v>3.7798845212232197</v>
      </c>
      <c r="V486" s="1">
        <f t="shared" si="87"/>
        <v>3.7797827146383844</v>
      </c>
    </row>
    <row r="487" spans="1:22" x14ac:dyDescent="0.25">
      <c r="A487" s="6" t="s">
        <v>1591</v>
      </c>
      <c r="B487" s="6">
        <v>4.8979999999999002</v>
      </c>
      <c r="C487" s="6" t="s">
        <v>1592</v>
      </c>
      <c r="D487" s="6">
        <f t="shared" si="77"/>
        <v>23.100656217824032</v>
      </c>
      <c r="E487" s="6">
        <f t="shared" si="78"/>
        <v>3.7797798221336532</v>
      </c>
      <c r="F487" s="6"/>
      <c r="G487" s="2" t="s">
        <v>1591</v>
      </c>
      <c r="H487" s="2">
        <v>4.8979999999999002</v>
      </c>
      <c r="I487" s="2" t="s">
        <v>1592</v>
      </c>
      <c r="J487" s="2">
        <f t="shared" si="79"/>
        <v>23.100670269863322</v>
      </c>
      <c r="K487" s="2">
        <f t="shared" si="80"/>
        <v>3.779779688174576</v>
      </c>
      <c r="L487" s="2">
        <f t="shared" si="81"/>
        <v>23.123348947992369</v>
      </c>
      <c r="M487" s="2">
        <f t="shared" si="82"/>
        <v>3.7797922837083111</v>
      </c>
      <c r="N487" s="6"/>
      <c r="O487" s="2" t="s">
        <v>1591</v>
      </c>
      <c r="P487" s="2">
        <v>4.8979999999999002</v>
      </c>
      <c r="Q487" s="2" t="s">
        <v>1592</v>
      </c>
      <c r="R487" s="1">
        <f t="shared" si="83"/>
        <v>23.10035279986273</v>
      </c>
      <c r="S487" s="1">
        <f t="shared" si="84"/>
        <v>3.7797827146383844</v>
      </c>
      <c r="T487" s="1">
        <f t="shared" si="85"/>
        <v>3.7796809167881462</v>
      </c>
      <c r="U487" s="1">
        <f t="shared" si="86"/>
        <v>3.779680919699401</v>
      </c>
      <c r="V487" s="1">
        <f t="shared" si="87"/>
        <v>3.7795791305824284</v>
      </c>
    </row>
    <row r="488" spans="1:22" x14ac:dyDescent="0.25">
      <c r="A488" s="6" t="s">
        <v>1593</v>
      </c>
      <c r="B488" s="6">
        <v>4.9039999999999004</v>
      </c>
      <c r="C488" s="6" t="s">
        <v>1594</v>
      </c>
      <c r="D488" s="6">
        <f t="shared" si="77"/>
        <v>23.123334896756834</v>
      </c>
      <c r="E488" s="6">
        <f t="shared" si="78"/>
        <v>3.7795762325863946</v>
      </c>
      <c r="F488" s="6"/>
      <c r="G488" s="2" t="s">
        <v>1593</v>
      </c>
      <c r="H488" s="2">
        <v>4.9039999999999004</v>
      </c>
      <c r="I488" s="2" t="s">
        <v>1594</v>
      </c>
      <c r="J488" s="2">
        <f t="shared" si="79"/>
        <v>23.123348985778971</v>
      </c>
      <c r="K488" s="2">
        <f t="shared" si="80"/>
        <v>3.7795760982824391</v>
      </c>
      <c r="L488" s="2">
        <f t="shared" si="81"/>
        <v>23.146026442368665</v>
      </c>
      <c r="M488" s="2">
        <f t="shared" si="82"/>
        <v>3.7795887047395005</v>
      </c>
      <c r="N488" s="6"/>
      <c r="O488" s="2" t="s">
        <v>1593</v>
      </c>
      <c r="P488" s="2">
        <v>4.9039999999999004</v>
      </c>
      <c r="Q488" s="2" t="s">
        <v>1594</v>
      </c>
      <c r="R488" s="1">
        <f t="shared" si="83"/>
        <v>23.123030885380924</v>
      </c>
      <c r="S488" s="1">
        <f t="shared" si="84"/>
        <v>3.7795791305824284</v>
      </c>
      <c r="T488" s="1">
        <f t="shared" si="85"/>
        <v>3.7794773501980545</v>
      </c>
      <c r="U488" s="1">
        <f t="shared" si="86"/>
        <v>3.7794773531086436</v>
      </c>
      <c r="V488" s="1">
        <f t="shared" si="87"/>
        <v>3.779375581455537</v>
      </c>
    </row>
    <row r="489" spans="1:22" x14ac:dyDescent="0.25">
      <c r="A489" s="6" t="s">
        <v>1595</v>
      </c>
      <c r="B489" s="6">
        <v>4.90999999999989</v>
      </c>
      <c r="C489" s="6" t="s">
        <v>1596</v>
      </c>
      <c r="D489" s="6">
        <f t="shared" si="77"/>
        <v>23.146012354152351</v>
      </c>
      <c r="E489" s="6">
        <f t="shared" si="78"/>
        <v>3.7793726779701422</v>
      </c>
      <c r="F489" s="6"/>
      <c r="G489" s="2" t="s">
        <v>1595</v>
      </c>
      <c r="H489" s="2">
        <v>4.90999999999989</v>
      </c>
      <c r="I489" s="2" t="s">
        <v>1596</v>
      </c>
      <c r="J489" s="2">
        <f t="shared" si="79"/>
        <v>23.146026480188038</v>
      </c>
      <c r="K489" s="2">
        <f t="shared" si="80"/>
        <v>3.7793725433210557</v>
      </c>
      <c r="L489" s="2">
        <f t="shared" si="81"/>
        <v>23.168702715447964</v>
      </c>
      <c r="M489" s="2">
        <f t="shared" si="82"/>
        <v>3.7793851606981961</v>
      </c>
      <c r="N489" s="6"/>
      <c r="O489" s="2" t="s">
        <v>1595</v>
      </c>
      <c r="P489" s="2">
        <v>4.90999999999989</v>
      </c>
      <c r="Q489" s="2" t="s">
        <v>1596</v>
      </c>
      <c r="R489" s="1">
        <f t="shared" si="83"/>
        <v>23.145707749499575</v>
      </c>
      <c r="S489" s="1">
        <f t="shared" si="84"/>
        <v>3.779375581455537</v>
      </c>
      <c r="T489" s="1">
        <f t="shared" si="85"/>
        <v>3.7792738185330323</v>
      </c>
      <c r="U489" s="1">
        <f t="shared" si="86"/>
        <v>3.7792738214429558</v>
      </c>
      <c r="V489" s="1">
        <f t="shared" si="87"/>
        <v>3.7791720672497213</v>
      </c>
    </row>
    <row r="490" spans="1:22" x14ac:dyDescent="0.25">
      <c r="A490" s="6" t="s">
        <v>1597</v>
      </c>
      <c r="B490" s="6">
        <v>4.9159999999998902</v>
      </c>
      <c r="C490" s="6" t="s">
        <v>1598</v>
      </c>
      <c r="D490" s="6">
        <f t="shared" si="77"/>
        <v>23.168688590220171</v>
      </c>
      <c r="E490" s="6">
        <f t="shared" si="78"/>
        <v>3.7791691582769054</v>
      </c>
      <c r="F490" s="6"/>
      <c r="G490" s="2" t="s">
        <v>1597</v>
      </c>
      <c r="H490" s="2">
        <v>4.9159999999998902</v>
      </c>
      <c r="I490" s="2" t="s">
        <v>1598</v>
      </c>
      <c r="J490" s="2">
        <f t="shared" si="79"/>
        <v>23.168702753300096</v>
      </c>
      <c r="K490" s="2">
        <f t="shared" si="80"/>
        <v>3.7791690232824342</v>
      </c>
      <c r="L490" s="2">
        <f t="shared" si="81"/>
        <v>23.191377767439789</v>
      </c>
      <c r="M490" s="2">
        <f t="shared" si="82"/>
        <v>3.7791816515764078</v>
      </c>
      <c r="N490" s="6"/>
      <c r="O490" s="2" t="s">
        <v>1597</v>
      </c>
      <c r="P490" s="2">
        <v>4.9159999999998902</v>
      </c>
      <c r="Q490" s="2" t="s">
        <v>1598</v>
      </c>
      <c r="R490" s="1">
        <f t="shared" si="83"/>
        <v>23.168383392428233</v>
      </c>
      <c r="S490" s="1">
        <f t="shared" si="84"/>
        <v>3.7791720672497213</v>
      </c>
      <c r="T490" s="1">
        <f t="shared" si="85"/>
        <v>3.7790703217850914</v>
      </c>
      <c r="U490" s="1">
        <f t="shared" si="86"/>
        <v>3.7790703246943487</v>
      </c>
      <c r="V490" s="1">
        <f t="shared" si="87"/>
        <v>3.7789685879569928</v>
      </c>
    </row>
    <row r="491" spans="1:22" x14ac:dyDescent="0.25">
      <c r="A491" s="6" t="s">
        <v>1599</v>
      </c>
      <c r="B491" s="6">
        <v>4.9219999999998896</v>
      </c>
      <c r="C491" s="6" t="s">
        <v>1600</v>
      </c>
      <c r="D491" s="6">
        <f t="shared" si="77"/>
        <v>23.191363605169833</v>
      </c>
      <c r="E491" s="6">
        <f t="shared" si="78"/>
        <v>3.7789656734986954</v>
      </c>
      <c r="F491" s="6"/>
      <c r="G491" s="2" t="s">
        <v>1599</v>
      </c>
      <c r="H491" s="2">
        <v>4.9219999999998896</v>
      </c>
      <c r="I491" s="2" t="s">
        <v>1600</v>
      </c>
      <c r="J491" s="2">
        <f t="shared" si="79"/>
        <v>23.191377805324674</v>
      </c>
      <c r="K491" s="2">
        <f t="shared" si="80"/>
        <v>3.7789655381585874</v>
      </c>
      <c r="L491" s="2">
        <f t="shared" si="81"/>
        <v>23.214051598553624</v>
      </c>
      <c r="M491" s="2">
        <f t="shared" si="82"/>
        <v>3.7789781773661493</v>
      </c>
      <c r="N491" s="6"/>
      <c r="O491" s="2" t="s">
        <v>1599</v>
      </c>
      <c r="P491" s="2">
        <v>4.9219999999998896</v>
      </c>
      <c r="Q491" s="2" t="s">
        <v>1600</v>
      </c>
      <c r="R491" s="1">
        <f t="shared" si="83"/>
        <v>23.191057814376396</v>
      </c>
      <c r="S491" s="1">
        <f t="shared" si="84"/>
        <v>3.7789685879569928</v>
      </c>
      <c r="T491" s="1">
        <f t="shared" si="85"/>
        <v>3.7788668599462447</v>
      </c>
      <c r="U491" s="1">
        <f t="shared" si="86"/>
        <v>3.7788668628548368</v>
      </c>
      <c r="V491" s="1">
        <f t="shared" si="87"/>
        <v>3.7787651435693661</v>
      </c>
    </row>
    <row r="492" spans="1:22" x14ac:dyDescent="0.25">
      <c r="A492" s="6" t="s">
        <v>1601</v>
      </c>
      <c r="B492" s="6">
        <v>4.9279999999998898</v>
      </c>
      <c r="C492" s="6" t="s">
        <v>1602</v>
      </c>
      <c r="D492" s="6">
        <f t="shared" si="77"/>
        <v>23.214037399210824</v>
      </c>
      <c r="E492" s="6">
        <f t="shared" si="78"/>
        <v>3.7787622236275271</v>
      </c>
      <c r="F492" s="6"/>
      <c r="G492" s="2" t="s">
        <v>1601</v>
      </c>
      <c r="H492" s="2">
        <v>4.9279999999998898</v>
      </c>
      <c r="I492" s="2" t="s">
        <v>1602</v>
      </c>
      <c r="J492" s="2">
        <f t="shared" si="79"/>
        <v>23.214051636471247</v>
      </c>
      <c r="K492" s="2">
        <f t="shared" si="80"/>
        <v>3.7787620879415287</v>
      </c>
      <c r="L492" s="2">
        <f t="shared" si="81"/>
        <v>23.236724208998897</v>
      </c>
      <c r="M492" s="2">
        <f t="shared" si="82"/>
        <v>3.7787747380594348</v>
      </c>
      <c r="N492" s="6"/>
      <c r="O492" s="2" t="s">
        <v>1601</v>
      </c>
      <c r="P492" s="2">
        <v>4.9279999999998898</v>
      </c>
      <c r="Q492" s="2" t="s">
        <v>1602</v>
      </c>
      <c r="R492" s="1">
        <f t="shared" si="83"/>
        <v>23.213731015553524</v>
      </c>
      <c r="S492" s="1">
        <f t="shared" si="84"/>
        <v>3.7787651435693661</v>
      </c>
      <c r="T492" s="1">
        <f t="shared" si="85"/>
        <v>3.778663433008508</v>
      </c>
      <c r="U492" s="1">
        <f t="shared" si="86"/>
        <v>3.7786634359164348</v>
      </c>
      <c r="V492" s="1">
        <f t="shared" si="87"/>
        <v>3.7785617340788584</v>
      </c>
    </row>
    <row r="493" spans="1:22" x14ac:dyDescent="0.25">
      <c r="A493" s="6" t="s">
        <v>1603</v>
      </c>
      <c r="B493" s="6">
        <v>4.93399999999989</v>
      </c>
      <c r="C493" s="6" t="s">
        <v>1604</v>
      </c>
      <c r="D493" s="6">
        <f t="shared" si="77"/>
        <v>23.236709972552589</v>
      </c>
      <c r="E493" s="6">
        <f t="shared" si="78"/>
        <v>3.7785588086554158</v>
      </c>
      <c r="F493" s="6"/>
      <c r="G493" s="2" t="s">
        <v>1603</v>
      </c>
      <c r="H493" s="2">
        <v>4.93399999999989</v>
      </c>
      <c r="I493" s="2" t="s">
        <v>1604</v>
      </c>
      <c r="J493" s="2">
        <f t="shared" si="79"/>
        <v>23.236724246949251</v>
      </c>
      <c r="K493" s="2">
        <f t="shared" si="80"/>
        <v>3.7785586726232747</v>
      </c>
      <c r="L493" s="2">
        <f t="shared" si="81"/>
        <v>23.259395598984991</v>
      </c>
      <c r="M493" s="2">
        <f t="shared" si="82"/>
        <v>3.7785713336482822</v>
      </c>
      <c r="N493" s="6"/>
      <c r="O493" s="2" t="s">
        <v>1603</v>
      </c>
      <c r="P493" s="2">
        <v>4.93399999999989</v>
      </c>
      <c r="Q493" s="2" t="s">
        <v>1604</v>
      </c>
      <c r="R493" s="1">
        <f t="shared" si="83"/>
        <v>23.236402996169023</v>
      </c>
      <c r="S493" s="1">
        <f t="shared" si="84"/>
        <v>3.7785617340788584</v>
      </c>
      <c r="T493" s="1">
        <f t="shared" si="85"/>
        <v>3.7784600409638993</v>
      </c>
      <c r="U493" s="1">
        <f t="shared" si="86"/>
        <v>3.7784600438711613</v>
      </c>
      <c r="V493" s="1">
        <f t="shared" si="87"/>
        <v>3.7783583594774894</v>
      </c>
    </row>
    <row r="494" spans="1:22" x14ac:dyDescent="0.25">
      <c r="A494" s="6" t="s">
        <v>1605</v>
      </c>
      <c r="B494" s="6">
        <v>4.9399999999998903</v>
      </c>
      <c r="C494" s="6" t="s">
        <v>1606</v>
      </c>
      <c r="D494" s="6">
        <f t="shared" si="77"/>
        <v>23.259381325404522</v>
      </c>
      <c r="E494" s="6">
        <f t="shared" si="78"/>
        <v>3.7783554285743803</v>
      </c>
      <c r="F494" s="6"/>
      <c r="G494" s="2" t="s">
        <v>1605</v>
      </c>
      <c r="H494" s="2">
        <v>4.9399999999998903</v>
      </c>
      <c r="I494" s="2" t="s">
        <v>1606</v>
      </c>
      <c r="J494" s="2">
        <f t="shared" si="79"/>
        <v>23.259395636968065</v>
      </c>
      <c r="K494" s="2">
        <f t="shared" si="80"/>
        <v>3.7783552921958443</v>
      </c>
      <c r="L494" s="2">
        <f t="shared" si="81"/>
        <v>23.282065768721239</v>
      </c>
      <c r="M494" s="2">
        <f t="shared" si="82"/>
        <v>3.778367964124711</v>
      </c>
      <c r="N494" s="6"/>
      <c r="O494" s="2" t="s">
        <v>1605</v>
      </c>
      <c r="P494" s="2">
        <v>4.9399999999998903</v>
      </c>
      <c r="Q494" s="2" t="s">
        <v>1606</v>
      </c>
      <c r="R494" s="1">
        <f t="shared" si="83"/>
        <v>23.259073756432251</v>
      </c>
      <c r="S494" s="1">
        <f t="shared" si="84"/>
        <v>3.7783583594774894</v>
      </c>
      <c r="T494" s="1">
        <f t="shared" si="85"/>
        <v>3.7782566838044396</v>
      </c>
      <c r="U494" s="1">
        <f t="shared" si="86"/>
        <v>3.7782566867110368</v>
      </c>
      <c r="V494" s="1">
        <f t="shared" si="87"/>
        <v>3.7781550197572793</v>
      </c>
    </row>
    <row r="495" spans="1:22" x14ac:dyDescent="0.25">
      <c r="A495" s="6" t="s">
        <v>1607</v>
      </c>
      <c r="B495" s="6">
        <v>4.9459999999998896</v>
      </c>
      <c r="C495" s="6" t="s">
        <v>1608</v>
      </c>
      <c r="D495" s="6">
        <f t="shared" si="77"/>
        <v>23.282051457975967</v>
      </c>
      <c r="E495" s="6">
        <f t="shared" si="78"/>
        <v>3.7781520833764413</v>
      </c>
      <c r="F495" s="6"/>
      <c r="G495" s="2" t="s">
        <v>1607</v>
      </c>
      <c r="H495" s="2">
        <v>4.9459999999998896</v>
      </c>
      <c r="I495" s="2" t="s">
        <v>1608</v>
      </c>
      <c r="J495" s="2">
        <f t="shared" si="79"/>
        <v>23.282065806737027</v>
      </c>
      <c r="K495" s="2">
        <f t="shared" si="80"/>
        <v>3.7781519466512581</v>
      </c>
      <c r="L495" s="2">
        <f t="shared" si="81"/>
        <v>23.304734718416935</v>
      </c>
      <c r="M495" s="2">
        <f t="shared" si="82"/>
        <v>3.7781646294807429</v>
      </c>
      <c r="N495" s="6"/>
      <c r="O495" s="2" t="s">
        <v>1607</v>
      </c>
      <c r="P495" s="2">
        <v>4.9459999999998896</v>
      </c>
      <c r="Q495" s="2" t="s">
        <v>1608</v>
      </c>
      <c r="R495" s="1">
        <f t="shared" si="83"/>
        <v>23.281743296552516</v>
      </c>
      <c r="S495" s="1">
        <f t="shared" si="84"/>
        <v>3.7781550197572793</v>
      </c>
      <c r="T495" s="1">
        <f t="shared" si="85"/>
        <v>3.7780533615221508</v>
      </c>
      <c r="U495" s="1">
        <f t="shared" si="86"/>
        <v>3.7780533644280831</v>
      </c>
      <c r="V495" s="1">
        <f t="shared" si="87"/>
        <v>3.7779517149102531</v>
      </c>
    </row>
    <row r="496" spans="1:22" x14ac:dyDescent="0.25">
      <c r="A496" s="6" t="s">
        <v>1609</v>
      </c>
      <c r="B496" s="6">
        <v>4.9519999999998898</v>
      </c>
      <c r="C496" s="6" t="s">
        <v>1610</v>
      </c>
      <c r="D496" s="6">
        <f t="shared" si="77"/>
        <v>23.304720370476225</v>
      </c>
      <c r="E496" s="6">
        <f t="shared" si="78"/>
        <v>3.7779487730536223</v>
      </c>
      <c r="F496" s="6"/>
      <c r="G496" s="2" t="s">
        <v>1609</v>
      </c>
      <c r="H496" s="2">
        <v>4.9519999999998898</v>
      </c>
      <c r="I496" s="2" t="s">
        <v>1610</v>
      </c>
      <c r="J496" s="2">
        <f t="shared" si="79"/>
        <v>23.304734756465422</v>
      </c>
      <c r="K496" s="2">
        <f t="shared" si="80"/>
        <v>3.7779486359815397</v>
      </c>
      <c r="L496" s="2">
        <f t="shared" si="81"/>
        <v>23.327402448281312</v>
      </c>
      <c r="M496" s="2">
        <f t="shared" si="82"/>
        <v>3.7779613297084027</v>
      </c>
      <c r="N496" s="6"/>
      <c r="O496" s="2" t="s">
        <v>1609</v>
      </c>
      <c r="P496" s="2">
        <v>4.9519999999998898</v>
      </c>
      <c r="Q496" s="2" t="s">
        <v>1610</v>
      </c>
      <c r="R496" s="1">
        <f t="shared" si="83"/>
        <v>23.304411616739085</v>
      </c>
      <c r="S496" s="1">
        <f t="shared" si="84"/>
        <v>3.7779517149102531</v>
      </c>
      <c r="T496" s="1">
        <f t="shared" si="85"/>
        <v>3.7778500741090579</v>
      </c>
      <c r="U496" s="1">
        <f t="shared" si="86"/>
        <v>3.777850077014326</v>
      </c>
      <c r="V496" s="1">
        <f t="shared" si="87"/>
        <v>3.7777484449284362</v>
      </c>
    </row>
    <row r="497" spans="1:22" x14ac:dyDescent="0.25">
      <c r="A497" s="6" t="s">
        <v>1611</v>
      </c>
      <c r="B497" s="6">
        <v>4.9579999999998901</v>
      </c>
      <c r="C497" s="6" t="s">
        <v>1612</v>
      </c>
      <c r="D497" s="6">
        <f t="shared" si="77"/>
        <v>23.327388063114547</v>
      </c>
      <c r="E497" s="6">
        <f t="shared" si="78"/>
        <v>3.7777454975979481</v>
      </c>
      <c r="F497" s="6"/>
      <c r="G497" s="2" t="s">
        <v>1611</v>
      </c>
      <c r="H497" s="2">
        <v>4.9579999999998901</v>
      </c>
      <c r="I497" s="2" t="s">
        <v>1612</v>
      </c>
      <c r="J497" s="2">
        <f t="shared" si="79"/>
        <v>23.327402486362491</v>
      </c>
      <c r="K497" s="2">
        <f t="shared" si="80"/>
        <v>3.7777453601787143</v>
      </c>
      <c r="L497" s="2">
        <f t="shared" si="81"/>
        <v>23.350068958523565</v>
      </c>
      <c r="M497" s="2">
        <f t="shared" si="82"/>
        <v>3.7777580647997171</v>
      </c>
      <c r="N497" s="6"/>
      <c r="O497" s="2" t="s">
        <v>1611</v>
      </c>
      <c r="P497" s="2">
        <v>4.9579999999998901</v>
      </c>
      <c r="Q497" s="2" t="s">
        <v>1612</v>
      </c>
      <c r="R497" s="1">
        <f t="shared" si="83"/>
        <v>23.327078717201172</v>
      </c>
      <c r="S497" s="1">
        <f t="shared" si="84"/>
        <v>3.7777484449284362</v>
      </c>
      <c r="T497" s="1">
        <f t="shared" si="85"/>
        <v>3.7776468215571879</v>
      </c>
      <c r="U497" s="1">
        <f t="shared" si="86"/>
        <v>3.777646824461792</v>
      </c>
      <c r="V497" s="1">
        <f t="shared" si="87"/>
        <v>3.7775452098038569</v>
      </c>
    </row>
    <row r="498" spans="1:22" x14ac:dyDescent="0.25">
      <c r="A498" s="6" t="s">
        <v>1613</v>
      </c>
      <c r="B498" s="6">
        <v>4.9639999999998903</v>
      </c>
      <c r="C498" s="6" t="s">
        <v>1614</v>
      </c>
      <c r="D498" s="6">
        <f t="shared" si="77"/>
        <v>23.350054536100135</v>
      </c>
      <c r="E498" s="6">
        <f t="shared" si="78"/>
        <v>3.7775422570014467</v>
      </c>
      <c r="F498" s="6"/>
      <c r="G498" s="2" t="s">
        <v>1613</v>
      </c>
      <c r="H498" s="2">
        <v>4.9639999999998903</v>
      </c>
      <c r="I498" s="2" t="s">
        <v>1614</v>
      </c>
      <c r="J498" s="2">
        <f t="shared" si="79"/>
        <v>23.350068996637425</v>
      </c>
      <c r="K498" s="2">
        <f t="shared" si="80"/>
        <v>3.7775421192348095</v>
      </c>
      <c r="L498" s="2">
        <f t="shared" si="81"/>
        <v>23.372734249352835</v>
      </c>
      <c r="M498" s="2">
        <f t="shared" si="82"/>
        <v>3.7775548347467138</v>
      </c>
      <c r="N498" s="6"/>
      <c r="O498" s="2" t="s">
        <v>1613</v>
      </c>
      <c r="P498" s="2">
        <v>4.9639999999998903</v>
      </c>
      <c r="Q498" s="2" t="s">
        <v>1614</v>
      </c>
      <c r="R498" s="1">
        <f t="shared" si="83"/>
        <v>23.349744598147943</v>
      </c>
      <c r="S498" s="1">
        <f t="shared" si="84"/>
        <v>3.7775452098038569</v>
      </c>
      <c r="T498" s="1">
        <f t="shared" si="85"/>
        <v>3.777443603858571</v>
      </c>
      <c r="U498" s="1">
        <f t="shared" si="86"/>
        <v>3.7774436067625108</v>
      </c>
      <c r="V498" s="1">
        <f t="shared" si="87"/>
        <v>3.7773420095285459</v>
      </c>
    </row>
    <row r="499" spans="1:22" x14ac:dyDescent="0.25">
      <c r="A499" s="6" t="s">
        <v>1615</v>
      </c>
      <c r="B499" s="6">
        <v>4.9699999999998896</v>
      </c>
      <c r="C499" s="6" t="s">
        <v>1616</v>
      </c>
      <c r="D499" s="6">
        <f t="shared" si="77"/>
        <v>23.372719789642144</v>
      </c>
      <c r="E499" s="6">
        <f t="shared" si="78"/>
        <v>3.7773390512561478</v>
      </c>
      <c r="F499" s="6"/>
      <c r="G499" s="2" t="s">
        <v>1615</v>
      </c>
      <c r="H499" s="2">
        <v>4.9699999999998896</v>
      </c>
      <c r="I499" s="2" t="s">
        <v>1616</v>
      </c>
      <c r="J499" s="2">
        <f t="shared" si="79"/>
        <v>23.37273428749937</v>
      </c>
      <c r="K499" s="2">
        <f t="shared" si="80"/>
        <v>3.7773389131418558</v>
      </c>
      <c r="L499" s="2">
        <f t="shared" si="81"/>
        <v>23.39539832097822</v>
      </c>
      <c r="M499" s="2">
        <f t="shared" si="82"/>
        <v>3.7773516395414246</v>
      </c>
      <c r="N499" s="6"/>
      <c r="O499" s="2" t="s">
        <v>1615</v>
      </c>
      <c r="P499" s="2">
        <v>4.9699999999998896</v>
      </c>
      <c r="Q499" s="2" t="s">
        <v>1616</v>
      </c>
      <c r="R499" s="1">
        <f t="shared" si="83"/>
        <v>23.372409259788519</v>
      </c>
      <c r="S499" s="1">
        <f t="shared" si="84"/>
        <v>3.7773420095285459</v>
      </c>
      <c r="T499" s="1">
        <f t="shared" si="85"/>
        <v>3.7772404210052382</v>
      </c>
      <c r="U499" s="1">
        <f t="shared" si="86"/>
        <v>3.777240423908514</v>
      </c>
      <c r="V499" s="1">
        <f t="shared" si="87"/>
        <v>3.7771388440945359</v>
      </c>
    </row>
    <row r="500" spans="1:22" x14ac:dyDescent="0.25">
      <c r="A500" s="6" t="s">
        <v>1617</v>
      </c>
      <c r="B500" s="6">
        <v>4.9759999999998898</v>
      </c>
      <c r="C500" s="6" t="s">
        <v>1618</v>
      </c>
      <c r="D500" s="6">
        <f t="shared" si="77"/>
        <v>23.395383823949679</v>
      </c>
      <c r="E500" s="6">
        <f t="shared" si="78"/>
        <v>3.7771358803540838</v>
      </c>
      <c r="F500" s="6"/>
      <c r="G500" s="2" t="s">
        <v>1617</v>
      </c>
      <c r="H500" s="2">
        <v>4.9759999999998898</v>
      </c>
      <c r="I500" s="2" t="s">
        <v>1618</v>
      </c>
      <c r="J500" s="2">
        <f t="shared" si="79"/>
        <v>23.395398359157419</v>
      </c>
      <c r="K500" s="2">
        <f t="shared" si="80"/>
        <v>3.7771357418918852</v>
      </c>
      <c r="L500" s="2">
        <f t="shared" si="81"/>
        <v>23.41806117360877</v>
      </c>
      <c r="M500" s="2">
        <f t="shared" si="82"/>
        <v>3.7771484791758829</v>
      </c>
      <c r="N500" s="6"/>
      <c r="O500" s="2" t="s">
        <v>1617</v>
      </c>
      <c r="P500" s="2">
        <v>4.9759999999998898</v>
      </c>
      <c r="Q500" s="2" t="s">
        <v>1618</v>
      </c>
      <c r="R500" s="1">
        <f t="shared" si="83"/>
        <v>23.395072702331969</v>
      </c>
      <c r="S500" s="1">
        <f t="shared" si="84"/>
        <v>3.7771388440945359</v>
      </c>
      <c r="T500" s="1">
        <f t="shared" si="85"/>
        <v>3.7770372729892236</v>
      </c>
      <c r="U500" s="1">
        <f t="shared" si="86"/>
        <v>3.777037275891836</v>
      </c>
      <c r="V500" s="1">
        <f t="shared" si="87"/>
        <v>3.7769357134938621</v>
      </c>
    </row>
    <row r="501" spans="1:22" x14ac:dyDescent="0.25">
      <c r="A501" s="6" t="s">
        <v>1619</v>
      </c>
      <c r="B501" s="6">
        <v>4.9819999999998901</v>
      </c>
      <c r="C501" s="6" t="s">
        <v>1620</v>
      </c>
      <c r="D501" s="6">
        <f t="shared" si="77"/>
        <v>23.418046639231804</v>
      </c>
      <c r="E501" s="6">
        <f t="shared" si="78"/>
        <v>3.7769327442872891</v>
      </c>
      <c r="F501" s="6"/>
      <c r="G501" s="2" t="s">
        <v>1619</v>
      </c>
      <c r="H501" s="2">
        <v>4.9819999999998901</v>
      </c>
      <c r="I501" s="2" t="s">
        <v>1620</v>
      </c>
      <c r="J501" s="2">
        <f t="shared" si="79"/>
        <v>23.418061211820621</v>
      </c>
      <c r="K501" s="2">
        <f t="shared" si="80"/>
        <v>3.7769326054769325</v>
      </c>
      <c r="L501" s="2">
        <f t="shared" si="81"/>
        <v>23.440722807453483</v>
      </c>
      <c r="M501" s="2">
        <f t="shared" si="82"/>
        <v>3.7769453536421245</v>
      </c>
      <c r="N501" s="6"/>
      <c r="O501" s="2" t="s">
        <v>1619</v>
      </c>
      <c r="P501" s="2">
        <v>4.9819999999998901</v>
      </c>
      <c r="Q501" s="2" t="s">
        <v>1620</v>
      </c>
      <c r="R501" s="1">
        <f t="shared" si="83"/>
        <v>23.417734925987318</v>
      </c>
      <c r="S501" s="1">
        <f t="shared" si="84"/>
        <v>3.7769357134938621</v>
      </c>
      <c r="T501" s="1">
        <f t="shared" si="85"/>
        <v>3.7768341598025641</v>
      </c>
      <c r="U501" s="1">
        <f t="shared" si="86"/>
        <v>3.7768341627045126</v>
      </c>
      <c r="V501" s="1">
        <f t="shared" si="87"/>
        <v>3.7767326177185625</v>
      </c>
    </row>
    <row r="502" spans="1:22" x14ac:dyDescent="0.25">
      <c r="A502" s="6" t="s">
        <v>1621</v>
      </c>
      <c r="B502" s="6">
        <v>4.9879999999998903</v>
      </c>
      <c r="C502" s="6" t="s">
        <v>1622</v>
      </c>
      <c r="D502" s="6">
        <f t="shared" si="77"/>
        <v>23.440708235697528</v>
      </c>
      <c r="E502" s="6">
        <f t="shared" si="78"/>
        <v>3.7767296430478003</v>
      </c>
      <c r="F502" s="6"/>
      <c r="G502" s="2" t="s">
        <v>1621</v>
      </c>
      <c r="H502" s="2">
        <v>4.9879999999998903</v>
      </c>
      <c r="I502" s="2" t="s">
        <v>1622</v>
      </c>
      <c r="J502" s="2">
        <f t="shared" si="79"/>
        <v>23.44072284569798</v>
      </c>
      <c r="K502" s="2">
        <f t="shared" si="80"/>
        <v>3.7767295038890349</v>
      </c>
      <c r="L502" s="2">
        <f t="shared" si="81"/>
        <v>23.463383222721315</v>
      </c>
      <c r="M502" s="2">
        <f t="shared" si="82"/>
        <v>3.7767422629321867</v>
      </c>
      <c r="N502" s="6"/>
      <c r="O502" s="2" t="s">
        <v>1621</v>
      </c>
      <c r="P502" s="2">
        <v>4.9879999999998903</v>
      </c>
      <c r="Q502" s="2" t="s">
        <v>1622</v>
      </c>
      <c r="R502" s="1">
        <f t="shared" si="83"/>
        <v>23.440395930963543</v>
      </c>
      <c r="S502" s="1">
        <f t="shared" si="84"/>
        <v>3.7767326177185625</v>
      </c>
      <c r="T502" s="1">
        <f t="shared" si="85"/>
        <v>3.7766310814372974</v>
      </c>
      <c r="U502" s="1">
        <f t="shared" si="86"/>
        <v>3.7766310843385824</v>
      </c>
      <c r="V502" s="1">
        <f t="shared" si="87"/>
        <v>3.7765295567606758</v>
      </c>
    </row>
    <row r="503" spans="1:22" x14ac:dyDescent="0.25">
      <c r="A503" s="6" t="s">
        <v>1623</v>
      </c>
      <c r="B503" s="6">
        <v>4.9939999999998896</v>
      </c>
      <c r="C503" s="6" t="s">
        <v>1624</v>
      </c>
      <c r="D503" s="6">
        <f t="shared" si="77"/>
        <v>23.463368613555815</v>
      </c>
      <c r="E503" s="6">
        <f t="shared" si="78"/>
        <v>3.7765265766276563</v>
      </c>
      <c r="F503" s="6"/>
      <c r="G503" s="2" t="s">
        <v>1623</v>
      </c>
      <c r="H503" s="2">
        <v>4.9939999999998896</v>
      </c>
      <c r="I503" s="2" t="s">
        <v>1624</v>
      </c>
      <c r="J503" s="2">
        <f t="shared" si="79"/>
        <v>23.463383260998445</v>
      </c>
      <c r="K503" s="2">
        <f t="shared" si="80"/>
        <v>3.7765264371202312</v>
      </c>
      <c r="L503" s="2">
        <f t="shared" si="81"/>
        <v>23.486042419621167</v>
      </c>
      <c r="M503" s="2">
        <f t="shared" si="82"/>
        <v>3.7765392070381099</v>
      </c>
      <c r="N503" s="6"/>
      <c r="O503" s="2" t="s">
        <v>1623</v>
      </c>
      <c r="P503" s="2">
        <v>4.9939999999998896</v>
      </c>
      <c r="Q503" s="2" t="s">
        <v>1624</v>
      </c>
      <c r="R503" s="1">
        <f t="shared" si="83"/>
        <v>23.463055717469576</v>
      </c>
      <c r="S503" s="1">
        <f t="shared" si="84"/>
        <v>3.7765295567606758</v>
      </c>
      <c r="T503" s="1">
        <f t="shared" si="85"/>
        <v>3.7764280378854647</v>
      </c>
      <c r="U503" s="1">
        <f t="shared" si="86"/>
        <v>3.7764280407860866</v>
      </c>
      <c r="V503" s="1">
        <f t="shared" si="87"/>
        <v>3.7763265306122444</v>
      </c>
    </row>
    <row r="504" spans="1:22" x14ac:dyDescent="0.25">
      <c r="A504" s="6" t="s">
        <v>1625</v>
      </c>
      <c r="B504" s="6">
        <v>4.9999999999998899</v>
      </c>
      <c r="C504" s="6" t="s">
        <v>1626</v>
      </c>
      <c r="D504" s="6">
        <f t="shared" si="77"/>
        <v>23.486027773015582</v>
      </c>
      <c r="E504" s="6">
        <f t="shared" si="78"/>
        <v>3.776323545018899</v>
      </c>
      <c r="F504" s="6"/>
      <c r="G504" s="2" t="s">
        <v>1625</v>
      </c>
      <c r="H504" s="2">
        <v>4.9999999999998899</v>
      </c>
      <c r="I504" s="2" t="s">
        <v>1626</v>
      </c>
      <c r="J504" s="2">
        <f t="shared" si="79"/>
        <v>23.486042457930921</v>
      </c>
      <c r="K504" s="2">
        <f t="shared" si="80"/>
        <v>3.7763234051625623</v>
      </c>
      <c r="L504" s="2">
        <f t="shared" si="81"/>
        <v>23.508700398361896</v>
      </c>
      <c r="M504" s="2">
        <f t="shared" si="82"/>
        <v>3.7763361859519367</v>
      </c>
      <c r="N504" s="6"/>
      <c r="O504" s="2" t="s">
        <v>1625</v>
      </c>
      <c r="P504" s="2">
        <v>4.9999999999998899</v>
      </c>
      <c r="Q504" s="2" t="s">
        <v>1626</v>
      </c>
      <c r="R504" s="1">
        <f t="shared" si="83"/>
        <v>23.485714285714291</v>
      </c>
      <c r="S504" s="1">
        <f t="shared" si="84"/>
        <v>3.7763265306122444</v>
      </c>
      <c r="T504" s="1">
        <f t="shared" si="85"/>
        <v>3.7762250291391091</v>
      </c>
      <c r="U504" s="1">
        <f t="shared" si="86"/>
        <v>3.776225032039068</v>
      </c>
      <c r="V504" s="1">
        <f t="shared" si="87"/>
        <v>3.776123539265313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BCC5-039C-4F46-BA08-1CDB33693744}">
  <dimension ref="A1:G23"/>
  <sheetViews>
    <sheetView workbookViewId="0">
      <selection activeCell="C23" sqref="C23"/>
    </sheetView>
  </sheetViews>
  <sheetFormatPr baseColWidth="10" defaultRowHeight="15" x14ac:dyDescent="0.25"/>
  <sheetData>
    <row r="1" spans="1:7" x14ac:dyDescent="0.25">
      <c r="A1" t="s">
        <v>1681</v>
      </c>
    </row>
    <row r="2" spans="1:7" x14ac:dyDescent="0.25">
      <c r="A2" s="1"/>
      <c r="B2" s="1" t="s">
        <v>1654</v>
      </c>
      <c r="C2" s="2" t="s">
        <v>1682</v>
      </c>
      <c r="D2" s="1" t="s">
        <v>671</v>
      </c>
      <c r="E2" s="1" t="s">
        <v>672</v>
      </c>
      <c r="F2" s="1" t="s">
        <v>1223</v>
      </c>
      <c r="G2" s="1" t="s">
        <v>1224</v>
      </c>
    </row>
    <row r="3" spans="1:7" x14ac:dyDescent="0.25">
      <c r="A3" s="1" t="s">
        <v>1</v>
      </c>
      <c r="B3" s="1">
        <v>0</v>
      </c>
      <c r="C3" s="2">
        <v>16</v>
      </c>
      <c r="D3" s="1"/>
      <c r="E3" s="1"/>
      <c r="F3" s="1"/>
      <c r="G3" s="1"/>
    </row>
    <row r="4" spans="1:7" x14ac:dyDescent="0.25">
      <c r="A4" s="1" t="s">
        <v>637</v>
      </c>
      <c r="B4" s="1">
        <v>0.1</v>
      </c>
      <c r="C4" s="2">
        <f t="shared" ref="C4:C23" si="0">C3+((D4+G4+F4+E4)*(0.1/6))</f>
        <v>16.077500000000001</v>
      </c>
      <c r="D4" s="1">
        <f t="shared" ref="D4:D23" si="1">1.2-((1/4)*(B4))</f>
        <v>1.175</v>
      </c>
      <c r="E4" s="1">
        <f t="shared" ref="E4:E23" si="2">1.2-((1/4)*(B4+(0.1*0.5)))</f>
        <v>1.1624999999999999</v>
      </c>
      <c r="F4" s="1">
        <f t="shared" ref="F4:F23" si="3">1.2-((1/4)*(B4+(0.1*0.5)))</f>
        <v>1.1624999999999999</v>
      </c>
      <c r="G4" s="1">
        <f t="shared" ref="G4:G23" si="4">1.2-((1/4)*(B4+0.1))</f>
        <v>1.1499999999999999</v>
      </c>
    </row>
    <row r="5" spans="1:7" x14ac:dyDescent="0.25">
      <c r="A5" s="1" t="s">
        <v>638</v>
      </c>
      <c r="B5" s="1">
        <v>0.2</v>
      </c>
      <c r="C5" s="2">
        <f t="shared" si="0"/>
        <v>16.153333333333332</v>
      </c>
      <c r="D5" s="1">
        <f t="shared" si="1"/>
        <v>1.1499999999999999</v>
      </c>
      <c r="E5" s="1">
        <f t="shared" si="2"/>
        <v>1.1375</v>
      </c>
      <c r="F5" s="1">
        <f t="shared" si="3"/>
        <v>1.1375</v>
      </c>
      <c r="G5" s="1">
        <f t="shared" si="4"/>
        <v>1.125</v>
      </c>
    </row>
    <row r="6" spans="1:7" x14ac:dyDescent="0.25">
      <c r="A6" s="1" t="s">
        <v>4</v>
      </c>
      <c r="B6" s="1">
        <v>0.3</v>
      </c>
      <c r="C6" s="2">
        <f t="shared" si="0"/>
        <v>16.227499999999999</v>
      </c>
      <c r="D6" s="1">
        <f t="shared" si="1"/>
        <v>1.125</v>
      </c>
      <c r="E6" s="1">
        <f t="shared" si="2"/>
        <v>1.1125</v>
      </c>
      <c r="F6" s="1">
        <f t="shared" si="3"/>
        <v>1.1125</v>
      </c>
      <c r="G6" s="1">
        <f t="shared" si="4"/>
        <v>1.0999999999999999</v>
      </c>
    </row>
    <row r="7" spans="1:7" x14ac:dyDescent="0.25">
      <c r="A7" s="1" t="s">
        <v>5</v>
      </c>
      <c r="B7" s="1">
        <v>0.4</v>
      </c>
      <c r="C7" s="2">
        <f t="shared" si="0"/>
        <v>16.3</v>
      </c>
      <c r="D7" s="1">
        <f t="shared" si="1"/>
        <v>1.0999999999999999</v>
      </c>
      <c r="E7" s="1">
        <f t="shared" si="2"/>
        <v>1.0874999999999999</v>
      </c>
      <c r="F7" s="1">
        <f t="shared" si="3"/>
        <v>1.0874999999999999</v>
      </c>
      <c r="G7" s="1">
        <f t="shared" si="4"/>
        <v>1.075</v>
      </c>
    </row>
    <row r="8" spans="1:7" x14ac:dyDescent="0.25">
      <c r="A8" s="1" t="s">
        <v>6</v>
      </c>
      <c r="B8" s="1">
        <v>0.5</v>
      </c>
      <c r="C8" s="2">
        <f t="shared" si="0"/>
        <v>16.370833333333334</v>
      </c>
      <c r="D8" s="1">
        <f t="shared" si="1"/>
        <v>1.075</v>
      </c>
      <c r="E8" s="1">
        <f t="shared" si="2"/>
        <v>1.0625</v>
      </c>
      <c r="F8" s="1">
        <f t="shared" si="3"/>
        <v>1.0625</v>
      </c>
      <c r="G8" s="1">
        <f t="shared" si="4"/>
        <v>1.05</v>
      </c>
    </row>
    <row r="9" spans="1:7" x14ac:dyDescent="0.25">
      <c r="A9" s="1" t="s">
        <v>7</v>
      </c>
      <c r="B9" s="1">
        <v>0.6</v>
      </c>
      <c r="C9" s="2">
        <f t="shared" si="0"/>
        <v>16.440000000000001</v>
      </c>
      <c r="D9" s="1">
        <f t="shared" si="1"/>
        <v>1.05</v>
      </c>
      <c r="E9" s="1">
        <f t="shared" si="2"/>
        <v>1.0374999999999999</v>
      </c>
      <c r="F9" s="1">
        <f t="shared" si="3"/>
        <v>1.0374999999999999</v>
      </c>
      <c r="G9" s="1">
        <f t="shared" si="4"/>
        <v>1.0249999999999999</v>
      </c>
    </row>
    <row r="10" spans="1:7" x14ac:dyDescent="0.25">
      <c r="A10" s="1" t="s">
        <v>8</v>
      </c>
      <c r="B10" s="1">
        <v>0.7</v>
      </c>
      <c r="C10" s="2">
        <f t="shared" si="0"/>
        <v>16.5075</v>
      </c>
      <c r="D10" s="1">
        <f t="shared" si="1"/>
        <v>1.0249999999999999</v>
      </c>
      <c r="E10" s="1">
        <f t="shared" si="2"/>
        <v>1.0125</v>
      </c>
      <c r="F10" s="1">
        <f t="shared" si="3"/>
        <v>1.0125</v>
      </c>
      <c r="G10" s="1">
        <f t="shared" si="4"/>
        <v>1</v>
      </c>
    </row>
    <row r="11" spans="1:7" x14ac:dyDescent="0.25">
      <c r="A11" s="1" t="s">
        <v>9</v>
      </c>
      <c r="B11" s="1">
        <v>0.8</v>
      </c>
      <c r="C11" s="2">
        <f t="shared" si="0"/>
        <v>16.573333333333334</v>
      </c>
      <c r="D11" s="1">
        <f t="shared" si="1"/>
        <v>1</v>
      </c>
      <c r="E11" s="1">
        <f t="shared" si="2"/>
        <v>0.98749999999999993</v>
      </c>
      <c r="F11" s="1">
        <f t="shared" si="3"/>
        <v>0.98749999999999993</v>
      </c>
      <c r="G11" s="1">
        <f t="shared" si="4"/>
        <v>0.97499999999999998</v>
      </c>
    </row>
    <row r="12" spans="1:7" x14ac:dyDescent="0.25">
      <c r="A12" s="1" t="s">
        <v>10</v>
      </c>
      <c r="B12" s="1">
        <v>0.9</v>
      </c>
      <c r="C12" s="2">
        <f t="shared" si="0"/>
        <v>16.637499999999999</v>
      </c>
      <c r="D12" s="1">
        <f t="shared" si="1"/>
        <v>0.97499999999999998</v>
      </c>
      <c r="E12" s="1">
        <f t="shared" si="2"/>
        <v>0.96249999999999991</v>
      </c>
      <c r="F12" s="1">
        <f t="shared" si="3"/>
        <v>0.96249999999999991</v>
      </c>
      <c r="G12" s="1">
        <f t="shared" si="4"/>
        <v>0.95</v>
      </c>
    </row>
    <row r="13" spans="1:7" x14ac:dyDescent="0.25">
      <c r="A13" s="1" t="s">
        <v>11</v>
      </c>
      <c r="B13" s="1">
        <v>1</v>
      </c>
      <c r="C13" s="2">
        <f t="shared" si="0"/>
        <v>16.7</v>
      </c>
      <c r="D13" s="1">
        <f t="shared" si="1"/>
        <v>0.95</v>
      </c>
      <c r="E13" s="1">
        <f t="shared" si="2"/>
        <v>0.9375</v>
      </c>
      <c r="F13" s="1">
        <f t="shared" si="3"/>
        <v>0.9375</v>
      </c>
      <c r="G13" s="1">
        <f t="shared" si="4"/>
        <v>0.92499999999999993</v>
      </c>
    </row>
    <row r="14" spans="1:7" x14ac:dyDescent="0.25">
      <c r="A14" s="1" t="s">
        <v>12</v>
      </c>
      <c r="B14" s="1">
        <v>1.1000000000000001</v>
      </c>
      <c r="C14" s="2">
        <f t="shared" si="0"/>
        <v>16.760833333333334</v>
      </c>
      <c r="D14" s="1">
        <f t="shared" si="1"/>
        <v>0.92499999999999993</v>
      </c>
      <c r="E14" s="1">
        <f t="shared" si="2"/>
        <v>0.91249999999999987</v>
      </c>
      <c r="F14" s="1">
        <f t="shared" si="3"/>
        <v>0.91249999999999987</v>
      </c>
      <c r="G14" s="1">
        <f t="shared" si="4"/>
        <v>0.89999999999999991</v>
      </c>
    </row>
    <row r="15" spans="1:7" x14ac:dyDescent="0.25">
      <c r="A15" s="1" t="s">
        <v>13</v>
      </c>
      <c r="B15" s="1">
        <v>1.2</v>
      </c>
      <c r="C15" s="2">
        <f t="shared" si="0"/>
        <v>16.82</v>
      </c>
      <c r="D15" s="1">
        <f t="shared" si="1"/>
        <v>0.89999999999999991</v>
      </c>
      <c r="E15" s="1">
        <f t="shared" si="2"/>
        <v>0.88749999999999996</v>
      </c>
      <c r="F15" s="1">
        <f t="shared" si="3"/>
        <v>0.88749999999999996</v>
      </c>
      <c r="G15" s="1">
        <f t="shared" si="4"/>
        <v>0.875</v>
      </c>
    </row>
    <row r="16" spans="1:7" x14ac:dyDescent="0.25">
      <c r="A16" s="1" t="s">
        <v>14</v>
      </c>
      <c r="B16" s="1">
        <v>1.3</v>
      </c>
      <c r="C16" s="2">
        <f t="shared" si="0"/>
        <v>16.877500000000001</v>
      </c>
      <c r="D16" s="1">
        <f t="shared" si="1"/>
        <v>0.875</v>
      </c>
      <c r="E16" s="1">
        <f t="shared" si="2"/>
        <v>0.86249999999999993</v>
      </c>
      <c r="F16" s="1">
        <f t="shared" si="3"/>
        <v>0.86249999999999993</v>
      </c>
      <c r="G16" s="1">
        <f t="shared" si="4"/>
        <v>0.84999999999999987</v>
      </c>
    </row>
    <row r="17" spans="1:7" x14ac:dyDescent="0.25">
      <c r="A17" s="1" t="s">
        <v>15</v>
      </c>
      <c r="B17" s="1">
        <v>1.4</v>
      </c>
      <c r="C17" s="2">
        <f t="shared" si="0"/>
        <v>16.933333333333334</v>
      </c>
      <c r="D17" s="1">
        <f t="shared" si="1"/>
        <v>0.85</v>
      </c>
      <c r="E17" s="1">
        <f t="shared" si="2"/>
        <v>0.83749999999999991</v>
      </c>
      <c r="F17" s="1">
        <f t="shared" si="3"/>
        <v>0.83749999999999991</v>
      </c>
      <c r="G17" s="1">
        <f t="shared" si="4"/>
        <v>0.82499999999999996</v>
      </c>
    </row>
    <row r="18" spans="1:7" x14ac:dyDescent="0.25">
      <c r="A18" s="1" t="s">
        <v>16</v>
      </c>
      <c r="B18" s="1">
        <v>1.5</v>
      </c>
      <c r="C18" s="2">
        <f t="shared" si="0"/>
        <v>16.987500000000001</v>
      </c>
      <c r="D18" s="1">
        <f t="shared" si="1"/>
        <v>0.82499999999999996</v>
      </c>
      <c r="E18" s="1">
        <f t="shared" si="2"/>
        <v>0.8125</v>
      </c>
      <c r="F18" s="1">
        <f t="shared" si="3"/>
        <v>0.8125</v>
      </c>
      <c r="G18" s="1">
        <f t="shared" si="4"/>
        <v>0.79999999999999993</v>
      </c>
    </row>
    <row r="19" spans="1:7" x14ac:dyDescent="0.25">
      <c r="A19" s="1" t="s">
        <v>17</v>
      </c>
      <c r="B19" s="1">
        <v>1.6</v>
      </c>
      <c r="C19" s="2">
        <f t="shared" si="0"/>
        <v>17.04</v>
      </c>
      <c r="D19" s="1">
        <f t="shared" si="1"/>
        <v>0.79999999999999993</v>
      </c>
      <c r="E19" s="1">
        <f t="shared" si="2"/>
        <v>0.78749999999999987</v>
      </c>
      <c r="F19" s="1">
        <f t="shared" si="3"/>
        <v>0.78749999999999987</v>
      </c>
      <c r="G19" s="1">
        <f t="shared" si="4"/>
        <v>0.77499999999999991</v>
      </c>
    </row>
    <row r="20" spans="1:7" x14ac:dyDescent="0.25">
      <c r="A20" s="1" t="s">
        <v>18</v>
      </c>
      <c r="B20" s="1">
        <v>1.7</v>
      </c>
      <c r="C20" s="2">
        <f t="shared" si="0"/>
        <v>17.090833333333332</v>
      </c>
      <c r="D20" s="1">
        <f t="shared" si="1"/>
        <v>0.77499999999999991</v>
      </c>
      <c r="E20" s="1">
        <f t="shared" si="2"/>
        <v>0.76249999999999996</v>
      </c>
      <c r="F20" s="1">
        <f t="shared" si="3"/>
        <v>0.76249999999999996</v>
      </c>
      <c r="G20" s="1">
        <f t="shared" si="4"/>
        <v>0.75</v>
      </c>
    </row>
    <row r="21" spans="1:7" x14ac:dyDescent="0.25">
      <c r="A21" s="1" t="s">
        <v>19</v>
      </c>
      <c r="B21" s="1">
        <v>1.8</v>
      </c>
      <c r="C21" s="2">
        <f t="shared" si="0"/>
        <v>17.14</v>
      </c>
      <c r="D21" s="1">
        <f t="shared" si="1"/>
        <v>0.75</v>
      </c>
      <c r="E21" s="1">
        <f t="shared" si="2"/>
        <v>0.73749999999999993</v>
      </c>
      <c r="F21" s="1">
        <f t="shared" si="3"/>
        <v>0.73749999999999993</v>
      </c>
      <c r="G21" s="1">
        <f t="shared" si="4"/>
        <v>0.72499999999999987</v>
      </c>
    </row>
    <row r="22" spans="1:7" x14ac:dyDescent="0.25">
      <c r="A22" s="1" t="s">
        <v>20</v>
      </c>
      <c r="B22" s="1">
        <v>1.9</v>
      </c>
      <c r="C22" s="2">
        <f t="shared" si="0"/>
        <v>17.1875</v>
      </c>
      <c r="D22" s="1">
        <f t="shared" si="1"/>
        <v>0.72499999999999998</v>
      </c>
      <c r="E22" s="1">
        <f t="shared" si="2"/>
        <v>0.71249999999999991</v>
      </c>
      <c r="F22" s="1">
        <f t="shared" si="3"/>
        <v>0.71249999999999991</v>
      </c>
      <c r="G22" s="1">
        <f t="shared" si="4"/>
        <v>0.7</v>
      </c>
    </row>
    <row r="23" spans="1:7" x14ac:dyDescent="0.25">
      <c r="A23" s="1" t="s">
        <v>21</v>
      </c>
      <c r="B23" s="1">
        <v>2</v>
      </c>
      <c r="C23" s="16">
        <f t="shared" si="0"/>
        <v>17.233333333333334</v>
      </c>
      <c r="D23" s="1">
        <f t="shared" si="1"/>
        <v>0.7</v>
      </c>
      <c r="E23" s="1">
        <f t="shared" si="2"/>
        <v>0.6875</v>
      </c>
      <c r="F23" s="1">
        <f t="shared" si="3"/>
        <v>0.6875</v>
      </c>
      <c r="G23" s="1">
        <f t="shared" si="4"/>
        <v>0.67499999999999993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B527-B375-4985-B3D0-AB127AAADC56}">
  <dimension ref="A1:M12"/>
  <sheetViews>
    <sheetView workbookViewId="0">
      <selection activeCell="M2" sqref="M2"/>
    </sheetView>
  </sheetViews>
  <sheetFormatPr baseColWidth="10" defaultRowHeight="15" x14ac:dyDescent="0.25"/>
  <cols>
    <col min="1" max="1" width="6.140625" customWidth="1"/>
    <col min="2" max="2" width="5.140625" customWidth="1"/>
    <col min="3" max="3" width="4" customWidth="1"/>
    <col min="4" max="4" width="13.42578125" customWidth="1"/>
    <col min="13" max="13" width="14.140625" customWidth="1"/>
  </cols>
  <sheetData>
    <row r="1" spans="1:13" x14ac:dyDescent="0.25">
      <c r="A1" t="s">
        <v>1683</v>
      </c>
      <c r="I1" t="s">
        <v>1690</v>
      </c>
    </row>
    <row r="2" spans="1:13" x14ac:dyDescent="0.25">
      <c r="A2" t="s">
        <v>1684</v>
      </c>
      <c r="I2" s="1" t="s">
        <v>1689</v>
      </c>
      <c r="J2" s="1">
        <v>2</v>
      </c>
      <c r="K2" s="1"/>
      <c r="L2" t="s">
        <v>1691</v>
      </c>
      <c r="M2" s="19">
        <f>((-1*K8)-(8*K5)+(8*K7)+K4)/(12*0.25)</f>
        <v>10.876155455002277</v>
      </c>
    </row>
    <row r="3" spans="1:13" x14ac:dyDescent="0.25">
      <c r="A3" s="1"/>
      <c r="B3" s="1"/>
      <c r="C3" s="1"/>
      <c r="D3" s="1"/>
      <c r="E3" s="1" t="s">
        <v>671</v>
      </c>
      <c r="F3" s="1" t="s">
        <v>673</v>
      </c>
      <c r="G3" s="1" t="s">
        <v>672</v>
      </c>
      <c r="I3" s="1"/>
      <c r="J3" s="1" t="s">
        <v>1674</v>
      </c>
      <c r="K3" s="1"/>
    </row>
    <row r="4" spans="1:13" x14ac:dyDescent="0.25">
      <c r="A4" s="2" t="s">
        <v>1</v>
      </c>
      <c r="B4" s="2">
        <v>0</v>
      </c>
      <c r="C4" s="1" t="s">
        <v>33</v>
      </c>
      <c r="D4" s="1">
        <v>0</v>
      </c>
      <c r="E4" s="1">
        <f>(-60*(EXP(-B4/10)))+60</f>
        <v>0</v>
      </c>
      <c r="F4" s="1">
        <f>D4+(0.25*E4)</f>
        <v>0</v>
      </c>
      <c r="G4" s="1">
        <f>(-60*(EXP((-1*(B4+0.25))/10)))+60</f>
        <v>1.4814052783000449</v>
      </c>
      <c r="I4" s="1" t="s">
        <v>1685</v>
      </c>
      <c r="J4" s="1">
        <f>2-(2*0.25)</f>
        <v>1.5</v>
      </c>
      <c r="K4" s="1">
        <f>(600*(EXP(-J4/10)))+(60*J4)-599</f>
        <v>7.4247858550346564</v>
      </c>
    </row>
    <row r="5" spans="1:13" x14ac:dyDescent="0.25">
      <c r="A5" s="2" t="s">
        <v>637</v>
      </c>
      <c r="B5" s="2">
        <v>0.25</v>
      </c>
      <c r="C5" s="1" t="s">
        <v>34</v>
      </c>
      <c r="D5" s="1">
        <f>D4+((0.25/2)*(E4+G4))</f>
        <v>0.18517565978750561</v>
      </c>
      <c r="E5" s="1">
        <f>(-60*(EXP(-B5/10)))+60</f>
        <v>1.4814052783000449</v>
      </c>
      <c r="F5" s="1">
        <f>D5+(0.25*E5)</f>
        <v>0.55552697936251683</v>
      </c>
      <c r="G5" s="1">
        <f>(-60*(EXP((-1*(B5+0.25))/10)))+60</f>
        <v>2.9262345299571564</v>
      </c>
      <c r="I5" s="1" t="s">
        <v>1686</v>
      </c>
      <c r="J5" s="1">
        <f>2-0.25</f>
        <v>1.75</v>
      </c>
      <c r="K5" s="1">
        <f>(600*(EXP(-J5/10)))+(60*J5)-599</f>
        <v>9.6742124615243483</v>
      </c>
    </row>
    <row r="6" spans="1:13" x14ac:dyDescent="0.25">
      <c r="A6" s="2" t="s">
        <v>638</v>
      </c>
      <c r="B6" s="2">
        <v>0.5</v>
      </c>
      <c r="C6" s="1" t="s">
        <v>35</v>
      </c>
      <c r="D6" s="1">
        <f t="shared" ref="D6:D12" si="0">D5+((0.25/2)*(E5+G5))</f>
        <v>0.73613063581965577</v>
      </c>
      <c r="E6" s="1">
        <f t="shared" ref="E6:E12" si="1">(-60*(EXP(-B6/10)))+60</f>
        <v>2.9262345299571564</v>
      </c>
      <c r="F6" s="1">
        <f t="shared" ref="F6:F12" si="2">D6+(0.25*E6)</f>
        <v>1.4676892683089449</v>
      </c>
      <c r="G6" s="1">
        <f t="shared" ref="G6:G12" si="3">(-60*(EXP((-1*(B6+0.25))/10)))+60</f>
        <v>4.3353908202868254</v>
      </c>
      <c r="I6" s="1" t="s">
        <v>1674</v>
      </c>
      <c r="J6" s="1">
        <v>2</v>
      </c>
      <c r="K6" s="1">
        <f>(600*(EXP(-J6/10)))+(60*J6)-599</f>
        <v>12.238451846789076</v>
      </c>
    </row>
    <row r="7" spans="1:13" x14ac:dyDescent="0.25">
      <c r="A7" s="2" t="s">
        <v>4</v>
      </c>
      <c r="B7" s="2">
        <v>0.75</v>
      </c>
      <c r="C7" s="1" t="s">
        <v>36</v>
      </c>
      <c r="D7" s="1">
        <f t="shared" si="0"/>
        <v>1.6438338046001535</v>
      </c>
      <c r="E7" s="1">
        <f t="shared" si="1"/>
        <v>4.3353908202868254</v>
      </c>
      <c r="F7" s="1">
        <f t="shared" si="2"/>
        <v>2.7276815096718598</v>
      </c>
      <c r="G7" s="1">
        <f t="shared" si="3"/>
        <v>5.7097549178424316</v>
      </c>
      <c r="I7" s="1" t="s">
        <v>1687</v>
      </c>
      <c r="J7" s="1">
        <f>2+0.25</f>
        <v>2.25</v>
      </c>
      <c r="K7" s="1">
        <f>(600*(EXP(-J7/10)))+(60*J7)-599</f>
        <v>15.10973125562623</v>
      </c>
    </row>
    <row r="8" spans="1:13" x14ac:dyDescent="0.25">
      <c r="A8" s="2" t="s">
        <v>5</v>
      </c>
      <c r="B8" s="2">
        <v>1</v>
      </c>
      <c r="C8" s="1" t="s">
        <v>37</v>
      </c>
      <c r="D8" s="1">
        <f t="shared" si="0"/>
        <v>2.8994770218663106</v>
      </c>
      <c r="E8" s="1">
        <f t="shared" si="1"/>
        <v>5.7097549178424316</v>
      </c>
      <c r="F8" s="1">
        <f t="shared" si="2"/>
        <v>4.3269157513269185</v>
      </c>
      <c r="G8" s="1">
        <f t="shared" si="3"/>
        <v>7.0501858449242718</v>
      </c>
      <c r="I8" s="1" t="s">
        <v>1688</v>
      </c>
      <c r="J8" s="1">
        <f>2+(2*0.25)</f>
        <v>2.5</v>
      </c>
      <c r="K8" s="1">
        <f>(600*(EXP(-J8/10)))+(60*J8)-599</f>
        <v>18.280469842842876</v>
      </c>
    </row>
    <row r="9" spans="1:13" x14ac:dyDescent="0.25">
      <c r="A9" s="2" t="s">
        <v>6</v>
      </c>
      <c r="B9" s="2">
        <v>1.25</v>
      </c>
      <c r="C9" s="1" t="s">
        <v>38</v>
      </c>
      <c r="D9" s="1">
        <f t="shared" si="0"/>
        <v>4.4944696172121485</v>
      </c>
      <c r="E9" s="1">
        <f t="shared" si="1"/>
        <v>7.0501858449242718</v>
      </c>
      <c r="F9" s="1">
        <f t="shared" si="2"/>
        <v>6.2570160784432165</v>
      </c>
      <c r="G9" s="1">
        <f t="shared" si="3"/>
        <v>8.3575214144965315</v>
      </c>
    </row>
    <row r="10" spans="1:13" x14ac:dyDescent="0.25">
      <c r="A10" s="2" t="s">
        <v>7</v>
      </c>
      <c r="B10" s="2">
        <v>1.5</v>
      </c>
      <c r="C10" s="1" t="s">
        <v>39</v>
      </c>
      <c r="D10" s="1">
        <f t="shared" si="0"/>
        <v>6.420433024639749</v>
      </c>
      <c r="E10" s="1">
        <f t="shared" si="1"/>
        <v>8.3575214144965315</v>
      </c>
      <c r="F10" s="1">
        <f t="shared" si="2"/>
        <v>8.5098133782638818</v>
      </c>
      <c r="G10" s="1">
        <f t="shared" si="3"/>
        <v>9.6325787538475609</v>
      </c>
    </row>
    <row r="11" spans="1:13" x14ac:dyDescent="0.25">
      <c r="A11" s="2" t="s">
        <v>8</v>
      </c>
      <c r="B11" s="2">
        <v>1.75</v>
      </c>
      <c r="C11" s="1" t="s">
        <v>40</v>
      </c>
      <c r="D11" s="1">
        <f t="shared" si="0"/>
        <v>8.6691955456827614</v>
      </c>
      <c r="E11" s="1">
        <f t="shared" si="1"/>
        <v>9.6325787538475609</v>
      </c>
      <c r="F11" s="1">
        <f t="shared" si="2"/>
        <v>11.077340234144652</v>
      </c>
      <c r="G11" s="1">
        <f t="shared" si="3"/>
        <v>10.876154815321094</v>
      </c>
    </row>
    <row r="12" spans="1:13" x14ac:dyDescent="0.25">
      <c r="A12" s="2" t="s">
        <v>9</v>
      </c>
      <c r="B12" s="2">
        <v>2</v>
      </c>
      <c r="C12" s="1" t="s">
        <v>41</v>
      </c>
      <c r="D12" s="18">
        <f t="shared" si="0"/>
        <v>11.232787241828843</v>
      </c>
      <c r="E12" s="1">
        <f t="shared" si="1"/>
        <v>10.876154815321094</v>
      </c>
      <c r="F12" s="1">
        <f t="shared" si="2"/>
        <v>13.951825945659117</v>
      </c>
      <c r="G12" s="1">
        <f t="shared" si="3"/>
        <v>12.08902687443738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Punto 1a con Euler</vt:lpstr>
      <vt:lpstr>Punto 1a  con Euler mejorado </vt:lpstr>
      <vt:lpstr>Punto 1a con Runge Kutta</vt:lpstr>
      <vt:lpstr>Punto 1b con Euler </vt:lpstr>
      <vt:lpstr>Punto 1b con Euler Mejorado</vt:lpstr>
      <vt:lpstr>Punto 1b con Runge kutta</vt:lpstr>
      <vt:lpstr>Punto 2c</vt:lpstr>
      <vt:lpstr>Punto 3</vt:lpstr>
      <vt:lpstr>Punto 5</vt:lpstr>
      <vt:lpstr>Punto 6</vt:lpstr>
      <vt:lpstr>Punto 7</vt:lpstr>
      <vt:lpstr>Punto 8</vt:lpstr>
      <vt:lpstr>Punto 9</vt:lpstr>
      <vt:lpstr>Punto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Garcia</dc:creator>
  <cp:lastModifiedBy>DANIEL REY</cp:lastModifiedBy>
  <dcterms:created xsi:type="dcterms:W3CDTF">2020-04-22T19:12:33Z</dcterms:created>
  <dcterms:modified xsi:type="dcterms:W3CDTF">2020-05-08T06:54:28Z</dcterms:modified>
</cp:coreProperties>
</file>