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Sheet2" sheetId="2" r:id="rId1"/>
    <sheet name="Sheet1" sheetId="3" r:id="rId2"/>
    <sheet name="Sheet3" sheetId="4" r:id="rId3"/>
    <sheet name="优势硅藻细胞内生物硅" sheetId="5" r:id="rId4"/>
  </sheets>
  <calcPr calcId="144525"/>
</workbook>
</file>

<file path=xl/sharedStrings.xml><?xml version="1.0" encoding="utf-8"?>
<sst xmlns="http://schemas.openxmlformats.org/spreadsheetml/2006/main" count="6398" uniqueCount="305">
  <si>
    <t>物种名</t>
  </si>
  <si>
    <t>站位</t>
  </si>
  <si>
    <t>等效球体细胞直径（um）</t>
  </si>
  <si>
    <t>单细胞碳量</t>
  </si>
  <si>
    <t>标准误</t>
  </si>
  <si>
    <t>E130-3</t>
  </si>
  <si>
    <t xml:space="preserve">E130-3 </t>
  </si>
  <si>
    <t>E130-8</t>
  </si>
  <si>
    <t xml:space="preserve">E130-8 </t>
  </si>
  <si>
    <t xml:space="preserve">E130-14 </t>
  </si>
  <si>
    <t>E130-14</t>
  </si>
  <si>
    <t xml:space="preserve">E130-18 </t>
  </si>
  <si>
    <t xml:space="preserve">N20-8 </t>
  </si>
  <si>
    <t>1L</t>
  </si>
  <si>
    <t>单物种总和 ni</t>
  </si>
  <si>
    <t>出现次数 count</t>
  </si>
  <si>
    <t>出现频率 f</t>
  </si>
  <si>
    <t>Pi(ni/N)</t>
  </si>
  <si>
    <t>优势度Y</t>
  </si>
  <si>
    <t>细胞丰度</t>
  </si>
  <si>
    <t>碳量</t>
  </si>
  <si>
    <t xml:space="preserve"> 0m</t>
  </si>
  <si>
    <t>25m</t>
  </si>
  <si>
    <t xml:space="preserve"> 50m</t>
  </si>
  <si>
    <t>75m</t>
  </si>
  <si>
    <t>100m</t>
  </si>
  <si>
    <t>150m</t>
  </si>
  <si>
    <t>200m</t>
  </si>
  <si>
    <t xml:space="preserve"> 25m</t>
  </si>
  <si>
    <t>50m</t>
  </si>
  <si>
    <t>0m</t>
  </si>
  <si>
    <t xml:space="preserve"> 100m</t>
  </si>
  <si>
    <t xml:space="preserve"> 150m</t>
  </si>
  <si>
    <t>双管藻</t>
  </si>
  <si>
    <t>二齿双管藻Amphisolenia bidentata</t>
  </si>
  <si>
    <t>甲藻</t>
  </si>
  <si>
    <t xml:space="preserve"> </t>
  </si>
  <si>
    <t>锥形双管藻Amphisolenia schroederi</t>
  </si>
  <si>
    <t>角藻</t>
  </si>
  <si>
    <t>Ceratium arcuatum</t>
  </si>
  <si>
    <t>二裂角藻Ceratium biceps Clap. et Lachm.</t>
  </si>
  <si>
    <t>蜡台角藻Ceratium candelabrum</t>
  </si>
  <si>
    <t>歧分角藻Ceratium carriense</t>
  </si>
  <si>
    <t>偏转角藻Ceratium deflexum (Kofoid) E.G.Jörgensen</t>
  </si>
  <si>
    <t>叉状角藻Ceratium furca</t>
  </si>
  <si>
    <t>梭状角藻Ceratium fusus</t>
  </si>
  <si>
    <t>内折角藻Ceratium inflexum</t>
  </si>
  <si>
    <t>科氏角藻Ceratium kofoidii E.G.Jörgensen</t>
  </si>
  <si>
    <t>长角藻Ceratium longinum</t>
  </si>
  <si>
    <t>大角角藻</t>
  </si>
  <si>
    <t>Ceratium macroceros var.armatum</t>
  </si>
  <si>
    <t>大角角藻窄变种Ceratium macroceros var. gallicum</t>
  </si>
  <si>
    <t>圆胖角藻Ceratium paradoxides</t>
  </si>
  <si>
    <t>美丽角藻Ceratium pulchellum</t>
  </si>
  <si>
    <t>反射角藻Ceratium reflexum</t>
  </si>
  <si>
    <t>凹腹角藻Ceratium schmidtii</t>
  </si>
  <si>
    <t>三角角藻</t>
  </si>
  <si>
    <t>Ceratium tripos var.subsalsum</t>
  </si>
  <si>
    <t>多刺角甲藻Ceratocorys horrida Stein 1</t>
  </si>
  <si>
    <t>王室音匣藻Citharistes regius</t>
  </si>
  <si>
    <t>鳍藻</t>
  </si>
  <si>
    <t>光亮鳍藻Dinophysis argus</t>
  </si>
  <si>
    <t>楔形鳍藻Dinophysis cuneus</t>
  </si>
  <si>
    <t>具刺鳍藻Dinophysis doryphorum</t>
  </si>
  <si>
    <t>椭圆鳍藻Dinophysis ellipsoidea</t>
  </si>
  <si>
    <t>Dinophysis globula</t>
  </si>
  <si>
    <t>宽阔鳍藻Dinophysis lativelata</t>
  </si>
  <si>
    <t>勇士鳍藻Dinophysis miles Cleve</t>
  </si>
  <si>
    <t>帽状鳍藻Dinophysis mitra</t>
  </si>
  <si>
    <t>盖状鳍藻Dinophysis operculoides</t>
  </si>
  <si>
    <t>轮状鳍藻卵形变种Dinophysis orbicularis var.ovata</t>
  </si>
  <si>
    <t>卵圆鳍藻Dinophysis ovata</t>
  </si>
  <si>
    <t>极小鳍藻Dinophysis pusilla</t>
  </si>
  <si>
    <t>斯氏鳍藻Dinophysis schuttii Murry et Whitting</t>
  </si>
  <si>
    <t>萝卜鳍藻Dinophysis rapa</t>
  </si>
  <si>
    <t>圆形鳍藻Dinophysis rotundata</t>
  </si>
  <si>
    <t>轮状拟翼藻卵形变种Diplopsalopsis orbicularis var.ovata</t>
  </si>
  <si>
    <t>新月球甲藻</t>
  </si>
  <si>
    <t>Dissodinium bicorne</t>
  </si>
  <si>
    <t>Dissodinium elegans</t>
  </si>
  <si>
    <t>Dissodinium hamulus</t>
  </si>
  <si>
    <t>新月球甲藻Dissodinium lunula</t>
  </si>
  <si>
    <t>Glenodinium gymnodinium</t>
  </si>
  <si>
    <t>尖尾膝沟藻Gonyaulax apiculata</t>
  </si>
  <si>
    <t>Gonyaulax fusiformis</t>
  </si>
  <si>
    <t>海雷膝沟藻Gonyaulax heghlei</t>
  </si>
  <si>
    <t>Gonyaulax kofoidii</t>
  </si>
  <si>
    <t>鲁比膝沟藻Gonyaulax lurbynaii</t>
  </si>
  <si>
    <t>Gonyaulax pacifica</t>
  </si>
  <si>
    <t>多纹膝沟藻</t>
  </si>
  <si>
    <t>多边膝沟藻Gonyaulax polyedra</t>
  </si>
  <si>
    <t>多纹膝沟藻Gonyaulax polygramma</t>
  </si>
  <si>
    <t>裸甲藻(简单)</t>
  </si>
  <si>
    <t>Gymnodinium gracile</t>
  </si>
  <si>
    <t>洛氏裸甲藻Gymnodinium lohmanni</t>
  </si>
  <si>
    <t>菱形裸甲藻Gymnodinium rhomboides</t>
  </si>
  <si>
    <t xml:space="preserve">Gymnodinium simplex </t>
  </si>
  <si>
    <t>华丽裸甲藻Gymnodinium splendens</t>
  </si>
  <si>
    <t>Gymnodinium spirale</t>
  </si>
  <si>
    <t>尉氏裸甲藻Gymnodinium vestifici</t>
  </si>
  <si>
    <t>绿色裸甲藻Gymnodinium viridescens</t>
  </si>
  <si>
    <t>Gyrodinium crassum</t>
  </si>
  <si>
    <t>三角异孢藻Heterocapsa triqueta</t>
  </si>
  <si>
    <t>樱桃帆鳍藻Histioneis cerasus</t>
  </si>
  <si>
    <t>刀形帆鳍藻Histioneis cleaver</t>
  </si>
  <si>
    <t>透明帆鳍藻Histioneis hyalina</t>
  </si>
  <si>
    <t>凤尾帆鳍藻Histioneis oxypteteris</t>
  </si>
  <si>
    <t>锥形帆鳍藻Histioneis para</t>
  </si>
  <si>
    <t>亚龙骨帆鳍藻Histioneis subcarinata</t>
  </si>
  <si>
    <t>成列鸟尾藻</t>
  </si>
  <si>
    <t>中矩鸟尾藻Ornithocercus thumii</t>
  </si>
  <si>
    <t>尖甲藻</t>
  </si>
  <si>
    <t>Oxytoxum crassum</t>
  </si>
  <si>
    <t>剑尖角藻Oxytoxum gladiolus</t>
  </si>
  <si>
    <t>Oxytoxum globosum</t>
  </si>
  <si>
    <t>Oxytoxum laticeps</t>
  </si>
  <si>
    <t>Oxytoxum lativelatum</t>
  </si>
  <si>
    <t>米氏尖甲藻Oxytoxum  milneri</t>
  </si>
  <si>
    <t xml:space="preserve">Oxytoxum nanum </t>
  </si>
  <si>
    <t>Oxytoxum pacbyderme</t>
  </si>
  <si>
    <t>Oxytoxum parvum</t>
  </si>
  <si>
    <t>网脉尖甲藻Oxytoxum reticulatum</t>
  </si>
  <si>
    <t>刺尖甲藻Oxytoxum scolopax Stein</t>
  </si>
  <si>
    <t>Oxytoxum sphaeroideum Stein</t>
  </si>
  <si>
    <t>Oxytoxum variabile Schiller</t>
  </si>
  <si>
    <t>Oxytoxum viride</t>
  </si>
  <si>
    <t>peridinium spp.</t>
  </si>
  <si>
    <t>Podolampas bipes</t>
  </si>
  <si>
    <t>掌状足甲藻Podolampas palmipes Stein</t>
  </si>
  <si>
    <t>Podolampas spinifera</t>
  </si>
  <si>
    <t>Pronoctiluca pelagica</t>
  </si>
  <si>
    <t>具喙原多甲藻Pronoctiluca rostrata</t>
  </si>
  <si>
    <t>扁形原甲藻Prorocentrum compressum</t>
  </si>
  <si>
    <t>具齿原甲藻Prorocentrum dentatum Stein</t>
  </si>
  <si>
    <t>Prorocentrum gracile</t>
  </si>
  <si>
    <t>原甲藻</t>
  </si>
  <si>
    <t>扁豆原甲藻Prorocentrum leniculatum</t>
  </si>
  <si>
    <t>闪光原甲藻Prorocentrum micans Ehrenberg</t>
  </si>
  <si>
    <t>三鳍原甲藻Prorocentrum triestinum</t>
  </si>
  <si>
    <t>Protoceratium reticulatum</t>
  </si>
  <si>
    <t>Protoperidinium abei PAULSEN var.abei</t>
  </si>
  <si>
    <t>原多甲藻</t>
  </si>
  <si>
    <t>波罗地原多甲藻Protoperidinium baltium</t>
  </si>
  <si>
    <t>Protoperidinium catenatum</t>
  </si>
  <si>
    <t>扁压原多甲藻Protoperidinium cerasus</t>
  </si>
  <si>
    <t>窄脚原多甲藻Protoperidinium claudicans</t>
  </si>
  <si>
    <t>Protoperidinium curvipes</t>
  </si>
  <si>
    <t>梭形原多甲藻Protoperidinium fusiformis</t>
  </si>
  <si>
    <t>Protoperidinium grande</t>
  </si>
  <si>
    <t>胖原多甲藻Protoperidinium inflatum (Okamura) Balech</t>
  </si>
  <si>
    <t>日本原多甲藻Protoperidinium nipponicum</t>
  </si>
  <si>
    <t>椭圆原多甲藻Protoperidinium oblongum (Aurivillius) Parke et Dodge</t>
  </si>
  <si>
    <t>Protoperidinium orbiculare</t>
  </si>
  <si>
    <t>卵状原多甲藻Protoperidinium ovum (Schiller) Balech</t>
  </si>
  <si>
    <t>细孔原多甲藻Protoperidinium puncutatum</t>
  </si>
  <si>
    <t>点刺原多甲藻Protoperidinium puncutulatum</t>
  </si>
  <si>
    <t>圆原多甲藻Protoperidinium rotundata</t>
  </si>
  <si>
    <t>近无刺原多甲藻Protoperidinium subinerme</t>
  </si>
  <si>
    <t>亚梨原多甲藻Protoperidinium subpyriforme</t>
  </si>
  <si>
    <t>斯氏原多甲藻Protoperidinium steinii (Jörgensen) Balech</t>
  </si>
  <si>
    <t>塔玛原多甲藻Protoperidinium tamarensis</t>
  </si>
  <si>
    <t>方格原多甲藻Protoperidinium thorianum</t>
  </si>
  <si>
    <t>稍偏原多甲藻Protoperidinium ventricum</t>
  </si>
  <si>
    <t>瓦氏色列甲藻Pseliodinium vanbanii</t>
  </si>
  <si>
    <t>Pyrocystis bamulus var.semicircularis</t>
  </si>
  <si>
    <t>Pyrocystis f detruncata</t>
  </si>
  <si>
    <t xml:space="preserve">钩梨甲藻异肢变种Pyrocystis hamulus var. inaequalis </t>
  </si>
  <si>
    <t>粗梨甲藻</t>
  </si>
  <si>
    <t>夜光梨甲藻Pyrocystis noctiluca</t>
  </si>
  <si>
    <t>粗梨甲藻Pyrocystis robusta Kofoid</t>
  </si>
  <si>
    <t>锥状斯克里普藻Scrippsiella trochoidea (Stein) Loeblich</t>
  </si>
  <si>
    <t>六幅辐裥藻Actinoptychus senarius (Ehrenberg) Ehrenberg</t>
  </si>
  <si>
    <t>硅藻</t>
  </si>
  <si>
    <t>双眉藻Amphora spp.</t>
  </si>
  <si>
    <t>扇形星脐藻Asteromphalus flabellatus (Brébisson)</t>
  </si>
  <si>
    <t>近圆星脐藻Asteromphalus heptactis (Brébisson) Ralfs</t>
  </si>
  <si>
    <t>粗星脐藻Asteromphalus rubustus</t>
  </si>
  <si>
    <t>南方星芒藻Asterolampra marylandica Ehrenberg</t>
  </si>
  <si>
    <t>大星芒藻Asterolampra vanheurckii Brun</t>
  </si>
  <si>
    <t>透明辐杆藻Bacteriastrum hyalinum Lauder</t>
  </si>
  <si>
    <t>钟形中鼓藻Bellerochea horologicalis</t>
  </si>
  <si>
    <t>窄隙角毛藻Chaetoceros affinis</t>
  </si>
  <si>
    <t>桥联角毛藻Chaetoceros anastomosans</t>
  </si>
  <si>
    <t>多瘤面角毛藻Chaetoceros bacteriastroides G.H.H.Karsten</t>
  </si>
  <si>
    <t>北方角毛藻Chaetoceros borealis J.W.Bailey</t>
  </si>
  <si>
    <t>密连角毛藻Chaetoceros densus</t>
  </si>
  <si>
    <t>劳氏角毛藻Chaetoceros lorenzianus Grunow</t>
  </si>
  <si>
    <t>秘鲁角毛藻Chaetoceros peruvianus Brightwell</t>
  </si>
  <si>
    <t>聚生角毛藻Chaetoceros socialis Lauder 1864</t>
  </si>
  <si>
    <t>佛氏梯形藻Climacodium biconcavum Cleve</t>
  </si>
  <si>
    <t>短尖圆筛藻平顶变种Coscinodiscus apiculatus vas.ambigus Grunow</t>
  </si>
  <si>
    <t>蛇目圆筛藻Coscinodiscus argus Ehrenberg</t>
  </si>
  <si>
    <t>星脐圆筛藻Coscinodiscus asteromphalus var.asteromphalus</t>
  </si>
  <si>
    <t>弓束圆筛藻Coscinodiscus curvatulus Grunow</t>
  </si>
  <si>
    <t>明壁圆筛藻Coscinodiscus debilis Grove</t>
  </si>
  <si>
    <t>格氏圆筛藻Coscinodiscus granii Grough</t>
  </si>
  <si>
    <t>琼氏圆筛藻Coscinodiscus jonesianus</t>
  </si>
  <si>
    <t>具边线形圆筛藻Coscinodiscus marginato-lineatus</t>
  </si>
  <si>
    <t>高圆筛藻Coscinodiscus nobilis Grunow</t>
  </si>
  <si>
    <t>虹彩圆筛藻Coscinodiscus oculus-iridis Ehrenberg</t>
  </si>
  <si>
    <t>肾形圆筛藻Coscinodiscus reniformis</t>
  </si>
  <si>
    <t>细弱圆筛藻Coscinodiscus subtilis</t>
  </si>
  <si>
    <t>条纹小环藻Cyclotella striata var.striata (Kuetz.) Grunow</t>
  </si>
  <si>
    <t>矮小短棘藻Detonula pumila (Castracane) Gran</t>
  </si>
  <si>
    <t>长角弯角藻Eucampia cornuta</t>
  </si>
  <si>
    <t>短角弯角藻Eucampia zodiacus</t>
  </si>
  <si>
    <t>柔弱井字藻Eunotogramma debile</t>
  </si>
  <si>
    <t>脆杆藻Fragilaria spp.</t>
  </si>
  <si>
    <t>热带环刺藻Gossleriella tropica Schüett</t>
  </si>
  <si>
    <t>圆柱几内亚藻Guinardia cylindrus (Cleve) Hasle</t>
  </si>
  <si>
    <t>霍氏半管藻Hemiaulus hauckii Grunow</t>
  </si>
  <si>
    <t>中华半管藻Hemiaulus sinensis Greville</t>
  </si>
  <si>
    <t>地中海细柱藻Leptocylindrus mediterraneus (H.Peragallo) Hasle</t>
  </si>
  <si>
    <t>嘴状胸隔藻Mastogloia rostrata (Wallich) Hustedt</t>
  </si>
  <si>
    <t>膜状谬氏藻Meuniera membraanacea</t>
  </si>
  <si>
    <t>舟形藻Navicula spp.</t>
  </si>
  <si>
    <t>长菱形藻Nitzschia longissima</t>
  </si>
  <si>
    <t>菱形藻Nitzschia spp.</t>
  </si>
  <si>
    <t>哈德掌状藻Palmeia hardmaniana</t>
  </si>
  <si>
    <t>具翼漂流藻Planktoniella blanda (A.Schmidt) Syvertsen&amp;Hasle</t>
  </si>
  <si>
    <t>美丽漂流藻Planktoniella foromsa</t>
  </si>
  <si>
    <t>海洋曲舟藻Pleurosigma pelagicum</t>
  </si>
  <si>
    <t>翼鼻状藻Proboscia alata (Brightwell) Sundstron</t>
  </si>
  <si>
    <t>柔弱伪菱形藻Pseudo-nitzschia delicatissima (Cleve) Heiden</t>
  </si>
  <si>
    <t>尖刺伪菱形藻Pseudo-nitzschia pungens (Grunow et Cleve) Hasle</t>
  </si>
  <si>
    <t>距端假管藻Pseudosolenia calcar-avis</t>
  </si>
  <si>
    <t>范氏圆箱藻Pyxidicual weyprechtii Grunow</t>
  </si>
  <si>
    <t>翼根管藻纤细变型Rhizosolenia alata f. gracillima (Cleve) Grunow</t>
  </si>
  <si>
    <t>伯氏根管藻Rhizosolenia bergonii Perty</t>
  </si>
  <si>
    <t xml:space="preserve">钝根管藻半刺变型Rhizosolenia hebetata f. semispina </t>
  </si>
  <si>
    <t>笔尖形根管藻Rhizosolenia styliformis Brightwell</t>
  </si>
  <si>
    <t>针杆藻Synedra spp.</t>
  </si>
  <si>
    <t>长海毛藻Thalassiothrix longissima Cleve et Grunow</t>
  </si>
  <si>
    <t>佛氏海线藻Thalassionema frauenfeldii (Grunow) Hallegraeff</t>
  </si>
  <si>
    <t>菱形海线藻Thalassionema  nitzschioides (Grunow) Mereschkowsky</t>
  </si>
  <si>
    <t>诺氏海链藻Thalassiosira nordenskioldii</t>
  </si>
  <si>
    <r>
      <rPr>
        <sz val="11"/>
        <color theme="1"/>
        <rFont val="宋体"/>
        <charset val="134"/>
      </rPr>
      <t>细弱</t>
    </r>
    <r>
      <rPr>
        <sz val="11"/>
        <color rgb="FF000000"/>
        <rFont val="宋体"/>
        <charset val="134"/>
      </rPr>
      <t>海链藻Thalassiosira subtilis(Ostenfeld)Gran</t>
    </r>
  </si>
  <si>
    <t>圆海链藻Thalassiosira rotula</t>
  </si>
  <si>
    <r>
      <rPr>
        <sz val="11"/>
        <color theme="1"/>
        <rFont val="宋体"/>
        <charset val="134"/>
      </rPr>
      <t>极小</t>
    </r>
    <r>
      <rPr>
        <sz val="11"/>
        <color rgb="FF000000"/>
        <rFont val="宋体"/>
        <charset val="134"/>
      </rPr>
      <t>海链藻Thalassiosira minima Gaarder</t>
    </r>
  </si>
  <si>
    <t>蜂窝三角藻Triceratium favus</t>
  </si>
  <si>
    <t>网状三角藻Triceratium reticulum</t>
  </si>
  <si>
    <t>小等刺硅鞭藻Dictyocha fibula</t>
  </si>
  <si>
    <t>金藻</t>
  </si>
  <si>
    <t>小等刺硅鞭藻蹬形变种Dictyocha fibula var. stapedia (Haeckel) Lemmermann</t>
  </si>
  <si>
    <t>铁氏束毛藻Trichodesmium thiebaultii Gomont</t>
  </si>
  <si>
    <t>蓝藻</t>
  </si>
  <si>
    <t>胞内植生藻Richelia intracellularis</t>
  </si>
  <si>
    <t>红海束毛藻Trichodesmium erythraeum</t>
  </si>
  <si>
    <t>Bacillariophyta</t>
  </si>
  <si>
    <t>Pyrrophyta</t>
  </si>
  <si>
    <t>Cyanobacteria</t>
  </si>
  <si>
    <t>Chrysophyta</t>
  </si>
  <si>
    <t>Phytoplankton</t>
  </si>
  <si>
    <t>chrysophytes</t>
  </si>
  <si>
    <t>Syn</t>
  </si>
  <si>
    <t>Pro</t>
  </si>
  <si>
    <t>PEuks</t>
  </si>
  <si>
    <t>C</t>
  </si>
  <si>
    <t>2~20</t>
  </si>
  <si>
    <t>um 3</t>
  </si>
  <si>
    <t>nmol/cell</t>
  </si>
  <si>
    <t>mol/cell</t>
  </si>
  <si>
    <t>g/cell</t>
  </si>
  <si>
    <t>pg/cell</t>
  </si>
  <si>
    <t>&gt;20</t>
  </si>
  <si>
    <r>
      <rPr>
        <sz val="11"/>
        <color theme="1"/>
        <rFont val="宋体"/>
        <charset val="134"/>
      </rPr>
      <t>细弱</t>
    </r>
    <r>
      <rPr>
        <sz val="11"/>
        <color rgb="FF000000"/>
        <rFont val="楷体"/>
        <charset val="134"/>
      </rPr>
      <t>海链藻</t>
    </r>
  </si>
  <si>
    <t>细弱圆筛藻</t>
  </si>
  <si>
    <t>菱形藻</t>
  </si>
  <si>
    <t>具边线形圆筛藻</t>
  </si>
  <si>
    <r>
      <rPr>
        <sz val="11"/>
        <color theme="1"/>
        <rFont val="宋体"/>
        <charset val="134"/>
      </rPr>
      <t>极小</t>
    </r>
    <r>
      <rPr>
        <sz val="11"/>
        <color rgb="FF000000"/>
        <rFont val="楷体"/>
        <charset val="134"/>
      </rPr>
      <t>海链藻</t>
    </r>
  </si>
  <si>
    <t>短尖圆筛藻平顶变种</t>
  </si>
  <si>
    <t>长海毛藻</t>
  </si>
  <si>
    <t>柔弱井字藻</t>
  </si>
  <si>
    <t>针杆藻</t>
  </si>
  <si>
    <t>范氏圆箱藻</t>
  </si>
  <si>
    <t>条纹小环藻</t>
  </si>
  <si>
    <t>具翼漂流藻</t>
  </si>
  <si>
    <t>脆杆藻</t>
  </si>
  <si>
    <t>格氏圆筛藻</t>
  </si>
  <si>
    <t>嘴状胸隔藻</t>
  </si>
  <si>
    <t>明壁圆筛藻</t>
  </si>
  <si>
    <t>圆海链藻</t>
  </si>
  <si>
    <t>琼氏圆筛藻</t>
  </si>
  <si>
    <t>舟形藻</t>
  </si>
  <si>
    <t>佛氏梯形藻</t>
  </si>
  <si>
    <t>网状三角藻</t>
  </si>
  <si>
    <t>笔尖形根管藻</t>
  </si>
  <si>
    <t>中华半管藻</t>
  </si>
  <si>
    <t>钟形中鼓藻</t>
  </si>
  <si>
    <t>诺氏海链藻</t>
  </si>
  <si>
    <t>六幅辐裥藻</t>
  </si>
  <si>
    <t>地中海细柱藻</t>
  </si>
  <si>
    <t>伯氏根管藻</t>
  </si>
  <si>
    <t>佛氏海线藻</t>
  </si>
  <si>
    <t>热带环刺藻</t>
  </si>
  <si>
    <t>霍氏半管藻</t>
  </si>
  <si>
    <t>美丽漂流藻</t>
  </si>
  <si>
    <t>鼓形拟脆杆藻</t>
  </si>
  <si>
    <t>翼鼻状藻</t>
  </si>
  <si>
    <t>长菱形藻</t>
  </si>
  <si>
    <t>翼根管藻纤细变型</t>
  </si>
  <si>
    <t>圆柱几内亚藻</t>
  </si>
  <si>
    <t>虹彩圆筛藻</t>
  </si>
  <si>
    <t>长角弯角藻</t>
  </si>
  <si>
    <t>南方星芒藻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</si>
</sst>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2"/>
      <color rgb="FFFF0000"/>
      <name val="Times New Roman"/>
      <charset val="0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楷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77" fontId="0" fillId="2" borderId="0" xfId="0" applyNumberFormat="1" applyFill="1">
      <alignment vertical="center"/>
    </xf>
    <xf numFmtId="0" fontId="2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>
      <alignment vertical="center"/>
    </xf>
    <xf numFmtId="176" fontId="0" fillId="0" borderId="0" xfId="0" applyNumberFormat="1" applyFont="1" applyAlignment="1"/>
    <xf numFmtId="176" fontId="0" fillId="0" borderId="0" xfId="0" applyNumberFormat="1" applyFont="1" applyFill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4" fillId="2" borderId="0" xfId="0" applyNumberFormat="1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6" borderId="0" xfId="0" applyNumberFormat="1" applyFill="1">
      <alignment vertical="center"/>
    </xf>
    <xf numFmtId="11" fontId="0" fillId="5" borderId="0" xfId="0" applyNumberFormat="1" applyFill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5" fillId="0" borderId="0" xfId="0" applyFont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6" fillId="8" borderId="0" xfId="49" applyFont="1" applyFill="1" applyAlignment="1"/>
    <xf numFmtId="0" fontId="0" fillId="0" borderId="0" xfId="0" applyFont="1" applyFill="1" applyAlignment="1">
      <alignment vertical="center"/>
    </xf>
    <xf numFmtId="0" fontId="7" fillId="3" borderId="0" xfId="0" applyFont="1" applyFill="1" applyAlignment="1"/>
    <xf numFmtId="0" fontId="3" fillId="2" borderId="0" xfId="0" applyFont="1" applyFill="1" applyAlignment="1">
      <alignment vertical="center"/>
    </xf>
    <xf numFmtId="176" fontId="8" fillId="2" borderId="0" xfId="0" applyNumberFormat="1" applyFont="1" applyFill="1" applyAlignment="1">
      <alignment vertical="center"/>
    </xf>
    <xf numFmtId="176" fontId="8" fillId="0" borderId="0" xfId="0" applyNumberFormat="1" applyFont="1" applyAlignment="1"/>
    <xf numFmtId="0" fontId="3" fillId="3" borderId="0" xfId="0" applyFont="1" applyFill="1" applyAlignment="1">
      <alignment vertical="center"/>
    </xf>
    <xf numFmtId="0" fontId="7" fillId="0" borderId="0" xfId="0" applyFont="1" applyAlignment="1"/>
    <xf numFmtId="176" fontId="0" fillId="2" borderId="0" xfId="0" applyNumberFormat="1" applyFont="1" applyFill="1" applyAlignment="1">
      <alignment vertical="center"/>
    </xf>
    <xf numFmtId="0" fontId="7" fillId="0" borderId="0" xfId="0" applyFont="1" applyFill="1" applyAlignment="1"/>
    <xf numFmtId="0" fontId="1" fillId="2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vertical="center"/>
    </xf>
    <xf numFmtId="176" fontId="5" fillId="0" borderId="0" xfId="0" applyNumberFormat="1" applyFont="1" applyAlignment="1"/>
    <xf numFmtId="0" fontId="0" fillId="3" borderId="0" xfId="0" applyFill="1" applyAlignment="1">
      <alignment horizontal="center" vertical="center"/>
    </xf>
    <xf numFmtId="176" fontId="5" fillId="2" borderId="0" xfId="0" applyNumberFormat="1" applyFont="1" applyFill="1">
      <alignment vertical="center"/>
    </xf>
    <xf numFmtId="0" fontId="9" fillId="0" borderId="0" xfId="0" applyFont="1" applyAlignment="1"/>
    <xf numFmtId="0" fontId="9" fillId="3" borderId="0" xfId="0" applyFont="1" applyFill="1" applyAlignment="1"/>
    <xf numFmtId="176" fontId="5" fillId="0" borderId="0" xfId="0" applyNumberFormat="1" applyFont="1" applyFill="1" applyAlignment="1"/>
    <xf numFmtId="0" fontId="9" fillId="3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5" borderId="0" xfId="0" applyNumberFormat="1" applyFill="1">
      <alignment vertical="center"/>
    </xf>
    <xf numFmtId="176" fontId="0" fillId="5" borderId="0" xfId="0" applyNumberFormat="1" applyFont="1" applyFill="1" applyAlignment="1">
      <alignment vertical="center"/>
    </xf>
    <xf numFmtId="176" fontId="0" fillId="2" borderId="0" xfId="0" applyNumberFormat="1" applyFont="1" applyFill="1" applyAlignment="1"/>
    <xf numFmtId="0" fontId="3" fillId="9" borderId="0" xfId="0" applyFont="1" applyFill="1" applyAlignment="1">
      <alignment vertical="center"/>
    </xf>
    <xf numFmtId="176" fontId="0" fillId="0" borderId="0" xfId="0" applyNumberFormat="1" applyFill="1">
      <alignment vertical="center"/>
    </xf>
    <xf numFmtId="0" fontId="3" fillId="4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06"/>
  <sheetViews>
    <sheetView workbookViewId="0">
      <pane ySplit="3" topLeftCell="A181" activePane="bottomLeft" state="frozen"/>
      <selection/>
      <selection pane="bottomLeft" activeCell="B127" sqref="B127:E195"/>
    </sheetView>
  </sheetViews>
  <sheetFormatPr defaultColWidth="9" defaultRowHeight="14.4"/>
  <cols>
    <col min="1" max="1" width="9" style="6"/>
    <col min="2" max="2" width="12.1111111111111" style="6" customWidth="1"/>
    <col min="3" max="3" width="15.7777777777778" style="6" customWidth="1"/>
    <col min="4" max="4" width="13" style="6" customWidth="1"/>
    <col min="5" max="5" width="14.2222222222222" style="6" customWidth="1"/>
    <col min="6" max="6" width="11" style="6" customWidth="1"/>
    <col min="7" max="7" width="10.8888888888889" customWidth="1"/>
    <col min="42" max="42" width="15.6666666666667" customWidth="1"/>
    <col min="44" max="44" width="12.7777777777778" customWidth="1"/>
    <col min="45" max="45" width="12.8888888888889"/>
    <col min="46" max="46" width="12.7777777777778" customWidth="1"/>
    <col min="48" max="48" width="12.8888888888889"/>
  </cols>
  <sheetData>
    <row r="1" s="19" customFormat="1" ht="15.6" spans="1:41">
      <c r="A1" s="6"/>
      <c r="B1" s="21" t="s">
        <v>0</v>
      </c>
      <c r="C1" s="21" t="s">
        <v>1</v>
      </c>
      <c r="D1" s="22" t="s">
        <v>2</v>
      </c>
      <c r="E1" s="22" t="s">
        <v>3</v>
      </c>
      <c r="F1" s="22" t="s">
        <v>4</v>
      </c>
      <c r="G1" s="19" t="s">
        <v>5</v>
      </c>
      <c r="H1" s="19" t="s">
        <v>6</v>
      </c>
      <c r="I1" s="19" t="s">
        <v>5</v>
      </c>
      <c r="J1" s="19" t="s">
        <v>6</v>
      </c>
      <c r="K1" s="19" t="s">
        <v>6</v>
      </c>
      <c r="L1" s="19" t="s">
        <v>6</v>
      </c>
      <c r="M1" s="19" t="s">
        <v>6</v>
      </c>
      <c r="N1" s="19" t="s">
        <v>7</v>
      </c>
      <c r="O1" s="19" t="s">
        <v>7</v>
      </c>
      <c r="P1" s="19" t="s">
        <v>8</v>
      </c>
      <c r="Q1" s="19" t="s">
        <v>8</v>
      </c>
      <c r="R1" s="19" t="s">
        <v>8</v>
      </c>
      <c r="S1" s="19" t="s">
        <v>8</v>
      </c>
      <c r="T1" s="19" t="s">
        <v>8</v>
      </c>
      <c r="U1" s="19" t="s">
        <v>9</v>
      </c>
      <c r="V1" s="19" t="s">
        <v>9</v>
      </c>
      <c r="W1" s="19" t="s">
        <v>9</v>
      </c>
      <c r="X1" s="19" t="s">
        <v>9</v>
      </c>
      <c r="Y1" s="19" t="s">
        <v>10</v>
      </c>
      <c r="Z1" s="19" t="s">
        <v>10</v>
      </c>
      <c r="AA1" s="19" t="s">
        <v>9</v>
      </c>
      <c r="AB1" s="19" t="s">
        <v>11</v>
      </c>
      <c r="AC1" s="19" t="s">
        <v>11</v>
      </c>
      <c r="AD1" s="19" t="s">
        <v>11</v>
      </c>
      <c r="AE1" s="19" t="s">
        <v>11</v>
      </c>
      <c r="AF1" s="19" t="s">
        <v>11</v>
      </c>
      <c r="AG1" s="19" t="s">
        <v>11</v>
      </c>
      <c r="AH1" s="19" t="s">
        <v>11</v>
      </c>
      <c r="AI1" s="19" t="s">
        <v>12</v>
      </c>
      <c r="AJ1" s="19" t="s">
        <v>12</v>
      </c>
      <c r="AK1" s="19" t="s">
        <v>12</v>
      </c>
      <c r="AL1" s="19" t="s">
        <v>12</v>
      </c>
      <c r="AM1" s="19" t="s">
        <v>12</v>
      </c>
      <c r="AN1" s="19" t="s">
        <v>12</v>
      </c>
      <c r="AO1" s="19" t="s">
        <v>12</v>
      </c>
    </row>
    <row r="2" s="19" customFormat="1" ht="15.6" spans="1:48">
      <c r="A2" s="6"/>
      <c r="B2" s="21"/>
      <c r="C2" s="21"/>
      <c r="D2" s="21"/>
      <c r="E2" s="21"/>
      <c r="F2" s="21"/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  <c r="O2" s="19" t="s">
        <v>13</v>
      </c>
      <c r="P2" s="19" t="s">
        <v>13</v>
      </c>
      <c r="Q2" s="19" t="s">
        <v>13</v>
      </c>
      <c r="R2" s="19" t="s">
        <v>13</v>
      </c>
      <c r="S2" s="19" t="s">
        <v>13</v>
      </c>
      <c r="T2" s="19" t="s">
        <v>13</v>
      </c>
      <c r="U2" s="19" t="s">
        <v>13</v>
      </c>
      <c r="V2" s="19" t="s">
        <v>13</v>
      </c>
      <c r="W2" s="19" t="s">
        <v>13</v>
      </c>
      <c r="X2" s="19" t="s">
        <v>13</v>
      </c>
      <c r="Y2" s="19" t="s">
        <v>13</v>
      </c>
      <c r="Z2" s="19" t="s">
        <v>13</v>
      </c>
      <c r="AA2" s="19" t="s">
        <v>13</v>
      </c>
      <c r="AB2" s="19" t="s">
        <v>13</v>
      </c>
      <c r="AC2" s="19" t="s">
        <v>13</v>
      </c>
      <c r="AD2" s="19" t="s">
        <v>13</v>
      </c>
      <c r="AE2" s="19" t="s">
        <v>13</v>
      </c>
      <c r="AF2" s="19" t="s">
        <v>13</v>
      </c>
      <c r="AG2" s="19" t="s">
        <v>13</v>
      </c>
      <c r="AH2" s="19" t="s">
        <v>13</v>
      </c>
      <c r="AI2" s="19" t="s">
        <v>13</v>
      </c>
      <c r="AJ2" s="19" t="s">
        <v>13</v>
      </c>
      <c r="AK2" s="19" t="s">
        <v>13</v>
      </c>
      <c r="AL2" s="19" t="s">
        <v>13</v>
      </c>
      <c r="AM2" s="19" t="s">
        <v>13</v>
      </c>
      <c r="AN2" s="19" t="s">
        <v>13</v>
      </c>
      <c r="AO2" s="19" t="s">
        <v>13</v>
      </c>
      <c r="AP2" s="19" t="s">
        <v>14</v>
      </c>
      <c r="AQ2" s="19" t="s">
        <v>15</v>
      </c>
      <c r="AR2" s="19" t="s">
        <v>16</v>
      </c>
      <c r="AS2" s="19" t="s">
        <v>17</v>
      </c>
      <c r="AT2" s="19" t="s">
        <v>18</v>
      </c>
      <c r="AU2" s="19" t="s">
        <v>19</v>
      </c>
      <c r="AV2" s="19" t="s">
        <v>20</v>
      </c>
    </row>
    <row r="3" s="19" customFormat="1" ht="15.6" spans="1:41">
      <c r="A3" s="6"/>
      <c r="B3" s="21"/>
      <c r="C3" s="21"/>
      <c r="D3" s="21"/>
      <c r="E3" s="21"/>
      <c r="F3" s="21"/>
      <c r="G3" s="19" t="s">
        <v>21</v>
      </c>
      <c r="H3" s="19" t="s">
        <v>22</v>
      </c>
      <c r="I3" s="19" t="s">
        <v>23</v>
      </c>
      <c r="J3" s="19" t="s">
        <v>24</v>
      </c>
      <c r="K3" s="19" t="s">
        <v>25</v>
      </c>
      <c r="L3" s="19" t="s">
        <v>26</v>
      </c>
      <c r="M3" s="19" t="s">
        <v>27</v>
      </c>
      <c r="N3" s="19" t="s">
        <v>21</v>
      </c>
      <c r="O3" s="19" t="s">
        <v>28</v>
      </c>
      <c r="P3" s="19" t="s">
        <v>29</v>
      </c>
      <c r="Q3" s="19" t="s">
        <v>24</v>
      </c>
      <c r="R3" s="19" t="s">
        <v>25</v>
      </c>
      <c r="S3" s="19" t="s">
        <v>26</v>
      </c>
      <c r="T3" s="19" t="s">
        <v>27</v>
      </c>
      <c r="U3" s="19" t="s">
        <v>30</v>
      </c>
      <c r="V3" s="19" t="s">
        <v>22</v>
      </c>
      <c r="W3" s="19" t="s">
        <v>29</v>
      </c>
      <c r="X3" s="19" t="s">
        <v>24</v>
      </c>
      <c r="Y3" s="19" t="s">
        <v>31</v>
      </c>
      <c r="Z3" s="19" t="s">
        <v>32</v>
      </c>
      <c r="AA3" s="19" t="s">
        <v>27</v>
      </c>
      <c r="AB3" s="19" t="s">
        <v>30</v>
      </c>
      <c r="AC3" s="19" t="s">
        <v>22</v>
      </c>
      <c r="AD3" s="19" t="s">
        <v>29</v>
      </c>
      <c r="AE3" s="19" t="s">
        <v>24</v>
      </c>
      <c r="AF3" s="19" t="s">
        <v>25</v>
      </c>
      <c r="AG3" s="19" t="s">
        <v>26</v>
      </c>
      <c r="AH3" s="19" t="s">
        <v>27</v>
      </c>
      <c r="AI3" s="19" t="s">
        <v>30</v>
      </c>
      <c r="AJ3" s="19" t="s">
        <v>22</v>
      </c>
      <c r="AK3" s="19" t="s">
        <v>29</v>
      </c>
      <c r="AL3" s="19" t="s">
        <v>24</v>
      </c>
      <c r="AM3" s="19" t="s">
        <v>25</v>
      </c>
      <c r="AN3" s="19" t="s">
        <v>26</v>
      </c>
      <c r="AO3" s="19" t="s">
        <v>27</v>
      </c>
    </row>
    <row r="4" spans="1:48">
      <c r="A4" s="23" t="s">
        <v>33</v>
      </c>
      <c r="B4" s="6" t="s">
        <v>34</v>
      </c>
      <c r="C4" s="24" t="s">
        <v>35</v>
      </c>
      <c r="D4" s="25">
        <v>42.0116487294889</v>
      </c>
      <c r="E4" s="26">
        <v>6913.88142933903</v>
      </c>
      <c r="F4" s="26">
        <v>879.901636294635</v>
      </c>
      <c r="G4" t="s">
        <v>36</v>
      </c>
      <c r="H4" t="s">
        <v>36</v>
      </c>
      <c r="I4">
        <v>2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36</v>
      </c>
      <c r="AL4" t="s">
        <v>36</v>
      </c>
      <c r="AM4" t="s">
        <v>36</v>
      </c>
      <c r="AN4" t="s">
        <v>36</v>
      </c>
      <c r="AO4" t="s">
        <v>36</v>
      </c>
      <c r="AP4">
        <f t="shared" ref="AP4:AP25" si="0">SUM(G4:AO4)</f>
        <v>2</v>
      </c>
      <c r="AQ4">
        <f t="shared" ref="AQ4:AQ25" si="1">COUNT(G4:AO4)</f>
        <v>1</v>
      </c>
      <c r="AR4">
        <f>AQ4/35</f>
        <v>0.0285714285714286</v>
      </c>
      <c r="AS4">
        <f>AP4/36310</f>
        <v>5.50812448361333e-5</v>
      </c>
      <c r="AT4">
        <f>AS4*AR4</f>
        <v>1.57374985246095e-6</v>
      </c>
      <c r="AV4">
        <f t="shared" ref="AV4:AV25" si="2">E4*AP4</f>
        <v>13827.7628586781</v>
      </c>
    </row>
    <row r="5" spans="1:48">
      <c r="A5" s="27"/>
      <c r="B5" s="6" t="s">
        <v>37</v>
      </c>
      <c r="C5" s="24" t="s">
        <v>35</v>
      </c>
      <c r="D5" s="25">
        <v>42.0116487294889</v>
      </c>
      <c r="E5" s="26">
        <v>6913.88142933903</v>
      </c>
      <c r="F5" s="26">
        <v>879.901636294635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>
        <v>2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>
        <f t="shared" si="0"/>
        <v>2</v>
      </c>
      <c r="AQ5">
        <f t="shared" si="1"/>
        <v>1</v>
      </c>
      <c r="AR5">
        <f t="shared" ref="AR5:AR36" si="3">AQ5/35</f>
        <v>0.0285714285714286</v>
      </c>
      <c r="AS5">
        <f t="shared" ref="AS5:AS36" si="4">AP5/36310</f>
        <v>5.50812448361333e-5</v>
      </c>
      <c r="AT5">
        <f t="shared" ref="AT5:AT36" si="5">AS5*AR5</f>
        <v>1.57374985246095e-6</v>
      </c>
      <c r="AV5">
        <f t="shared" si="2"/>
        <v>13827.7628586781</v>
      </c>
    </row>
    <row r="6" spans="1:48">
      <c r="A6" s="28" t="s">
        <v>38</v>
      </c>
      <c r="B6" s="6" t="s">
        <v>39</v>
      </c>
      <c r="C6" s="24" t="s">
        <v>35</v>
      </c>
      <c r="D6" s="25">
        <v>24.6857103796294</v>
      </c>
      <c r="E6" s="26">
        <v>2056.90857171465</v>
      </c>
      <c r="F6" s="26">
        <v>7.88572745541004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>
        <v>2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36</v>
      </c>
      <c r="AL6" t="s">
        <v>36</v>
      </c>
      <c r="AM6" t="s">
        <v>36</v>
      </c>
      <c r="AN6" t="s">
        <v>36</v>
      </c>
      <c r="AO6" t="s">
        <v>36</v>
      </c>
      <c r="AP6">
        <f t="shared" si="0"/>
        <v>2</v>
      </c>
      <c r="AQ6">
        <f t="shared" si="1"/>
        <v>1</v>
      </c>
      <c r="AR6">
        <f t="shared" si="3"/>
        <v>0.0285714285714286</v>
      </c>
      <c r="AS6">
        <f t="shared" si="4"/>
        <v>5.50812448361333e-5</v>
      </c>
      <c r="AT6">
        <f t="shared" si="5"/>
        <v>1.57374985246095e-6</v>
      </c>
      <c r="AV6">
        <f t="shared" si="2"/>
        <v>4113.8171434293</v>
      </c>
    </row>
    <row r="7" spans="2:48">
      <c r="B7" s="6" t="s">
        <v>40</v>
      </c>
      <c r="C7" s="24" t="s">
        <v>35</v>
      </c>
      <c r="D7" s="25">
        <v>24.6857103796294</v>
      </c>
      <c r="E7" s="26">
        <v>2056.90857171465</v>
      </c>
      <c r="F7" s="26">
        <v>7.88572745541004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>
        <v>2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>
        <v>2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>
        <v>4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36</v>
      </c>
      <c r="AM7" t="s">
        <v>36</v>
      </c>
      <c r="AN7" t="s">
        <v>36</v>
      </c>
      <c r="AO7" t="s">
        <v>36</v>
      </c>
      <c r="AP7">
        <f t="shared" si="0"/>
        <v>8</v>
      </c>
      <c r="AQ7">
        <f t="shared" si="1"/>
        <v>3</v>
      </c>
      <c r="AR7">
        <f t="shared" si="3"/>
        <v>0.0857142857142857</v>
      </c>
      <c r="AS7">
        <f t="shared" si="4"/>
        <v>0.000220324979344533</v>
      </c>
      <c r="AT7">
        <f t="shared" si="5"/>
        <v>1.88849982295314e-5</v>
      </c>
      <c r="AV7">
        <f t="shared" si="2"/>
        <v>16455.2685737172</v>
      </c>
    </row>
    <row r="8" spans="2:48">
      <c r="B8" s="6" t="s">
        <v>41</v>
      </c>
      <c r="C8" s="24" t="s">
        <v>35</v>
      </c>
      <c r="D8" s="24">
        <v>22.7395253415612</v>
      </c>
      <c r="E8" s="6">
        <v>1705.69169072669</v>
      </c>
      <c r="F8" s="6">
        <v>1705.69169072669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>
        <v>2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  <c r="AM8">
        <v>2</v>
      </c>
      <c r="AN8" t="s">
        <v>36</v>
      </c>
      <c r="AO8" t="s">
        <v>36</v>
      </c>
      <c r="AP8">
        <f t="shared" si="0"/>
        <v>4</v>
      </c>
      <c r="AQ8">
        <f t="shared" si="1"/>
        <v>2</v>
      </c>
      <c r="AR8">
        <f t="shared" si="3"/>
        <v>0.0571428571428571</v>
      </c>
      <c r="AS8">
        <f t="shared" si="4"/>
        <v>0.000110162489672267</v>
      </c>
      <c r="AT8">
        <f t="shared" si="5"/>
        <v>6.29499940984381e-6</v>
      </c>
      <c r="AV8">
        <f t="shared" si="2"/>
        <v>6822.76676290676</v>
      </c>
    </row>
    <row r="9" spans="2:48">
      <c r="B9" s="6" t="s">
        <v>42</v>
      </c>
      <c r="C9" s="24" t="s">
        <v>35</v>
      </c>
      <c r="D9" s="29">
        <v>22.6057619103245</v>
      </c>
      <c r="E9" s="7">
        <v>1682.90117288367</v>
      </c>
      <c r="F9" s="7">
        <v>77.3054232899969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>
        <v>2</v>
      </c>
      <c r="AN9" t="s">
        <v>36</v>
      </c>
      <c r="AO9" t="s">
        <v>36</v>
      </c>
      <c r="AP9">
        <f t="shared" si="0"/>
        <v>2</v>
      </c>
      <c r="AQ9">
        <f t="shared" si="1"/>
        <v>1</v>
      </c>
      <c r="AR9">
        <f t="shared" si="3"/>
        <v>0.0285714285714286</v>
      </c>
      <c r="AS9">
        <f t="shared" si="4"/>
        <v>5.50812448361333e-5</v>
      </c>
      <c r="AT9">
        <f t="shared" si="5"/>
        <v>1.57374985246095e-6</v>
      </c>
      <c r="AV9">
        <f t="shared" si="2"/>
        <v>3365.80234576734</v>
      </c>
    </row>
    <row r="10" spans="1:48">
      <c r="A10" s="28" t="s">
        <v>38</v>
      </c>
      <c r="B10" s="6" t="s">
        <v>43</v>
      </c>
      <c r="C10" s="24" t="s">
        <v>35</v>
      </c>
      <c r="D10" s="25">
        <v>24.6857103796294</v>
      </c>
      <c r="E10" s="26">
        <v>2056.90857171465</v>
      </c>
      <c r="F10" s="26">
        <v>7.88572745541004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>
        <v>2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  <c r="AM10" t="s">
        <v>36</v>
      </c>
      <c r="AN10" t="s">
        <v>36</v>
      </c>
      <c r="AO10" t="s">
        <v>36</v>
      </c>
      <c r="AP10">
        <f t="shared" si="0"/>
        <v>2</v>
      </c>
      <c r="AQ10">
        <f t="shared" si="1"/>
        <v>1</v>
      </c>
      <c r="AR10">
        <f t="shared" si="3"/>
        <v>0.0285714285714286</v>
      </c>
      <c r="AS10">
        <f t="shared" si="4"/>
        <v>5.50812448361333e-5</v>
      </c>
      <c r="AT10">
        <f t="shared" si="5"/>
        <v>1.57374985246095e-6</v>
      </c>
      <c r="AV10">
        <f t="shared" si="2"/>
        <v>4113.8171434293</v>
      </c>
    </row>
    <row r="11" spans="2:48">
      <c r="B11" s="6" t="s">
        <v>44</v>
      </c>
      <c r="C11" s="24" t="s">
        <v>35</v>
      </c>
      <c r="D11" s="24">
        <v>38.9293601889191</v>
      </c>
      <c r="E11" s="6">
        <v>5811.27087960057</v>
      </c>
      <c r="F11" s="6">
        <v>5811.27087960057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>
        <v>2</v>
      </c>
      <c r="N11">
        <v>1474</v>
      </c>
      <c r="O11" t="s">
        <v>36</v>
      </c>
      <c r="P11">
        <v>4</v>
      </c>
      <c r="Q11">
        <v>4</v>
      </c>
      <c r="R11" t="s">
        <v>36</v>
      </c>
      <c r="S11" t="s">
        <v>36</v>
      </c>
      <c r="T11">
        <v>84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>
        <v>2</v>
      </c>
      <c r="AC11">
        <v>2</v>
      </c>
      <c r="AD11">
        <v>10</v>
      </c>
      <c r="AE11">
        <v>2</v>
      </c>
      <c r="AF11" t="s">
        <v>36</v>
      </c>
      <c r="AG11">
        <v>282</v>
      </c>
      <c r="AH11" t="s">
        <v>36</v>
      </c>
      <c r="AI11" t="s">
        <v>36</v>
      </c>
      <c r="AJ11" t="s">
        <v>36</v>
      </c>
      <c r="AK11">
        <v>2</v>
      </c>
      <c r="AL11">
        <v>4</v>
      </c>
      <c r="AM11">
        <v>2</v>
      </c>
      <c r="AN11" t="s">
        <v>36</v>
      </c>
      <c r="AO11" t="s">
        <v>36</v>
      </c>
      <c r="AP11">
        <f t="shared" si="0"/>
        <v>1874</v>
      </c>
      <c r="AQ11">
        <f t="shared" si="1"/>
        <v>13</v>
      </c>
      <c r="AR11">
        <f t="shared" si="3"/>
        <v>0.371428571428571</v>
      </c>
      <c r="AS11">
        <f t="shared" si="4"/>
        <v>0.0516111264114569</v>
      </c>
      <c r="AT11">
        <f t="shared" si="5"/>
        <v>0.0191698469528268</v>
      </c>
      <c r="AV11">
        <f t="shared" si="2"/>
        <v>10890321.6283715</v>
      </c>
    </row>
    <row r="12" spans="2:48">
      <c r="B12" s="6" t="s">
        <v>45</v>
      </c>
      <c r="C12" s="24" t="s">
        <v>35</v>
      </c>
      <c r="D12" s="29">
        <v>52.4973094132741</v>
      </c>
      <c r="E12" s="7">
        <v>11490.8304568186</v>
      </c>
      <c r="F12" s="7">
        <v>1502.57159600876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>
        <v>2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>
        <f t="shared" si="0"/>
        <v>2</v>
      </c>
      <c r="AQ12">
        <f t="shared" si="1"/>
        <v>1</v>
      </c>
      <c r="AR12">
        <f t="shared" si="3"/>
        <v>0.0285714285714286</v>
      </c>
      <c r="AS12">
        <f t="shared" si="4"/>
        <v>5.50812448361333e-5</v>
      </c>
      <c r="AT12">
        <f t="shared" si="5"/>
        <v>1.57374985246095e-6</v>
      </c>
      <c r="AV12">
        <f t="shared" si="2"/>
        <v>22981.6609136372</v>
      </c>
    </row>
    <row r="13" spans="1:48">
      <c r="A13" s="30" t="s">
        <v>38</v>
      </c>
      <c r="B13" s="6" t="s">
        <v>46</v>
      </c>
      <c r="C13" s="24" t="s">
        <v>35</v>
      </c>
      <c r="D13" s="25">
        <v>24.6857103796294</v>
      </c>
      <c r="E13" s="26">
        <v>2056.90857171465</v>
      </c>
      <c r="F13" s="26">
        <v>7.88572745541004</v>
      </c>
      <c r="G13">
        <v>2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>
        <v>2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>
        <v>2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36</v>
      </c>
      <c r="AL13" t="s">
        <v>36</v>
      </c>
      <c r="AM13" t="s">
        <v>36</v>
      </c>
      <c r="AN13" t="s">
        <v>36</v>
      </c>
      <c r="AO13" t="s">
        <v>36</v>
      </c>
      <c r="AP13">
        <f t="shared" si="0"/>
        <v>6</v>
      </c>
      <c r="AQ13">
        <f t="shared" si="1"/>
        <v>3</v>
      </c>
      <c r="AR13">
        <f t="shared" si="3"/>
        <v>0.0857142857142857</v>
      </c>
      <c r="AS13">
        <f t="shared" si="4"/>
        <v>0.0001652437345084</v>
      </c>
      <c r="AT13">
        <f t="shared" si="5"/>
        <v>1.41637486721486e-5</v>
      </c>
      <c r="AV13">
        <f t="shared" si="2"/>
        <v>12341.4514302879</v>
      </c>
    </row>
    <row r="14" spans="2:48">
      <c r="B14" s="6" t="s">
        <v>47</v>
      </c>
      <c r="C14" s="24" t="s">
        <v>35</v>
      </c>
      <c r="D14" s="31">
        <v>9.58881265011047</v>
      </c>
      <c r="E14" s="2">
        <v>238.156682981289</v>
      </c>
      <c r="F14" s="2">
        <v>238.156682981289</v>
      </c>
      <c r="G14">
        <v>4</v>
      </c>
      <c r="H14">
        <v>10</v>
      </c>
      <c r="I14" t="s">
        <v>36</v>
      </c>
      <c r="J14">
        <v>2</v>
      </c>
      <c r="K14" t="s">
        <v>36</v>
      </c>
      <c r="L14" t="s">
        <v>36</v>
      </c>
      <c r="M14" t="s">
        <v>36</v>
      </c>
      <c r="N14">
        <v>2</v>
      </c>
      <c r="O14">
        <v>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>
        <v>6</v>
      </c>
      <c r="X14" t="s">
        <v>36</v>
      </c>
      <c r="Y14" t="s">
        <v>36</v>
      </c>
      <c r="Z14" t="s">
        <v>36</v>
      </c>
      <c r="AA14" t="s">
        <v>36</v>
      </c>
      <c r="AB14">
        <v>8</v>
      </c>
      <c r="AC14">
        <v>2</v>
      </c>
      <c r="AD14">
        <v>12</v>
      </c>
      <c r="AE14" t="s">
        <v>36</v>
      </c>
      <c r="AF14" t="s">
        <v>36</v>
      </c>
      <c r="AG14" t="s">
        <v>36</v>
      </c>
      <c r="AH14" t="s">
        <v>36</v>
      </c>
      <c r="AI14">
        <v>2</v>
      </c>
      <c r="AJ14">
        <v>2</v>
      </c>
      <c r="AK14">
        <v>12</v>
      </c>
      <c r="AL14">
        <v>2</v>
      </c>
      <c r="AM14" t="s">
        <v>36</v>
      </c>
      <c r="AN14" t="s">
        <v>36</v>
      </c>
      <c r="AO14" t="s">
        <v>36</v>
      </c>
      <c r="AP14">
        <f t="shared" si="0"/>
        <v>70</v>
      </c>
      <c r="AQ14">
        <f t="shared" si="1"/>
        <v>13</v>
      </c>
      <c r="AR14">
        <f t="shared" si="3"/>
        <v>0.371428571428571</v>
      </c>
      <c r="AS14">
        <f t="shared" si="4"/>
        <v>0.00192784356926467</v>
      </c>
      <c r="AT14">
        <f t="shared" si="5"/>
        <v>0.000716056182869733</v>
      </c>
      <c r="AV14">
        <f t="shared" si="2"/>
        <v>16670.9678086902</v>
      </c>
    </row>
    <row r="15" spans="2:48">
      <c r="B15" s="6" t="s">
        <v>48</v>
      </c>
      <c r="C15" s="24" t="s">
        <v>35</v>
      </c>
      <c r="D15" s="29">
        <v>24.6667544101953</v>
      </c>
      <c r="E15" s="7">
        <v>2053.30911683701</v>
      </c>
      <c r="F15" s="7">
        <v>81.0154005375848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>
        <v>2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36</v>
      </c>
      <c r="AL15" t="s">
        <v>36</v>
      </c>
      <c r="AM15" t="s">
        <v>36</v>
      </c>
      <c r="AN15" t="s">
        <v>36</v>
      </c>
      <c r="AO15" t="s">
        <v>36</v>
      </c>
      <c r="AP15">
        <f t="shared" si="0"/>
        <v>2</v>
      </c>
      <c r="AQ15">
        <f t="shared" si="1"/>
        <v>1</v>
      </c>
      <c r="AR15">
        <f t="shared" si="3"/>
        <v>0.0285714285714286</v>
      </c>
      <c r="AS15">
        <f t="shared" si="4"/>
        <v>5.50812448361333e-5</v>
      </c>
      <c r="AT15">
        <f t="shared" si="5"/>
        <v>1.57374985246095e-6</v>
      </c>
      <c r="AV15">
        <f t="shared" si="2"/>
        <v>4106.61823367402</v>
      </c>
    </row>
    <row r="16" spans="1:48">
      <c r="A16" s="28" t="s">
        <v>49</v>
      </c>
      <c r="B16" s="6" t="s">
        <v>50</v>
      </c>
      <c r="C16" s="24" t="s">
        <v>35</v>
      </c>
      <c r="D16" s="25">
        <v>54.5300945660954</v>
      </c>
      <c r="E16" s="26">
        <v>12530.5347396131</v>
      </c>
      <c r="F16" s="26">
        <v>856.864808289327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>
        <v>20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36</v>
      </c>
      <c r="AL16" t="s">
        <v>36</v>
      </c>
      <c r="AM16" t="s">
        <v>36</v>
      </c>
      <c r="AN16" t="s">
        <v>36</v>
      </c>
      <c r="AO16" t="s">
        <v>36</v>
      </c>
      <c r="AP16">
        <f t="shared" si="0"/>
        <v>20</v>
      </c>
      <c r="AQ16">
        <f t="shared" si="1"/>
        <v>1</v>
      </c>
      <c r="AR16">
        <f t="shared" si="3"/>
        <v>0.0285714285714286</v>
      </c>
      <c r="AS16">
        <f t="shared" si="4"/>
        <v>0.000550812448361333</v>
      </c>
      <c r="AT16">
        <f t="shared" si="5"/>
        <v>1.57374985246095e-5</v>
      </c>
      <c r="AV16">
        <f t="shared" si="2"/>
        <v>250610.694792262</v>
      </c>
    </row>
    <row r="17" spans="2:48">
      <c r="B17" s="6" t="s">
        <v>51</v>
      </c>
      <c r="C17" s="24" t="s">
        <v>35</v>
      </c>
      <c r="D17" s="29">
        <v>24.8640491649221</v>
      </c>
      <c r="E17" s="7">
        <v>2090.94584263412</v>
      </c>
      <c r="F17" s="7">
        <v>352.663265511542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>
        <v>2</v>
      </c>
      <c r="AJ17" t="s">
        <v>36</v>
      </c>
      <c r="AK17" t="s">
        <v>36</v>
      </c>
      <c r="AL17" t="s">
        <v>36</v>
      </c>
      <c r="AM17" t="s">
        <v>36</v>
      </c>
      <c r="AN17" t="s">
        <v>36</v>
      </c>
      <c r="AO17" t="s">
        <v>36</v>
      </c>
      <c r="AP17">
        <f t="shared" si="0"/>
        <v>2</v>
      </c>
      <c r="AQ17">
        <f t="shared" si="1"/>
        <v>1</v>
      </c>
      <c r="AR17">
        <f t="shared" si="3"/>
        <v>0.0285714285714286</v>
      </c>
      <c r="AS17">
        <f t="shared" si="4"/>
        <v>5.50812448361333e-5</v>
      </c>
      <c r="AT17">
        <f t="shared" si="5"/>
        <v>1.57374985246095e-6</v>
      </c>
      <c r="AV17">
        <f t="shared" si="2"/>
        <v>4181.89168526824</v>
      </c>
    </row>
    <row r="18" spans="1:48">
      <c r="A18" s="23" t="s">
        <v>38</v>
      </c>
      <c r="B18" s="6" t="s">
        <v>52</v>
      </c>
      <c r="C18" s="24" t="s">
        <v>35</v>
      </c>
      <c r="D18" s="25">
        <v>24.6857103796294</v>
      </c>
      <c r="E18" s="26">
        <v>2056.90857171465</v>
      </c>
      <c r="F18" s="26">
        <v>7.88572745541004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>
        <v>2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36</v>
      </c>
      <c r="AL18" t="s">
        <v>36</v>
      </c>
      <c r="AM18" t="s">
        <v>36</v>
      </c>
      <c r="AN18" t="s">
        <v>36</v>
      </c>
      <c r="AO18" t="s">
        <v>36</v>
      </c>
      <c r="AP18">
        <f t="shared" si="0"/>
        <v>2</v>
      </c>
      <c r="AQ18">
        <f t="shared" si="1"/>
        <v>1</v>
      </c>
      <c r="AR18">
        <f t="shared" si="3"/>
        <v>0.0285714285714286</v>
      </c>
      <c r="AS18">
        <f t="shared" si="4"/>
        <v>5.50812448361333e-5</v>
      </c>
      <c r="AT18">
        <f t="shared" si="5"/>
        <v>1.57374985246095e-6</v>
      </c>
      <c r="AV18">
        <f t="shared" si="2"/>
        <v>4113.8171434293</v>
      </c>
    </row>
    <row r="19" spans="1:48">
      <c r="A19" s="27"/>
      <c r="B19" s="6" t="s">
        <v>53</v>
      </c>
      <c r="C19" s="24" t="s">
        <v>35</v>
      </c>
      <c r="D19" s="25">
        <v>24.6857103796294</v>
      </c>
      <c r="E19" s="26">
        <v>2056.90857171465</v>
      </c>
      <c r="F19" s="26">
        <v>7.88572745541004</v>
      </c>
      <c r="G19" t="s">
        <v>36</v>
      </c>
      <c r="H19">
        <v>2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>
        <v>2</v>
      </c>
      <c r="AC19" t="s">
        <v>36</v>
      </c>
      <c r="AD19">
        <v>2</v>
      </c>
      <c r="AE19" t="s">
        <v>36</v>
      </c>
      <c r="AF19" t="s">
        <v>36</v>
      </c>
      <c r="AG19">
        <v>2</v>
      </c>
      <c r="AH19" t="s">
        <v>36</v>
      </c>
      <c r="AI19" t="s">
        <v>36</v>
      </c>
      <c r="AJ19" t="s">
        <v>36</v>
      </c>
      <c r="AK19" t="s">
        <v>36</v>
      </c>
      <c r="AL19">
        <v>2</v>
      </c>
      <c r="AM19" t="s">
        <v>36</v>
      </c>
      <c r="AN19" t="s">
        <v>36</v>
      </c>
      <c r="AO19" t="s">
        <v>36</v>
      </c>
      <c r="AP19">
        <f t="shared" si="0"/>
        <v>10</v>
      </c>
      <c r="AQ19">
        <f t="shared" si="1"/>
        <v>5</v>
      </c>
      <c r="AR19">
        <f t="shared" si="3"/>
        <v>0.142857142857143</v>
      </c>
      <c r="AS19">
        <f t="shared" si="4"/>
        <v>0.000275406224180667</v>
      </c>
      <c r="AT19">
        <f t="shared" si="5"/>
        <v>3.93437463115238e-5</v>
      </c>
      <c r="AV19">
        <f t="shared" si="2"/>
        <v>20569.0857171465</v>
      </c>
    </row>
    <row r="20" spans="1:48">
      <c r="A20" s="27"/>
      <c r="B20" s="6" t="s">
        <v>54</v>
      </c>
      <c r="C20" s="24" t="s">
        <v>35</v>
      </c>
      <c r="D20" s="25">
        <v>24.6857103796294</v>
      </c>
      <c r="E20" s="26">
        <v>2056.90857171465</v>
      </c>
      <c r="F20" s="26">
        <v>7.88572745541004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>
        <v>2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36</v>
      </c>
      <c r="AK20" t="s">
        <v>36</v>
      </c>
      <c r="AL20" t="s">
        <v>36</v>
      </c>
      <c r="AM20" t="s">
        <v>36</v>
      </c>
      <c r="AN20" t="s">
        <v>36</v>
      </c>
      <c r="AO20" t="s">
        <v>36</v>
      </c>
      <c r="AP20">
        <f t="shared" si="0"/>
        <v>2</v>
      </c>
      <c r="AQ20">
        <f t="shared" si="1"/>
        <v>1</v>
      </c>
      <c r="AR20">
        <f t="shared" si="3"/>
        <v>0.0285714285714286</v>
      </c>
      <c r="AS20">
        <f t="shared" si="4"/>
        <v>5.50812448361333e-5</v>
      </c>
      <c r="AT20">
        <f t="shared" si="5"/>
        <v>1.57374985246095e-6</v>
      </c>
      <c r="AV20">
        <f t="shared" si="2"/>
        <v>4113.8171434293</v>
      </c>
    </row>
    <row r="21" spans="1:48">
      <c r="A21" s="27"/>
      <c r="B21" s="6" t="s">
        <v>55</v>
      </c>
      <c r="C21" s="24" t="s">
        <v>35</v>
      </c>
      <c r="D21" s="25">
        <v>24.6857103796294</v>
      </c>
      <c r="E21" s="26">
        <v>2056.90857171465</v>
      </c>
      <c r="F21" s="26">
        <v>7.88572745541004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>
        <v>2</v>
      </c>
      <c r="AC21" t="s">
        <v>36</v>
      </c>
      <c r="AD21" t="s">
        <v>36</v>
      </c>
      <c r="AE21" t="s">
        <v>36</v>
      </c>
      <c r="AF21" t="s">
        <v>36</v>
      </c>
      <c r="AG21" t="s">
        <v>36</v>
      </c>
      <c r="AH21" t="s">
        <v>36</v>
      </c>
      <c r="AI21" t="s">
        <v>36</v>
      </c>
      <c r="AJ21" t="s">
        <v>36</v>
      </c>
      <c r="AK21" t="s">
        <v>36</v>
      </c>
      <c r="AL21" t="s">
        <v>36</v>
      </c>
      <c r="AM21" t="s">
        <v>36</v>
      </c>
      <c r="AN21" t="s">
        <v>36</v>
      </c>
      <c r="AO21" t="s">
        <v>36</v>
      </c>
      <c r="AP21">
        <f t="shared" si="0"/>
        <v>2</v>
      </c>
      <c r="AQ21">
        <f t="shared" si="1"/>
        <v>1</v>
      </c>
      <c r="AR21">
        <f t="shared" si="3"/>
        <v>0.0285714285714286</v>
      </c>
      <c r="AS21">
        <f t="shared" si="4"/>
        <v>5.50812448361333e-5</v>
      </c>
      <c r="AT21">
        <f t="shared" si="5"/>
        <v>1.57374985246095e-6</v>
      </c>
      <c r="AV21">
        <f t="shared" si="2"/>
        <v>4113.8171434293</v>
      </c>
    </row>
    <row r="22" spans="1:48">
      <c r="A22" s="28" t="s">
        <v>56</v>
      </c>
      <c r="B22" s="6" t="s">
        <v>57</v>
      </c>
      <c r="C22" s="24" t="s">
        <v>35</v>
      </c>
      <c r="D22" s="25">
        <v>76.8632821344472</v>
      </c>
      <c r="E22" s="26">
        <v>27408.0477759471</v>
      </c>
      <c r="F22" s="26">
        <v>351.483808311165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>
        <v>2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>
        <v>4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  <c r="AM22" t="s">
        <v>36</v>
      </c>
      <c r="AN22" t="s">
        <v>36</v>
      </c>
      <c r="AO22" t="s">
        <v>36</v>
      </c>
      <c r="AP22">
        <f t="shared" si="0"/>
        <v>6</v>
      </c>
      <c r="AQ22">
        <f t="shared" si="1"/>
        <v>2</v>
      </c>
      <c r="AR22">
        <f t="shared" si="3"/>
        <v>0.0571428571428571</v>
      </c>
      <c r="AS22">
        <f t="shared" si="4"/>
        <v>0.0001652437345084</v>
      </c>
      <c r="AT22">
        <f t="shared" si="5"/>
        <v>9.44249911476571e-6</v>
      </c>
      <c r="AV22">
        <f t="shared" si="2"/>
        <v>164448.286655683</v>
      </c>
    </row>
    <row r="23" spans="2:48">
      <c r="B23" s="32" t="s">
        <v>58</v>
      </c>
      <c r="C23" s="6" t="s">
        <v>35</v>
      </c>
      <c r="D23" s="24"/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>
        <v>2</v>
      </c>
      <c r="Z23" t="s">
        <v>36</v>
      </c>
      <c r="AA23" t="s">
        <v>36</v>
      </c>
      <c r="AB23" t="s">
        <v>36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36</v>
      </c>
      <c r="AK23" t="s">
        <v>36</v>
      </c>
      <c r="AL23" t="s">
        <v>36</v>
      </c>
      <c r="AM23" t="s">
        <v>36</v>
      </c>
      <c r="AN23" t="s">
        <v>36</v>
      </c>
      <c r="AO23" t="s">
        <v>36</v>
      </c>
      <c r="AP23">
        <f t="shared" si="0"/>
        <v>2</v>
      </c>
      <c r="AQ23">
        <f t="shared" si="1"/>
        <v>1</v>
      </c>
      <c r="AR23">
        <f t="shared" si="3"/>
        <v>0.0285714285714286</v>
      </c>
      <c r="AS23">
        <f t="shared" si="4"/>
        <v>5.50812448361333e-5</v>
      </c>
      <c r="AT23">
        <f t="shared" si="5"/>
        <v>1.57374985246095e-6</v>
      </c>
      <c r="AV23">
        <f t="shared" si="2"/>
        <v>0</v>
      </c>
    </row>
    <row r="24" spans="2:48">
      <c r="B24" s="32" t="s">
        <v>59</v>
      </c>
      <c r="C24" s="6" t="s">
        <v>35</v>
      </c>
      <c r="D24" s="24"/>
      <c r="G24" t="s">
        <v>36</v>
      </c>
      <c r="H24" t="s">
        <v>36</v>
      </c>
      <c r="I24" t="s">
        <v>36</v>
      </c>
      <c r="J24" t="s">
        <v>36</v>
      </c>
      <c r="K24">
        <v>2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36</v>
      </c>
      <c r="AK24" t="s">
        <v>36</v>
      </c>
      <c r="AL24" t="s">
        <v>36</v>
      </c>
      <c r="AM24" t="s">
        <v>36</v>
      </c>
      <c r="AN24" t="s">
        <v>36</v>
      </c>
      <c r="AO24" t="s">
        <v>36</v>
      </c>
      <c r="AP24">
        <f t="shared" si="0"/>
        <v>2</v>
      </c>
      <c r="AQ24">
        <f t="shared" si="1"/>
        <v>1</v>
      </c>
      <c r="AR24">
        <f t="shared" si="3"/>
        <v>0.0285714285714286</v>
      </c>
      <c r="AS24">
        <f t="shared" si="4"/>
        <v>5.50812448361333e-5</v>
      </c>
      <c r="AT24">
        <f t="shared" si="5"/>
        <v>1.57374985246095e-6</v>
      </c>
      <c r="AV24">
        <f t="shared" si="2"/>
        <v>0</v>
      </c>
    </row>
    <row r="25" spans="1:48">
      <c r="A25" s="33" t="s">
        <v>60</v>
      </c>
      <c r="B25" s="6" t="s">
        <v>61</v>
      </c>
      <c r="C25" s="24" t="s">
        <v>35</v>
      </c>
      <c r="D25" s="34">
        <v>35.8120807949878</v>
      </c>
      <c r="E25" s="35">
        <v>4804.25819675945</v>
      </c>
      <c r="F25" s="35">
        <v>640.984263946208</v>
      </c>
      <c r="G25" t="s">
        <v>36</v>
      </c>
      <c r="H25" t="s">
        <v>36</v>
      </c>
      <c r="I25" t="s">
        <v>36</v>
      </c>
      <c r="J25">
        <v>4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>
        <v>2</v>
      </c>
      <c r="AN25" t="s">
        <v>36</v>
      </c>
      <c r="AO25" t="s">
        <v>36</v>
      </c>
      <c r="AP25">
        <f t="shared" si="0"/>
        <v>6</v>
      </c>
      <c r="AQ25">
        <f t="shared" si="1"/>
        <v>2</v>
      </c>
      <c r="AR25">
        <f t="shared" si="3"/>
        <v>0.0571428571428571</v>
      </c>
      <c r="AS25">
        <f t="shared" si="4"/>
        <v>0.0001652437345084</v>
      </c>
      <c r="AT25">
        <f t="shared" si="5"/>
        <v>9.44249911476571e-6</v>
      </c>
      <c r="AV25">
        <f t="shared" si="2"/>
        <v>28825.5491805567</v>
      </c>
    </row>
    <row r="26" spans="1:48">
      <c r="A26" s="33"/>
      <c r="B26" s="6" t="s">
        <v>62</v>
      </c>
      <c r="C26" s="24" t="s">
        <v>35</v>
      </c>
      <c r="D26" s="34">
        <v>35.8120807949878</v>
      </c>
      <c r="E26" s="35">
        <v>4804.25819675945</v>
      </c>
      <c r="F26" s="35">
        <v>640.984263946208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>
        <v>2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 t="s">
        <v>36</v>
      </c>
      <c r="AO26" t="s">
        <v>36</v>
      </c>
      <c r="AP26">
        <f t="shared" ref="AP26:AP65" si="6">SUM(G26:AO26)</f>
        <v>2</v>
      </c>
      <c r="AQ26">
        <f t="shared" ref="AQ26:AQ65" si="7">COUNT(G26:AO26)</f>
        <v>1</v>
      </c>
      <c r="AR26">
        <f t="shared" si="3"/>
        <v>0.0285714285714286</v>
      </c>
      <c r="AS26">
        <f t="shared" si="4"/>
        <v>5.50812448361333e-5</v>
      </c>
      <c r="AT26">
        <f t="shared" si="5"/>
        <v>1.57374985246095e-6</v>
      </c>
      <c r="AV26">
        <f t="shared" ref="AV26:AV65" si="8">E26*AP26</f>
        <v>9608.5163935189</v>
      </c>
    </row>
    <row r="27" spans="1:48">
      <c r="A27" s="33"/>
      <c r="B27" s="6" t="s">
        <v>63</v>
      </c>
      <c r="C27" s="24" t="s">
        <v>35</v>
      </c>
      <c r="D27" s="34">
        <v>35.8120807949878</v>
      </c>
      <c r="E27" s="35">
        <v>4804.25819675945</v>
      </c>
      <c r="F27" s="35">
        <v>640.984263946208</v>
      </c>
      <c r="G27" t="s">
        <v>36</v>
      </c>
      <c r="H27" t="s">
        <v>36</v>
      </c>
      <c r="I27">
        <v>2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>
        <v>2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  <c r="AM27" t="s">
        <v>36</v>
      </c>
      <c r="AN27" t="s">
        <v>36</v>
      </c>
      <c r="AO27" t="s">
        <v>36</v>
      </c>
      <c r="AP27">
        <f t="shared" si="6"/>
        <v>4</v>
      </c>
      <c r="AQ27">
        <f t="shared" si="7"/>
        <v>2</v>
      </c>
      <c r="AR27">
        <f t="shared" si="3"/>
        <v>0.0571428571428571</v>
      </c>
      <c r="AS27">
        <f t="shared" si="4"/>
        <v>0.000110162489672267</v>
      </c>
      <c r="AT27">
        <f t="shared" si="5"/>
        <v>6.29499940984381e-6</v>
      </c>
      <c r="AV27">
        <f t="shared" si="8"/>
        <v>19217.0327870378</v>
      </c>
    </row>
    <row r="28" spans="1:48">
      <c r="A28" s="33"/>
      <c r="B28" s="6" t="s">
        <v>64</v>
      </c>
      <c r="C28" s="24" t="s">
        <v>35</v>
      </c>
      <c r="D28" s="34">
        <v>35.8120807949878</v>
      </c>
      <c r="E28" s="35">
        <v>4804.25819675945</v>
      </c>
      <c r="F28" s="35">
        <v>640.984263946208</v>
      </c>
      <c r="G28" t="s">
        <v>36</v>
      </c>
      <c r="H28" t="s">
        <v>36</v>
      </c>
      <c r="I28" t="s">
        <v>36</v>
      </c>
      <c r="J28">
        <v>2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  <c r="AM28" t="s">
        <v>36</v>
      </c>
      <c r="AN28" t="s">
        <v>36</v>
      </c>
      <c r="AO28" t="s">
        <v>36</v>
      </c>
      <c r="AP28">
        <f t="shared" si="6"/>
        <v>2</v>
      </c>
      <c r="AQ28">
        <f t="shared" si="7"/>
        <v>1</v>
      </c>
      <c r="AR28">
        <f t="shared" si="3"/>
        <v>0.0285714285714286</v>
      </c>
      <c r="AS28">
        <f t="shared" si="4"/>
        <v>5.50812448361333e-5</v>
      </c>
      <c r="AT28">
        <f t="shared" si="5"/>
        <v>1.57374985246095e-6</v>
      </c>
      <c r="AV28">
        <f t="shared" si="8"/>
        <v>9608.5163935189</v>
      </c>
    </row>
    <row r="29" spans="1:48">
      <c r="A29" s="33"/>
      <c r="B29" s="6" t="s">
        <v>65</v>
      </c>
      <c r="C29" s="24" t="s">
        <v>35</v>
      </c>
      <c r="D29" s="34">
        <v>35.8120807949878</v>
      </c>
      <c r="E29" s="35">
        <v>4804.25819675945</v>
      </c>
      <c r="F29" s="35">
        <v>640.984263946208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>
        <v>2</v>
      </c>
      <c r="T29" t="s">
        <v>36</v>
      </c>
      <c r="U29">
        <v>2</v>
      </c>
      <c r="V29" t="s">
        <v>36</v>
      </c>
      <c r="W29" t="s">
        <v>36</v>
      </c>
      <c r="X29">
        <v>2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>
        <v>2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>
        <v>2</v>
      </c>
      <c r="AN29" t="s">
        <v>36</v>
      </c>
      <c r="AO29" t="s">
        <v>36</v>
      </c>
      <c r="AP29">
        <f t="shared" si="6"/>
        <v>10</v>
      </c>
      <c r="AQ29">
        <f t="shared" si="7"/>
        <v>5</v>
      </c>
      <c r="AR29">
        <f t="shared" si="3"/>
        <v>0.142857142857143</v>
      </c>
      <c r="AS29">
        <f t="shared" si="4"/>
        <v>0.000275406224180667</v>
      </c>
      <c r="AT29">
        <f t="shared" si="5"/>
        <v>3.93437463115238e-5</v>
      </c>
      <c r="AV29">
        <f t="shared" si="8"/>
        <v>48042.5819675945</v>
      </c>
    </row>
    <row r="30" spans="1:48">
      <c r="A30" s="33"/>
      <c r="B30" s="6" t="s">
        <v>66</v>
      </c>
      <c r="C30" s="24" t="s">
        <v>35</v>
      </c>
      <c r="D30" s="34">
        <v>35.8120807949878</v>
      </c>
      <c r="E30" s="35">
        <v>4804.25819675945</v>
      </c>
      <c r="F30" s="35">
        <v>640.984263946208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>
        <v>2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>
        <v>2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36</v>
      </c>
      <c r="AM30" t="s">
        <v>36</v>
      </c>
      <c r="AN30" t="s">
        <v>36</v>
      </c>
      <c r="AO30" t="s">
        <v>36</v>
      </c>
      <c r="AP30">
        <f t="shared" si="6"/>
        <v>4</v>
      </c>
      <c r="AQ30">
        <f t="shared" si="7"/>
        <v>2</v>
      </c>
      <c r="AR30">
        <f t="shared" si="3"/>
        <v>0.0571428571428571</v>
      </c>
      <c r="AS30">
        <f t="shared" si="4"/>
        <v>0.000110162489672267</v>
      </c>
      <c r="AT30">
        <f t="shared" si="5"/>
        <v>6.29499940984381e-6</v>
      </c>
      <c r="AV30">
        <f t="shared" si="8"/>
        <v>19217.0327870378</v>
      </c>
    </row>
    <row r="31" spans="1:48">
      <c r="A31" s="33"/>
      <c r="B31" s="6" t="s">
        <v>67</v>
      </c>
      <c r="C31" s="24" t="s">
        <v>35</v>
      </c>
      <c r="D31" s="34">
        <v>35.8120807949878</v>
      </c>
      <c r="E31" s="35">
        <v>4804.25819675945</v>
      </c>
      <c r="F31" s="35">
        <v>640.984263946208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>
        <v>2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  <c r="AM31" t="s">
        <v>36</v>
      </c>
      <c r="AN31" t="s">
        <v>36</v>
      </c>
      <c r="AO31" t="s">
        <v>36</v>
      </c>
      <c r="AP31">
        <f t="shared" si="6"/>
        <v>2</v>
      </c>
      <c r="AQ31">
        <f t="shared" si="7"/>
        <v>1</v>
      </c>
      <c r="AR31">
        <f t="shared" si="3"/>
        <v>0.0285714285714286</v>
      </c>
      <c r="AS31">
        <f t="shared" si="4"/>
        <v>5.50812448361333e-5</v>
      </c>
      <c r="AT31">
        <f t="shared" si="5"/>
        <v>1.57374985246095e-6</v>
      </c>
      <c r="AV31">
        <f t="shared" si="8"/>
        <v>9608.5163935189</v>
      </c>
    </row>
    <row r="32" spans="1:48">
      <c r="A32" s="33"/>
      <c r="B32" s="6" t="s">
        <v>68</v>
      </c>
      <c r="C32" s="24" t="s">
        <v>35</v>
      </c>
      <c r="D32" s="34">
        <v>35.8120807949878</v>
      </c>
      <c r="E32" s="35">
        <v>4804.25819675945</v>
      </c>
      <c r="F32" s="35">
        <v>640.984263946208</v>
      </c>
      <c r="G32" t="s">
        <v>36</v>
      </c>
      <c r="H32" t="s">
        <v>36</v>
      </c>
      <c r="I32" t="s">
        <v>36</v>
      </c>
      <c r="J32" t="s">
        <v>36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  <c r="AD32">
        <v>2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 t="s">
        <v>36</v>
      </c>
      <c r="AO32" t="s">
        <v>36</v>
      </c>
      <c r="AP32">
        <f t="shared" si="6"/>
        <v>2</v>
      </c>
      <c r="AQ32">
        <f t="shared" si="7"/>
        <v>1</v>
      </c>
      <c r="AR32">
        <f t="shared" si="3"/>
        <v>0.0285714285714286</v>
      </c>
      <c r="AS32">
        <f t="shared" si="4"/>
        <v>5.50812448361333e-5</v>
      </c>
      <c r="AT32">
        <f t="shared" si="5"/>
        <v>1.57374985246095e-6</v>
      </c>
      <c r="AV32">
        <f t="shared" si="8"/>
        <v>9608.5163935189</v>
      </c>
    </row>
    <row r="33" spans="1:48">
      <c r="A33" s="33"/>
      <c r="B33" s="6" t="s">
        <v>69</v>
      </c>
      <c r="C33" s="24" t="s">
        <v>35</v>
      </c>
      <c r="D33" s="34">
        <v>35.8120807949878</v>
      </c>
      <c r="E33" s="35">
        <v>4804.25819675945</v>
      </c>
      <c r="F33" s="35">
        <v>640.984263946208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>
        <v>4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 t="s">
        <v>36</v>
      </c>
      <c r="AO33" t="s">
        <v>36</v>
      </c>
      <c r="AP33">
        <f t="shared" si="6"/>
        <v>4</v>
      </c>
      <c r="AQ33">
        <f t="shared" si="7"/>
        <v>1</v>
      </c>
      <c r="AR33">
        <f t="shared" si="3"/>
        <v>0.0285714285714286</v>
      </c>
      <c r="AS33">
        <f t="shared" si="4"/>
        <v>0.000110162489672267</v>
      </c>
      <c r="AT33">
        <f t="shared" si="5"/>
        <v>3.1474997049219e-6</v>
      </c>
      <c r="AV33">
        <f t="shared" si="8"/>
        <v>19217.0327870378</v>
      </c>
    </row>
    <row r="34" spans="1:48">
      <c r="A34" s="33"/>
      <c r="B34" s="6" t="s">
        <v>70</v>
      </c>
      <c r="C34" s="24" t="s">
        <v>35</v>
      </c>
      <c r="D34" s="34">
        <v>35.8120807949878</v>
      </c>
      <c r="E34" s="35">
        <v>4804.25819675945</v>
      </c>
      <c r="F34" s="35">
        <v>640.984263946208</v>
      </c>
      <c r="G34" t="s">
        <v>36</v>
      </c>
      <c r="H34">
        <v>12</v>
      </c>
      <c r="I34">
        <v>4</v>
      </c>
      <c r="J34">
        <v>4</v>
      </c>
      <c r="K34" t="s">
        <v>36</v>
      </c>
      <c r="L34" t="s">
        <v>36</v>
      </c>
      <c r="M34" t="s">
        <v>36</v>
      </c>
      <c r="N34" t="s">
        <v>36</v>
      </c>
      <c r="O34">
        <v>6</v>
      </c>
      <c r="P34" t="s">
        <v>36</v>
      </c>
      <c r="Q34">
        <v>6</v>
      </c>
      <c r="R34" t="s">
        <v>36</v>
      </c>
      <c r="S34" t="s">
        <v>36</v>
      </c>
      <c r="T34" t="s">
        <v>36</v>
      </c>
      <c r="U34">
        <v>8</v>
      </c>
      <c r="V34" t="s">
        <v>36</v>
      </c>
      <c r="W34">
        <v>6</v>
      </c>
      <c r="X34">
        <v>24</v>
      </c>
      <c r="Y34">
        <v>4</v>
      </c>
      <c r="Z34" t="s">
        <v>36</v>
      </c>
      <c r="AA34" t="s">
        <v>36</v>
      </c>
      <c r="AB34" t="s">
        <v>36</v>
      </c>
      <c r="AC34">
        <v>2</v>
      </c>
      <c r="AD34" t="s">
        <v>36</v>
      </c>
      <c r="AE34">
        <v>6</v>
      </c>
      <c r="AF34" t="s">
        <v>36</v>
      </c>
      <c r="AG34" t="s">
        <v>36</v>
      </c>
      <c r="AH34" t="s">
        <v>36</v>
      </c>
      <c r="AI34">
        <v>16</v>
      </c>
      <c r="AJ34">
        <v>2</v>
      </c>
      <c r="AK34">
        <v>14</v>
      </c>
      <c r="AL34">
        <v>6</v>
      </c>
      <c r="AM34" t="s">
        <v>36</v>
      </c>
      <c r="AN34" t="s">
        <v>36</v>
      </c>
      <c r="AO34" t="s">
        <v>36</v>
      </c>
      <c r="AP34">
        <f t="shared" si="6"/>
        <v>120</v>
      </c>
      <c r="AQ34">
        <f t="shared" si="7"/>
        <v>15</v>
      </c>
      <c r="AR34">
        <f t="shared" si="3"/>
        <v>0.428571428571429</v>
      </c>
      <c r="AS34">
        <f t="shared" si="4"/>
        <v>0.003304874690168</v>
      </c>
      <c r="AT34">
        <f t="shared" si="5"/>
        <v>0.00141637486721486</v>
      </c>
      <c r="AV34">
        <f t="shared" si="8"/>
        <v>576510.983611134</v>
      </c>
    </row>
    <row r="35" spans="1:48">
      <c r="A35" s="33"/>
      <c r="B35" s="6" t="s">
        <v>71</v>
      </c>
      <c r="C35" s="24" t="s">
        <v>35</v>
      </c>
      <c r="D35" s="34">
        <v>35.8120807949878</v>
      </c>
      <c r="E35" s="35">
        <v>4804.25819675945</v>
      </c>
      <c r="F35" s="35">
        <v>640.984263946208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36</v>
      </c>
      <c r="AK35" t="s">
        <v>36</v>
      </c>
      <c r="AL35" t="s">
        <v>36</v>
      </c>
      <c r="AM35">
        <v>4</v>
      </c>
      <c r="AN35" t="s">
        <v>36</v>
      </c>
      <c r="AO35" t="s">
        <v>36</v>
      </c>
      <c r="AP35">
        <f t="shared" si="6"/>
        <v>4</v>
      </c>
      <c r="AQ35">
        <f t="shared" si="7"/>
        <v>1</v>
      </c>
      <c r="AR35">
        <f t="shared" si="3"/>
        <v>0.0285714285714286</v>
      </c>
      <c r="AS35">
        <f t="shared" si="4"/>
        <v>0.000110162489672267</v>
      </c>
      <c r="AT35">
        <f t="shared" si="5"/>
        <v>3.1474997049219e-6</v>
      </c>
      <c r="AV35">
        <f t="shared" si="8"/>
        <v>19217.0327870378</v>
      </c>
    </row>
    <row r="36" spans="1:48">
      <c r="A36" s="33"/>
      <c r="B36" s="6" t="s">
        <v>72</v>
      </c>
      <c r="C36" s="24" t="s">
        <v>35</v>
      </c>
      <c r="D36" s="34">
        <v>35.8120807949878</v>
      </c>
      <c r="E36" s="35">
        <v>4804.25819675945</v>
      </c>
      <c r="F36" s="35">
        <v>640.984263946208</v>
      </c>
      <c r="G36" t="s">
        <v>36</v>
      </c>
      <c r="H36" t="s">
        <v>36</v>
      </c>
      <c r="I36" t="s">
        <v>36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>
        <v>2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 t="s">
        <v>36</v>
      </c>
      <c r="AO36" t="s">
        <v>36</v>
      </c>
      <c r="AP36">
        <f t="shared" si="6"/>
        <v>2</v>
      </c>
      <c r="AQ36">
        <f t="shared" si="7"/>
        <v>1</v>
      </c>
      <c r="AR36">
        <f t="shared" si="3"/>
        <v>0.0285714285714286</v>
      </c>
      <c r="AS36">
        <f t="shared" si="4"/>
        <v>5.50812448361333e-5</v>
      </c>
      <c r="AT36">
        <f t="shared" si="5"/>
        <v>1.57374985246095e-6</v>
      </c>
      <c r="AV36">
        <f t="shared" si="8"/>
        <v>9608.5163935189</v>
      </c>
    </row>
    <row r="37" spans="1:48">
      <c r="A37" s="33"/>
      <c r="B37" s="6" t="s">
        <v>73</v>
      </c>
      <c r="C37" s="24" t="s">
        <v>35</v>
      </c>
      <c r="D37" s="34">
        <v>35.8120807949878</v>
      </c>
      <c r="E37" s="35">
        <v>4804.25819675945</v>
      </c>
      <c r="F37" s="35">
        <v>640.984263946208</v>
      </c>
      <c r="G37" t="s">
        <v>36</v>
      </c>
      <c r="H37">
        <v>2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36</v>
      </c>
      <c r="AK37" t="s">
        <v>36</v>
      </c>
      <c r="AL37" t="s">
        <v>36</v>
      </c>
      <c r="AM37">
        <v>2</v>
      </c>
      <c r="AN37" t="s">
        <v>36</v>
      </c>
      <c r="AO37" t="s">
        <v>36</v>
      </c>
      <c r="AP37">
        <f t="shared" si="6"/>
        <v>4</v>
      </c>
      <c r="AQ37">
        <f t="shared" si="7"/>
        <v>2</v>
      </c>
      <c r="AR37">
        <f t="shared" ref="AR37:AR68" si="9">AQ37/35</f>
        <v>0.0571428571428571</v>
      </c>
      <c r="AS37">
        <f t="shared" ref="AS37:AS68" si="10">AP37/36310</f>
        <v>0.000110162489672267</v>
      </c>
      <c r="AT37">
        <f t="shared" ref="AT37:AT68" si="11">AS37*AR37</f>
        <v>6.29499940984381e-6</v>
      </c>
      <c r="AV37">
        <f t="shared" si="8"/>
        <v>19217.0327870378</v>
      </c>
    </row>
    <row r="38" spans="1:48">
      <c r="A38" s="33"/>
      <c r="B38" s="6" t="s">
        <v>74</v>
      </c>
      <c r="C38" s="24" t="s">
        <v>35</v>
      </c>
      <c r="D38" s="34">
        <v>35.8120807949878</v>
      </c>
      <c r="E38" s="35">
        <v>4804.25819675945</v>
      </c>
      <c r="F38" s="35">
        <v>640.984263946208</v>
      </c>
      <c r="G38" t="s">
        <v>36</v>
      </c>
      <c r="H38">
        <v>4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>
        <v>2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 t="s">
        <v>36</v>
      </c>
      <c r="AO38" t="s">
        <v>36</v>
      </c>
      <c r="AP38">
        <f t="shared" si="6"/>
        <v>6</v>
      </c>
      <c r="AQ38">
        <f t="shared" si="7"/>
        <v>2</v>
      </c>
      <c r="AR38">
        <f t="shared" si="9"/>
        <v>0.0571428571428571</v>
      </c>
      <c r="AS38">
        <f t="shared" si="10"/>
        <v>0.0001652437345084</v>
      </c>
      <c r="AT38">
        <f t="shared" si="11"/>
        <v>9.44249911476571e-6</v>
      </c>
      <c r="AV38">
        <f t="shared" si="8"/>
        <v>28825.5491805567</v>
      </c>
    </row>
    <row r="39" spans="1:48">
      <c r="A39" s="33"/>
      <c r="B39" s="6" t="s">
        <v>75</v>
      </c>
      <c r="C39" s="24" t="s">
        <v>35</v>
      </c>
      <c r="D39" s="34">
        <v>35.8120807949878</v>
      </c>
      <c r="E39" s="35">
        <v>4804.25819675945</v>
      </c>
      <c r="F39" s="35">
        <v>640.984263946208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>
        <v>2</v>
      </c>
      <c r="P39">
        <v>2</v>
      </c>
      <c r="Q39" t="s">
        <v>36</v>
      </c>
      <c r="R39" t="s">
        <v>36</v>
      </c>
      <c r="S39" t="s">
        <v>36</v>
      </c>
      <c r="T39" t="s">
        <v>36</v>
      </c>
      <c r="U39">
        <v>2</v>
      </c>
      <c r="V39" t="s">
        <v>36</v>
      </c>
      <c r="W39" t="s">
        <v>36</v>
      </c>
      <c r="X39">
        <v>14</v>
      </c>
      <c r="Y39" t="s">
        <v>36</v>
      </c>
      <c r="Z39" t="s">
        <v>36</v>
      </c>
      <c r="AA39" t="s">
        <v>36</v>
      </c>
      <c r="AB39">
        <v>10</v>
      </c>
      <c r="AC39" t="s">
        <v>36</v>
      </c>
      <c r="AD39">
        <v>6</v>
      </c>
      <c r="AE39">
        <v>6</v>
      </c>
      <c r="AF39">
        <v>4</v>
      </c>
      <c r="AG39" t="s">
        <v>36</v>
      </c>
      <c r="AH39" t="s">
        <v>36</v>
      </c>
      <c r="AI39">
        <v>4</v>
      </c>
      <c r="AJ39" t="s">
        <v>36</v>
      </c>
      <c r="AK39">
        <v>6</v>
      </c>
      <c r="AL39" t="s">
        <v>36</v>
      </c>
      <c r="AM39">
        <v>6</v>
      </c>
      <c r="AN39" t="s">
        <v>36</v>
      </c>
      <c r="AO39" t="s">
        <v>36</v>
      </c>
      <c r="AP39">
        <f t="shared" si="6"/>
        <v>62</v>
      </c>
      <c r="AQ39">
        <f t="shared" si="7"/>
        <v>11</v>
      </c>
      <c r="AR39">
        <f t="shared" si="9"/>
        <v>0.314285714285714</v>
      </c>
      <c r="AS39">
        <f t="shared" si="10"/>
        <v>0.00170751858992013</v>
      </c>
      <c r="AT39">
        <f t="shared" si="11"/>
        <v>0.000536648699689184</v>
      </c>
      <c r="AV39">
        <f t="shared" si="8"/>
        <v>297864.008199086</v>
      </c>
    </row>
    <row r="40" spans="2:48">
      <c r="B40" s="6" t="s">
        <v>76</v>
      </c>
      <c r="C40" s="24" t="s">
        <v>35</v>
      </c>
      <c r="D40" s="24">
        <v>29.3954023406384</v>
      </c>
      <c r="E40" s="6">
        <v>3062.7814290001</v>
      </c>
      <c r="F40" s="6">
        <v>3062.7814290001</v>
      </c>
      <c r="G40" t="s">
        <v>36</v>
      </c>
      <c r="H40" t="s">
        <v>36</v>
      </c>
      <c r="I40" t="s">
        <v>36</v>
      </c>
      <c r="J40" t="s">
        <v>36</v>
      </c>
      <c r="K40">
        <v>2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 t="s">
        <v>36</v>
      </c>
      <c r="AO40" t="s">
        <v>36</v>
      </c>
      <c r="AP40">
        <f t="shared" si="6"/>
        <v>2</v>
      </c>
      <c r="AQ40">
        <f t="shared" si="7"/>
        <v>1</v>
      </c>
      <c r="AR40">
        <f t="shared" si="9"/>
        <v>0.0285714285714286</v>
      </c>
      <c r="AS40">
        <f t="shared" si="10"/>
        <v>5.50812448361333e-5</v>
      </c>
      <c r="AT40">
        <f t="shared" si="11"/>
        <v>1.57374985246095e-6</v>
      </c>
      <c r="AV40">
        <f t="shared" si="8"/>
        <v>6125.5628580002</v>
      </c>
    </row>
    <row r="41" spans="1:48">
      <c r="A41" s="36" t="s">
        <v>77</v>
      </c>
      <c r="B41" s="6" t="s">
        <v>78</v>
      </c>
      <c r="C41" s="24" t="s">
        <v>35</v>
      </c>
      <c r="D41" s="37">
        <v>261.142150308995</v>
      </c>
      <c r="E41" s="18">
        <v>445572.580957134</v>
      </c>
      <c r="F41" s="18">
        <v>445572.580957134</v>
      </c>
      <c r="G41" t="s">
        <v>36</v>
      </c>
      <c r="H41" t="s">
        <v>36</v>
      </c>
      <c r="I41" t="s">
        <v>36</v>
      </c>
      <c r="J41" t="s">
        <v>36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>
        <v>2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36</v>
      </c>
      <c r="AK41" t="s">
        <v>36</v>
      </c>
      <c r="AL41" t="s">
        <v>36</v>
      </c>
      <c r="AM41" t="s">
        <v>36</v>
      </c>
      <c r="AN41" t="s">
        <v>36</v>
      </c>
      <c r="AO41" t="s">
        <v>36</v>
      </c>
      <c r="AP41">
        <f t="shared" si="6"/>
        <v>2</v>
      </c>
      <c r="AQ41">
        <f t="shared" si="7"/>
        <v>1</v>
      </c>
      <c r="AR41">
        <f t="shared" si="9"/>
        <v>0.0285714285714286</v>
      </c>
      <c r="AS41">
        <f t="shared" si="10"/>
        <v>5.50812448361333e-5</v>
      </c>
      <c r="AT41">
        <f t="shared" si="11"/>
        <v>1.57374985246095e-6</v>
      </c>
      <c r="AV41">
        <f t="shared" si="8"/>
        <v>891145.161914268</v>
      </c>
    </row>
    <row r="42" spans="1:48">
      <c r="A42" s="36"/>
      <c r="B42" s="6" t="s">
        <v>79</v>
      </c>
      <c r="C42" s="24" t="s">
        <v>35</v>
      </c>
      <c r="D42" s="37">
        <v>261.142150308995</v>
      </c>
      <c r="E42" s="18">
        <v>445572.580957134</v>
      </c>
      <c r="F42" s="18">
        <v>445572.580957134</v>
      </c>
      <c r="G42" t="s">
        <v>36</v>
      </c>
      <c r="H42" t="s">
        <v>36</v>
      </c>
      <c r="I42" t="s">
        <v>36</v>
      </c>
      <c r="J42" t="s">
        <v>36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>
        <v>2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 t="s">
        <v>36</v>
      </c>
      <c r="AO42" t="s">
        <v>36</v>
      </c>
      <c r="AP42">
        <f t="shared" si="6"/>
        <v>2</v>
      </c>
      <c r="AQ42">
        <f t="shared" si="7"/>
        <v>1</v>
      </c>
      <c r="AR42">
        <f t="shared" si="9"/>
        <v>0.0285714285714286</v>
      </c>
      <c r="AS42">
        <f t="shared" si="10"/>
        <v>5.50812448361333e-5</v>
      </c>
      <c r="AT42">
        <f t="shared" si="11"/>
        <v>1.57374985246095e-6</v>
      </c>
      <c r="AV42">
        <f t="shared" si="8"/>
        <v>891145.161914268</v>
      </c>
    </row>
    <row r="43" spans="1:48">
      <c r="A43" s="36"/>
      <c r="B43" s="6" t="s">
        <v>80</v>
      </c>
      <c r="C43" s="24" t="s">
        <v>35</v>
      </c>
      <c r="D43" s="37">
        <v>261.142150308995</v>
      </c>
      <c r="E43" s="18">
        <v>445572.580957134</v>
      </c>
      <c r="F43" s="18">
        <v>445572.580957134</v>
      </c>
      <c r="G43" t="s">
        <v>36</v>
      </c>
      <c r="H43" t="s">
        <v>36</v>
      </c>
      <c r="I43" t="s">
        <v>36</v>
      </c>
      <c r="J43" t="s">
        <v>36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36</v>
      </c>
      <c r="AK43" t="s">
        <v>36</v>
      </c>
      <c r="AL43">
        <v>4</v>
      </c>
      <c r="AM43" t="s">
        <v>36</v>
      </c>
      <c r="AN43" t="s">
        <v>36</v>
      </c>
      <c r="AO43" t="s">
        <v>36</v>
      </c>
      <c r="AP43">
        <f t="shared" si="6"/>
        <v>4</v>
      </c>
      <c r="AQ43">
        <f t="shared" si="7"/>
        <v>1</v>
      </c>
      <c r="AR43">
        <f t="shared" si="9"/>
        <v>0.0285714285714286</v>
      </c>
      <c r="AS43">
        <f t="shared" si="10"/>
        <v>0.000110162489672267</v>
      </c>
      <c r="AT43">
        <f t="shared" si="11"/>
        <v>3.1474997049219e-6</v>
      </c>
      <c r="AV43">
        <f t="shared" si="8"/>
        <v>1782290.32382854</v>
      </c>
    </row>
    <row r="44" spans="2:48">
      <c r="B44" s="6" t="s">
        <v>81</v>
      </c>
      <c r="C44" s="24" t="s">
        <v>35</v>
      </c>
      <c r="D44" s="24">
        <v>261.142150308995</v>
      </c>
      <c r="E44" s="6">
        <v>445572.580957134</v>
      </c>
      <c r="F44" s="6">
        <v>445572.580957134</v>
      </c>
      <c r="G44">
        <v>2</v>
      </c>
      <c r="H44" t="s">
        <v>36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>
        <v>2</v>
      </c>
      <c r="R44" t="s">
        <v>36</v>
      </c>
      <c r="S44" t="s">
        <v>36</v>
      </c>
      <c r="T44" t="s">
        <v>36</v>
      </c>
      <c r="U44">
        <v>2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>
        <v>2</v>
      </c>
      <c r="AC44">
        <v>6</v>
      </c>
      <c r="AD44">
        <v>2</v>
      </c>
      <c r="AE44">
        <v>2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>
        <v>4</v>
      </c>
      <c r="AM44">
        <v>4</v>
      </c>
      <c r="AN44" t="s">
        <v>36</v>
      </c>
      <c r="AO44" t="s">
        <v>36</v>
      </c>
      <c r="AP44">
        <f t="shared" si="6"/>
        <v>26</v>
      </c>
      <c r="AQ44">
        <f t="shared" si="7"/>
        <v>9</v>
      </c>
      <c r="AR44">
        <f t="shared" si="9"/>
        <v>0.257142857142857</v>
      </c>
      <c r="AS44">
        <f t="shared" si="10"/>
        <v>0.000716056182869733</v>
      </c>
      <c r="AT44">
        <f t="shared" si="11"/>
        <v>0.000184128732737931</v>
      </c>
      <c r="AV44">
        <f t="shared" si="8"/>
        <v>11584887.1048855</v>
      </c>
    </row>
    <row r="45" spans="2:48">
      <c r="B45" s="32" t="s">
        <v>82</v>
      </c>
      <c r="C45" s="24" t="s">
        <v>35</v>
      </c>
      <c r="D45" s="24"/>
      <c r="G45" t="s">
        <v>36</v>
      </c>
      <c r="H45" t="s">
        <v>36</v>
      </c>
      <c r="I45" t="s">
        <v>36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>
        <v>2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36</v>
      </c>
      <c r="AK45" t="s">
        <v>36</v>
      </c>
      <c r="AL45" t="s">
        <v>36</v>
      </c>
      <c r="AM45" t="s">
        <v>36</v>
      </c>
      <c r="AN45" t="s">
        <v>36</v>
      </c>
      <c r="AO45" t="s">
        <v>36</v>
      </c>
      <c r="AP45">
        <f t="shared" si="6"/>
        <v>2</v>
      </c>
      <c r="AQ45">
        <f t="shared" si="7"/>
        <v>1</v>
      </c>
      <c r="AR45">
        <f t="shared" si="9"/>
        <v>0.0285714285714286</v>
      </c>
      <c r="AS45">
        <f t="shared" si="10"/>
        <v>5.50812448361333e-5</v>
      </c>
      <c r="AT45">
        <f t="shared" si="11"/>
        <v>1.57374985246095e-6</v>
      </c>
      <c r="AV45">
        <f t="shared" si="8"/>
        <v>0</v>
      </c>
    </row>
    <row r="46" spans="2:48">
      <c r="B46" s="32" t="s">
        <v>83</v>
      </c>
      <c r="C46" s="24" t="s">
        <v>35</v>
      </c>
      <c r="D46" s="24"/>
      <c r="G46">
        <v>4</v>
      </c>
      <c r="H46" t="s">
        <v>36</v>
      </c>
      <c r="I46" t="s">
        <v>36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>
        <v>4</v>
      </c>
      <c r="R46">
        <v>4</v>
      </c>
      <c r="S46" t="s">
        <v>36</v>
      </c>
      <c r="T46" t="s">
        <v>36</v>
      </c>
      <c r="U46">
        <v>6</v>
      </c>
      <c r="V46" t="s">
        <v>36</v>
      </c>
      <c r="W46">
        <v>8</v>
      </c>
      <c r="X46">
        <v>52</v>
      </c>
      <c r="Y46">
        <v>4</v>
      </c>
      <c r="Z46">
        <v>4</v>
      </c>
      <c r="AA46" t="s">
        <v>36</v>
      </c>
      <c r="AB46">
        <v>4</v>
      </c>
      <c r="AC46">
        <v>4</v>
      </c>
      <c r="AD46" t="s">
        <v>36</v>
      </c>
      <c r="AE46">
        <v>2</v>
      </c>
      <c r="AF46" t="s">
        <v>36</v>
      </c>
      <c r="AG46">
        <v>2</v>
      </c>
      <c r="AH46" t="s">
        <v>36</v>
      </c>
      <c r="AI46">
        <v>6</v>
      </c>
      <c r="AJ46">
        <v>18</v>
      </c>
      <c r="AK46">
        <v>2</v>
      </c>
      <c r="AL46">
        <v>6</v>
      </c>
      <c r="AM46">
        <v>22</v>
      </c>
      <c r="AN46">
        <v>2</v>
      </c>
      <c r="AO46">
        <v>16</v>
      </c>
      <c r="AP46">
        <f t="shared" si="6"/>
        <v>170</v>
      </c>
      <c r="AQ46">
        <f t="shared" si="7"/>
        <v>19</v>
      </c>
      <c r="AR46">
        <f t="shared" si="9"/>
        <v>0.542857142857143</v>
      </c>
      <c r="AS46">
        <f t="shared" si="10"/>
        <v>0.00468190581107133</v>
      </c>
      <c r="AT46">
        <f t="shared" si="11"/>
        <v>0.00254160601172444</v>
      </c>
      <c r="AV46">
        <f t="shared" si="8"/>
        <v>0</v>
      </c>
    </row>
    <row r="47" spans="2:48">
      <c r="B47" s="32" t="s">
        <v>84</v>
      </c>
      <c r="C47" s="24" t="s">
        <v>35</v>
      </c>
      <c r="D47" s="24"/>
      <c r="G47" t="s">
        <v>36</v>
      </c>
      <c r="H47" t="s">
        <v>36</v>
      </c>
      <c r="I47" t="s">
        <v>36</v>
      </c>
      <c r="J47" t="s">
        <v>36</v>
      </c>
      <c r="K47" t="s">
        <v>36</v>
      </c>
      <c r="L47" t="s">
        <v>36</v>
      </c>
      <c r="M47" t="s">
        <v>36</v>
      </c>
      <c r="N47" t="s">
        <v>36</v>
      </c>
      <c r="O47">
        <v>2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 t="s">
        <v>36</v>
      </c>
      <c r="W47">
        <v>4</v>
      </c>
      <c r="X47" t="s">
        <v>36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36</v>
      </c>
      <c r="AK47" t="s">
        <v>36</v>
      </c>
      <c r="AL47" t="s">
        <v>36</v>
      </c>
      <c r="AM47" t="s">
        <v>36</v>
      </c>
      <c r="AN47" t="s">
        <v>36</v>
      </c>
      <c r="AO47" t="s">
        <v>36</v>
      </c>
      <c r="AP47">
        <f t="shared" si="6"/>
        <v>6</v>
      </c>
      <c r="AQ47">
        <f t="shared" si="7"/>
        <v>2</v>
      </c>
      <c r="AR47">
        <f t="shared" si="9"/>
        <v>0.0571428571428571</v>
      </c>
      <c r="AS47">
        <f t="shared" si="10"/>
        <v>0.0001652437345084</v>
      </c>
      <c r="AT47">
        <f t="shared" si="11"/>
        <v>9.44249911476571e-6</v>
      </c>
      <c r="AV47">
        <f t="shared" si="8"/>
        <v>0</v>
      </c>
    </row>
    <row r="48" spans="2:48">
      <c r="B48" s="32" t="s">
        <v>85</v>
      </c>
      <c r="C48" s="24" t="s">
        <v>35</v>
      </c>
      <c r="D48" s="24"/>
      <c r="G48" t="s">
        <v>36</v>
      </c>
      <c r="H48" t="s">
        <v>36</v>
      </c>
      <c r="I48" t="s">
        <v>36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>
        <v>2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>
        <v>2</v>
      </c>
      <c r="AD48">
        <v>8</v>
      </c>
      <c r="AE48">
        <v>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>
        <v>2</v>
      </c>
      <c r="AL48" t="s">
        <v>36</v>
      </c>
      <c r="AM48" t="s">
        <v>36</v>
      </c>
      <c r="AN48" t="s">
        <v>36</v>
      </c>
      <c r="AO48" t="s">
        <v>36</v>
      </c>
      <c r="AP48">
        <f t="shared" si="6"/>
        <v>20</v>
      </c>
      <c r="AQ48">
        <f t="shared" si="7"/>
        <v>5</v>
      </c>
      <c r="AR48">
        <f t="shared" si="9"/>
        <v>0.142857142857143</v>
      </c>
      <c r="AS48">
        <f t="shared" si="10"/>
        <v>0.000550812448361333</v>
      </c>
      <c r="AT48">
        <f t="shared" si="11"/>
        <v>7.86874926230476e-5</v>
      </c>
      <c r="AV48">
        <f t="shared" si="8"/>
        <v>0</v>
      </c>
    </row>
    <row r="49" spans="2:48">
      <c r="B49" s="32" t="s">
        <v>86</v>
      </c>
      <c r="C49" s="24" t="s">
        <v>35</v>
      </c>
      <c r="D49" s="24"/>
      <c r="G49" t="s">
        <v>36</v>
      </c>
      <c r="H49" t="s">
        <v>36</v>
      </c>
      <c r="I49" t="s">
        <v>36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>
        <v>2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36</v>
      </c>
      <c r="AK49" t="s">
        <v>36</v>
      </c>
      <c r="AL49">
        <v>4</v>
      </c>
      <c r="AM49" t="s">
        <v>36</v>
      </c>
      <c r="AN49" t="s">
        <v>36</v>
      </c>
      <c r="AO49" t="s">
        <v>36</v>
      </c>
      <c r="AP49">
        <f t="shared" si="6"/>
        <v>6</v>
      </c>
      <c r="AQ49">
        <f t="shared" si="7"/>
        <v>2</v>
      </c>
      <c r="AR49">
        <f t="shared" si="9"/>
        <v>0.0571428571428571</v>
      </c>
      <c r="AS49">
        <f t="shared" si="10"/>
        <v>0.0001652437345084</v>
      </c>
      <c r="AT49">
        <f t="shared" si="11"/>
        <v>9.44249911476571e-6</v>
      </c>
      <c r="AV49">
        <f t="shared" si="8"/>
        <v>0</v>
      </c>
    </row>
    <row r="50" spans="2:48">
      <c r="B50" s="32" t="s">
        <v>87</v>
      </c>
      <c r="C50" s="24" t="s">
        <v>35</v>
      </c>
      <c r="D50" s="24"/>
      <c r="G50">
        <v>20</v>
      </c>
      <c r="H50">
        <v>8</v>
      </c>
      <c r="I50">
        <v>8</v>
      </c>
      <c r="J50">
        <v>4</v>
      </c>
      <c r="K50">
        <v>4</v>
      </c>
      <c r="L50">
        <v>4</v>
      </c>
      <c r="M50">
        <v>6</v>
      </c>
      <c r="N50">
        <v>4</v>
      </c>
      <c r="O50">
        <v>10</v>
      </c>
      <c r="P50">
        <v>6</v>
      </c>
      <c r="Q50">
        <v>14</v>
      </c>
      <c r="R50">
        <v>8</v>
      </c>
      <c r="S50">
        <v>6</v>
      </c>
      <c r="T50" t="s">
        <v>36</v>
      </c>
      <c r="U50">
        <v>2</v>
      </c>
      <c r="V50" t="s">
        <v>36</v>
      </c>
      <c r="W50">
        <v>22</v>
      </c>
      <c r="X50">
        <v>60</v>
      </c>
      <c r="Y50">
        <v>12</v>
      </c>
      <c r="Z50">
        <v>8</v>
      </c>
      <c r="AA50" t="s">
        <v>36</v>
      </c>
      <c r="AB50">
        <v>6</v>
      </c>
      <c r="AC50">
        <v>24</v>
      </c>
      <c r="AD50">
        <v>36</v>
      </c>
      <c r="AE50">
        <v>2</v>
      </c>
      <c r="AF50">
        <v>4</v>
      </c>
      <c r="AG50" t="s">
        <v>36</v>
      </c>
      <c r="AH50" t="s">
        <v>36</v>
      </c>
      <c r="AI50">
        <v>10</v>
      </c>
      <c r="AJ50">
        <v>8</v>
      </c>
      <c r="AK50">
        <v>12</v>
      </c>
      <c r="AL50">
        <v>26</v>
      </c>
      <c r="AM50">
        <v>38</v>
      </c>
      <c r="AN50">
        <v>4</v>
      </c>
      <c r="AO50">
        <v>12</v>
      </c>
      <c r="AP50">
        <f t="shared" si="6"/>
        <v>388</v>
      </c>
      <c r="AQ50">
        <f t="shared" si="7"/>
        <v>30</v>
      </c>
      <c r="AR50">
        <f t="shared" si="9"/>
        <v>0.857142857142857</v>
      </c>
      <c r="AS50">
        <f t="shared" si="10"/>
        <v>0.0106857614982099</v>
      </c>
      <c r="AT50">
        <f t="shared" si="11"/>
        <v>0.00915922414132274</v>
      </c>
      <c r="AV50">
        <f t="shared" si="8"/>
        <v>0</v>
      </c>
    </row>
    <row r="51" spans="2:48">
      <c r="B51" s="32" t="s">
        <v>88</v>
      </c>
      <c r="C51" s="24" t="s">
        <v>35</v>
      </c>
      <c r="D51" s="24"/>
      <c r="G51" t="s">
        <v>36</v>
      </c>
      <c r="H51" t="s">
        <v>36</v>
      </c>
      <c r="I51" t="s">
        <v>36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>
        <v>2</v>
      </c>
      <c r="AJ51" t="s">
        <v>36</v>
      </c>
      <c r="AK51" t="s">
        <v>36</v>
      </c>
      <c r="AL51" t="s">
        <v>36</v>
      </c>
      <c r="AM51" t="s">
        <v>36</v>
      </c>
      <c r="AN51" t="s">
        <v>36</v>
      </c>
      <c r="AO51" t="s">
        <v>36</v>
      </c>
      <c r="AP51">
        <f t="shared" si="6"/>
        <v>2</v>
      </c>
      <c r="AQ51">
        <f t="shared" si="7"/>
        <v>1</v>
      </c>
      <c r="AR51">
        <f t="shared" si="9"/>
        <v>0.0285714285714286</v>
      </c>
      <c r="AS51">
        <f t="shared" si="10"/>
        <v>5.50812448361333e-5</v>
      </c>
      <c r="AT51">
        <f t="shared" si="11"/>
        <v>1.57374985246095e-6</v>
      </c>
      <c r="AV51">
        <f t="shared" si="8"/>
        <v>0</v>
      </c>
    </row>
    <row r="52" spans="1:48">
      <c r="A52" s="38" t="s">
        <v>89</v>
      </c>
      <c r="B52" s="6" t="s">
        <v>90</v>
      </c>
      <c r="C52" s="24" t="s">
        <v>35</v>
      </c>
      <c r="D52" s="34">
        <v>25.3604036949555</v>
      </c>
      <c r="E52" s="35">
        <v>2187.33349515908</v>
      </c>
      <c r="F52" s="35">
        <v>19.3366935090802</v>
      </c>
      <c r="G52" t="s">
        <v>36</v>
      </c>
      <c r="H52">
        <v>2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>
        <v>2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>
        <v>6</v>
      </c>
      <c r="X52">
        <v>2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36</v>
      </c>
      <c r="AK52" t="s">
        <v>36</v>
      </c>
      <c r="AL52" t="s">
        <v>36</v>
      </c>
      <c r="AM52" t="s">
        <v>36</v>
      </c>
      <c r="AN52" t="s">
        <v>36</v>
      </c>
      <c r="AO52" t="s">
        <v>36</v>
      </c>
      <c r="AP52">
        <f t="shared" si="6"/>
        <v>12</v>
      </c>
      <c r="AQ52">
        <f t="shared" si="7"/>
        <v>4</v>
      </c>
      <c r="AR52">
        <f t="shared" si="9"/>
        <v>0.114285714285714</v>
      </c>
      <c r="AS52">
        <f t="shared" si="10"/>
        <v>0.0003304874690168</v>
      </c>
      <c r="AT52">
        <f t="shared" si="11"/>
        <v>3.77699964590628e-5</v>
      </c>
      <c r="AV52">
        <f t="shared" si="8"/>
        <v>26248.001941909</v>
      </c>
    </row>
    <row r="53" spans="2:48">
      <c r="B53" s="6" t="s">
        <v>91</v>
      </c>
      <c r="C53" s="24" t="s">
        <v>35</v>
      </c>
      <c r="D53" s="24">
        <v>25.3604036949555</v>
      </c>
      <c r="E53" s="6">
        <v>2187.33349515908</v>
      </c>
      <c r="F53" s="6">
        <v>2187.33349515908</v>
      </c>
      <c r="G53" t="s">
        <v>36</v>
      </c>
      <c r="H53" t="s">
        <v>36</v>
      </c>
      <c r="I53" t="s">
        <v>36</v>
      </c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>
        <v>2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36</v>
      </c>
      <c r="AM53" t="s">
        <v>36</v>
      </c>
      <c r="AN53" t="s">
        <v>36</v>
      </c>
      <c r="AO53" t="s">
        <v>36</v>
      </c>
      <c r="AP53">
        <f t="shared" si="6"/>
        <v>2</v>
      </c>
      <c r="AQ53">
        <f t="shared" si="7"/>
        <v>1</v>
      </c>
      <c r="AR53">
        <f t="shared" si="9"/>
        <v>0.0285714285714286</v>
      </c>
      <c r="AS53">
        <f t="shared" si="10"/>
        <v>5.50812448361333e-5</v>
      </c>
      <c r="AT53">
        <f t="shared" si="11"/>
        <v>1.57374985246095e-6</v>
      </c>
      <c r="AV53">
        <f t="shared" si="8"/>
        <v>4374.66699031816</v>
      </c>
    </row>
    <row r="54" spans="1:48">
      <c r="A54" s="39" t="s">
        <v>92</v>
      </c>
      <c r="B54" s="6" t="s">
        <v>93</v>
      </c>
      <c r="C54" s="24" t="s">
        <v>35</v>
      </c>
      <c r="D54" s="34">
        <v>37.2638503764004</v>
      </c>
      <c r="E54" s="40">
        <v>5259.86952653502</v>
      </c>
      <c r="F54" s="40">
        <v>930.869315925701</v>
      </c>
      <c r="G54" t="s">
        <v>36</v>
      </c>
      <c r="H54" t="s">
        <v>36</v>
      </c>
      <c r="I54" t="s">
        <v>36</v>
      </c>
      <c r="J54" t="s">
        <v>36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>
        <v>2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 t="s">
        <v>36</v>
      </c>
      <c r="AO54" t="s">
        <v>36</v>
      </c>
      <c r="AP54">
        <f t="shared" si="6"/>
        <v>2</v>
      </c>
      <c r="AQ54">
        <f t="shared" si="7"/>
        <v>1</v>
      </c>
      <c r="AR54">
        <f t="shared" si="9"/>
        <v>0.0285714285714286</v>
      </c>
      <c r="AS54">
        <f t="shared" si="10"/>
        <v>5.50812448361333e-5</v>
      </c>
      <c r="AT54">
        <f t="shared" si="11"/>
        <v>1.57374985246095e-6</v>
      </c>
      <c r="AV54">
        <f t="shared" si="8"/>
        <v>10519.73905307</v>
      </c>
    </row>
    <row r="55" spans="1:48">
      <c r="A55" s="27"/>
      <c r="B55" s="6" t="s">
        <v>94</v>
      </c>
      <c r="C55" s="24" t="s">
        <v>35</v>
      </c>
      <c r="D55" s="34">
        <v>37.2638503764004</v>
      </c>
      <c r="E55" s="40">
        <v>5259.86952653502</v>
      </c>
      <c r="F55" s="40">
        <v>930.869315925701</v>
      </c>
      <c r="G55" t="s">
        <v>36</v>
      </c>
      <c r="H55" t="s">
        <v>36</v>
      </c>
      <c r="I55" t="s">
        <v>36</v>
      </c>
      <c r="J55">
        <v>6</v>
      </c>
      <c r="K55" t="s">
        <v>36</v>
      </c>
      <c r="L55" t="s">
        <v>36</v>
      </c>
      <c r="M55" t="s">
        <v>36</v>
      </c>
      <c r="N55">
        <v>20</v>
      </c>
      <c r="O55">
        <v>10</v>
      </c>
      <c r="P55">
        <v>12</v>
      </c>
      <c r="Q55">
        <v>12</v>
      </c>
      <c r="R55">
        <v>6</v>
      </c>
      <c r="S55">
        <v>6</v>
      </c>
      <c r="T55" t="s">
        <v>36</v>
      </c>
      <c r="U55" t="s">
        <v>36</v>
      </c>
      <c r="V55" t="s">
        <v>36</v>
      </c>
      <c r="W55">
        <v>8</v>
      </c>
      <c r="X55">
        <v>6</v>
      </c>
      <c r="Y55">
        <v>18</v>
      </c>
      <c r="Z55" t="s">
        <v>36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  <c r="AH55" t="s">
        <v>36</v>
      </c>
      <c r="AI55">
        <v>10</v>
      </c>
      <c r="AJ55">
        <v>2</v>
      </c>
      <c r="AK55">
        <v>2</v>
      </c>
      <c r="AL55">
        <v>18</v>
      </c>
      <c r="AM55">
        <v>2</v>
      </c>
      <c r="AN55">
        <v>2</v>
      </c>
      <c r="AO55">
        <v>2</v>
      </c>
      <c r="AP55">
        <f t="shared" si="6"/>
        <v>142</v>
      </c>
      <c r="AQ55">
        <f t="shared" si="7"/>
        <v>17</v>
      </c>
      <c r="AR55">
        <f t="shared" si="9"/>
        <v>0.485714285714286</v>
      </c>
      <c r="AS55">
        <f t="shared" si="10"/>
        <v>0.00391076838336546</v>
      </c>
      <c r="AT55">
        <f t="shared" si="11"/>
        <v>0.00189951607192037</v>
      </c>
      <c r="AV55">
        <f t="shared" si="8"/>
        <v>746901.472767973</v>
      </c>
    </row>
    <row r="56" spans="1:48">
      <c r="A56" s="27"/>
      <c r="B56" s="6" t="s">
        <v>95</v>
      </c>
      <c r="C56" s="24" t="s">
        <v>35</v>
      </c>
      <c r="D56" s="34">
        <v>37.2638503764004</v>
      </c>
      <c r="E56" s="40">
        <v>5259.86952653502</v>
      </c>
      <c r="F56" s="40">
        <v>930.869315925701</v>
      </c>
      <c r="G56" t="s">
        <v>36</v>
      </c>
      <c r="H56" t="s">
        <v>36</v>
      </c>
      <c r="I56" t="s">
        <v>36</v>
      </c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36</v>
      </c>
      <c r="AM56">
        <v>8</v>
      </c>
      <c r="AN56" t="s">
        <v>36</v>
      </c>
      <c r="AO56" t="s">
        <v>36</v>
      </c>
      <c r="AP56">
        <f t="shared" si="6"/>
        <v>8</v>
      </c>
      <c r="AQ56">
        <f t="shared" si="7"/>
        <v>1</v>
      </c>
      <c r="AR56">
        <f t="shared" si="9"/>
        <v>0.0285714285714286</v>
      </c>
      <c r="AS56">
        <f t="shared" si="10"/>
        <v>0.000220324979344533</v>
      </c>
      <c r="AT56">
        <f t="shared" si="11"/>
        <v>6.29499940984381e-6</v>
      </c>
      <c r="AV56">
        <f t="shared" si="8"/>
        <v>42078.9562122802</v>
      </c>
    </row>
    <row r="57" spans="1:48">
      <c r="A57" s="27"/>
      <c r="B57" s="6" t="s">
        <v>96</v>
      </c>
      <c r="C57" s="24" t="s">
        <v>35</v>
      </c>
      <c r="D57" s="34">
        <v>37.2638503764004</v>
      </c>
      <c r="E57" s="40">
        <v>5259.86952653502</v>
      </c>
      <c r="F57" s="40">
        <v>930.869315925701</v>
      </c>
      <c r="G57" t="s">
        <v>36</v>
      </c>
      <c r="H57" t="s">
        <v>36</v>
      </c>
      <c r="I57" t="s">
        <v>36</v>
      </c>
      <c r="J57" t="s">
        <v>36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>
        <v>2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 t="s">
        <v>36</v>
      </c>
      <c r="AO57" t="s">
        <v>36</v>
      </c>
      <c r="AP57">
        <f t="shared" si="6"/>
        <v>2</v>
      </c>
      <c r="AQ57">
        <f t="shared" si="7"/>
        <v>1</v>
      </c>
      <c r="AR57">
        <f t="shared" si="9"/>
        <v>0.0285714285714286</v>
      </c>
      <c r="AS57">
        <f t="shared" si="10"/>
        <v>5.50812448361333e-5</v>
      </c>
      <c r="AT57">
        <f t="shared" si="11"/>
        <v>1.57374985246095e-6</v>
      </c>
      <c r="AV57">
        <f t="shared" si="8"/>
        <v>10519.73905307</v>
      </c>
    </row>
    <row r="58" spans="1:48">
      <c r="A58" s="27"/>
      <c r="B58" s="6" t="s">
        <v>97</v>
      </c>
      <c r="C58" s="24" t="s">
        <v>35</v>
      </c>
      <c r="D58" s="34">
        <v>37.2638503764004</v>
      </c>
      <c r="E58" s="40">
        <v>5259.86952653502</v>
      </c>
      <c r="F58" s="40">
        <v>930.869315925701</v>
      </c>
      <c r="G58" t="s">
        <v>36</v>
      </c>
      <c r="H58" t="s">
        <v>36</v>
      </c>
      <c r="I58" t="s">
        <v>36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>
        <v>2</v>
      </c>
      <c r="Q58">
        <v>2</v>
      </c>
      <c r="R58" t="s">
        <v>36</v>
      </c>
      <c r="S58" t="s">
        <v>36</v>
      </c>
      <c r="T58" t="s">
        <v>36</v>
      </c>
      <c r="U58">
        <v>4</v>
      </c>
      <c r="V58" t="s">
        <v>36</v>
      </c>
      <c r="W58" t="s">
        <v>36</v>
      </c>
      <c r="X58">
        <v>6</v>
      </c>
      <c r="Y58">
        <v>6</v>
      </c>
      <c r="Z58" t="s">
        <v>36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>
        <v>2</v>
      </c>
      <c r="AH58" t="s">
        <v>36</v>
      </c>
      <c r="AI58" t="s">
        <v>36</v>
      </c>
      <c r="AJ58">
        <v>4</v>
      </c>
      <c r="AK58">
        <v>12</v>
      </c>
      <c r="AL58">
        <v>6</v>
      </c>
      <c r="AM58">
        <v>2</v>
      </c>
      <c r="AN58" t="s">
        <v>36</v>
      </c>
      <c r="AO58" t="s">
        <v>36</v>
      </c>
      <c r="AP58">
        <f t="shared" si="6"/>
        <v>46</v>
      </c>
      <c r="AQ58">
        <f t="shared" si="7"/>
        <v>10</v>
      </c>
      <c r="AR58">
        <f t="shared" si="9"/>
        <v>0.285714285714286</v>
      </c>
      <c r="AS58">
        <f t="shared" si="10"/>
        <v>0.00126686863123107</v>
      </c>
      <c r="AT58">
        <f t="shared" si="11"/>
        <v>0.000361962466066019</v>
      </c>
      <c r="AV58">
        <f t="shared" si="8"/>
        <v>241953.998220611</v>
      </c>
    </row>
    <row r="59" spans="2:48">
      <c r="B59" s="6" t="s">
        <v>98</v>
      </c>
      <c r="C59" s="24" t="s">
        <v>35</v>
      </c>
      <c r="D59" s="29">
        <v>28.1029334498463</v>
      </c>
      <c r="E59" s="7">
        <v>2764.34807220614</v>
      </c>
      <c r="F59" s="7">
        <v>107.787756579294</v>
      </c>
      <c r="G59" t="s">
        <v>36</v>
      </c>
      <c r="H59" t="s">
        <v>36</v>
      </c>
      <c r="I59" t="s">
        <v>36</v>
      </c>
      <c r="J59" t="s">
        <v>36</v>
      </c>
      <c r="K59" t="s">
        <v>36</v>
      </c>
      <c r="L59" t="s">
        <v>36</v>
      </c>
      <c r="M59" t="s">
        <v>36</v>
      </c>
      <c r="N59" t="s">
        <v>36</v>
      </c>
      <c r="O59">
        <v>4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>
        <v>6</v>
      </c>
      <c r="X59">
        <v>8</v>
      </c>
      <c r="Y59">
        <v>8</v>
      </c>
      <c r="Z59" t="s">
        <v>36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>
        <v>6</v>
      </c>
      <c r="AJ59" t="s">
        <v>36</v>
      </c>
      <c r="AK59" t="s">
        <v>36</v>
      </c>
      <c r="AL59" t="s">
        <v>36</v>
      </c>
      <c r="AM59">
        <v>4</v>
      </c>
      <c r="AN59" t="s">
        <v>36</v>
      </c>
      <c r="AO59" t="s">
        <v>36</v>
      </c>
      <c r="AP59">
        <f t="shared" si="6"/>
        <v>36</v>
      </c>
      <c r="AQ59">
        <f t="shared" si="7"/>
        <v>6</v>
      </c>
      <c r="AR59">
        <f t="shared" si="9"/>
        <v>0.171428571428571</v>
      </c>
      <c r="AS59">
        <f t="shared" si="10"/>
        <v>0.000991462407050399</v>
      </c>
      <c r="AT59">
        <f t="shared" si="11"/>
        <v>0.000169964984065783</v>
      </c>
      <c r="AV59">
        <f t="shared" si="8"/>
        <v>99516.530599421</v>
      </c>
    </row>
    <row r="60" spans="1:48">
      <c r="A60" s="39" t="s">
        <v>92</v>
      </c>
      <c r="B60" s="6" t="s">
        <v>99</v>
      </c>
      <c r="C60" s="24" t="s">
        <v>35</v>
      </c>
      <c r="D60" s="34">
        <v>37.2638503764004</v>
      </c>
      <c r="E60" s="40">
        <v>5259.86952653502</v>
      </c>
      <c r="F60" s="40">
        <v>930.869315925701</v>
      </c>
      <c r="G60" t="s">
        <v>36</v>
      </c>
      <c r="H60" t="s">
        <v>36</v>
      </c>
      <c r="I60" t="s">
        <v>36</v>
      </c>
      <c r="J60" t="s">
        <v>36</v>
      </c>
      <c r="K60" t="s">
        <v>36</v>
      </c>
      <c r="L60" t="s">
        <v>36</v>
      </c>
      <c r="M60" t="s">
        <v>36</v>
      </c>
      <c r="N60" t="s">
        <v>36</v>
      </c>
      <c r="O60">
        <v>2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>
        <v>4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>
        <v>2</v>
      </c>
      <c r="AM60">
        <v>2</v>
      </c>
      <c r="AN60" t="s">
        <v>36</v>
      </c>
      <c r="AO60" t="s">
        <v>36</v>
      </c>
      <c r="AP60">
        <f t="shared" si="6"/>
        <v>10</v>
      </c>
      <c r="AQ60">
        <f t="shared" si="7"/>
        <v>4</v>
      </c>
      <c r="AR60">
        <f t="shared" si="9"/>
        <v>0.114285714285714</v>
      </c>
      <c r="AS60">
        <f t="shared" si="10"/>
        <v>0.000275406224180667</v>
      </c>
      <c r="AT60">
        <f t="shared" si="11"/>
        <v>3.1474997049219e-5</v>
      </c>
      <c r="AV60">
        <f t="shared" si="8"/>
        <v>52598.6952653502</v>
      </c>
    </row>
    <row r="61" spans="1:48">
      <c r="A61" s="27"/>
      <c r="B61" s="6" t="s">
        <v>100</v>
      </c>
      <c r="C61" s="24" t="s">
        <v>35</v>
      </c>
      <c r="D61" s="34">
        <v>37.2638503764004</v>
      </c>
      <c r="E61" s="40">
        <v>5259.86952653502</v>
      </c>
      <c r="F61" s="40">
        <v>930.869315925701</v>
      </c>
      <c r="G61" t="s">
        <v>36</v>
      </c>
      <c r="H61" t="s">
        <v>36</v>
      </c>
      <c r="I61" t="s">
        <v>36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>
        <v>2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>
        <v>4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  <c r="AD61" t="s">
        <v>36</v>
      </c>
      <c r="AE61">
        <v>4</v>
      </c>
      <c r="AF61" t="s">
        <v>36</v>
      </c>
      <c r="AG61" t="s">
        <v>36</v>
      </c>
      <c r="AH61" t="s">
        <v>36</v>
      </c>
      <c r="AI61">
        <v>4</v>
      </c>
      <c r="AJ61">
        <v>4</v>
      </c>
      <c r="AK61" t="s">
        <v>36</v>
      </c>
      <c r="AL61" t="s">
        <v>36</v>
      </c>
      <c r="AM61" t="s">
        <v>36</v>
      </c>
      <c r="AN61" t="s">
        <v>36</v>
      </c>
      <c r="AO61" t="s">
        <v>36</v>
      </c>
      <c r="AP61">
        <f t="shared" si="6"/>
        <v>18</v>
      </c>
      <c r="AQ61">
        <f t="shared" si="7"/>
        <v>5</v>
      </c>
      <c r="AR61">
        <f t="shared" si="9"/>
        <v>0.142857142857143</v>
      </c>
      <c r="AS61">
        <f t="shared" si="10"/>
        <v>0.0004957312035252</v>
      </c>
      <c r="AT61">
        <f t="shared" si="11"/>
        <v>7.08187433607428e-5</v>
      </c>
      <c r="AV61">
        <f t="shared" si="8"/>
        <v>94677.6514776304</v>
      </c>
    </row>
    <row r="62" spans="1:48">
      <c r="A62" s="27"/>
      <c r="B62" s="6" t="s">
        <v>101</v>
      </c>
      <c r="C62" s="24" t="s">
        <v>35</v>
      </c>
      <c r="D62" s="34">
        <v>37.2638503764004</v>
      </c>
      <c r="E62" s="40">
        <v>5259.86952653502</v>
      </c>
      <c r="F62" s="40">
        <v>930.869315925701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>
        <v>2</v>
      </c>
      <c r="Q62" t="s">
        <v>36</v>
      </c>
      <c r="R62" t="s">
        <v>36</v>
      </c>
      <c r="S62" t="s">
        <v>36</v>
      </c>
      <c r="T62" t="s">
        <v>36</v>
      </c>
      <c r="U62">
        <v>2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>
        <v>2</v>
      </c>
      <c r="AH62" t="s">
        <v>36</v>
      </c>
      <c r="AI62" t="s">
        <v>36</v>
      </c>
      <c r="AJ62" t="s">
        <v>36</v>
      </c>
      <c r="AK62">
        <v>6</v>
      </c>
      <c r="AL62">
        <v>2</v>
      </c>
      <c r="AM62">
        <v>4</v>
      </c>
      <c r="AN62" t="s">
        <v>36</v>
      </c>
      <c r="AO62" t="s">
        <v>36</v>
      </c>
      <c r="AP62">
        <f t="shared" si="6"/>
        <v>18</v>
      </c>
      <c r="AQ62">
        <f t="shared" si="7"/>
        <v>6</v>
      </c>
      <c r="AR62">
        <f t="shared" si="9"/>
        <v>0.171428571428571</v>
      </c>
      <c r="AS62">
        <f t="shared" si="10"/>
        <v>0.0004957312035252</v>
      </c>
      <c r="AT62">
        <f t="shared" si="11"/>
        <v>8.49824920328914e-5</v>
      </c>
      <c r="AV62">
        <f t="shared" si="8"/>
        <v>94677.6514776304</v>
      </c>
    </row>
    <row r="63" spans="2:48">
      <c r="B63" s="32" t="s">
        <v>102</v>
      </c>
      <c r="C63" s="24" t="s">
        <v>35</v>
      </c>
      <c r="D63" s="24"/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>
        <v>2</v>
      </c>
      <c r="V63" t="s">
        <v>36</v>
      </c>
      <c r="W63" t="s">
        <v>36</v>
      </c>
      <c r="X63" t="s">
        <v>36</v>
      </c>
      <c r="Y63" t="s">
        <v>36</v>
      </c>
      <c r="Z63">
        <v>2</v>
      </c>
      <c r="AA63" t="s">
        <v>36</v>
      </c>
      <c r="AB63">
        <v>4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>
        <v>6</v>
      </c>
      <c r="AJ63">
        <v>2</v>
      </c>
      <c r="AK63" t="s">
        <v>36</v>
      </c>
      <c r="AL63" t="s">
        <v>36</v>
      </c>
      <c r="AM63">
        <v>8</v>
      </c>
      <c r="AN63" t="s">
        <v>36</v>
      </c>
      <c r="AO63" t="s">
        <v>36</v>
      </c>
      <c r="AP63">
        <f t="shared" si="6"/>
        <v>24</v>
      </c>
      <c r="AQ63">
        <f t="shared" si="7"/>
        <v>6</v>
      </c>
      <c r="AR63">
        <f t="shared" si="9"/>
        <v>0.171428571428571</v>
      </c>
      <c r="AS63">
        <f t="shared" si="10"/>
        <v>0.0006609749380336</v>
      </c>
      <c r="AT63">
        <f t="shared" si="11"/>
        <v>0.000113309989377188</v>
      </c>
      <c r="AV63">
        <f t="shared" si="8"/>
        <v>0</v>
      </c>
    </row>
    <row r="64" spans="2:48">
      <c r="B64" s="32" t="s">
        <v>103</v>
      </c>
      <c r="C64" s="24" t="s">
        <v>35</v>
      </c>
      <c r="D64" s="24"/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  <c r="AK64" t="s">
        <v>36</v>
      </c>
      <c r="AL64">
        <v>2</v>
      </c>
      <c r="AM64" t="s">
        <v>36</v>
      </c>
      <c r="AN64" t="s">
        <v>36</v>
      </c>
      <c r="AO64" t="s">
        <v>36</v>
      </c>
      <c r="AP64">
        <f t="shared" si="6"/>
        <v>2</v>
      </c>
      <c r="AQ64">
        <f t="shared" si="7"/>
        <v>1</v>
      </c>
      <c r="AR64">
        <f t="shared" si="9"/>
        <v>0.0285714285714286</v>
      </c>
      <c r="AS64">
        <f t="shared" si="10"/>
        <v>5.50812448361333e-5</v>
      </c>
      <c r="AT64">
        <f t="shared" si="11"/>
        <v>1.57374985246095e-6</v>
      </c>
      <c r="AV64">
        <f t="shared" si="8"/>
        <v>0</v>
      </c>
    </row>
    <row r="65" spans="2:48">
      <c r="B65" s="32" t="s">
        <v>104</v>
      </c>
      <c r="C65" s="24" t="s">
        <v>35</v>
      </c>
      <c r="D65" s="24"/>
      <c r="G65" t="s">
        <v>36</v>
      </c>
      <c r="H65" t="s">
        <v>36</v>
      </c>
      <c r="I65">
        <v>4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>
        <v>4</v>
      </c>
      <c r="R65" t="s">
        <v>36</v>
      </c>
      <c r="S65" t="s">
        <v>36</v>
      </c>
      <c r="T65" t="s">
        <v>36</v>
      </c>
      <c r="U65">
        <v>2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>
        <v>2</v>
      </c>
      <c r="AL65" t="s">
        <v>36</v>
      </c>
      <c r="AM65" t="s">
        <v>36</v>
      </c>
      <c r="AN65" t="s">
        <v>36</v>
      </c>
      <c r="AO65" t="s">
        <v>36</v>
      </c>
      <c r="AP65">
        <f t="shared" si="6"/>
        <v>12</v>
      </c>
      <c r="AQ65">
        <f t="shared" si="7"/>
        <v>4</v>
      </c>
      <c r="AR65">
        <f t="shared" si="9"/>
        <v>0.114285714285714</v>
      </c>
      <c r="AS65">
        <f t="shared" si="10"/>
        <v>0.0003304874690168</v>
      </c>
      <c r="AT65">
        <f t="shared" si="11"/>
        <v>3.77699964590628e-5</v>
      </c>
      <c r="AV65">
        <f t="shared" si="8"/>
        <v>0</v>
      </c>
    </row>
    <row r="66" spans="2:48">
      <c r="B66" s="32" t="s">
        <v>105</v>
      </c>
      <c r="C66" s="24" t="s">
        <v>35</v>
      </c>
      <c r="D66" s="24"/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>
        <v>2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>
        <v>2</v>
      </c>
      <c r="AJ66" t="s">
        <v>36</v>
      </c>
      <c r="AK66" t="s">
        <v>36</v>
      </c>
      <c r="AL66" t="s">
        <v>36</v>
      </c>
      <c r="AM66" t="s">
        <v>36</v>
      </c>
      <c r="AN66" t="s">
        <v>36</v>
      </c>
      <c r="AO66" t="s">
        <v>36</v>
      </c>
      <c r="AP66">
        <f t="shared" ref="AP66:AP129" si="12">SUM(G66:AO66)</f>
        <v>4</v>
      </c>
      <c r="AQ66">
        <f t="shared" ref="AQ66:AQ129" si="13">COUNT(G66:AO66)</f>
        <v>2</v>
      </c>
      <c r="AR66">
        <f t="shared" si="9"/>
        <v>0.0571428571428571</v>
      </c>
      <c r="AS66">
        <f t="shared" si="10"/>
        <v>0.000110162489672267</v>
      </c>
      <c r="AT66">
        <f t="shared" si="11"/>
        <v>6.29499940984381e-6</v>
      </c>
      <c r="AV66">
        <f t="shared" ref="AV66:AV129" si="14">E66*AP66</f>
        <v>0</v>
      </c>
    </row>
    <row r="67" spans="2:48">
      <c r="B67" s="32" t="s">
        <v>106</v>
      </c>
      <c r="C67" s="24" t="s">
        <v>35</v>
      </c>
      <c r="D67" s="24"/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>
        <v>2</v>
      </c>
      <c r="P67" t="s">
        <v>36</v>
      </c>
      <c r="Q67">
        <v>2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  <c r="AK67" t="s">
        <v>36</v>
      </c>
      <c r="AL67" t="s">
        <v>36</v>
      </c>
      <c r="AM67" t="s">
        <v>36</v>
      </c>
      <c r="AN67" t="s">
        <v>36</v>
      </c>
      <c r="AO67" t="s">
        <v>36</v>
      </c>
      <c r="AP67">
        <f t="shared" si="12"/>
        <v>4</v>
      </c>
      <c r="AQ67">
        <f t="shared" si="13"/>
        <v>2</v>
      </c>
      <c r="AR67">
        <f t="shared" si="9"/>
        <v>0.0571428571428571</v>
      </c>
      <c r="AS67">
        <f t="shared" si="10"/>
        <v>0.000110162489672267</v>
      </c>
      <c r="AT67">
        <f t="shared" si="11"/>
        <v>6.29499940984381e-6</v>
      </c>
      <c r="AV67">
        <f t="shared" si="14"/>
        <v>0</v>
      </c>
    </row>
    <row r="68" spans="2:48">
      <c r="B68" s="32" t="s">
        <v>107</v>
      </c>
      <c r="C68" s="24" t="s">
        <v>35</v>
      </c>
      <c r="D68" s="24"/>
      <c r="G68" t="s">
        <v>36</v>
      </c>
      <c r="H68" t="s">
        <v>36</v>
      </c>
      <c r="I68" t="s">
        <v>36</v>
      </c>
      <c r="J68">
        <v>2</v>
      </c>
      <c r="K68">
        <v>2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>
        <v>2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36</v>
      </c>
      <c r="AM68" t="s">
        <v>36</v>
      </c>
      <c r="AN68" t="s">
        <v>36</v>
      </c>
      <c r="AO68" t="s">
        <v>36</v>
      </c>
      <c r="AP68">
        <f t="shared" si="12"/>
        <v>6</v>
      </c>
      <c r="AQ68">
        <f t="shared" si="13"/>
        <v>3</v>
      </c>
      <c r="AR68">
        <f t="shared" si="9"/>
        <v>0.0857142857142857</v>
      </c>
      <c r="AS68">
        <f t="shared" si="10"/>
        <v>0.0001652437345084</v>
      </c>
      <c r="AT68">
        <f t="shared" si="11"/>
        <v>1.41637486721486e-5</v>
      </c>
      <c r="AV68">
        <f t="shared" si="14"/>
        <v>0</v>
      </c>
    </row>
    <row r="69" spans="2:48">
      <c r="B69" s="32" t="s">
        <v>108</v>
      </c>
      <c r="C69" s="24" t="s">
        <v>35</v>
      </c>
      <c r="D69" s="24"/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>
        <v>2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 t="s">
        <v>36</v>
      </c>
      <c r="AO69" t="s">
        <v>36</v>
      </c>
      <c r="AP69">
        <f t="shared" si="12"/>
        <v>2</v>
      </c>
      <c r="AQ69">
        <f t="shared" si="13"/>
        <v>1</v>
      </c>
      <c r="AR69">
        <f t="shared" ref="AR69:AR100" si="15">AQ69/35</f>
        <v>0.0285714285714286</v>
      </c>
      <c r="AS69">
        <f t="shared" ref="AS69:AS100" si="16">AP69/36310</f>
        <v>5.50812448361333e-5</v>
      </c>
      <c r="AT69">
        <f t="shared" ref="AT69:AT100" si="17">AS69*AR69</f>
        <v>1.57374985246095e-6</v>
      </c>
      <c r="AV69">
        <f t="shared" si="14"/>
        <v>0</v>
      </c>
    </row>
    <row r="70" spans="1:48">
      <c r="A70" s="38" t="s">
        <v>109</v>
      </c>
      <c r="B70" s="6" t="s">
        <v>110</v>
      </c>
      <c r="C70" s="24" t="s">
        <v>35</v>
      </c>
      <c r="D70" s="34">
        <v>80.7066562504758</v>
      </c>
      <c r="E70" s="35">
        <v>30633.1939886999</v>
      </c>
      <c r="F70" s="35">
        <v>5414.10874789037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36</v>
      </c>
      <c r="AK70">
        <v>2</v>
      </c>
      <c r="AL70">
        <v>2</v>
      </c>
      <c r="AM70" t="s">
        <v>36</v>
      </c>
      <c r="AN70" t="s">
        <v>36</v>
      </c>
      <c r="AO70" t="s">
        <v>36</v>
      </c>
      <c r="AP70">
        <f t="shared" si="12"/>
        <v>4</v>
      </c>
      <c r="AQ70">
        <f t="shared" si="13"/>
        <v>2</v>
      </c>
      <c r="AR70">
        <f t="shared" si="15"/>
        <v>0.0571428571428571</v>
      </c>
      <c r="AS70">
        <f t="shared" si="16"/>
        <v>0.000110162489672267</v>
      </c>
      <c r="AT70">
        <f t="shared" si="17"/>
        <v>6.29499940984381e-6</v>
      </c>
      <c r="AV70">
        <f t="shared" si="14"/>
        <v>122532.7759548</v>
      </c>
    </row>
    <row r="71" spans="1:48">
      <c r="A71" s="41" t="s">
        <v>111</v>
      </c>
      <c r="B71" s="6" t="s">
        <v>112</v>
      </c>
      <c r="C71" s="24" t="s">
        <v>35</v>
      </c>
      <c r="D71" s="34">
        <v>18.8088182687687</v>
      </c>
      <c r="E71" s="35">
        <v>1106.58096775766</v>
      </c>
      <c r="F71" s="35">
        <v>77.2257837630228</v>
      </c>
      <c r="G71" t="s">
        <v>36</v>
      </c>
      <c r="H71">
        <v>2</v>
      </c>
      <c r="I71" t="s">
        <v>36</v>
      </c>
      <c r="J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>
        <v>2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36</v>
      </c>
      <c r="AK71" t="s">
        <v>36</v>
      </c>
      <c r="AL71" t="s">
        <v>36</v>
      </c>
      <c r="AM71" t="s">
        <v>36</v>
      </c>
      <c r="AN71" t="s">
        <v>36</v>
      </c>
      <c r="AO71" t="s">
        <v>36</v>
      </c>
      <c r="AP71">
        <f t="shared" si="12"/>
        <v>4</v>
      </c>
      <c r="AQ71">
        <f t="shared" si="13"/>
        <v>2</v>
      </c>
      <c r="AR71">
        <f t="shared" si="15"/>
        <v>0.0571428571428571</v>
      </c>
      <c r="AS71">
        <f t="shared" si="16"/>
        <v>0.000110162489672267</v>
      </c>
      <c r="AT71">
        <f t="shared" si="17"/>
        <v>6.29499940984381e-6</v>
      </c>
      <c r="AV71">
        <f t="shared" si="14"/>
        <v>4426.32387103064</v>
      </c>
    </row>
    <row r="72" spans="1:48">
      <c r="A72" s="41"/>
      <c r="B72" s="6" t="s">
        <v>113</v>
      </c>
      <c r="C72" s="24" t="s">
        <v>35</v>
      </c>
      <c r="D72" s="34">
        <v>18.8088182687687</v>
      </c>
      <c r="E72" s="35">
        <v>1106.58096775766</v>
      </c>
      <c r="F72" s="35">
        <v>77.2257837630228</v>
      </c>
      <c r="G72" t="s">
        <v>36</v>
      </c>
      <c r="H72" t="s">
        <v>36</v>
      </c>
      <c r="I72" t="s">
        <v>36</v>
      </c>
      <c r="J72">
        <v>4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>
        <v>8</v>
      </c>
      <c r="Q72">
        <v>2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>
        <v>10</v>
      </c>
      <c r="X72">
        <v>4</v>
      </c>
      <c r="Y72" t="s">
        <v>36</v>
      </c>
      <c r="Z72" t="s">
        <v>36</v>
      </c>
      <c r="AA72" t="s">
        <v>36</v>
      </c>
      <c r="AB72" t="s">
        <v>36</v>
      </c>
      <c r="AC72">
        <v>2</v>
      </c>
      <c r="AD72">
        <v>46</v>
      </c>
      <c r="AE72">
        <v>8</v>
      </c>
      <c r="AF72" t="s">
        <v>36</v>
      </c>
      <c r="AG72" t="s">
        <v>36</v>
      </c>
      <c r="AH72" t="s">
        <v>36</v>
      </c>
      <c r="AI72">
        <v>24</v>
      </c>
      <c r="AJ72">
        <v>6</v>
      </c>
      <c r="AK72">
        <v>10</v>
      </c>
      <c r="AL72">
        <v>38</v>
      </c>
      <c r="AM72">
        <v>34</v>
      </c>
      <c r="AN72">
        <v>2</v>
      </c>
      <c r="AO72" t="s">
        <v>36</v>
      </c>
      <c r="AP72">
        <f t="shared" si="12"/>
        <v>198</v>
      </c>
      <c r="AQ72">
        <f t="shared" si="13"/>
        <v>14</v>
      </c>
      <c r="AR72">
        <f t="shared" si="15"/>
        <v>0.4</v>
      </c>
      <c r="AS72">
        <f t="shared" si="16"/>
        <v>0.0054530432387772</v>
      </c>
      <c r="AT72">
        <f t="shared" si="17"/>
        <v>0.00218121729551088</v>
      </c>
      <c r="AV72">
        <f t="shared" si="14"/>
        <v>219103.031616017</v>
      </c>
    </row>
    <row r="73" spans="1:48">
      <c r="A73" s="41"/>
      <c r="B73" s="6" t="s">
        <v>114</v>
      </c>
      <c r="C73" s="24" t="s">
        <v>35</v>
      </c>
      <c r="D73" s="34">
        <v>18.8088182687687</v>
      </c>
      <c r="E73" s="35">
        <v>1106.58096775766</v>
      </c>
      <c r="F73" s="35">
        <v>77.2257837630228</v>
      </c>
      <c r="G73">
        <v>8</v>
      </c>
      <c r="H73">
        <v>6</v>
      </c>
      <c r="I73" t="s">
        <v>36</v>
      </c>
      <c r="J73">
        <v>8</v>
      </c>
      <c r="K73" t="s">
        <v>36</v>
      </c>
      <c r="L73">
        <v>2</v>
      </c>
      <c r="M73" t="s">
        <v>36</v>
      </c>
      <c r="N73" t="s">
        <v>36</v>
      </c>
      <c r="O73">
        <v>6</v>
      </c>
      <c r="P73" t="s">
        <v>36</v>
      </c>
      <c r="Q73">
        <v>2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>
        <v>2</v>
      </c>
      <c r="X73">
        <v>6</v>
      </c>
      <c r="Y73">
        <v>4</v>
      </c>
      <c r="Z73" t="s">
        <v>36</v>
      </c>
      <c r="AA73" t="s">
        <v>36</v>
      </c>
      <c r="AB73">
        <v>10</v>
      </c>
      <c r="AC73">
        <v>2</v>
      </c>
      <c r="AD73">
        <v>12</v>
      </c>
      <c r="AE73">
        <v>2</v>
      </c>
      <c r="AF73" t="s">
        <v>36</v>
      </c>
      <c r="AG73" t="s">
        <v>36</v>
      </c>
      <c r="AH73" t="s">
        <v>36</v>
      </c>
      <c r="AI73">
        <v>4</v>
      </c>
      <c r="AJ73">
        <v>2</v>
      </c>
      <c r="AK73">
        <v>2</v>
      </c>
      <c r="AL73">
        <v>2</v>
      </c>
      <c r="AM73" t="s">
        <v>36</v>
      </c>
      <c r="AN73" t="s">
        <v>36</v>
      </c>
      <c r="AO73" t="s">
        <v>36</v>
      </c>
      <c r="AP73">
        <f t="shared" si="12"/>
        <v>80</v>
      </c>
      <c r="AQ73">
        <f t="shared" si="13"/>
        <v>17</v>
      </c>
      <c r="AR73">
        <f t="shared" si="15"/>
        <v>0.485714285714286</v>
      </c>
      <c r="AS73">
        <f t="shared" si="16"/>
        <v>0.00220324979344533</v>
      </c>
      <c r="AT73">
        <f t="shared" si="17"/>
        <v>0.00107014989967345</v>
      </c>
      <c r="AV73">
        <f t="shared" si="14"/>
        <v>88526.4774206128</v>
      </c>
    </row>
    <row r="74" spans="1:48">
      <c r="A74" s="41"/>
      <c r="B74" s="6" t="s">
        <v>115</v>
      </c>
      <c r="C74" s="24" t="s">
        <v>35</v>
      </c>
      <c r="D74" s="34">
        <v>18.8088182687687</v>
      </c>
      <c r="E74" s="35">
        <v>1106.58096775766</v>
      </c>
      <c r="F74" s="35">
        <v>77.2257837630228</v>
      </c>
      <c r="G74" t="s">
        <v>36</v>
      </c>
      <c r="H74">
        <v>10</v>
      </c>
      <c r="I74" t="s">
        <v>36</v>
      </c>
      <c r="J74" t="s">
        <v>36</v>
      </c>
      <c r="K74" t="s">
        <v>36</v>
      </c>
      <c r="L74" t="s">
        <v>36</v>
      </c>
      <c r="M74">
        <v>2</v>
      </c>
      <c r="N74" t="s">
        <v>36</v>
      </c>
      <c r="O74">
        <v>6</v>
      </c>
      <c r="P74">
        <v>4</v>
      </c>
      <c r="Q74">
        <v>2</v>
      </c>
      <c r="R74" t="s">
        <v>36</v>
      </c>
      <c r="S74" t="s">
        <v>36</v>
      </c>
      <c r="T74" t="s">
        <v>36</v>
      </c>
      <c r="U74">
        <v>2</v>
      </c>
      <c r="V74" t="s">
        <v>36</v>
      </c>
      <c r="W74" t="s">
        <v>36</v>
      </c>
      <c r="X74">
        <v>12</v>
      </c>
      <c r="Y74" t="s">
        <v>36</v>
      </c>
      <c r="Z74" t="s">
        <v>36</v>
      </c>
      <c r="AA74" t="s">
        <v>36</v>
      </c>
      <c r="AB74">
        <v>10</v>
      </c>
      <c r="AC74">
        <v>2</v>
      </c>
      <c r="AD74">
        <v>8</v>
      </c>
      <c r="AE74">
        <v>2</v>
      </c>
      <c r="AF74" t="s">
        <v>36</v>
      </c>
      <c r="AG74" t="s">
        <v>36</v>
      </c>
      <c r="AH74" t="s">
        <v>36</v>
      </c>
      <c r="AI74">
        <v>6</v>
      </c>
      <c r="AJ74">
        <v>4</v>
      </c>
      <c r="AK74">
        <v>2</v>
      </c>
      <c r="AL74">
        <v>6</v>
      </c>
      <c r="AM74" t="s">
        <v>36</v>
      </c>
      <c r="AN74">
        <v>2</v>
      </c>
      <c r="AO74" t="s">
        <v>36</v>
      </c>
      <c r="AP74">
        <f t="shared" si="12"/>
        <v>80</v>
      </c>
      <c r="AQ74">
        <f t="shared" si="13"/>
        <v>16</v>
      </c>
      <c r="AR74">
        <f t="shared" si="15"/>
        <v>0.457142857142857</v>
      </c>
      <c r="AS74">
        <f t="shared" si="16"/>
        <v>0.00220324979344533</v>
      </c>
      <c r="AT74">
        <f t="shared" si="17"/>
        <v>0.00100719990557501</v>
      </c>
      <c r="AV74">
        <f t="shared" si="14"/>
        <v>88526.4774206128</v>
      </c>
    </row>
    <row r="75" spans="1:48">
      <c r="A75" s="41"/>
      <c r="B75" s="6" t="s">
        <v>116</v>
      </c>
      <c r="C75" s="24" t="s">
        <v>35</v>
      </c>
      <c r="D75" s="34">
        <v>18.8088182687687</v>
      </c>
      <c r="E75" s="35">
        <v>1106.58096775766</v>
      </c>
      <c r="F75" s="35">
        <v>77.2257837630228</v>
      </c>
      <c r="G75" t="s">
        <v>36</v>
      </c>
      <c r="H75">
        <v>2</v>
      </c>
      <c r="I75" t="s">
        <v>36</v>
      </c>
      <c r="J75" t="s">
        <v>36</v>
      </c>
      <c r="K75" t="s">
        <v>36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>
        <v>2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 t="s">
        <v>36</v>
      </c>
      <c r="AO75" t="s">
        <v>36</v>
      </c>
      <c r="AP75">
        <f t="shared" si="12"/>
        <v>4</v>
      </c>
      <c r="AQ75">
        <f t="shared" si="13"/>
        <v>2</v>
      </c>
      <c r="AR75">
        <f t="shared" si="15"/>
        <v>0.0571428571428571</v>
      </c>
      <c r="AS75">
        <f t="shared" si="16"/>
        <v>0.000110162489672267</v>
      </c>
      <c r="AT75">
        <f t="shared" si="17"/>
        <v>6.29499940984381e-6</v>
      </c>
      <c r="AV75">
        <f t="shared" si="14"/>
        <v>4426.32387103064</v>
      </c>
    </row>
    <row r="76" spans="1:48">
      <c r="A76" s="41"/>
      <c r="B76" s="6" t="s">
        <v>117</v>
      </c>
      <c r="C76" s="24" t="s">
        <v>35</v>
      </c>
      <c r="D76" s="34">
        <v>18.8088182687687</v>
      </c>
      <c r="E76" s="35">
        <v>1106.58096775766</v>
      </c>
      <c r="F76" s="35">
        <v>77.2257837630228</v>
      </c>
      <c r="G76" t="s">
        <v>36</v>
      </c>
      <c r="H76" t="s">
        <v>36</v>
      </c>
      <c r="I76" t="s">
        <v>36</v>
      </c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>
        <v>4</v>
      </c>
      <c r="Z76" t="s">
        <v>36</v>
      </c>
      <c r="AA76" t="s">
        <v>36</v>
      </c>
      <c r="AB76">
        <v>10</v>
      </c>
      <c r="AC76" t="s">
        <v>36</v>
      </c>
      <c r="AD76">
        <v>10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>
        <v>2</v>
      </c>
      <c r="AK76">
        <v>2</v>
      </c>
      <c r="AL76">
        <v>4</v>
      </c>
      <c r="AM76">
        <v>6</v>
      </c>
      <c r="AN76" t="s">
        <v>36</v>
      </c>
      <c r="AO76" t="s">
        <v>36</v>
      </c>
      <c r="AP76">
        <f t="shared" si="12"/>
        <v>38</v>
      </c>
      <c r="AQ76">
        <f t="shared" si="13"/>
        <v>7</v>
      </c>
      <c r="AR76">
        <f t="shared" si="15"/>
        <v>0.2</v>
      </c>
      <c r="AS76">
        <f t="shared" si="16"/>
        <v>0.00104654365188653</v>
      </c>
      <c r="AT76">
        <f t="shared" si="17"/>
        <v>0.000209308730377307</v>
      </c>
      <c r="AV76">
        <f t="shared" si="14"/>
        <v>42050.0767747911</v>
      </c>
    </row>
    <row r="77" spans="1:48">
      <c r="A77" s="41"/>
      <c r="B77" s="6" t="s">
        <v>118</v>
      </c>
      <c r="C77" s="24" t="s">
        <v>35</v>
      </c>
      <c r="D77" s="34">
        <v>18.8088182687687</v>
      </c>
      <c r="E77" s="35">
        <v>1106.58096775766</v>
      </c>
      <c r="F77" s="35">
        <v>77.2257837630228</v>
      </c>
      <c r="G77">
        <v>2</v>
      </c>
      <c r="H77">
        <v>2</v>
      </c>
      <c r="I77">
        <v>8</v>
      </c>
      <c r="J77">
        <v>12</v>
      </c>
      <c r="K77">
        <v>8</v>
      </c>
      <c r="L77">
        <v>2</v>
      </c>
      <c r="M77" t="s">
        <v>36</v>
      </c>
      <c r="N77" t="s">
        <v>36</v>
      </c>
      <c r="O77" t="s">
        <v>36</v>
      </c>
      <c r="P77">
        <v>18</v>
      </c>
      <c r="Q77" t="s">
        <v>36</v>
      </c>
      <c r="R77" t="s">
        <v>36</v>
      </c>
      <c r="S77">
        <v>2</v>
      </c>
      <c r="T77">
        <v>2</v>
      </c>
      <c r="U77" t="s">
        <v>36</v>
      </c>
      <c r="V77" t="s">
        <v>36</v>
      </c>
      <c r="W77">
        <v>2</v>
      </c>
      <c r="X77">
        <v>2</v>
      </c>
      <c r="Y77">
        <v>2</v>
      </c>
      <c r="Z77" t="s">
        <v>36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>
        <v>2</v>
      </c>
      <c r="AG77" t="s">
        <v>36</v>
      </c>
      <c r="AH77" t="s">
        <v>36</v>
      </c>
      <c r="AI77" t="s">
        <v>36</v>
      </c>
      <c r="AJ77" t="s">
        <v>36</v>
      </c>
      <c r="AK77" t="s">
        <v>36</v>
      </c>
      <c r="AL77" t="s">
        <v>36</v>
      </c>
      <c r="AM77" t="s">
        <v>36</v>
      </c>
      <c r="AN77">
        <v>2</v>
      </c>
      <c r="AO77" t="s">
        <v>36</v>
      </c>
      <c r="AP77">
        <f t="shared" si="12"/>
        <v>66</v>
      </c>
      <c r="AQ77">
        <f t="shared" si="13"/>
        <v>14</v>
      </c>
      <c r="AR77">
        <f t="shared" si="15"/>
        <v>0.4</v>
      </c>
      <c r="AS77">
        <f t="shared" si="16"/>
        <v>0.0018176810795924</v>
      </c>
      <c r="AT77">
        <f t="shared" si="17"/>
        <v>0.00072707243183696</v>
      </c>
      <c r="AV77">
        <f t="shared" si="14"/>
        <v>73034.3438720056</v>
      </c>
    </row>
    <row r="78" spans="1:48">
      <c r="A78" s="41"/>
      <c r="B78" s="6" t="s">
        <v>119</v>
      </c>
      <c r="C78" s="24" t="s">
        <v>35</v>
      </c>
      <c r="D78" s="34">
        <v>18.8088182687687</v>
      </c>
      <c r="E78" s="35">
        <v>1106.58096775766</v>
      </c>
      <c r="F78" s="35">
        <v>77.2257837630228</v>
      </c>
      <c r="G78">
        <v>18</v>
      </c>
      <c r="H78">
        <v>30</v>
      </c>
      <c r="I78">
        <v>10</v>
      </c>
      <c r="J78">
        <v>6</v>
      </c>
      <c r="K78">
        <v>4</v>
      </c>
      <c r="L78">
        <v>6</v>
      </c>
      <c r="M78" t="s">
        <v>36</v>
      </c>
      <c r="N78" t="s">
        <v>36</v>
      </c>
      <c r="O78">
        <v>14</v>
      </c>
      <c r="P78">
        <v>4</v>
      </c>
      <c r="Q78">
        <v>6</v>
      </c>
      <c r="R78">
        <v>2</v>
      </c>
      <c r="S78" t="s">
        <v>36</v>
      </c>
      <c r="T78" t="s">
        <v>36</v>
      </c>
      <c r="U78">
        <v>6</v>
      </c>
      <c r="V78" t="s">
        <v>36</v>
      </c>
      <c r="W78" t="s">
        <v>36</v>
      </c>
      <c r="X78">
        <v>4</v>
      </c>
      <c r="Y78" t="s">
        <v>36</v>
      </c>
      <c r="Z78" t="s">
        <v>36</v>
      </c>
      <c r="AA78" t="s">
        <v>36</v>
      </c>
      <c r="AB78">
        <v>48</v>
      </c>
      <c r="AC78">
        <v>10</v>
      </c>
      <c r="AD78">
        <v>40</v>
      </c>
      <c r="AE78">
        <v>4</v>
      </c>
      <c r="AF78" t="s">
        <v>36</v>
      </c>
      <c r="AG78" t="s">
        <v>36</v>
      </c>
      <c r="AH78" t="s">
        <v>36</v>
      </c>
      <c r="AI78">
        <v>16</v>
      </c>
      <c r="AJ78">
        <v>8</v>
      </c>
      <c r="AK78">
        <v>4</v>
      </c>
      <c r="AL78">
        <v>4</v>
      </c>
      <c r="AM78">
        <v>2</v>
      </c>
      <c r="AN78">
        <v>2</v>
      </c>
      <c r="AO78" t="s">
        <v>36</v>
      </c>
      <c r="AP78">
        <f t="shared" si="12"/>
        <v>248</v>
      </c>
      <c r="AQ78">
        <f t="shared" si="13"/>
        <v>22</v>
      </c>
      <c r="AR78">
        <f t="shared" si="15"/>
        <v>0.628571428571429</v>
      </c>
      <c r="AS78">
        <f t="shared" si="16"/>
        <v>0.00683007435968053</v>
      </c>
      <c r="AT78">
        <f t="shared" si="17"/>
        <v>0.00429318959751347</v>
      </c>
      <c r="AV78">
        <f t="shared" si="14"/>
        <v>274432.0800039</v>
      </c>
    </row>
    <row r="79" spans="1:48">
      <c r="A79" s="41"/>
      <c r="B79" s="6" t="s">
        <v>120</v>
      </c>
      <c r="C79" s="24" t="s">
        <v>35</v>
      </c>
      <c r="D79" s="34">
        <v>18.8088182687687</v>
      </c>
      <c r="E79" s="35">
        <v>1106.58096775766</v>
      </c>
      <c r="F79" s="35">
        <v>77.2257837630228</v>
      </c>
      <c r="G79" t="s">
        <v>36</v>
      </c>
      <c r="H79">
        <v>4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36</v>
      </c>
      <c r="AM79" t="s">
        <v>36</v>
      </c>
      <c r="AN79">
        <v>2</v>
      </c>
      <c r="AO79" t="s">
        <v>36</v>
      </c>
      <c r="AP79">
        <f t="shared" si="12"/>
        <v>6</v>
      </c>
      <c r="AQ79">
        <f t="shared" si="13"/>
        <v>2</v>
      </c>
      <c r="AR79">
        <f t="shared" si="15"/>
        <v>0.0571428571428571</v>
      </c>
      <c r="AS79">
        <f t="shared" si="16"/>
        <v>0.0001652437345084</v>
      </c>
      <c r="AT79">
        <f t="shared" si="17"/>
        <v>9.44249911476571e-6</v>
      </c>
      <c r="AV79">
        <f t="shared" si="14"/>
        <v>6639.48580654596</v>
      </c>
    </row>
    <row r="80" spans="1:48">
      <c r="A80" s="41"/>
      <c r="B80" s="6" t="s">
        <v>121</v>
      </c>
      <c r="C80" s="24" t="s">
        <v>35</v>
      </c>
      <c r="D80" s="34">
        <v>18.8088182687687</v>
      </c>
      <c r="E80" s="35">
        <v>1106.58096775766</v>
      </c>
      <c r="F80" s="35">
        <v>77.2257837630228</v>
      </c>
      <c r="G80">
        <v>2</v>
      </c>
      <c r="H80" t="s">
        <v>36</v>
      </c>
      <c r="I80" t="s">
        <v>36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>
        <v>4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>
        <v>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>
        <v>2</v>
      </c>
      <c r="AL80" t="s">
        <v>36</v>
      </c>
      <c r="AM80">
        <v>2</v>
      </c>
      <c r="AN80" t="s">
        <v>36</v>
      </c>
      <c r="AO80" t="s">
        <v>36</v>
      </c>
      <c r="AP80">
        <f t="shared" si="12"/>
        <v>16</v>
      </c>
      <c r="AQ80">
        <f t="shared" si="13"/>
        <v>5</v>
      </c>
      <c r="AR80">
        <f t="shared" si="15"/>
        <v>0.142857142857143</v>
      </c>
      <c r="AS80">
        <f t="shared" si="16"/>
        <v>0.000440649958689066</v>
      </c>
      <c r="AT80">
        <f t="shared" si="17"/>
        <v>6.2949994098438e-5</v>
      </c>
      <c r="AV80">
        <f t="shared" si="14"/>
        <v>17705.2954841226</v>
      </c>
    </row>
    <row r="81" spans="2:48">
      <c r="B81" s="6" t="s">
        <v>122</v>
      </c>
      <c r="C81" s="24" t="s">
        <v>35</v>
      </c>
      <c r="D81" s="24">
        <v>19.0752311306038</v>
      </c>
      <c r="E81" s="6">
        <v>1142.64182618376</v>
      </c>
      <c r="F81" s="6">
        <v>1142.64182618376</v>
      </c>
      <c r="G81">
        <v>2</v>
      </c>
      <c r="H81" t="s">
        <v>36</v>
      </c>
      <c r="I81" t="s">
        <v>36</v>
      </c>
      <c r="J81" t="s">
        <v>36</v>
      </c>
      <c r="K81" t="s">
        <v>36</v>
      </c>
      <c r="L81">
        <v>2</v>
      </c>
      <c r="M81" t="s">
        <v>36</v>
      </c>
      <c r="N81">
        <v>2</v>
      </c>
      <c r="O81" t="s">
        <v>36</v>
      </c>
      <c r="P81" t="s">
        <v>36</v>
      </c>
      <c r="Q81">
        <v>2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>
        <v>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>
        <v>4</v>
      </c>
      <c r="AD81">
        <v>8</v>
      </c>
      <c r="AE81">
        <v>6</v>
      </c>
      <c r="AF81" t="s">
        <v>36</v>
      </c>
      <c r="AG81" t="s">
        <v>36</v>
      </c>
      <c r="AH81" t="s">
        <v>36</v>
      </c>
      <c r="AI81">
        <v>2</v>
      </c>
      <c r="AJ81" t="s">
        <v>36</v>
      </c>
      <c r="AK81" t="s">
        <v>36</v>
      </c>
      <c r="AL81">
        <v>2</v>
      </c>
      <c r="AM81">
        <v>2</v>
      </c>
      <c r="AN81" t="s">
        <v>36</v>
      </c>
      <c r="AO81">
        <v>2</v>
      </c>
      <c r="AP81">
        <f t="shared" si="12"/>
        <v>40</v>
      </c>
      <c r="AQ81">
        <f t="shared" si="13"/>
        <v>12</v>
      </c>
      <c r="AR81">
        <f t="shared" si="15"/>
        <v>0.342857142857143</v>
      </c>
      <c r="AS81">
        <f t="shared" si="16"/>
        <v>0.00110162489672267</v>
      </c>
      <c r="AT81">
        <f t="shared" si="17"/>
        <v>0.000377699964590628</v>
      </c>
      <c r="AV81">
        <f t="shared" si="14"/>
        <v>45705.6730473504</v>
      </c>
    </row>
    <row r="82" spans="1:48">
      <c r="A82" s="38" t="s">
        <v>111</v>
      </c>
      <c r="B82" s="6" t="s">
        <v>123</v>
      </c>
      <c r="C82" s="24" t="s">
        <v>35</v>
      </c>
      <c r="D82" s="34">
        <v>18.8088182687687</v>
      </c>
      <c r="E82" s="35">
        <v>1106.58096775766</v>
      </c>
      <c r="F82" s="35">
        <v>77.2257837630228</v>
      </c>
      <c r="G82">
        <v>6</v>
      </c>
      <c r="H82">
        <v>14</v>
      </c>
      <c r="I82">
        <v>12</v>
      </c>
      <c r="J82">
        <v>2</v>
      </c>
      <c r="K82" t="s">
        <v>36</v>
      </c>
      <c r="L82" t="s">
        <v>36</v>
      </c>
      <c r="M82" t="s">
        <v>36</v>
      </c>
      <c r="N82" t="s">
        <v>36</v>
      </c>
      <c r="O82">
        <v>6</v>
      </c>
      <c r="P82">
        <v>4</v>
      </c>
      <c r="Q82">
        <v>2</v>
      </c>
      <c r="R82" t="s">
        <v>36</v>
      </c>
      <c r="S82" t="s">
        <v>36</v>
      </c>
      <c r="T82" t="s">
        <v>36</v>
      </c>
      <c r="U82">
        <v>2</v>
      </c>
      <c r="V82" t="s">
        <v>36</v>
      </c>
      <c r="W82">
        <v>10</v>
      </c>
      <c r="X82">
        <v>12</v>
      </c>
      <c r="Y82" t="s">
        <v>36</v>
      </c>
      <c r="Z82" t="s">
        <v>36</v>
      </c>
      <c r="AA82" t="s">
        <v>36</v>
      </c>
      <c r="AB82">
        <v>6</v>
      </c>
      <c r="AC82">
        <v>2</v>
      </c>
      <c r="AD82">
        <v>6</v>
      </c>
      <c r="AE82">
        <v>2</v>
      </c>
      <c r="AF82">
        <v>2</v>
      </c>
      <c r="AG82" t="s">
        <v>36</v>
      </c>
      <c r="AH82" t="s">
        <v>36</v>
      </c>
      <c r="AI82">
        <v>4</v>
      </c>
      <c r="AJ82">
        <v>4</v>
      </c>
      <c r="AK82">
        <v>2</v>
      </c>
      <c r="AL82">
        <v>6</v>
      </c>
      <c r="AM82">
        <v>8</v>
      </c>
      <c r="AN82" t="s">
        <v>36</v>
      </c>
      <c r="AO82" t="s">
        <v>36</v>
      </c>
      <c r="AP82">
        <f t="shared" si="12"/>
        <v>112</v>
      </c>
      <c r="AQ82">
        <f t="shared" si="13"/>
        <v>20</v>
      </c>
      <c r="AR82">
        <f t="shared" si="15"/>
        <v>0.571428571428571</v>
      </c>
      <c r="AS82">
        <f t="shared" si="16"/>
        <v>0.00308454971082346</v>
      </c>
      <c r="AT82">
        <f t="shared" si="17"/>
        <v>0.00176259983475627</v>
      </c>
      <c r="AV82">
        <f t="shared" si="14"/>
        <v>123937.068388858</v>
      </c>
    </row>
    <row r="83" spans="1:48">
      <c r="A83" s="27"/>
      <c r="B83" s="6" t="s">
        <v>124</v>
      </c>
      <c r="C83" s="24" t="s">
        <v>35</v>
      </c>
      <c r="D83" s="34">
        <v>18.8088182687687</v>
      </c>
      <c r="E83" s="35">
        <v>1106.58096775766</v>
      </c>
      <c r="F83" s="35">
        <v>77.2257837630228</v>
      </c>
      <c r="G83">
        <v>2</v>
      </c>
      <c r="H83">
        <v>6</v>
      </c>
      <c r="I83">
        <v>8</v>
      </c>
      <c r="J83" t="s">
        <v>36</v>
      </c>
      <c r="K83" t="s">
        <v>36</v>
      </c>
      <c r="L83">
        <v>4</v>
      </c>
      <c r="M83" t="s">
        <v>36</v>
      </c>
      <c r="N83">
        <v>2</v>
      </c>
      <c r="O83">
        <v>8</v>
      </c>
      <c r="P83">
        <v>16</v>
      </c>
      <c r="Q83">
        <v>8</v>
      </c>
      <c r="R83">
        <v>2</v>
      </c>
      <c r="S83">
        <v>2</v>
      </c>
      <c r="T83" t="s">
        <v>36</v>
      </c>
      <c r="U83" t="s">
        <v>36</v>
      </c>
      <c r="V83" t="s">
        <v>36</v>
      </c>
      <c r="W83" t="s">
        <v>36</v>
      </c>
      <c r="X83">
        <v>22</v>
      </c>
      <c r="Y83">
        <v>2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>
        <v>10</v>
      </c>
      <c r="AM83" t="s">
        <v>36</v>
      </c>
      <c r="AN83">
        <v>6</v>
      </c>
      <c r="AO83" t="s">
        <v>36</v>
      </c>
      <c r="AP83">
        <f t="shared" si="12"/>
        <v>98</v>
      </c>
      <c r="AQ83">
        <f t="shared" si="13"/>
        <v>14</v>
      </c>
      <c r="AR83">
        <f t="shared" si="15"/>
        <v>0.4</v>
      </c>
      <c r="AS83">
        <f t="shared" si="16"/>
        <v>0.00269898099697053</v>
      </c>
      <c r="AT83">
        <f t="shared" si="17"/>
        <v>0.00107959239878821</v>
      </c>
      <c r="AV83">
        <f t="shared" si="14"/>
        <v>108444.934840251</v>
      </c>
    </row>
    <row r="84" spans="1:48">
      <c r="A84" s="27"/>
      <c r="B84" s="6" t="s">
        <v>125</v>
      </c>
      <c r="C84" s="24" t="s">
        <v>35</v>
      </c>
      <c r="D84" s="34">
        <v>18.8088182687687</v>
      </c>
      <c r="E84" s="35">
        <v>1106.58096775766</v>
      </c>
      <c r="F84" s="35">
        <v>77.2257837630228</v>
      </c>
      <c r="G84">
        <v>22</v>
      </c>
      <c r="H84">
        <v>16</v>
      </c>
      <c r="I84">
        <v>4</v>
      </c>
      <c r="J84">
        <v>4</v>
      </c>
      <c r="K84">
        <v>2</v>
      </c>
      <c r="L84">
        <v>4</v>
      </c>
      <c r="M84" t="s">
        <v>36</v>
      </c>
      <c r="N84" t="s">
        <v>36</v>
      </c>
      <c r="O84">
        <v>18</v>
      </c>
      <c r="P84">
        <v>6</v>
      </c>
      <c r="Q84">
        <v>6</v>
      </c>
      <c r="R84">
        <v>6</v>
      </c>
      <c r="S84">
        <v>6</v>
      </c>
      <c r="T84" t="s">
        <v>36</v>
      </c>
      <c r="U84">
        <v>4</v>
      </c>
      <c r="V84" t="s">
        <v>36</v>
      </c>
      <c r="W84" t="s">
        <v>36</v>
      </c>
      <c r="X84">
        <v>36</v>
      </c>
      <c r="Y84">
        <v>6</v>
      </c>
      <c r="Z84" t="s">
        <v>36</v>
      </c>
      <c r="AA84" t="s">
        <v>36</v>
      </c>
      <c r="AB84">
        <v>14</v>
      </c>
      <c r="AC84">
        <v>6</v>
      </c>
      <c r="AD84">
        <v>18</v>
      </c>
      <c r="AE84">
        <v>6</v>
      </c>
      <c r="AF84">
        <v>2</v>
      </c>
      <c r="AG84" t="s">
        <v>36</v>
      </c>
      <c r="AH84" t="s">
        <v>36</v>
      </c>
      <c r="AI84">
        <v>6</v>
      </c>
      <c r="AJ84">
        <v>4</v>
      </c>
      <c r="AK84">
        <v>6</v>
      </c>
      <c r="AL84">
        <v>4</v>
      </c>
      <c r="AM84" t="s">
        <v>36</v>
      </c>
      <c r="AN84" t="s">
        <v>36</v>
      </c>
      <c r="AO84" t="s">
        <v>36</v>
      </c>
      <c r="AP84">
        <f t="shared" si="12"/>
        <v>206</v>
      </c>
      <c r="AQ84">
        <f t="shared" si="13"/>
        <v>23</v>
      </c>
      <c r="AR84">
        <f t="shared" si="15"/>
        <v>0.657142857142857</v>
      </c>
      <c r="AS84">
        <f t="shared" si="16"/>
        <v>0.00567336821812173</v>
      </c>
      <c r="AT84">
        <f t="shared" si="17"/>
        <v>0.00372821340047999</v>
      </c>
      <c r="AV84">
        <f t="shared" si="14"/>
        <v>227955.679358078</v>
      </c>
    </row>
    <row r="85" spans="2:48">
      <c r="B85" s="32" t="s">
        <v>126</v>
      </c>
      <c r="C85" s="24" t="s">
        <v>35</v>
      </c>
      <c r="D85" s="24"/>
      <c r="G85">
        <v>14</v>
      </c>
      <c r="H85" t="s">
        <v>36</v>
      </c>
      <c r="I85" t="s">
        <v>36</v>
      </c>
      <c r="J85" t="s">
        <v>36</v>
      </c>
      <c r="K85" t="s">
        <v>36</v>
      </c>
      <c r="L85">
        <v>2</v>
      </c>
      <c r="M85" t="s">
        <v>36</v>
      </c>
      <c r="N85">
        <v>2</v>
      </c>
      <c r="O85">
        <v>8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>
        <v>30</v>
      </c>
      <c r="X85" t="s">
        <v>36</v>
      </c>
      <c r="Y85">
        <v>6</v>
      </c>
      <c r="Z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>
        <v>24</v>
      </c>
      <c r="AJ85" t="s">
        <v>36</v>
      </c>
      <c r="AK85" t="s">
        <v>36</v>
      </c>
      <c r="AL85">
        <v>14</v>
      </c>
      <c r="AM85" t="s">
        <v>36</v>
      </c>
      <c r="AN85" t="s">
        <v>36</v>
      </c>
      <c r="AO85" t="s">
        <v>36</v>
      </c>
      <c r="AP85">
        <f t="shared" si="12"/>
        <v>100</v>
      </c>
      <c r="AQ85">
        <f t="shared" si="13"/>
        <v>8</v>
      </c>
      <c r="AR85">
        <f t="shared" si="15"/>
        <v>0.228571428571429</v>
      </c>
      <c r="AS85">
        <f t="shared" si="16"/>
        <v>0.00275406224180666</v>
      </c>
      <c r="AT85">
        <f t="shared" si="17"/>
        <v>0.000629499940984381</v>
      </c>
      <c r="AV85">
        <f t="shared" si="14"/>
        <v>0</v>
      </c>
    </row>
    <row r="86" spans="2:48">
      <c r="B86" s="32" t="s">
        <v>127</v>
      </c>
      <c r="C86" s="24" t="s">
        <v>35</v>
      </c>
      <c r="D86" s="24"/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>
        <v>2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>
        <v>2</v>
      </c>
      <c r="AC86" t="s">
        <v>36</v>
      </c>
      <c r="AD86" t="s">
        <v>36</v>
      </c>
      <c r="AE86" t="s">
        <v>36</v>
      </c>
      <c r="AF86">
        <v>2</v>
      </c>
      <c r="AG86" t="s">
        <v>36</v>
      </c>
      <c r="AH86" t="s">
        <v>36</v>
      </c>
      <c r="AI86" t="s">
        <v>36</v>
      </c>
      <c r="AJ86" t="s">
        <v>36</v>
      </c>
      <c r="AK86">
        <v>2</v>
      </c>
      <c r="AL86" t="s">
        <v>36</v>
      </c>
      <c r="AM86" t="s">
        <v>36</v>
      </c>
      <c r="AN86" t="s">
        <v>36</v>
      </c>
      <c r="AO86" t="s">
        <v>36</v>
      </c>
      <c r="AP86">
        <f t="shared" si="12"/>
        <v>8</v>
      </c>
      <c r="AQ86">
        <f t="shared" si="13"/>
        <v>4</v>
      </c>
      <c r="AR86">
        <f t="shared" si="15"/>
        <v>0.114285714285714</v>
      </c>
      <c r="AS86">
        <f t="shared" si="16"/>
        <v>0.000220324979344533</v>
      </c>
      <c r="AT86">
        <f t="shared" si="17"/>
        <v>2.51799976393752e-5</v>
      </c>
      <c r="AV86">
        <f t="shared" si="14"/>
        <v>0</v>
      </c>
    </row>
    <row r="87" spans="2:48">
      <c r="B87" s="32" t="s">
        <v>128</v>
      </c>
      <c r="C87" s="24" t="s">
        <v>35</v>
      </c>
      <c r="D87" s="24"/>
      <c r="G87">
        <v>2</v>
      </c>
      <c r="H87" t="s">
        <v>36</v>
      </c>
      <c r="I87">
        <v>2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>
        <v>2</v>
      </c>
      <c r="AC87">
        <v>6</v>
      </c>
      <c r="AD87">
        <v>4</v>
      </c>
      <c r="AE87" t="s">
        <v>36</v>
      </c>
      <c r="AF87">
        <v>2</v>
      </c>
      <c r="AG87" t="s">
        <v>36</v>
      </c>
      <c r="AH87" t="s">
        <v>36</v>
      </c>
      <c r="AI87">
        <v>2</v>
      </c>
      <c r="AJ87">
        <v>2</v>
      </c>
      <c r="AK87">
        <v>4</v>
      </c>
      <c r="AL87" t="s">
        <v>36</v>
      </c>
      <c r="AM87" t="s">
        <v>36</v>
      </c>
      <c r="AN87" t="s">
        <v>36</v>
      </c>
      <c r="AO87" t="s">
        <v>36</v>
      </c>
      <c r="AP87">
        <f t="shared" si="12"/>
        <v>26</v>
      </c>
      <c r="AQ87">
        <f t="shared" si="13"/>
        <v>9</v>
      </c>
      <c r="AR87">
        <f t="shared" si="15"/>
        <v>0.257142857142857</v>
      </c>
      <c r="AS87">
        <f t="shared" si="16"/>
        <v>0.000716056182869733</v>
      </c>
      <c r="AT87">
        <f t="shared" si="17"/>
        <v>0.000184128732737931</v>
      </c>
      <c r="AV87">
        <f t="shared" si="14"/>
        <v>0</v>
      </c>
    </row>
    <row r="88" spans="2:48">
      <c r="B88" s="32" t="s">
        <v>129</v>
      </c>
      <c r="C88" s="24" t="s">
        <v>35</v>
      </c>
      <c r="D88" s="24"/>
      <c r="G88">
        <v>2</v>
      </c>
      <c r="H88" t="s">
        <v>36</v>
      </c>
      <c r="I88">
        <v>2</v>
      </c>
      <c r="J88" t="s">
        <v>36</v>
      </c>
      <c r="K88" t="s">
        <v>36</v>
      </c>
      <c r="L88" t="s">
        <v>36</v>
      </c>
      <c r="M88" t="s">
        <v>36</v>
      </c>
      <c r="N88">
        <v>2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>
        <v>2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>
        <v>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>
        <v>4</v>
      </c>
      <c r="AJ88">
        <v>2</v>
      </c>
      <c r="AK88" t="s">
        <v>36</v>
      </c>
      <c r="AL88" t="s">
        <v>36</v>
      </c>
      <c r="AM88" t="s">
        <v>36</v>
      </c>
      <c r="AN88" t="s">
        <v>36</v>
      </c>
      <c r="AO88" t="s">
        <v>36</v>
      </c>
      <c r="AP88">
        <f t="shared" si="12"/>
        <v>20</v>
      </c>
      <c r="AQ88">
        <f t="shared" si="13"/>
        <v>7</v>
      </c>
      <c r="AR88">
        <f t="shared" si="15"/>
        <v>0.2</v>
      </c>
      <c r="AS88">
        <f t="shared" si="16"/>
        <v>0.000550812448361333</v>
      </c>
      <c r="AT88">
        <f t="shared" si="17"/>
        <v>0.000110162489672267</v>
      </c>
      <c r="AV88">
        <f t="shared" si="14"/>
        <v>0</v>
      </c>
    </row>
    <row r="89" spans="2:48">
      <c r="B89" s="32" t="s">
        <v>130</v>
      </c>
      <c r="C89" s="24" t="s">
        <v>35</v>
      </c>
      <c r="D89" s="24"/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>
        <v>4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  <c r="AH89" t="s">
        <v>36</v>
      </c>
      <c r="AI89">
        <v>2</v>
      </c>
      <c r="AJ89" t="s">
        <v>36</v>
      </c>
      <c r="AK89" t="s">
        <v>36</v>
      </c>
      <c r="AL89" t="s">
        <v>36</v>
      </c>
      <c r="AM89" t="s">
        <v>36</v>
      </c>
      <c r="AN89" t="s">
        <v>36</v>
      </c>
      <c r="AO89" t="s">
        <v>36</v>
      </c>
      <c r="AP89">
        <f t="shared" si="12"/>
        <v>6</v>
      </c>
      <c r="AQ89">
        <f t="shared" si="13"/>
        <v>2</v>
      </c>
      <c r="AR89">
        <f t="shared" si="15"/>
        <v>0.0571428571428571</v>
      </c>
      <c r="AS89">
        <f t="shared" si="16"/>
        <v>0.0001652437345084</v>
      </c>
      <c r="AT89">
        <f t="shared" si="17"/>
        <v>9.44249911476571e-6</v>
      </c>
      <c r="AV89">
        <f t="shared" si="14"/>
        <v>0</v>
      </c>
    </row>
    <row r="90" spans="2:48">
      <c r="B90" s="32" t="s">
        <v>131</v>
      </c>
      <c r="C90" s="24" t="s">
        <v>35</v>
      </c>
      <c r="D90" s="24"/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>
        <v>6</v>
      </c>
      <c r="AM90" t="s">
        <v>36</v>
      </c>
      <c r="AN90" t="s">
        <v>36</v>
      </c>
      <c r="AO90">
        <v>2</v>
      </c>
      <c r="AP90">
        <f t="shared" si="12"/>
        <v>8</v>
      </c>
      <c r="AQ90">
        <f t="shared" si="13"/>
        <v>2</v>
      </c>
      <c r="AR90">
        <f t="shared" si="15"/>
        <v>0.0571428571428571</v>
      </c>
      <c r="AS90">
        <f t="shared" si="16"/>
        <v>0.000220324979344533</v>
      </c>
      <c r="AT90">
        <f t="shared" si="17"/>
        <v>1.25899988196876e-5</v>
      </c>
      <c r="AV90">
        <f t="shared" si="14"/>
        <v>0</v>
      </c>
    </row>
    <row r="91" spans="2:48">
      <c r="B91" s="6" t="s">
        <v>132</v>
      </c>
      <c r="C91" s="24" t="s">
        <v>35</v>
      </c>
      <c r="D91" s="29">
        <v>16.4873096681484</v>
      </c>
      <c r="E91" s="7">
        <v>819.484013209296</v>
      </c>
      <c r="F91" s="7">
        <v>75.8022005626293</v>
      </c>
      <c r="G91">
        <v>50</v>
      </c>
      <c r="H91">
        <v>76</v>
      </c>
      <c r="I91">
        <v>20</v>
      </c>
      <c r="J91">
        <v>30</v>
      </c>
      <c r="K91">
        <v>26</v>
      </c>
      <c r="L91">
        <v>12</v>
      </c>
      <c r="M91">
        <v>32</v>
      </c>
      <c r="N91">
        <v>50</v>
      </c>
      <c r="O91">
        <v>80</v>
      </c>
      <c r="P91">
        <v>34</v>
      </c>
      <c r="Q91">
        <v>32</v>
      </c>
      <c r="R91">
        <v>22</v>
      </c>
      <c r="S91">
        <v>12</v>
      </c>
      <c r="T91">
        <v>8</v>
      </c>
      <c r="U91">
        <v>14</v>
      </c>
      <c r="V91" t="s">
        <v>36</v>
      </c>
      <c r="W91">
        <v>22</v>
      </c>
      <c r="X91">
        <v>34</v>
      </c>
      <c r="Y91">
        <v>28</v>
      </c>
      <c r="Z91">
        <v>8</v>
      </c>
      <c r="AA91" t="s">
        <v>36</v>
      </c>
      <c r="AB91">
        <v>52</v>
      </c>
      <c r="AC91">
        <v>52</v>
      </c>
      <c r="AD91">
        <v>54</v>
      </c>
      <c r="AE91">
        <v>58</v>
      </c>
      <c r="AF91">
        <v>20</v>
      </c>
      <c r="AG91">
        <v>14</v>
      </c>
      <c r="AH91">
        <v>28</v>
      </c>
      <c r="AI91">
        <v>62</v>
      </c>
      <c r="AJ91">
        <v>62</v>
      </c>
      <c r="AK91">
        <v>54</v>
      </c>
      <c r="AL91">
        <v>78</v>
      </c>
      <c r="AM91">
        <v>68</v>
      </c>
      <c r="AN91">
        <v>4</v>
      </c>
      <c r="AO91">
        <v>6</v>
      </c>
      <c r="AP91">
        <f t="shared" si="12"/>
        <v>1202</v>
      </c>
      <c r="AQ91">
        <f t="shared" si="13"/>
        <v>33</v>
      </c>
      <c r="AR91">
        <f t="shared" si="15"/>
        <v>0.942857142857143</v>
      </c>
      <c r="AS91">
        <f t="shared" si="16"/>
        <v>0.0331038281465161</v>
      </c>
      <c r="AT91">
        <f t="shared" si="17"/>
        <v>0.0312121808238581</v>
      </c>
      <c r="AV91">
        <f t="shared" si="14"/>
        <v>985019.783877574</v>
      </c>
    </row>
    <row r="92" spans="2:48">
      <c r="B92" s="6" t="s">
        <v>133</v>
      </c>
      <c r="C92" s="24" t="s">
        <v>35</v>
      </c>
      <c r="D92" s="42">
        <v>7.08847924605443</v>
      </c>
      <c r="E92" s="43">
        <v>119.591402056052</v>
      </c>
      <c r="F92" s="43">
        <v>119.591402056052</v>
      </c>
      <c r="G92" t="s">
        <v>36</v>
      </c>
      <c r="H92" t="s">
        <v>36</v>
      </c>
      <c r="I92">
        <v>2</v>
      </c>
      <c r="J92" t="s">
        <v>36</v>
      </c>
      <c r="K92" t="s">
        <v>36</v>
      </c>
      <c r="L92">
        <v>2</v>
      </c>
      <c r="M92" t="s">
        <v>36</v>
      </c>
      <c r="N92" t="s">
        <v>36</v>
      </c>
      <c r="O92">
        <v>4</v>
      </c>
      <c r="P92">
        <v>8</v>
      </c>
      <c r="Q92" t="s">
        <v>36</v>
      </c>
      <c r="R92" t="s">
        <v>36</v>
      </c>
      <c r="S92" t="s">
        <v>36</v>
      </c>
      <c r="T92" t="s">
        <v>36</v>
      </c>
      <c r="U92">
        <v>8</v>
      </c>
      <c r="V92" t="s">
        <v>36</v>
      </c>
      <c r="W92" t="s">
        <v>36</v>
      </c>
      <c r="X92" t="s">
        <v>36</v>
      </c>
      <c r="Y92">
        <v>4</v>
      </c>
      <c r="Z92">
        <v>4</v>
      </c>
      <c r="AA92" t="s">
        <v>36</v>
      </c>
      <c r="AB92" t="s">
        <v>36</v>
      </c>
      <c r="AC92">
        <v>4</v>
      </c>
      <c r="AD92">
        <v>12</v>
      </c>
      <c r="AE92">
        <v>2</v>
      </c>
      <c r="AF92">
        <v>2</v>
      </c>
      <c r="AG92" t="s">
        <v>36</v>
      </c>
      <c r="AH92" t="s">
        <v>36</v>
      </c>
      <c r="AI92">
        <v>2</v>
      </c>
      <c r="AJ92">
        <v>2</v>
      </c>
      <c r="AK92">
        <v>12</v>
      </c>
      <c r="AL92">
        <v>2</v>
      </c>
      <c r="AM92">
        <v>12</v>
      </c>
      <c r="AN92" t="s">
        <v>36</v>
      </c>
      <c r="AO92" t="s">
        <v>36</v>
      </c>
      <c r="AP92">
        <f t="shared" si="12"/>
        <v>82</v>
      </c>
      <c r="AQ92">
        <f t="shared" si="13"/>
        <v>16</v>
      </c>
      <c r="AR92">
        <f t="shared" si="15"/>
        <v>0.457142857142857</v>
      </c>
      <c r="AS92">
        <f t="shared" si="16"/>
        <v>0.00225833103828147</v>
      </c>
      <c r="AT92">
        <f t="shared" si="17"/>
        <v>0.00103237990321438</v>
      </c>
      <c r="AV92">
        <f t="shared" si="14"/>
        <v>9806.49496859626</v>
      </c>
    </row>
    <row r="93" spans="2:48">
      <c r="B93" s="6" t="s">
        <v>134</v>
      </c>
      <c r="C93" s="24" t="s">
        <v>35</v>
      </c>
      <c r="D93" s="29">
        <v>3.18463959543021</v>
      </c>
      <c r="E93" s="7">
        <v>19.2937397136322</v>
      </c>
      <c r="F93" s="7">
        <v>3.37935341235426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>
        <v>4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36</v>
      </c>
      <c r="AK93" t="s">
        <v>36</v>
      </c>
      <c r="AL93" t="s">
        <v>36</v>
      </c>
      <c r="AM93" t="s">
        <v>36</v>
      </c>
      <c r="AN93" t="s">
        <v>36</v>
      </c>
      <c r="AO93" t="s">
        <v>36</v>
      </c>
      <c r="AP93">
        <f t="shared" si="12"/>
        <v>4</v>
      </c>
      <c r="AQ93">
        <f t="shared" si="13"/>
        <v>1</v>
      </c>
      <c r="AR93">
        <f t="shared" si="15"/>
        <v>0.0285714285714286</v>
      </c>
      <c r="AS93">
        <f t="shared" si="16"/>
        <v>0.000110162489672267</v>
      </c>
      <c r="AT93">
        <f t="shared" si="17"/>
        <v>3.1474997049219e-6</v>
      </c>
      <c r="AV93">
        <f t="shared" si="14"/>
        <v>77.1749588545288</v>
      </c>
    </row>
    <row r="94" spans="1:48">
      <c r="A94" s="38" t="s">
        <v>135</v>
      </c>
      <c r="B94" s="6" t="s">
        <v>136</v>
      </c>
      <c r="C94" s="24" t="s">
        <v>35</v>
      </c>
      <c r="D94" s="34">
        <v>16.2512778108103</v>
      </c>
      <c r="E94" s="35">
        <v>792.980460226924</v>
      </c>
      <c r="F94" s="35">
        <v>81.4285806277222</v>
      </c>
      <c r="G94">
        <v>10</v>
      </c>
      <c r="H94">
        <v>40</v>
      </c>
      <c r="I94">
        <v>48</v>
      </c>
      <c r="J94">
        <v>24</v>
      </c>
      <c r="K94">
        <v>34</v>
      </c>
      <c r="L94">
        <v>12</v>
      </c>
      <c r="M94">
        <v>42</v>
      </c>
      <c r="N94">
        <v>38</v>
      </c>
      <c r="O94">
        <v>36</v>
      </c>
      <c r="P94">
        <v>20</v>
      </c>
      <c r="Q94">
        <v>20</v>
      </c>
      <c r="R94">
        <v>10</v>
      </c>
      <c r="S94">
        <v>8</v>
      </c>
      <c r="T94">
        <v>10</v>
      </c>
      <c r="U94">
        <v>52</v>
      </c>
      <c r="V94" t="s">
        <v>36</v>
      </c>
      <c r="W94">
        <v>64</v>
      </c>
      <c r="X94">
        <v>50</v>
      </c>
      <c r="Y94">
        <v>54</v>
      </c>
      <c r="Z94">
        <v>4</v>
      </c>
      <c r="AA94" t="s">
        <v>36</v>
      </c>
      <c r="AB94">
        <v>62</v>
      </c>
      <c r="AC94">
        <v>56</v>
      </c>
      <c r="AD94">
        <v>92</v>
      </c>
      <c r="AE94">
        <v>70</v>
      </c>
      <c r="AF94">
        <v>12</v>
      </c>
      <c r="AG94">
        <v>10</v>
      </c>
      <c r="AH94">
        <v>22</v>
      </c>
      <c r="AI94">
        <v>102</v>
      </c>
      <c r="AJ94">
        <v>56</v>
      </c>
      <c r="AK94">
        <v>42</v>
      </c>
      <c r="AL94">
        <v>88</v>
      </c>
      <c r="AM94">
        <v>76</v>
      </c>
      <c r="AN94">
        <v>22</v>
      </c>
      <c r="AO94">
        <v>32</v>
      </c>
      <c r="AP94">
        <f t="shared" si="12"/>
        <v>1318</v>
      </c>
      <c r="AQ94">
        <f t="shared" si="13"/>
        <v>33</v>
      </c>
      <c r="AR94">
        <f t="shared" si="15"/>
        <v>0.942857142857143</v>
      </c>
      <c r="AS94">
        <f t="shared" si="16"/>
        <v>0.0362985403470118</v>
      </c>
      <c r="AT94">
        <f t="shared" si="17"/>
        <v>0.0342243380414683</v>
      </c>
      <c r="AV94">
        <f t="shared" si="14"/>
        <v>1045148.24657909</v>
      </c>
    </row>
    <row r="95" spans="2:48">
      <c r="B95" s="6" t="s">
        <v>137</v>
      </c>
      <c r="C95" s="24" t="s">
        <v>35</v>
      </c>
      <c r="D95" s="42">
        <v>17.5840915394557</v>
      </c>
      <c r="E95" s="43">
        <v>949.100947370409</v>
      </c>
      <c r="F95" s="43">
        <v>949.100947370409</v>
      </c>
      <c r="G95" t="s">
        <v>36</v>
      </c>
      <c r="H95" t="s">
        <v>36</v>
      </c>
      <c r="I95" t="s">
        <v>36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>
        <v>2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36</v>
      </c>
      <c r="AM95" t="s">
        <v>36</v>
      </c>
      <c r="AN95" t="s">
        <v>36</v>
      </c>
      <c r="AO95" t="s">
        <v>36</v>
      </c>
      <c r="AP95">
        <f t="shared" si="12"/>
        <v>2</v>
      </c>
      <c r="AQ95">
        <f t="shared" si="13"/>
        <v>1</v>
      </c>
      <c r="AR95">
        <f t="shared" si="15"/>
        <v>0.0285714285714286</v>
      </c>
      <c r="AS95">
        <f t="shared" si="16"/>
        <v>5.50812448361333e-5</v>
      </c>
      <c r="AT95">
        <f t="shared" si="17"/>
        <v>1.57374985246095e-6</v>
      </c>
      <c r="AV95">
        <f t="shared" si="14"/>
        <v>1898.20189474082</v>
      </c>
    </row>
    <row r="96" spans="2:48">
      <c r="B96" s="6" t="s">
        <v>138</v>
      </c>
      <c r="C96" s="24" t="s">
        <v>35</v>
      </c>
      <c r="D96" s="29">
        <v>7.64412731931348</v>
      </c>
      <c r="E96" s="7">
        <v>142.045209703756</v>
      </c>
      <c r="F96" s="7">
        <v>13.0796421389218</v>
      </c>
      <c r="G96" t="s">
        <v>36</v>
      </c>
      <c r="H96" t="s">
        <v>36</v>
      </c>
      <c r="I96" t="s">
        <v>36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>
        <v>2</v>
      </c>
      <c r="AN96" t="s">
        <v>36</v>
      </c>
      <c r="AO96" t="s">
        <v>36</v>
      </c>
      <c r="AP96">
        <f t="shared" si="12"/>
        <v>2</v>
      </c>
      <c r="AQ96">
        <f t="shared" si="13"/>
        <v>1</v>
      </c>
      <c r="AR96">
        <f t="shared" si="15"/>
        <v>0.0285714285714286</v>
      </c>
      <c r="AS96">
        <f t="shared" si="16"/>
        <v>5.50812448361333e-5</v>
      </c>
      <c r="AT96">
        <f t="shared" si="17"/>
        <v>1.57374985246095e-6</v>
      </c>
      <c r="AV96">
        <f t="shared" si="14"/>
        <v>284.090419407512</v>
      </c>
    </row>
    <row r="97" spans="2:48">
      <c r="B97" s="6" t="s">
        <v>139</v>
      </c>
      <c r="C97" s="24" t="s">
        <v>35</v>
      </c>
      <c r="D97" s="29">
        <v>39.8132834542928</v>
      </c>
      <c r="E97" s="7">
        <v>6116.49723317289</v>
      </c>
      <c r="F97" s="7">
        <v>917.105788648932</v>
      </c>
      <c r="G97" t="s">
        <v>36</v>
      </c>
      <c r="H97">
        <v>2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>
        <v>4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>
        <v>2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36</v>
      </c>
      <c r="AK97" t="s">
        <v>36</v>
      </c>
      <c r="AL97" t="s">
        <v>36</v>
      </c>
      <c r="AM97" t="s">
        <v>36</v>
      </c>
      <c r="AN97" t="s">
        <v>36</v>
      </c>
      <c r="AO97" t="s">
        <v>36</v>
      </c>
      <c r="AP97">
        <f t="shared" si="12"/>
        <v>8</v>
      </c>
      <c r="AQ97">
        <f t="shared" si="13"/>
        <v>3</v>
      </c>
      <c r="AR97">
        <f t="shared" si="15"/>
        <v>0.0857142857142857</v>
      </c>
      <c r="AS97">
        <f t="shared" si="16"/>
        <v>0.000220324979344533</v>
      </c>
      <c r="AT97">
        <f t="shared" si="17"/>
        <v>1.88849982295314e-5</v>
      </c>
      <c r="AV97">
        <f t="shared" si="14"/>
        <v>48931.9778653831</v>
      </c>
    </row>
    <row r="98" spans="1:48">
      <c r="A98" s="27"/>
      <c r="B98" s="6" t="s">
        <v>140</v>
      </c>
      <c r="C98" s="24" t="s">
        <v>35</v>
      </c>
      <c r="D98" s="34">
        <v>57.7602343757507</v>
      </c>
      <c r="E98" s="35">
        <v>14287.3917093254</v>
      </c>
      <c r="F98" s="35">
        <v>2095.76599855466</v>
      </c>
      <c r="G98" t="s">
        <v>36</v>
      </c>
      <c r="H98" t="s">
        <v>36</v>
      </c>
      <c r="I98" t="s">
        <v>36</v>
      </c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>
        <v>2</v>
      </c>
      <c r="AJ98" t="s">
        <v>36</v>
      </c>
      <c r="AK98" t="s">
        <v>36</v>
      </c>
      <c r="AL98" t="s">
        <v>36</v>
      </c>
      <c r="AM98" t="s">
        <v>36</v>
      </c>
      <c r="AN98" t="s">
        <v>36</v>
      </c>
      <c r="AO98" t="s">
        <v>36</v>
      </c>
      <c r="AP98">
        <f t="shared" si="12"/>
        <v>2</v>
      </c>
      <c r="AQ98">
        <f t="shared" si="13"/>
        <v>1</v>
      </c>
      <c r="AR98">
        <f t="shared" si="15"/>
        <v>0.0285714285714286</v>
      </c>
      <c r="AS98">
        <f t="shared" si="16"/>
        <v>5.50812448361333e-5</v>
      </c>
      <c r="AT98">
        <f t="shared" si="17"/>
        <v>1.57374985246095e-6</v>
      </c>
      <c r="AV98">
        <f t="shared" si="14"/>
        <v>28574.7834186508</v>
      </c>
    </row>
    <row r="99" spans="1:48">
      <c r="A99" s="39" t="s">
        <v>141</v>
      </c>
      <c r="B99" s="6" t="s">
        <v>142</v>
      </c>
      <c r="C99" s="24" t="s">
        <v>35</v>
      </c>
      <c r="D99" s="34">
        <v>57.7602343757507</v>
      </c>
      <c r="E99" s="35">
        <v>14287.3917093254</v>
      </c>
      <c r="F99" s="35">
        <v>2095.76599855466</v>
      </c>
      <c r="G99" t="s">
        <v>36</v>
      </c>
      <c r="H99">
        <v>6</v>
      </c>
      <c r="I99" t="s">
        <v>36</v>
      </c>
      <c r="J99">
        <v>4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>
        <v>4</v>
      </c>
      <c r="R99" t="s">
        <v>36</v>
      </c>
      <c r="S99" t="s">
        <v>36</v>
      </c>
      <c r="T99" t="s">
        <v>36</v>
      </c>
      <c r="U99">
        <v>8</v>
      </c>
      <c r="V99" t="s">
        <v>36</v>
      </c>
      <c r="W99">
        <v>2</v>
      </c>
      <c r="X99" t="s">
        <v>36</v>
      </c>
      <c r="Y99">
        <v>8</v>
      </c>
      <c r="Z99" t="s">
        <v>36</v>
      </c>
      <c r="AA99" t="s">
        <v>36</v>
      </c>
      <c r="AB99">
        <v>20</v>
      </c>
      <c r="AC99">
        <v>8</v>
      </c>
      <c r="AD99">
        <v>30</v>
      </c>
      <c r="AE99" t="s">
        <v>36</v>
      </c>
      <c r="AF99" t="s">
        <v>36</v>
      </c>
      <c r="AG99" t="s">
        <v>36</v>
      </c>
      <c r="AH99" t="s">
        <v>36</v>
      </c>
      <c r="AI99">
        <v>14</v>
      </c>
      <c r="AJ99">
        <v>6</v>
      </c>
      <c r="AK99">
        <v>8</v>
      </c>
      <c r="AL99">
        <v>4</v>
      </c>
      <c r="AM99">
        <v>4</v>
      </c>
      <c r="AN99">
        <v>4</v>
      </c>
      <c r="AO99" t="s">
        <v>36</v>
      </c>
      <c r="AP99">
        <f t="shared" si="12"/>
        <v>130</v>
      </c>
      <c r="AQ99">
        <f t="shared" si="13"/>
        <v>15</v>
      </c>
      <c r="AR99">
        <f t="shared" si="15"/>
        <v>0.428571428571429</v>
      </c>
      <c r="AS99">
        <f t="shared" si="16"/>
        <v>0.00358028091434866</v>
      </c>
      <c r="AT99">
        <f t="shared" si="17"/>
        <v>0.00153440610614943</v>
      </c>
      <c r="AV99">
        <f t="shared" si="14"/>
        <v>1857360.9222123</v>
      </c>
    </row>
    <row r="100" spans="1:48">
      <c r="A100" s="27"/>
      <c r="B100" s="6" t="s">
        <v>143</v>
      </c>
      <c r="C100" s="24" t="s">
        <v>35</v>
      </c>
      <c r="D100" s="34">
        <v>57.7602343757507</v>
      </c>
      <c r="E100" s="35">
        <v>14287.3917093254</v>
      </c>
      <c r="F100" s="35">
        <v>2095.76599855466</v>
      </c>
      <c r="G100" t="s">
        <v>36</v>
      </c>
      <c r="H100">
        <v>8</v>
      </c>
      <c r="I100" t="s">
        <v>36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>
        <v>16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>
        <v>62</v>
      </c>
      <c r="Y100">
        <v>8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>
        <v>8</v>
      </c>
      <c r="AJ100" t="s">
        <v>36</v>
      </c>
      <c r="AK100">
        <v>16</v>
      </c>
      <c r="AL100" t="s">
        <v>36</v>
      </c>
      <c r="AM100">
        <v>20</v>
      </c>
      <c r="AN100" t="s">
        <v>36</v>
      </c>
      <c r="AO100">
        <v>8</v>
      </c>
      <c r="AP100">
        <f t="shared" si="12"/>
        <v>146</v>
      </c>
      <c r="AQ100">
        <f t="shared" si="13"/>
        <v>8</v>
      </c>
      <c r="AR100">
        <f t="shared" si="15"/>
        <v>0.228571428571429</v>
      </c>
      <c r="AS100">
        <f t="shared" si="16"/>
        <v>0.00402093087303773</v>
      </c>
      <c r="AT100">
        <f t="shared" si="17"/>
        <v>0.000919069913837195</v>
      </c>
      <c r="AV100">
        <f t="shared" si="14"/>
        <v>2085959.18956151</v>
      </c>
    </row>
    <row r="101" spans="2:48">
      <c r="B101" s="6" t="s">
        <v>144</v>
      </c>
      <c r="C101" s="24" t="s">
        <v>35</v>
      </c>
      <c r="D101" s="29">
        <v>24.7537003526197</v>
      </c>
      <c r="E101" s="7">
        <v>2069.84797142936</v>
      </c>
      <c r="F101" s="7">
        <v>249.410695100531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>
        <v>2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>
        <v>4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 t="s">
        <v>36</v>
      </c>
      <c r="AO101" t="s">
        <v>36</v>
      </c>
      <c r="AP101">
        <f t="shared" si="12"/>
        <v>6</v>
      </c>
      <c r="AQ101">
        <f t="shared" si="13"/>
        <v>2</v>
      </c>
      <c r="AR101">
        <f t="shared" ref="AR101:AR132" si="18">AQ101/35</f>
        <v>0.0571428571428571</v>
      </c>
      <c r="AS101">
        <f t="shared" ref="AS101:AS132" si="19">AP101/36310</f>
        <v>0.0001652437345084</v>
      </c>
      <c r="AT101">
        <f t="shared" ref="AT101:AT132" si="20">AS101*AR101</f>
        <v>9.44249911476571e-6</v>
      </c>
      <c r="AV101">
        <f t="shared" si="14"/>
        <v>12419.0878285762</v>
      </c>
    </row>
    <row r="102" spans="1:48">
      <c r="A102" s="39" t="s">
        <v>141</v>
      </c>
      <c r="B102" s="6" t="s">
        <v>145</v>
      </c>
      <c r="C102" s="24" t="s">
        <v>35</v>
      </c>
      <c r="D102" s="34">
        <v>57.7602343757507</v>
      </c>
      <c r="E102" s="35">
        <v>14287.3917093254</v>
      </c>
      <c r="F102" s="35">
        <v>2095.76599855466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>
        <v>2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36</v>
      </c>
      <c r="AM102" t="s">
        <v>36</v>
      </c>
      <c r="AN102" t="s">
        <v>36</v>
      </c>
      <c r="AO102" t="s">
        <v>36</v>
      </c>
      <c r="AP102">
        <f t="shared" si="12"/>
        <v>2</v>
      </c>
      <c r="AQ102">
        <f t="shared" si="13"/>
        <v>1</v>
      </c>
      <c r="AR102">
        <f t="shared" si="18"/>
        <v>0.0285714285714286</v>
      </c>
      <c r="AS102">
        <f t="shared" si="19"/>
        <v>5.50812448361333e-5</v>
      </c>
      <c r="AT102">
        <f t="shared" si="20"/>
        <v>1.57374985246095e-6</v>
      </c>
      <c r="AV102">
        <f t="shared" si="14"/>
        <v>28574.7834186508</v>
      </c>
    </row>
    <row r="103" spans="1:48">
      <c r="A103" s="33" t="s">
        <v>141</v>
      </c>
      <c r="B103" s="6" t="s">
        <v>146</v>
      </c>
      <c r="C103" s="24" t="s">
        <v>35</v>
      </c>
      <c r="D103" s="34">
        <v>57.7602343757507</v>
      </c>
      <c r="E103" s="35">
        <v>14287.3917093254</v>
      </c>
      <c r="F103" s="35">
        <v>2095.76599855466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>
        <v>2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 t="s">
        <v>36</v>
      </c>
      <c r="AO103" t="s">
        <v>36</v>
      </c>
      <c r="AP103">
        <f t="shared" si="12"/>
        <v>2</v>
      </c>
      <c r="AQ103">
        <f t="shared" si="13"/>
        <v>1</v>
      </c>
      <c r="AR103">
        <f t="shared" si="18"/>
        <v>0.0285714285714286</v>
      </c>
      <c r="AS103">
        <f t="shared" si="19"/>
        <v>5.50812448361333e-5</v>
      </c>
      <c r="AT103">
        <f t="shared" si="20"/>
        <v>1.57374985246095e-6</v>
      </c>
      <c r="AV103">
        <f t="shared" si="14"/>
        <v>28574.7834186508</v>
      </c>
    </row>
    <row r="104" spans="1:48">
      <c r="A104" s="33"/>
      <c r="B104" s="6" t="s">
        <v>147</v>
      </c>
      <c r="C104" s="24" t="s">
        <v>35</v>
      </c>
      <c r="D104" s="34">
        <v>57.7602343757507</v>
      </c>
      <c r="E104" s="35">
        <v>14287.3917093254</v>
      </c>
      <c r="F104" s="35">
        <v>2095.76599855466</v>
      </c>
      <c r="G104" t="s">
        <v>36</v>
      </c>
      <c r="H104" t="s">
        <v>36</v>
      </c>
      <c r="I104">
        <v>2</v>
      </c>
      <c r="J104">
        <v>4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>
        <v>10</v>
      </c>
      <c r="V104" t="s">
        <v>36</v>
      </c>
      <c r="W104">
        <v>2</v>
      </c>
      <c r="X104" t="s">
        <v>36</v>
      </c>
      <c r="Y104" t="s">
        <v>36</v>
      </c>
      <c r="Z104" t="s">
        <v>36</v>
      </c>
      <c r="AA104" t="s">
        <v>36</v>
      </c>
      <c r="AB104">
        <v>2</v>
      </c>
      <c r="AC104">
        <v>18</v>
      </c>
      <c r="AD104">
        <v>2</v>
      </c>
      <c r="AE104">
        <v>16</v>
      </c>
      <c r="AF104" t="s">
        <v>36</v>
      </c>
      <c r="AG104" t="s">
        <v>36</v>
      </c>
      <c r="AH104" t="s">
        <v>36</v>
      </c>
      <c r="AI104" t="s">
        <v>36</v>
      </c>
      <c r="AJ104">
        <v>4</v>
      </c>
      <c r="AK104">
        <v>18</v>
      </c>
      <c r="AL104">
        <v>12</v>
      </c>
      <c r="AM104" t="s">
        <v>36</v>
      </c>
      <c r="AN104" t="s">
        <v>36</v>
      </c>
      <c r="AO104" t="s">
        <v>36</v>
      </c>
      <c r="AP104">
        <f t="shared" si="12"/>
        <v>90</v>
      </c>
      <c r="AQ104">
        <f t="shared" si="13"/>
        <v>11</v>
      </c>
      <c r="AR104">
        <f t="shared" si="18"/>
        <v>0.314285714285714</v>
      </c>
      <c r="AS104">
        <f t="shared" si="19"/>
        <v>0.002478656017626</v>
      </c>
      <c r="AT104">
        <f t="shared" si="20"/>
        <v>0.000779006176968171</v>
      </c>
      <c r="AV104">
        <f t="shared" si="14"/>
        <v>1285865.25383929</v>
      </c>
    </row>
    <row r="105" spans="1:48">
      <c r="A105" s="33"/>
      <c r="B105" s="6" t="s">
        <v>148</v>
      </c>
      <c r="C105" s="24" t="s">
        <v>35</v>
      </c>
      <c r="D105" s="34">
        <v>57.7602343757507</v>
      </c>
      <c r="E105" s="35">
        <v>14287.3917093254</v>
      </c>
      <c r="F105" s="35">
        <v>2095.76599855466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>
        <v>2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>
        <v>2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36</v>
      </c>
      <c r="AC105" t="s">
        <v>36</v>
      </c>
      <c r="AD105" t="s">
        <v>36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36</v>
      </c>
      <c r="AK105" t="s">
        <v>36</v>
      </c>
      <c r="AL105" t="s">
        <v>36</v>
      </c>
      <c r="AM105" t="s">
        <v>36</v>
      </c>
      <c r="AN105" t="s">
        <v>36</v>
      </c>
      <c r="AO105" t="s">
        <v>36</v>
      </c>
      <c r="AP105">
        <f t="shared" si="12"/>
        <v>4</v>
      </c>
      <c r="AQ105">
        <f t="shared" si="13"/>
        <v>2</v>
      </c>
      <c r="AR105">
        <f t="shared" si="18"/>
        <v>0.0571428571428571</v>
      </c>
      <c r="AS105">
        <f t="shared" si="19"/>
        <v>0.000110162489672267</v>
      </c>
      <c r="AT105">
        <f t="shared" si="20"/>
        <v>6.29499940984381e-6</v>
      </c>
      <c r="AV105">
        <f t="shared" si="14"/>
        <v>57149.5668373016</v>
      </c>
    </row>
    <row r="106" spans="1:48">
      <c r="A106" s="33"/>
      <c r="B106" s="6" t="s">
        <v>149</v>
      </c>
      <c r="C106" s="24" t="s">
        <v>35</v>
      </c>
      <c r="D106" s="34">
        <v>57.7602343757507</v>
      </c>
      <c r="E106" s="35">
        <v>14287.3917093254</v>
      </c>
      <c r="F106" s="35">
        <v>2095.76599855466</v>
      </c>
      <c r="G106">
        <v>2</v>
      </c>
      <c r="H106" t="s">
        <v>36</v>
      </c>
      <c r="I106" t="s">
        <v>36</v>
      </c>
      <c r="J106" t="s">
        <v>36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>
        <v>2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 t="s">
        <v>36</v>
      </c>
      <c r="AO106" t="s">
        <v>36</v>
      </c>
      <c r="AP106">
        <f t="shared" si="12"/>
        <v>4</v>
      </c>
      <c r="AQ106">
        <f t="shared" si="13"/>
        <v>2</v>
      </c>
      <c r="AR106">
        <f t="shared" si="18"/>
        <v>0.0571428571428571</v>
      </c>
      <c r="AS106">
        <f t="shared" si="19"/>
        <v>0.000110162489672267</v>
      </c>
      <c r="AT106">
        <f t="shared" si="20"/>
        <v>6.29499940984381e-6</v>
      </c>
      <c r="AV106">
        <f t="shared" si="14"/>
        <v>57149.5668373016</v>
      </c>
    </row>
    <row r="107" spans="2:48">
      <c r="B107" s="6" t="s">
        <v>150</v>
      </c>
      <c r="C107" s="24" t="s">
        <v>35</v>
      </c>
      <c r="D107" s="42">
        <v>23.8320670596205</v>
      </c>
      <c r="E107" s="43">
        <v>1898.31227875778</v>
      </c>
      <c r="F107" s="43">
        <v>1898.31227875778</v>
      </c>
      <c r="G107">
        <v>2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>
        <v>2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>
        <v>2</v>
      </c>
      <c r="AC107" t="s">
        <v>36</v>
      </c>
      <c r="AD107" t="s">
        <v>36</v>
      </c>
      <c r="AE107">
        <v>2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>
        <v>4</v>
      </c>
      <c r="AM107" t="s">
        <v>36</v>
      </c>
      <c r="AN107" t="s">
        <v>36</v>
      </c>
      <c r="AO107" t="s">
        <v>36</v>
      </c>
      <c r="AP107">
        <f t="shared" si="12"/>
        <v>12</v>
      </c>
      <c r="AQ107">
        <f t="shared" si="13"/>
        <v>5</v>
      </c>
      <c r="AR107">
        <f t="shared" si="18"/>
        <v>0.142857142857143</v>
      </c>
      <c r="AS107">
        <f t="shared" si="19"/>
        <v>0.0003304874690168</v>
      </c>
      <c r="AT107">
        <f t="shared" si="20"/>
        <v>4.72124955738285e-5</v>
      </c>
      <c r="AV107">
        <f t="shared" si="14"/>
        <v>22779.7473450934</v>
      </c>
    </row>
    <row r="108" spans="2:48">
      <c r="B108" s="6" t="s">
        <v>151</v>
      </c>
      <c r="C108" s="24" t="s">
        <v>35</v>
      </c>
      <c r="D108" s="42">
        <v>69.5028837649131</v>
      </c>
      <c r="E108" s="43">
        <v>21787.3992880121</v>
      </c>
      <c r="F108" s="43">
        <v>21787.3992880121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36</v>
      </c>
      <c r="M108" t="s">
        <v>36</v>
      </c>
      <c r="N108">
        <v>2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 t="s">
        <v>36</v>
      </c>
      <c r="AO108" t="s">
        <v>36</v>
      </c>
      <c r="AP108">
        <f t="shared" si="12"/>
        <v>2</v>
      </c>
      <c r="AQ108">
        <f t="shared" si="13"/>
        <v>1</v>
      </c>
      <c r="AR108">
        <f t="shared" si="18"/>
        <v>0.0285714285714286</v>
      </c>
      <c r="AS108">
        <f t="shared" si="19"/>
        <v>5.50812448361333e-5</v>
      </c>
      <c r="AT108">
        <f t="shared" si="20"/>
        <v>1.57374985246095e-6</v>
      </c>
      <c r="AV108">
        <f t="shared" si="14"/>
        <v>43574.7985760242</v>
      </c>
    </row>
    <row r="109" spans="1:48">
      <c r="A109" s="27"/>
      <c r="B109" s="6" t="s">
        <v>152</v>
      </c>
      <c r="C109" s="24" t="s">
        <v>35</v>
      </c>
      <c r="D109" s="34">
        <v>57.7602343757507</v>
      </c>
      <c r="E109" s="35">
        <v>14287.3917093254</v>
      </c>
      <c r="F109" s="35">
        <v>2095.76599855466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>
        <v>4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  <c r="AD109" t="s">
        <v>36</v>
      </c>
      <c r="AE109" t="s">
        <v>36</v>
      </c>
      <c r="AF109" t="s">
        <v>36</v>
      </c>
      <c r="AG109" t="s">
        <v>36</v>
      </c>
      <c r="AH109" t="s">
        <v>36</v>
      </c>
      <c r="AI109">
        <v>6</v>
      </c>
      <c r="AJ109" t="s">
        <v>36</v>
      </c>
      <c r="AK109" t="s">
        <v>36</v>
      </c>
      <c r="AL109">
        <v>12</v>
      </c>
      <c r="AM109" t="s">
        <v>36</v>
      </c>
      <c r="AN109" t="s">
        <v>36</v>
      </c>
      <c r="AO109" t="s">
        <v>36</v>
      </c>
      <c r="AP109">
        <f t="shared" si="12"/>
        <v>22</v>
      </c>
      <c r="AQ109">
        <f t="shared" si="13"/>
        <v>3</v>
      </c>
      <c r="AR109">
        <f t="shared" si="18"/>
        <v>0.0857142857142857</v>
      </c>
      <c r="AS109">
        <f t="shared" si="19"/>
        <v>0.000605893693197466</v>
      </c>
      <c r="AT109">
        <f t="shared" si="20"/>
        <v>5.19337451312114e-5</v>
      </c>
      <c r="AV109">
        <f t="shared" si="14"/>
        <v>314322.617605159</v>
      </c>
    </row>
    <row r="110" spans="1:48">
      <c r="A110" s="39" t="s">
        <v>141</v>
      </c>
      <c r="B110" s="6" t="s">
        <v>153</v>
      </c>
      <c r="C110" s="24" t="s">
        <v>35</v>
      </c>
      <c r="D110" s="34">
        <v>57.7602343757507</v>
      </c>
      <c r="E110" s="35">
        <v>14287.3917093254</v>
      </c>
      <c r="F110" s="35">
        <v>2095.76599855466</v>
      </c>
      <c r="G110" t="s">
        <v>36</v>
      </c>
      <c r="H110" t="s">
        <v>36</v>
      </c>
      <c r="I110">
        <v>2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>
        <v>2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36</v>
      </c>
      <c r="AM110" t="s">
        <v>36</v>
      </c>
      <c r="AN110" t="s">
        <v>36</v>
      </c>
      <c r="AO110" t="s">
        <v>36</v>
      </c>
      <c r="AP110">
        <f t="shared" si="12"/>
        <v>4</v>
      </c>
      <c r="AQ110">
        <f t="shared" si="13"/>
        <v>2</v>
      </c>
      <c r="AR110">
        <f t="shared" si="18"/>
        <v>0.0571428571428571</v>
      </c>
      <c r="AS110">
        <f t="shared" si="19"/>
        <v>0.000110162489672267</v>
      </c>
      <c r="AT110">
        <f t="shared" si="20"/>
        <v>6.29499940984381e-6</v>
      </c>
      <c r="AV110">
        <f t="shared" si="14"/>
        <v>57149.5668373016</v>
      </c>
    </row>
    <row r="111" spans="1:48">
      <c r="A111" s="27"/>
      <c r="B111" s="6" t="s">
        <v>154</v>
      </c>
      <c r="C111" s="24" t="s">
        <v>35</v>
      </c>
      <c r="D111" s="34">
        <v>57.7602343757507</v>
      </c>
      <c r="E111" s="35">
        <v>14287.3917093254</v>
      </c>
      <c r="F111" s="35">
        <v>2095.76599855466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>
        <v>2</v>
      </c>
      <c r="Y111" t="s">
        <v>36</v>
      </c>
      <c r="Z111" t="s">
        <v>36</v>
      </c>
      <c r="AA111" t="s">
        <v>36</v>
      </c>
      <c r="AB111">
        <v>20</v>
      </c>
      <c r="AC111">
        <v>4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>
        <v>4</v>
      </c>
      <c r="AL111" t="s">
        <v>36</v>
      </c>
      <c r="AM111" t="s">
        <v>36</v>
      </c>
      <c r="AN111" t="s">
        <v>36</v>
      </c>
      <c r="AO111" t="s">
        <v>36</v>
      </c>
      <c r="AP111">
        <f t="shared" si="12"/>
        <v>30</v>
      </c>
      <c r="AQ111">
        <f t="shared" si="13"/>
        <v>4</v>
      </c>
      <c r="AR111">
        <f t="shared" si="18"/>
        <v>0.114285714285714</v>
      </c>
      <c r="AS111">
        <f t="shared" si="19"/>
        <v>0.000826218672541999</v>
      </c>
      <c r="AT111">
        <f t="shared" si="20"/>
        <v>9.44249911476571e-5</v>
      </c>
      <c r="AV111">
        <f t="shared" si="14"/>
        <v>428621.751279762</v>
      </c>
    </row>
    <row r="112" spans="2:48">
      <c r="B112" s="6" t="s">
        <v>155</v>
      </c>
      <c r="C112" s="24" t="s">
        <v>35</v>
      </c>
      <c r="D112" s="42">
        <v>51.5838597786474</v>
      </c>
      <c r="E112" s="43">
        <v>11040.036196615</v>
      </c>
      <c r="F112" s="43">
        <v>11040.036196615</v>
      </c>
      <c r="G112">
        <v>4</v>
      </c>
      <c r="H112" t="s">
        <v>36</v>
      </c>
      <c r="I112" t="s">
        <v>36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>
        <v>6</v>
      </c>
      <c r="Y112" t="s">
        <v>36</v>
      </c>
      <c r="Z112" t="s">
        <v>36</v>
      </c>
      <c r="AA112" t="s">
        <v>36</v>
      </c>
      <c r="AB112" t="s">
        <v>36</v>
      </c>
      <c r="AC112">
        <v>4</v>
      </c>
      <c r="AD112" t="s">
        <v>36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36</v>
      </c>
      <c r="AK112">
        <v>4</v>
      </c>
      <c r="AL112" t="s">
        <v>36</v>
      </c>
      <c r="AM112">
        <v>2</v>
      </c>
      <c r="AN112" t="s">
        <v>36</v>
      </c>
      <c r="AO112" t="s">
        <v>36</v>
      </c>
      <c r="AP112">
        <f t="shared" si="12"/>
        <v>20</v>
      </c>
      <c r="AQ112">
        <f t="shared" si="13"/>
        <v>5</v>
      </c>
      <c r="AR112">
        <f t="shared" si="18"/>
        <v>0.142857142857143</v>
      </c>
      <c r="AS112">
        <f t="shared" si="19"/>
        <v>0.000550812448361333</v>
      </c>
      <c r="AT112">
        <f t="shared" si="20"/>
        <v>7.86874926230476e-5</v>
      </c>
      <c r="AV112">
        <f t="shared" si="14"/>
        <v>220800.7239323</v>
      </c>
    </row>
    <row r="113" spans="1:48">
      <c r="A113" s="27"/>
      <c r="B113" s="6" t="s">
        <v>156</v>
      </c>
      <c r="C113" s="24" t="s">
        <v>35</v>
      </c>
      <c r="D113" s="34">
        <v>57.7602343757507</v>
      </c>
      <c r="E113" s="35">
        <v>14287.3917093254</v>
      </c>
      <c r="F113" s="35">
        <v>2095.76599855466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>
        <v>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>
        <v>36</v>
      </c>
      <c r="Y113">
        <v>6</v>
      </c>
      <c r="Z113" t="s">
        <v>36</v>
      </c>
      <c r="AA113" t="s">
        <v>36</v>
      </c>
      <c r="AB113">
        <v>14</v>
      </c>
      <c r="AC113" t="s">
        <v>36</v>
      </c>
      <c r="AD113">
        <v>54</v>
      </c>
      <c r="AE113" t="s">
        <v>36</v>
      </c>
      <c r="AF113" t="s">
        <v>36</v>
      </c>
      <c r="AG113" t="s">
        <v>36</v>
      </c>
      <c r="AH113" t="s">
        <v>36</v>
      </c>
      <c r="AI113">
        <v>10</v>
      </c>
      <c r="AJ113">
        <v>6</v>
      </c>
      <c r="AK113" t="s">
        <v>36</v>
      </c>
      <c r="AL113" t="s">
        <v>36</v>
      </c>
      <c r="AM113">
        <v>34</v>
      </c>
      <c r="AN113" t="s">
        <v>36</v>
      </c>
      <c r="AO113">
        <v>6</v>
      </c>
      <c r="AP113">
        <f t="shared" si="12"/>
        <v>172</v>
      </c>
      <c r="AQ113">
        <f t="shared" si="13"/>
        <v>9</v>
      </c>
      <c r="AR113">
        <f t="shared" si="18"/>
        <v>0.257142857142857</v>
      </c>
      <c r="AS113">
        <f t="shared" si="19"/>
        <v>0.00473698705590746</v>
      </c>
      <c r="AT113">
        <f t="shared" si="20"/>
        <v>0.00121808238580478</v>
      </c>
      <c r="AV113">
        <f t="shared" si="14"/>
        <v>2457431.37400397</v>
      </c>
    </row>
    <row r="114" spans="1:48">
      <c r="A114" s="39" t="s">
        <v>141</v>
      </c>
      <c r="B114" s="6" t="s">
        <v>157</v>
      </c>
      <c r="C114" s="24" t="s">
        <v>35</v>
      </c>
      <c r="D114" s="34">
        <v>57.7602343757507</v>
      </c>
      <c r="E114" s="35">
        <v>14287.3917093254</v>
      </c>
      <c r="F114" s="35">
        <v>2095.76599855466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>
        <v>10</v>
      </c>
      <c r="AC114" t="s">
        <v>36</v>
      </c>
      <c r="AD114" t="s">
        <v>36</v>
      </c>
      <c r="AE114" t="s">
        <v>36</v>
      </c>
      <c r="AF114" t="s">
        <v>36</v>
      </c>
      <c r="AG114" t="s">
        <v>36</v>
      </c>
      <c r="AH114" t="s">
        <v>36</v>
      </c>
      <c r="AI114" t="s">
        <v>36</v>
      </c>
      <c r="AJ114" t="s">
        <v>36</v>
      </c>
      <c r="AK114" t="s">
        <v>36</v>
      </c>
      <c r="AL114" t="s">
        <v>36</v>
      </c>
      <c r="AM114" t="s">
        <v>36</v>
      </c>
      <c r="AN114" t="s">
        <v>36</v>
      </c>
      <c r="AO114" t="s">
        <v>36</v>
      </c>
      <c r="AP114">
        <f t="shared" si="12"/>
        <v>10</v>
      </c>
      <c r="AQ114">
        <f t="shared" si="13"/>
        <v>1</v>
      </c>
      <c r="AR114">
        <f t="shared" si="18"/>
        <v>0.0285714285714286</v>
      </c>
      <c r="AS114">
        <f t="shared" si="19"/>
        <v>0.000275406224180667</v>
      </c>
      <c r="AT114">
        <f t="shared" si="20"/>
        <v>7.86874926230476e-6</v>
      </c>
      <c r="AV114">
        <f t="shared" si="14"/>
        <v>142873.917093254</v>
      </c>
    </row>
    <row r="115" spans="1:48">
      <c r="A115" s="27"/>
      <c r="B115" s="6" t="s">
        <v>158</v>
      </c>
      <c r="C115" s="24" t="s">
        <v>35</v>
      </c>
      <c r="D115" s="34">
        <v>57.7602343757507</v>
      </c>
      <c r="E115" s="35">
        <v>14287.3917093254</v>
      </c>
      <c r="F115" s="35">
        <v>2095.76599855466</v>
      </c>
      <c r="G115">
        <v>6</v>
      </c>
      <c r="H115" t="s">
        <v>36</v>
      </c>
      <c r="I115">
        <v>6</v>
      </c>
      <c r="J115" t="s">
        <v>36</v>
      </c>
      <c r="K115">
        <v>2</v>
      </c>
      <c r="L115" t="s">
        <v>36</v>
      </c>
      <c r="M115">
        <v>4</v>
      </c>
      <c r="N115" t="s">
        <v>36</v>
      </c>
      <c r="O115">
        <v>4</v>
      </c>
      <c r="P115" t="s">
        <v>36</v>
      </c>
      <c r="Q115" t="s">
        <v>36</v>
      </c>
      <c r="R115" t="s">
        <v>36</v>
      </c>
      <c r="S115">
        <v>2</v>
      </c>
      <c r="T115">
        <v>4</v>
      </c>
      <c r="U115">
        <v>10</v>
      </c>
      <c r="V115" t="s">
        <v>36</v>
      </c>
      <c r="W115" t="s">
        <v>36</v>
      </c>
      <c r="X115">
        <v>36</v>
      </c>
      <c r="Y115">
        <v>18</v>
      </c>
      <c r="Z115">
        <v>6</v>
      </c>
      <c r="AA115" t="s">
        <v>36</v>
      </c>
      <c r="AB115" t="s">
        <v>36</v>
      </c>
      <c r="AC115">
        <v>2</v>
      </c>
      <c r="AD115">
        <v>22</v>
      </c>
      <c r="AE115">
        <v>14</v>
      </c>
      <c r="AF115" t="s">
        <v>36</v>
      </c>
      <c r="AG115">
        <v>4</v>
      </c>
      <c r="AH115">
        <v>2</v>
      </c>
      <c r="AI115">
        <v>12</v>
      </c>
      <c r="AJ115">
        <v>8</v>
      </c>
      <c r="AK115">
        <v>12</v>
      </c>
      <c r="AL115">
        <v>14</v>
      </c>
      <c r="AM115">
        <v>4</v>
      </c>
      <c r="AN115">
        <v>2</v>
      </c>
      <c r="AO115">
        <v>4</v>
      </c>
      <c r="AP115">
        <f t="shared" si="12"/>
        <v>198</v>
      </c>
      <c r="AQ115">
        <f t="shared" si="13"/>
        <v>23</v>
      </c>
      <c r="AR115">
        <f t="shared" si="18"/>
        <v>0.657142857142857</v>
      </c>
      <c r="AS115">
        <f t="shared" si="19"/>
        <v>0.0054530432387772</v>
      </c>
      <c r="AT115">
        <f t="shared" si="20"/>
        <v>0.00358342841405359</v>
      </c>
      <c r="AV115">
        <f t="shared" si="14"/>
        <v>2828903.55844643</v>
      </c>
    </row>
    <row r="116" spans="2:48">
      <c r="B116" s="6" t="s">
        <v>159</v>
      </c>
      <c r="C116" s="24" t="s">
        <v>35</v>
      </c>
      <c r="D116" s="42">
        <v>24.1804966681003</v>
      </c>
      <c r="E116" s="43">
        <v>1962.1836282745</v>
      </c>
      <c r="F116" s="43">
        <v>1962.1836282745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>
        <v>2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 t="s">
        <v>36</v>
      </c>
      <c r="AO116" t="s">
        <v>36</v>
      </c>
      <c r="AP116">
        <f t="shared" si="12"/>
        <v>2</v>
      </c>
      <c r="AQ116">
        <f t="shared" si="13"/>
        <v>1</v>
      </c>
      <c r="AR116">
        <f t="shared" si="18"/>
        <v>0.0285714285714286</v>
      </c>
      <c r="AS116">
        <f t="shared" si="19"/>
        <v>5.50812448361333e-5</v>
      </c>
      <c r="AT116">
        <f t="shared" si="20"/>
        <v>1.57374985246095e-6</v>
      </c>
      <c r="AV116">
        <f t="shared" si="14"/>
        <v>3924.367256549</v>
      </c>
    </row>
    <row r="117" spans="1:48">
      <c r="A117" s="27"/>
      <c r="B117" s="6" t="s">
        <v>160</v>
      </c>
      <c r="C117" s="24" t="s">
        <v>35</v>
      </c>
      <c r="D117" s="34">
        <v>57.7602343757507</v>
      </c>
      <c r="E117" s="35">
        <v>14287.3917093254</v>
      </c>
      <c r="F117" s="35">
        <v>2095.76599855466</v>
      </c>
      <c r="G117">
        <v>8</v>
      </c>
      <c r="H117">
        <v>2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>
        <v>2</v>
      </c>
      <c r="P117" t="s">
        <v>36</v>
      </c>
      <c r="Q117">
        <v>4</v>
      </c>
      <c r="R117" t="s">
        <v>36</v>
      </c>
      <c r="S117" t="s">
        <v>36</v>
      </c>
      <c r="T117" t="s">
        <v>36</v>
      </c>
      <c r="U117">
        <v>2</v>
      </c>
      <c r="V117" t="s">
        <v>36</v>
      </c>
      <c r="W117" t="s">
        <v>36</v>
      </c>
      <c r="X117" t="s">
        <v>36</v>
      </c>
      <c r="Y117">
        <v>4</v>
      </c>
      <c r="Z117" t="s">
        <v>36</v>
      </c>
      <c r="AA117" t="s">
        <v>36</v>
      </c>
      <c r="AB117" t="s">
        <v>36</v>
      </c>
      <c r="AC117" t="s">
        <v>36</v>
      </c>
      <c r="AD117">
        <v>18</v>
      </c>
      <c r="AE117" t="s">
        <v>36</v>
      </c>
      <c r="AF117" t="s">
        <v>36</v>
      </c>
      <c r="AG117" t="s">
        <v>36</v>
      </c>
      <c r="AH117" t="s">
        <v>36</v>
      </c>
      <c r="AI117">
        <v>2</v>
      </c>
      <c r="AJ117">
        <v>6</v>
      </c>
      <c r="AK117">
        <v>6</v>
      </c>
      <c r="AL117">
        <v>8</v>
      </c>
      <c r="AM117" t="s">
        <v>36</v>
      </c>
      <c r="AN117" t="s">
        <v>36</v>
      </c>
      <c r="AO117" t="s">
        <v>36</v>
      </c>
      <c r="AP117">
        <f t="shared" si="12"/>
        <v>62</v>
      </c>
      <c r="AQ117">
        <f t="shared" si="13"/>
        <v>11</v>
      </c>
      <c r="AR117">
        <f t="shared" si="18"/>
        <v>0.314285714285714</v>
      </c>
      <c r="AS117">
        <f t="shared" si="19"/>
        <v>0.00170751858992013</v>
      </c>
      <c r="AT117">
        <f t="shared" si="20"/>
        <v>0.000536648699689184</v>
      </c>
      <c r="AV117">
        <f t="shared" si="14"/>
        <v>885818.285978175</v>
      </c>
    </row>
    <row r="118" spans="1:48">
      <c r="A118" s="27"/>
      <c r="B118" s="6" t="s">
        <v>161</v>
      </c>
      <c r="C118" s="24" t="s">
        <v>35</v>
      </c>
      <c r="D118" s="34">
        <v>57.7602343757507</v>
      </c>
      <c r="E118" s="35">
        <v>14287.3917093254</v>
      </c>
      <c r="F118" s="35">
        <v>2095.76599855466</v>
      </c>
      <c r="G118">
        <v>4</v>
      </c>
      <c r="H118" t="s">
        <v>36</v>
      </c>
      <c r="I118" t="s">
        <v>36</v>
      </c>
      <c r="J118" t="s">
        <v>36</v>
      </c>
      <c r="K118" t="s">
        <v>36</v>
      </c>
      <c r="L118" t="s">
        <v>36</v>
      </c>
      <c r="M118">
        <v>2</v>
      </c>
      <c r="N118">
        <v>2</v>
      </c>
      <c r="O118">
        <v>8</v>
      </c>
      <c r="P118" t="s">
        <v>36</v>
      </c>
      <c r="Q118">
        <v>6</v>
      </c>
      <c r="R118" t="s">
        <v>36</v>
      </c>
      <c r="S118">
        <v>4</v>
      </c>
      <c r="T118" t="s">
        <v>36</v>
      </c>
      <c r="U118" t="s">
        <v>36</v>
      </c>
      <c r="V118" t="s">
        <v>36</v>
      </c>
      <c r="W118" t="s">
        <v>36</v>
      </c>
      <c r="X118">
        <v>22</v>
      </c>
      <c r="Y118">
        <v>8</v>
      </c>
      <c r="Z118" t="s">
        <v>36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>
        <v>4</v>
      </c>
      <c r="AK118">
        <v>14</v>
      </c>
      <c r="AL118" t="s">
        <v>36</v>
      </c>
      <c r="AM118">
        <v>24</v>
      </c>
      <c r="AN118" t="s">
        <v>36</v>
      </c>
      <c r="AO118">
        <v>2</v>
      </c>
      <c r="AP118">
        <f t="shared" si="12"/>
        <v>100</v>
      </c>
      <c r="AQ118">
        <f t="shared" si="13"/>
        <v>12</v>
      </c>
      <c r="AR118">
        <f t="shared" si="18"/>
        <v>0.342857142857143</v>
      </c>
      <c r="AS118">
        <f t="shared" si="19"/>
        <v>0.00275406224180666</v>
      </c>
      <c r="AT118">
        <f t="shared" si="20"/>
        <v>0.000944249911476571</v>
      </c>
      <c r="AV118">
        <f t="shared" si="14"/>
        <v>1428739.17093254</v>
      </c>
    </row>
    <row r="119" spans="1:48">
      <c r="A119" s="27"/>
      <c r="B119" s="6" t="s">
        <v>162</v>
      </c>
      <c r="C119" s="24" t="s">
        <v>35</v>
      </c>
      <c r="D119" s="34">
        <v>57.7602343757507</v>
      </c>
      <c r="E119" s="35">
        <v>14287.3917093254</v>
      </c>
      <c r="F119" s="35">
        <v>2095.76599855466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>
        <v>2</v>
      </c>
      <c r="R119" t="s">
        <v>36</v>
      </c>
      <c r="S119" t="s">
        <v>36</v>
      </c>
      <c r="T119" t="s">
        <v>36</v>
      </c>
      <c r="U119">
        <v>2</v>
      </c>
      <c r="V119" t="s">
        <v>36</v>
      </c>
      <c r="W119" t="s">
        <v>36</v>
      </c>
      <c r="X119" t="s">
        <v>36</v>
      </c>
      <c r="Y119" t="s">
        <v>36</v>
      </c>
      <c r="Z119">
        <v>4</v>
      </c>
      <c r="AA119" t="s">
        <v>36</v>
      </c>
      <c r="AB119" t="s">
        <v>36</v>
      </c>
      <c r="AC119" t="s">
        <v>36</v>
      </c>
      <c r="AD119">
        <v>8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>
        <v>2</v>
      </c>
      <c r="AM119" t="s">
        <v>36</v>
      </c>
      <c r="AN119" t="s">
        <v>36</v>
      </c>
      <c r="AO119" t="s">
        <v>36</v>
      </c>
      <c r="AP119">
        <f t="shared" si="12"/>
        <v>18</v>
      </c>
      <c r="AQ119">
        <f t="shared" si="13"/>
        <v>5</v>
      </c>
      <c r="AR119">
        <f t="shared" si="18"/>
        <v>0.142857142857143</v>
      </c>
      <c r="AS119">
        <f t="shared" si="19"/>
        <v>0.0004957312035252</v>
      </c>
      <c r="AT119">
        <f t="shared" si="20"/>
        <v>7.08187433607428e-5</v>
      </c>
      <c r="AV119">
        <f t="shared" si="14"/>
        <v>257173.050767857</v>
      </c>
    </row>
    <row r="120" spans="1:48">
      <c r="A120" s="39" t="s">
        <v>141</v>
      </c>
      <c r="B120" s="6" t="s">
        <v>163</v>
      </c>
      <c r="C120" s="24" t="s">
        <v>35</v>
      </c>
      <c r="D120" s="34">
        <v>57.7602343757507</v>
      </c>
      <c r="E120" s="35">
        <v>14287.3917093254</v>
      </c>
      <c r="F120" s="35">
        <v>2095.76599855466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36</v>
      </c>
      <c r="M120" t="s">
        <v>36</v>
      </c>
      <c r="N120">
        <v>2</v>
      </c>
      <c r="O120" t="s">
        <v>36</v>
      </c>
      <c r="P120" t="s">
        <v>36</v>
      </c>
      <c r="Q120">
        <v>2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  <c r="AD120" t="s">
        <v>36</v>
      </c>
      <c r="AE120" t="s">
        <v>36</v>
      </c>
      <c r="AF120" t="s">
        <v>36</v>
      </c>
      <c r="AG120" t="s">
        <v>36</v>
      </c>
      <c r="AH120" t="s">
        <v>36</v>
      </c>
      <c r="AI120" t="s">
        <v>36</v>
      </c>
      <c r="AJ120" t="s">
        <v>36</v>
      </c>
      <c r="AK120" t="s">
        <v>36</v>
      </c>
      <c r="AL120" t="s">
        <v>36</v>
      </c>
      <c r="AM120" t="s">
        <v>36</v>
      </c>
      <c r="AN120" t="s">
        <v>36</v>
      </c>
      <c r="AO120" t="s">
        <v>36</v>
      </c>
      <c r="AP120">
        <f t="shared" si="12"/>
        <v>4</v>
      </c>
      <c r="AQ120">
        <f t="shared" si="13"/>
        <v>2</v>
      </c>
      <c r="AR120">
        <f t="shared" si="18"/>
        <v>0.0571428571428571</v>
      </c>
      <c r="AS120">
        <f t="shared" si="19"/>
        <v>0.000110162489672267</v>
      </c>
      <c r="AT120">
        <f t="shared" si="20"/>
        <v>6.29499940984381e-6</v>
      </c>
      <c r="AV120">
        <f t="shared" si="14"/>
        <v>57149.5668373016</v>
      </c>
    </row>
    <row r="121" spans="1:48">
      <c r="A121" s="27"/>
      <c r="B121" s="6" t="s">
        <v>164</v>
      </c>
      <c r="C121" s="24" t="s">
        <v>35</v>
      </c>
      <c r="D121" s="34">
        <v>57.7602343757507</v>
      </c>
      <c r="E121" s="35">
        <v>14287.3917093254</v>
      </c>
      <c r="F121" s="35">
        <v>2095.76599855466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>
        <v>2</v>
      </c>
      <c r="AM121" t="s">
        <v>36</v>
      </c>
      <c r="AN121" t="s">
        <v>36</v>
      </c>
      <c r="AO121" t="s">
        <v>36</v>
      </c>
      <c r="AP121">
        <f t="shared" si="12"/>
        <v>2</v>
      </c>
      <c r="AQ121">
        <f t="shared" si="13"/>
        <v>1</v>
      </c>
      <c r="AR121">
        <f t="shared" si="18"/>
        <v>0.0285714285714286</v>
      </c>
      <c r="AS121">
        <f t="shared" si="19"/>
        <v>5.50812448361333e-5</v>
      </c>
      <c r="AT121">
        <f t="shared" si="20"/>
        <v>1.57374985246095e-6</v>
      </c>
      <c r="AV121">
        <f t="shared" si="14"/>
        <v>28574.7834186508</v>
      </c>
    </row>
    <row r="122" spans="1:48">
      <c r="A122" s="27"/>
      <c r="B122" s="6" t="s">
        <v>165</v>
      </c>
      <c r="C122" s="24" t="s">
        <v>35</v>
      </c>
      <c r="D122" s="34">
        <v>57.7602343757507</v>
      </c>
      <c r="E122" s="35">
        <v>14287.3917093254</v>
      </c>
      <c r="F122" s="35">
        <v>2095.76599855466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36</v>
      </c>
      <c r="AC122" t="s">
        <v>36</v>
      </c>
      <c r="AD122" t="s">
        <v>36</v>
      </c>
      <c r="AE122" t="s">
        <v>36</v>
      </c>
      <c r="AF122" t="s">
        <v>36</v>
      </c>
      <c r="AG122" t="s">
        <v>36</v>
      </c>
      <c r="AH122" t="s">
        <v>36</v>
      </c>
      <c r="AI122" t="s">
        <v>36</v>
      </c>
      <c r="AJ122" t="s">
        <v>36</v>
      </c>
      <c r="AK122">
        <v>2</v>
      </c>
      <c r="AL122" t="s">
        <v>36</v>
      </c>
      <c r="AM122" t="s">
        <v>36</v>
      </c>
      <c r="AN122" t="s">
        <v>36</v>
      </c>
      <c r="AO122" t="s">
        <v>36</v>
      </c>
      <c r="AP122">
        <f t="shared" si="12"/>
        <v>2</v>
      </c>
      <c r="AQ122">
        <f t="shared" si="13"/>
        <v>1</v>
      </c>
      <c r="AR122">
        <f t="shared" si="18"/>
        <v>0.0285714285714286</v>
      </c>
      <c r="AS122">
        <f t="shared" si="19"/>
        <v>5.50812448361333e-5</v>
      </c>
      <c r="AT122">
        <f t="shared" si="20"/>
        <v>1.57374985246095e-6</v>
      </c>
      <c r="AV122">
        <f t="shared" si="14"/>
        <v>28574.7834186508</v>
      </c>
    </row>
    <row r="123" spans="1:48">
      <c r="A123" s="27"/>
      <c r="B123" s="6" t="s">
        <v>166</v>
      </c>
      <c r="C123" s="24" t="s">
        <v>35</v>
      </c>
      <c r="D123" s="34">
        <v>57.7602343757507</v>
      </c>
      <c r="E123" s="35">
        <v>14287.3917093254</v>
      </c>
      <c r="F123" s="35">
        <v>2095.76599855466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  <c r="AD123">
        <v>4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36</v>
      </c>
      <c r="AM123" t="s">
        <v>36</v>
      </c>
      <c r="AN123" t="s">
        <v>36</v>
      </c>
      <c r="AO123" t="s">
        <v>36</v>
      </c>
      <c r="AP123">
        <f t="shared" si="12"/>
        <v>4</v>
      </c>
      <c r="AQ123">
        <f t="shared" si="13"/>
        <v>1</v>
      </c>
      <c r="AR123">
        <f t="shared" si="18"/>
        <v>0.0285714285714286</v>
      </c>
      <c r="AS123">
        <f t="shared" si="19"/>
        <v>0.000110162489672267</v>
      </c>
      <c r="AT123">
        <f t="shared" si="20"/>
        <v>3.1474997049219e-6</v>
      </c>
      <c r="AV123">
        <f t="shared" si="14"/>
        <v>57149.5668373016</v>
      </c>
    </row>
    <row r="124" spans="1:48">
      <c r="A124" s="38" t="s">
        <v>167</v>
      </c>
      <c r="B124" s="6" t="s">
        <v>168</v>
      </c>
      <c r="C124" s="24" t="s">
        <v>35</v>
      </c>
      <c r="D124" s="34">
        <v>65.298723031585</v>
      </c>
      <c r="E124" s="35">
        <v>18898.2522894488</v>
      </c>
      <c r="F124" s="35">
        <v>1971.7242346465</v>
      </c>
      <c r="G124">
        <v>4</v>
      </c>
      <c r="H124">
        <v>8</v>
      </c>
      <c r="I124">
        <v>40</v>
      </c>
      <c r="J124">
        <v>42</v>
      </c>
      <c r="K124">
        <v>174</v>
      </c>
      <c r="L124">
        <v>30</v>
      </c>
      <c r="M124">
        <v>8</v>
      </c>
      <c r="N124">
        <v>10</v>
      </c>
      <c r="O124">
        <v>4</v>
      </c>
      <c r="P124">
        <v>24</v>
      </c>
      <c r="Q124">
        <v>6</v>
      </c>
      <c r="R124">
        <v>10</v>
      </c>
      <c r="S124">
        <v>2</v>
      </c>
      <c r="T124">
        <v>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>
        <v>2</v>
      </c>
      <c r="AD124" t="s">
        <v>36</v>
      </c>
      <c r="AE124" t="s">
        <v>36</v>
      </c>
      <c r="AF124">
        <v>142</v>
      </c>
      <c r="AG124">
        <v>98</v>
      </c>
      <c r="AH124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 t="s">
        <v>36</v>
      </c>
      <c r="AO124" t="s">
        <v>36</v>
      </c>
      <c r="AP124">
        <f t="shared" si="12"/>
        <v>646</v>
      </c>
      <c r="AQ124">
        <f t="shared" si="13"/>
        <v>18</v>
      </c>
      <c r="AR124">
        <f t="shared" si="18"/>
        <v>0.514285714285714</v>
      </c>
      <c r="AS124">
        <f t="shared" si="19"/>
        <v>0.0177912420820711</v>
      </c>
      <c r="AT124">
        <f t="shared" si="20"/>
        <v>0.00914978164220797</v>
      </c>
      <c r="AV124">
        <f t="shared" si="14"/>
        <v>12208270.9789839</v>
      </c>
    </row>
    <row r="125" spans="2:48">
      <c r="B125" s="6" t="s">
        <v>169</v>
      </c>
      <c r="C125" s="24" t="s">
        <v>35</v>
      </c>
      <c r="D125" s="42">
        <v>65.298723031585</v>
      </c>
      <c r="E125" s="43">
        <v>18898.2522894488</v>
      </c>
      <c r="F125" s="43">
        <v>18898.2522894488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>
        <v>2</v>
      </c>
      <c r="X125" t="s">
        <v>36</v>
      </c>
      <c r="Y125" t="s">
        <v>36</v>
      </c>
      <c r="Z125" t="s">
        <v>36</v>
      </c>
      <c r="AA125" t="s">
        <v>36</v>
      </c>
      <c r="AB125" t="s">
        <v>36</v>
      </c>
      <c r="AC125" t="s">
        <v>36</v>
      </c>
      <c r="AD125">
        <v>6</v>
      </c>
      <c r="AE125" t="s">
        <v>36</v>
      </c>
      <c r="AF125" t="s">
        <v>36</v>
      </c>
      <c r="AG125" t="s">
        <v>36</v>
      </c>
      <c r="AH125" t="s">
        <v>36</v>
      </c>
      <c r="AI125" t="s">
        <v>36</v>
      </c>
      <c r="AJ125" t="s">
        <v>36</v>
      </c>
      <c r="AK125" t="s">
        <v>36</v>
      </c>
      <c r="AL125">
        <v>2</v>
      </c>
      <c r="AM125" t="s">
        <v>36</v>
      </c>
      <c r="AN125" t="s">
        <v>36</v>
      </c>
      <c r="AO125" t="s">
        <v>36</v>
      </c>
      <c r="AP125">
        <f t="shared" si="12"/>
        <v>10</v>
      </c>
      <c r="AQ125">
        <f t="shared" si="13"/>
        <v>3</v>
      </c>
      <c r="AR125">
        <f t="shared" si="18"/>
        <v>0.0857142857142857</v>
      </c>
      <c r="AS125">
        <f t="shared" si="19"/>
        <v>0.000275406224180667</v>
      </c>
      <c r="AT125">
        <f t="shared" si="20"/>
        <v>2.36062477869143e-5</v>
      </c>
      <c r="AV125">
        <f t="shared" si="14"/>
        <v>188982.522894488</v>
      </c>
    </row>
    <row r="126" spans="2:48">
      <c r="B126" s="6" t="s">
        <v>170</v>
      </c>
      <c r="C126" s="24" t="s">
        <v>35</v>
      </c>
      <c r="D126" s="42">
        <v>18.8693895763547</v>
      </c>
      <c r="E126" s="43">
        <v>1114.72272081032</v>
      </c>
      <c r="F126" s="43">
        <v>1114.72272081032</v>
      </c>
      <c r="G126">
        <v>26</v>
      </c>
      <c r="H126">
        <v>4</v>
      </c>
      <c r="I126" t="s">
        <v>36</v>
      </c>
      <c r="J126">
        <v>8</v>
      </c>
      <c r="K126" t="s">
        <v>36</v>
      </c>
      <c r="L126" t="s">
        <v>36</v>
      </c>
      <c r="M126" t="s">
        <v>36</v>
      </c>
      <c r="N126">
        <v>2</v>
      </c>
      <c r="O126">
        <v>8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>
        <v>4</v>
      </c>
      <c r="V126" t="s">
        <v>36</v>
      </c>
      <c r="W126">
        <v>12</v>
      </c>
      <c r="X126">
        <v>16</v>
      </c>
      <c r="Y126">
        <v>8</v>
      </c>
      <c r="Z126">
        <v>4</v>
      </c>
      <c r="AA126" t="s">
        <v>36</v>
      </c>
      <c r="AB126">
        <v>8</v>
      </c>
      <c r="AC126">
        <v>6</v>
      </c>
      <c r="AD126">
        <v>4</v>
      </c>
      <c r="AE126">
        <v>6</v>
      </c>
      <c r="AF126">
        <v>2</v>
      </c>
      <c r="AG126">
        <v>2</v>
      </c>
      <c r="AH126" t="s">
        <v>36</v>
      </c>
      <c r="AI126">
        <v>2</v>
      </c>
      <c r="AJ126" t="s">
        <v>36</v>
      </c>
      <c r="AK126">
        <v>2</v>
      </c>
      <c r="AL126">
        <v>12</v>
      </c>
      <c r="AM126">
        <v>8</v>
      </c>
      <c r="AN126" t="s">
        <v>36</v>
      </c>
      <c r="AO126" t="s">
        <v>36</v>
      </c>
      <c r="AP126">
        <f t="shared" si="12"/>
        <v>144</v>
      </c>
      <c r="AQ126">
        <f t="shared" si="13"/>
        <v>20</v>
      </c>
      <c r="AR126">
        <f t="shared" si="18"/>
        <v>0.571428571428571</v>
      </c>
      <c r="AS126">
        <f t="shared" si="19"/>
        <v>0.0039658496282016</v>
      </c>
      <c r="AT126">
        <f t="shared" si="20"/>
        <v>0.00226619978754377</v>
      </c>
      <c r="AV126">
        <f t="shared" si="14"/>
        <v>160520.071796686</v>
      </c>
    </row>
    <row r="127" spans="2:48">
      <c r="B127" s="6" t="s">
        <v>171</v>
      </c>
      <c r="C127" s="32" t="s">
        <v>172</v>
      </c>
      <c r="D127" s="44">
        <v>23.0153703398405</v>
      </c>
      <c r="E127" s="7">
        <v>1753.23413990951</v>
      </c>
      <c r="F127" s="7">
        <v>229.262587570097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  <c r="O127">
        <v>2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>
        <v>2</v>
      </c>
      <c r="V127" t="s">
        <v>36</v>
      </c>
      <c r="W127" t="s">
        <v>36</v>
      </c>
      <c r="X127">
        <v>4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>
        <v>4</v>
      </c>
      <c r="AJ127" t="s">
        <v>36</v>
      </c>
      <c r="AK127" t="s">
        <v>36</v>
      </c>
      <c r="AL127">
        <v>2</v>
      </c>
      <c r="AM127" t="s">
        <v>36</v>
      </c>
      <c r="AN127" t="s">
        <v>36</v>
      </c>
      <c r="AO127" t="s">
        <v>36</v>
      </c>
      <c r="AP127">
        <f t="shared" si="12"/>
        <v>14</v>
      </c>
      <c r="AQ127">
        <f t="shared" si="13"/>
        <v>5</v>
      </c>
      <c r="AR127">
        <f t="shared" si="18"/>
        <v>0.142857142857143</v>
      </c>
      <c r="AS127">
        <f t="shared" si="19"/>
        <v>0.000385568713852933</v>
      </c>
      <c r="AT127">
        <f t="shared" si="20"/>
        <v>5.50812448361333e-5</v>
      </c>
      <c r="AV127">
        <f t="shared" si="14"/>
        <v>24545.2779587331</v>
      </c>
    </row>
    <row r="128" spans="2:48">
      <c r="B128" s="6" t="s">
        <v>173</v>
      </c>
      <c r="C128" s="32" t="s">
        <v>172</v>
      </c>
      <c r="D128" s="44">
        <v>33.7576561306527</v>
      </c>
      <c r="E128" s="7">
        <v>4198.82488717883</v>
      </c>
      <c r="F128" s="7">
        <v>402.230734253209</v>
      </c>
      <c r="G128" t="s">
        <v>36</v>
      </c>
      <c r="H128" t="s">
        <v>36</v>
      </c>
      <c r="I128">
        <v>2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>
        <v>2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36</v>
      </c>
      <c r="AM128" t="s">
        <v>36</v>
      </c>
      <c r="AN128" t="s">
        <v>36</v>
      </c>
      <c r="AO128" t="s">
        <v>36</v>
      </c>
      <c r="AP128">
        <f t="shared" si="12"/>
        <v>4</v>
      </c>
      <c r="AQ128">
        <f t="shared" si="13"/>
        <v>2</v>
      </c>
      <c r="AR128">
        <f t="shared" si="18"/>
        <v>0.0571428571428571</v>
      </c>
      <c r="AS128">
        <f t="shared" si="19"/>
        <v>0.000110162489672267</v>
      </c>
      <c r="AT128">
        <f t="shared" si="20"/>
        <v>6.29499940984381e-6</v>
      </c>
      <c r="AV128">
        <f t="shared" si="14"/>
        <v>16795.2995487153</v>
      </c>
    </row>
    <row r="129" spans="2:48">
      <c r="B129" s="6" t="s">
        <v>174</v>
      </c>
      <c r="C129" s="32" t="s">
        <v>172</v>
      </c>
      <c r="D129" s="44">
        <v>22.4843527160716</v>
      </c>
      <c r="E129" s="7">
        <v>1662.36444328875</v>
      </c>
      <c r="F129" s="7">
        <v>314.253727285973</v>
      </c>
      <c r="G129" t="s">
        <v>36</v>
      </c>
      <c r="H129" t="s">
        <v>36</v>
      </c>
      <c r="I129">
        <v>2</v>
      </c>
      <c r="J129" t="s">
        <v>36</v>
      </c>
      <c r="K129" t="s">
        <v>36</v>
      </c>
      <c r="L129" t="s">
        <v>36</v>
      </c>
      <c r="M129" t="s">
        <v>36</v>
      </c>
      <c r="N129" t="s">
        <v>36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  <c r="AD129">
        <v>2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 t="s">
        <v>36</v>
      </c>
      <c r="AO129" t="s">
        <v>36</v>
      </c>
      <c r="AP129">
        <f t="shared" si="12"/>
        <v>4</v>
      </c>
      <c r="AQ129">
        <f t="shared" si="13"/>
        <v>2</v>
      </c>
      <c r="AR129">
        <f t="shared" si="18"/>
        <v>0.0571428571428571</v>
      </c>
      <c r="AS129">
        <f t="shared" si="19"/>
        <v>0.000110162489672267</v>
      </c>
      <c r="AT129">
        <f t="shared" si="20"/>
        <v>6.29499940984381e-6</v>
      </c>
      <c r="AV129">
        <f t="shared" si="14"/>
        <v>6649.457773155</v>
      </c>
    </row>
    <row r="130" spans="2:48">
      <c r="B130" s="6" t="s">
        <v>175</v>
      </c>
      <c r="C130" s="32" t="s">
        <v>172</v>
      </c>
      <c r="D130" s="44">
        <v>25.5153018012625</v>
      </c>
      <c r="E130" s="7">
        <v>2217.9133291562</v>
      </c>
      <c r="F130" s="7">
        <v>425.258981927805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>
        <v>2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  <c r="AD130" t="s">
        <v>36</v>
      </c>
      <c r="AE130" t="s">
        <v>36</v>
      </c>
      <c r="AF130" t="s">
        <v>36</v>
      </c>
      <c r="AG130" t="s">
        <v>36</v>
      </c>
      <c r="AH130" t="s">
        <v>36</v>
      </c>
      <c r="AI130" t="s">
        <v>36</v>
      </c>
      <c r="AJ130" t="s">
        <v>36</v>
      </c>
      <c r="AK130" t="s">
        <v>36</v>
      </c>
      <c r="AL130" t="s">
        <v>36</v>
      </c>
      <c r="AM130" t="s">
        <v>36</v>
      </c>
      <c r="AN130" t="s">
        <v>36</v>
      </c>
      <c r="AO130" t="s">
        <v>36</v>
      </c>
      <c r="AP130">
        <f t="shared" ref="AP130:AP162" si="21">SUM(G130:AO130)</f>
        <v>2</v>
      </c>
      <c r="AQ130">
        <f t="shared" ref="AQ130:AQ162" si="22">COUNT(G130:AO130)</f>
        <v>1</v>
      </c>
      <c r="AR130">
        <f t="shared" si="18"/>
        <v>0.0285714285714286</v>
      </c>
      <c r="AS130">
        <f t="shared" si="19"/>
        <v>5.50812448361333e-5</v>
      </c>
      <c r="AT130">
        <f t="shared" si="20"/>
        <v>1.57374985246095e-6</v>
      </c>
      <c r="AV130">
        <f t="shared" ref="AV130:AV135" si="23">E130*AP130</f>
        <v>4435.8266583124</v>
      </c>
    </row>
    <row r="131" spans="2:48">
      <c r="B131" s="6" t="s">
        <v>176</v>
      </c>
      <c r="C131" s="32" t="s">
        <v>172</v>
      </c>
      <c r="D131" s="44">
        <v>17.2671951395056</v>
      </c>
      <c r="E131" s="7">
        <v>910.551785424845</v>
      </c>
      <c r="F131" s="7">
        <v>78.1182036504498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>
        <v>2</v>
      </c>
      <c r="AM131" t="s">
        <v>36</v>
      </c>
      <c r="AN131" t="s">
        <v>36</v>
      </c>
      <c r="AO131" t="s">
        <v>36</v>
      </c>
      <c r="AP131">
        <f t="shared" si="21"/>
        <v>2</v>
      </c>
      <c r="AQ131">
        <f t="shared" si="22"/>
        <v>1</v>
      </c>
      <c r="AR131">
        <f t="shared" si="18"/>
        <v>0.0285714285714286</v>
      </c>
      <c r="AS131">
        <f t="shared" si="19"/>
        <v>5.50812448361333e-5</v>
      </c>
      <c r="AT131">
        <f t="shared" si="20"/>
        <v>1.57374985246095e-6</v>
      </c>
      <c r="AV131">
        <f t="shared" si="23"/>
        <v>1821.10357084969</v>
      </c>
    </row>
    <row r="132" spans="2:48">
      <c r="B132" s="6" t="s">
        <v>177</v>
      </c>
      <c r="C132" s="32" t="s">
        <v>172</v>
      </c>
      <c r="D132" s="45">
        <v>30.9037814401265</v>
      </c>
      <c r="E132" s="46">
        <v>3432.93400814627</v>
      </c>
      <c r="F132" s="46">
        <v>541.473367928232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  <c r="AD132" t="s">
        <v>36</v>
      </c>
      <c r="AE132" t="s">
        <v>36</v>
      </c>
      <c r="AF132" t="s">
        <v>36</v>
      </c>
      <c r="AG132" t="s">
        <v>36</v>
      </c>
      <c r="AH132" t="s">
        <v>36</v>
      </c>
      <c r="AI132">
        <v>4</v>
      </c>
      <c r="AJ132" t="s">
        <v>36</v>
      </c>
      <c r="AK132" t="s">
        <v>36</v>
      </c>
      <c r="AL132" t="s">
        <v>36</v>
      </c>
      <c r="AM132" t="s">
        <v>36</v>
      </c>
      <c r="AN132" t="s">
        <v>36</v>
      </c>
      <c r="AO132" t="s">
        <v>36</v>
      </c>
      <c r="AP132">
        <f t="shared" si="21"/>
        <v>4</v>
      </c>
      <c r="AQ132">
        <f t="shared" si="22"/>
        <v>1</v>
      </c>
      <c r="AR132">
        <f t="shared" si="18"/>
        <v>0.0285714285714286</v>
      </c>
      <c r="AS132">
        <f t="shared" si="19"/>
        <v>0.000110162489672267</v>
      </c>
      <c r="AT132">
        <f t="shared" si="20"/>
        <v>3.1474997049219e-6</v>
      </c>
      <c r="AV132">
        <f t="shared" si="23"/>
        <v>13731.7360325851</v>
      </c>
    </row>
    <row r="133" spans="2:48">
      <c r="B133" s="6" t="s">
        <v>178</v>
      </c>
      <c r="C133" s="32" t="s">
        <v>172</v>
      </c>
      <c r="D133" s="44">
        <v>33.7576561306527</v>
      </c>
      <c r="E133" s="7">
        <v>4198.82488717883</v>
      </c>
      <c r="F133" s="7">
        <v>402.230734253209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36</v>
      </c>
      <c r="M133" t="s">
        <v>36</v>
      </c>
      <c r="N133" t="s">
        <v>36</v>
      </c>
      <c r="O133">
        <v>2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 t="s">
        <v>36</v>
      </c>
      <c r="AO133" t="s">
        <v>36</v>
      </c>
      <c r="AP133">
        <f t="shared" si="21"/>
        <v>2</v>
      </c>
      <c r="AQ133">
        <f t="shared" si="22"/>
        <v>1</v>
      </c>
      <c r="AR133">
        <f t="shared" ref="AR133:AR164" si="24">AQ133/35</f>
        <v>0.0285714285714286</v>
      </c>
      <c r="AS133">
        <f t="shared" ref="AS133:AS164" si="25">AP133/36310</f>
        <v>5.50812448361333e-5</v>
      </c>
      <c r="AT133">
        <f t="shared" ref="AT133:AT164" si="26">AS133*AR133</f>
        <v>1.57374985246095e-6</v>
      </c>
      <c r="AV133">
        <f t="shared" si="23"/>
        <v>8397.64977435766</v>
      </c>
    </row>
    <row r="134" spans="2:48">
      <c r="B134" s="6" t="s">
        <v>179</v>
      </c>
      <c r="C134" s="32" t="s">
        <v>172</v>
      </c>
      <c r="D134" s="44">
        <v>13.2481643028964</v>
      </c>
      <c r="E134" s="7">
        <v>497.684324049965</v>
      </c>
      <c r="F134" s="7">
        <v>48.991160850451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>
        <v>2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36</v>
      </c>
      <c r="AD134" t="s">
        <v>36</v>
      </c>
      <c r="AE134" t="s">
        <v>36</v>
      </c>
      <c r="AF134" t="s">
        <v>36</v>
      </c>
      <c r="AG134" t="s">
        <v>36</v>
      </c>
      <c r="AH134" t="s">
        <v>36</v>
      </c>
      <c r="AI134" t="s">
        <v>36</v>
      </c>
      <c r="AJ134" t="s">
        <v>36</v>
      </c>
      <c r="AK134" t="s">
        <v>36</v>
      </c>
      <c r="AL134" t="s">
        <v>36</v>
      </c>
      <c r="AM134" t="s">
        <v>36</v>
      </c>
      <c r="AN134" t="s">
        <v>36</v>
      </c>
      <c r="AO134" t="s">
        <v>36</v>
      </c>
      <c r="AP134">
        <f t="shared" si="21"/>
        <v>2</v>
      </c>
      <c r="AQ134">
        <f t="shared" si="22"/>
        <v>1</v>
      </c>
      <c r="AR134">
        <f t="shared" si="24"/>
        <v>0.0285714285714286</v>
      </c>
      <c r="AS134">
        <f t="shared" si="25"/>
        <v>5.50812448361333e-5</v>
      </c>
      <c r="AT134">
        <f t="shared" si="26"/>
        <v>1.57374985246095e-6</v>
      </c>
      <c r="AV134">
        <f t="shared" si="23"/>
        <v>995.36864809993</v>
      </c>
    </row>
    <row r="135" spans="2:48">
      <c r="B135" s="6" t="s">
        <v>180</v>
      </c>
      <c r="C135" s="32" t="s">
        <v>172</v>
      </c>
      <c r="D135" s="44">
        <v>23.2319187974146</v>
      </c>
      <c r="E135" s="7">
        <v>1791.07155928376</v>
      </c>
      <c r="F135" s="7">
        <v>207.039291085476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>
        <v>78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36</v>
      </c>
      <c r="AM135" t="s">
        <v>36</v>
      </c>
      <c r="AN135" t="s">
        <v>36</v>
      </c>
      <c r="AO135" t="s">
        <v>36</v>
      </c>
      <c r="AP135">
        <f t="shared" si="21"/>
        <v>78</v>
      </c>
      <c r="AQ135">
        <f t="shared" si="22"/>
        <v>1</v>
      </c>
      <c r="AR135">
        <f t="shared" si="24"/>
        <v>0.0285714285714286</v>
      </c>
      <c r="AS135">
        <f t="shared" si="25"/>
        <v>0.0021481685486092</v>
      </c>
      <c r="AT135">
        <f t="shared" si="26"/>
        <v>6.13762442459771e-5</v>
      </c>
      <c r="AV135">
        <f t="shared" si="23"/>
        <v>139703.581624133</v>
      </c>
    </row>
    <row r="136" spans="2:48">
      <c r="B136" s="6" t="s">
        <v>181</v>
      </c>
      <c r="C136" s="32" t="s">
        <v>172</v>
      </c>
      <c r="D136" s="44">
        <v>8.30426439182501</v>
      </c>
      <c r="E136" s="7">
        <v>171.571684652722</v>
      </c>
      <c r="F136" s="7">
        <v>19.5689223141195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>
        <v>4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 t="s">
        <v>36</v>
      </c>
      <c r="AO136" t="s">
        <v>36</v>
      </c>
      <c r="AP136">
        <f t="shared" si="21"/>
        <v>4</v>
      </c>
      <c r="AQ136">
        <f t="shared" si="22"/>
        <v>1</v>
      </c>
      <c r="AR136">
        <f t="shared" si="24"/>
        <v>0.0285714285714286</v>
      </c>
      <c r="AS136">
        <f t="shared" si="25"/>
        <v>0.000110162489672267</v>
      </c>
      <c r="AT136">
        <f t="shared" si="26"/>
        <v>3.1474997049219e-6</v>
      </c>
      <c r="AV136">
        <f t="shared" ref="AV136:AV189" si="27">E136*AP136</f>
        <v>686.286738610888</v>
      </c>
    </row>
    <row r="137" spans="2:48">
      <c r="B137" s="6" t="s">
        <v>182</v>
      </c>
      <c r="C137" s="32" t="s">
        <v>172</v>
      </c>
      <c r="D137" s="44">
        <v>15.0516807409089</v>
      </c>
      <c r="E137" s="7">
        <v>665.783071454371</v>
      </c>
      <c r="F137" s="7">
        <v>87.6893149393126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36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>
        <v>16</v>
      </c>
      <c r="AJ137" t="s">
        <v>36</v>
      </c>
      <c r="AK137" t="s">
        <v>36</v>
      </c>
      <c r="AL137" t="s">
        <v>36</v>
      </c>
      <c r="AM137" t="s">
        <v>36</v>
      </c>
      <c r="AN137" t="s">
        <v>36</v>
      </c>
      <c r="AO137" t="s">
        <v>36</v>
      </c>
      <c r="AP137">
        <f t="shared" si="21"/>
        <v>16</v>
      </c>
      <c r="AQ137">
        <f t="shared" si="22"/>
        <v>1</v>
      </c>
      <c r="AR137">
        <f t="shared" si="24"/>
        <v>0.0285714285714286</v>
      </c>
      <c r="AS137">
        <f t="shared" si="25"/>
        <v>0.000440649958689066</v>
      </c>
      <c r="AT137">
        <f t="shared" si="26"/>
        <v>1.25899988196876e-5</v>
      </c>
      <c r="AV137">
        <f t="shared" si="27"/>
        <v>10652.5291432699</v>
      </c>
    </row>
    <row r="138" spans="2:48">
      <c r="B138" s="6" t="s">
        <v>183</v>
      </c>
      <c r="C138" s="32" t="s">
        <v>172</v>
      </c>
      <c r="D138" s="44">
        <v>28.8419987478081</v>
      </c>
      <c r="E138" s="7">
        <v>2932.8966486499</v>
      </c>
      <c r="F138" s="7">
        <v>530.99995524965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>
        <v>8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  <c r="AD138" t="s">
        <v>36</v>
      </c>
      <c r="AE138" t="s">
        <v>36</v>
      </c>
      <c r="AF138" t="s">
        <v>36</v>
      </c>
      <c r="AG138" t="s">
        <v>36</v>
      </c>
      <c r="AH138" t="s">
        <v>36</v>
      </c>
      <c r="AI138" t="s">
        <v>36</v>
      </c>
      <c r="AJ138" t="s">
        <v>36</v>
      </c>
      <c r="AK138" t="s">
        <v>36</v>
      </c>
      <c r="AL138" t="s">
        <v>36</v>
      </c>
      <c r="AM138" t="s">
        <v>36</v>
      </c>
      <c r="AN138" t="s">
        <v>36</v>
      </c>
      <c r="AO138" t="s">
        <v>36</v>
      </c>
      <c r="AP138">
        <f t="shared" si="21"/>
        <v>8</v>
      </c>
      <c r="AQ138">
        <f t="shared" si="22"/>
        <v>1</v>
      </c>
      <c r="AR138">
        <f t="shared" si="24"/>
        <v>0.0285714285714286</v>
      </c>
      <c r="AS138">
        <f t="shared" si="25"/>
        <v>0.000220324979344533</v>
      </c>
      <c r="AT138">
        <f t="shared" si="26"/>
        <v>6.29499940984381e-6</v>
      </c>
      <c r="AV138">
        <f t="shared" si="27"/>
        <v>23463.1731891992</v>
      </c>
    </row>
    <row r="139" spans="2:48">
      <c r="B139" s="6" t="s">
        <v>184</v>
      </c>
      <c r="C139" s="32" t="s">
        <v>172</v>
      </c>
      <c r="D139" s="44">
        <v>17.2207498424469</v>
      </c>
      <c r="E139" s="7">
        <v>904.977215553324</v>
      </c>
      <c r="F139" s="7">
        <v>86.9689232489002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>
        <v>4</v>
      </c>
      <c r="Z139" t="s">
        <v>36</v>
      </c>
      <c r="AA139" t="s">
        <v>36</v>
      </c>
      <c r="AB139" t="s">
        <v>36</v>
      </c>
      <c r="AC139" t="s">
        <v>36</v>
      </c>
      <c r="AD139" t="s">
        <v>36</v>
      </c>
      <c r="AE139" t="s">
        <v>36</v>
      </c>
      <c r="AF139" t="s">
        <v>36</v>
      </c>
      <c r="AG139" t="s">
        <v>36</v>
      </c>
      <c r="AH139" t="s">
        <v>36</v>
      </c>
      <c r="AI139" t="s">
        <v>36</v>
      </c>
      <c r="AJ139" t="s">
        <v>36</v>
      </c>
      <c r="AK139" t="s">
        <v>36</v>
      </c>
      <c r="AL139" t="s">
        <v>36</v>
      </c>
      <c r="AM139" t="s">
        <v>36</v>
      </c>
      <c r="AN139" t="s">
        <v>36</v>
      </c>
      <c r="AO139" t="s">
        <v>36</v>
      </c>
      <c r="AP139">
        <f t="shared" si="21"/>
        <v>4</v>
      </c>
      <c r="AQ139">
        <f t="shared" si="22"/>
        <v>1</v>
      </c>
      <c r="AR139">
        <f t="shared" si="24"/>
        <v>0.0285714285714286</v>
      </c>
      <c r="AS139">
        <f t="shared" si="25"/>
        <v>0.000110162489672267</v>
      </c>
      <c r="AT139">
        <f t="shared" si="26"/>
        <v>3.1474997049219e-6</v>
      </c>
      <c r="AV139">
        <f t="shared" si="27"/>
        <v>3619.9088622133</v>
      </c>
    </row>
    <row r="140" spans="2:48">
      <c r="B140" s="6" t="s">
        <v>185</v>
      </c>
      <c r="C140" s="32" t="s">
        <v>172</v>
      </c>
      <c r="D140" s="44">
        <v>17.7027612096616</v>
      </c>
      <c r="E140" s="7">
        <v>963.767903012471</v>
      </c>
      <c r="F140" s="7">
        <v>95.8375195118848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>
        <v>8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36</v>
      </c>
      <c r="AM140" t="s">
        <v>36</v>
      </c>
      <c r="AN140" t="s">
        <v>36</v>
      </c>
      <c r="AO140" t="s">
        <v>36</v>
      </c>
      <c r="AP140">
        <f t="shared" si="21"/>
        <v>8</v>
      </c>
      <c r="AQ140">
        <f t="shared" si="22"/>
        <v>1</v>
      </c>
      <c r="AR140">
        <f t="shared" si="24"/>
        <v>0.0285714285714286</v>
      </c>
      <c r="AS140">
        <f t="shared" si="25"/>
        <v>0.000220324979344533</v>
      </c>
      <c r="AT140">
        <f t="shared" si="26"/>
        <v>6.29499940984381e-6</v>
      </c>
      <c r="AV140">
        <f t="shared" si="27"/>
        <v>7710.14322409977</v>
      </c>
    </row>
    <row r="141" spans="2:48">
      <c r="B141" s="6" t="s">
        <v>186</v>
      </c>
      <c r="C141" s="32" t="s">
        <v>172</v>
      </c>
      <c r="D141" s="44">
        <v>16.6971844381673</v>
      </c>
      <c r="E141" s="7">
        <v>843.462056172445</v>
      </c>
      <c r="F141" s="7">
        <v>133.535671042673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  <c r="AD141" t="s">
        <v>36</v>
      </c>
      <c r="AE141" t="s">
        <v>36</v>
      </c>
      <c r="AF141" t="s">
        <v>36</v>
      </c>
      <c r="AG141" t="s">
        <v>36</v>
      </c>
      <c r="AH141" t="s">
        <v>36</v>
      </c>
      <c r="AI141">
        <v>8</v>
      </c>
      <c r="AJ141" t="s">
        <v>36</v>
      </c>
      <c r="AK141" t="s">
        <v>36</v>
      </c>
      <c r="AL141" t="s">
        <v>36</v>
      </c>
      <c r="AM141" t="s">
        <v>36</v>
      </c>
      <c r="AN141" t="s">
        <v>36</v>
      </c>
      <c r="AO141" t="s">
        <v>36</v>
      </c>
      <c r="AP141">
        <f t="shared" si="21"/>
        <v>8</v>
      </c>
      <c r="AQ141">
        <f t="shared" si="22"/>
        <v>1</v>
      </c>
      <c r="AR141">
        <f t="shared" si="24"/>
        <v>0.0285714285714286</v>
      </c>
      <c r="AS141">
        <f t="shared" si="25"/>
        <v>0.000220324979344533</v>
      </c>
      <c r="AT141">
        <f t="shared" si="26"/>
        <v>6.29499940984381e-6</v>
      </c>
      <c r="AV141">
        <f t="shared" si="27"/>
        <v>6747.69644937956</v>
      </c>
    </row>
    <row r="142" spans="2:48">
      <c r="B142" s="6" t="s">
        <v>187</v>
      </c>
      <c r="C142" s="32" t="s">
        <v>172</v>
      </c>
      <c r="D142" s="44">
        <v>14.3506563482189</v>
      </c>
      <c r="E142" s="7">
        <v>597.181817593135</v>
      </c>
      <c r="F142" s="7">
        <v>57.2192119540146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>
        <v>2</v>
      </c>
      <c r="Z142" t="s">
        <v>36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 t="s">
        <v>36</v>
      </c>
      <c r="AO142" t="s">
        <v>36</v>
      </c>
      <c r="AP142">
        <f t="shared" si="21"/>
        <v>2</v>
      </c>
      <c r="AQ142">
        <f t="shared" si="22"/>
        <v>1</v>
      </c>
      <c r="AR142">
        <f t="shared" si="24"/>
        <v>0.0285714285714286</v>
      </c>
      <c r="AS142">
        <f t="shared" si="25"/>
        <v>5.50812448361333e-5</v>
      </c>
      <c r="AT142">
        <f t="shared" si="26"/>
        <v>1.57374985246095e-6</v>
      </c>
      <c r="AV142">
        <f t="shared" si="27"/>
        <v>1194.36363518627</v>
      </c>
    </row>
    <row r="143" spans="2:48">
      <c r="B143" s="6" t="s">
        <v>188</v>
      </c>
      <c r="C143" s="32" t="s">
        <v>172</v>
      </c>
      <c r="D143" s="44">
        <v>4.4690916386045</v>
      </c>
      <c r="E143" s="7">
        <v>41.7771554029735</v>
      </c>
      <c r="F143" s="7">
        <v>6.90672688699381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>
        <v>16</v>
      </c>
      <c r="AM143" t="s">
        <v>36</v>
      </c>
      <c r="AN143" t="s">
        <v>36</v>
      </c>
      <c r="AO143" t="s">
        <v>36</v>
      </c>
      <c r="AP143">
        <f t="shared" si="21"/>
        <v>16</v>
      </c>
      <c r="AQ143">
        <f t="shared" si="22"/>
        <v>1</v>
      </c>
      <c r="AR143">
        <f t="shared" si="24"/>
        <v>0.0285714285714286</v>
      </c>
      <c r="AS143">
        <f t="shared" si="25"/>
        <v>0.000440649958689066</v>
      </c>
      <c r="AT143">
        <f t="shared" si="26"/>
        <v>1.25899988196876e-5</v>
      </c>
      <c r="AV143">
        <f t="shared" si="27"/>
        <v>668.434486447576</v>
      </c>
    </row>
    <row r="144" spans="2:48">
      <c r="B144" s="6" t="s">
        <v>189</v>
      </c>
      <c r="C144" s="32" t="s">
        <v>172</v>
      </c>
      <c r="D144" s="44">
        <v>37.6854368904622</v>
      </c>
      <c r="E144" s="7">
        <v>5396.53076294746</v>
      </c>
      <c r="F144" s="7">
        <v>41.1424718349445</v>
      </c>
      <c r="G144">
        <v>2</v>
      </c>
      <c r="H144" t="s">
        <v>36</v>
      </c>
      <c r="I144" t="s">
        <v>36</v>
      </c>
      <c r="J144" t="s">
        <v>36</v>
      </c>
      <c r="K144" t="s">
        <v>36</v>
      </c>
      <c r="L144" t="s">
        <v>36</v>
      </c>
      <c r="M144" t="s">
        <v>36</v>
      </c>
      <c r="N144">
        <v>2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  <c r="AD144" t="s">
        <v>36</v>
      </c>
      <c r="AE144">
        <v>46</v>
      </c>
      <c r="AF144" t="s">
        <v>36</v>
      </c>
      <c r="AG144" t="s">
        <v>36</v>
      </c>
      <c r="AH144" t="s">
        <v>36</v>
      </c>
      <c r="AI144">
        <v>4</v>
      </c>
      <c r="AJ144">
        <v>2</v>
      </c>
      <c r="AK144" t="s">
        <v>36</v>
      </c>
      <c r="AL144" t="s">
        <v>36</v>
      </c>
      <c r="AM144" t="s">
        <v>36</v>
      </c>
      <c r="AN144" t="s">
        <v>36</v>
      </c>
      <c r="AO144" t="s">
        <v>36</v>
      </c>
      <c r="AP144">
        <f t="shared" si="21"/>
        <v>56</v>
      </c>
      <c r="AQ144">
        <f t="shared" si="22"/>
        <v>5</v>
      </c>
      <c r="AR144">
        <f t="shared" si="24"/>
        <v>0.142857142857143</v>
      </c>
      <c r="AS144">
        <f t="shared" si="25"/>
        <v>0.00154227485541173</v>
      </c>
      <c r="AT144">
        <f t="shared" si="26"/>
        <v>0.000220324979344533</v>
      </c>
      <c r="AV144">
        <f t="shared" si="27"/>
        <v>302205.722725058</v>
      </c>
    </row>
    <row r="145" spans="2:48">
      <c r="B145" s="6" t="s">
        <v>190</v>
      </c>
      <c r="C145" s="32" t="s">
        <v>172</v>
      </c>
      <c r="D145" s="44">
        <v>90.8824727298542</v>
      </c>
      <c r="E145" s="7">
        <v>40158.1465547921</v>
      </c>
      <c r="F145" s="7">
        <v>830.189889231711</v>
      </c>
      <c r="G145" t="s">
        <v>36</v>
      </c>
      <c r="H145" t="s">
        <v>36</v>
      </c>
      <c r="I145" t="s">
        <v>36</v>
      </c>
      <c r="J145" t="s">
        <v>36</v>
      </c>
      <c r="K145">
        <v>2</v>
      </c>
      <c r="L145">
        <v>2</v>
      </c>
      <c r="M145" t="s">
        <v>36</v>
      </c>
      <c r="N145" t="s">
        <v>36</v>
      </c>
      <c r="O145" t="s">
        <v>36</v>
      </c>
      <c r="P145" t="s">
        <v>36</v>
      </c>
      <c r="Q145">
        <v>4</v>
      </c>
      <c r="R145">
        <v>6</v>
      </c>
      <c r="S145">
        <v>6</v>
      </c>
      <c r="T145" t="s">
        <v>36</v>
      </c>
      <c r="U145" t="s">
        <v>36</v>
      </c>
      <c r="V145" t="s">
        <v>36</v>
      </c>
      <c r="W145" t="s">
        <v>36</v>
      </c>
      <c r="X145">
        <v>26</v>
      </c>
      <c r="Y145">
        <v>42</v>
      </c>
      <c r="Z145">
        <v>6</v>
      </c>
      <c r="AA145" t="s">
        <v>36</v>
      </c>
      <c r="AB145">
        <v>6</v>
      </c>
      <c r="AC145">
        <v>18</v>
      </c>
      <c r="AD145">
        <v>40</v>
      </c>
      <c r="AE145">
        <v>18</v>
      </c>
      <c r="AF145">
        <v>4</v>
      </c>
      <c r="AG145" t="s">
        <v>36</v>
      </c>
      <c r="AH145" t="s">
        <v>36</v>
      </c>
      <c r="AI145" t="s">
        <v>36</v>
      </c>
      <c r="AJ145" t="s">
        <v>36</v>
      </c>
      <c r="AK145">
        <v>2</v>
      </c>
      <c r="AL145">
        <v>6</v>
      </c>
      <c r="AM145">
        <v>14</v>
      </c>
      <c r="AN145" t="s">
        <v>36</v>
      </c>
      <c r="AO145" t="s">
        <v>36</v>
      </c>
      <c r="AP145">
        <f t="shared" si="21"/>
        <v>202</v>
      </c>
      <c r="AQ145">
        <f t="shared" si="22"/>
        <v>16</v>
      </c>
      <c r="AR145">
        <f t="shared" si="24"/>
        <v>0.457142857142857</v>
      </c>
      <c r="AS145">
        <f t="shared" si="25"/>
        <v>0.00556320572844946</v>
      </c>
      <c r="AT145">
        <f t="shared" si="26"/>
        <v>0.0025431797615769</v>
      </c>
      <c r="AV145">
        <f t="shared" si="27"/>
        <v>8111945.604068</v>
      </c>
    </row>
    <row r="146" spans="2:48">
      <c r="B146" s="6" t="s">
        <v>191</v>
      </c>
      <c r="C146" s="32" t="s">
        <v>172</v>
      </c>
      <c r="D146" s="44">
        <v>58.294249653846</v>
      </c>
      <c r="E146" s="7">
        <v>14590.3458559374</v>
      </c>
      <c r="F146" s="7">
        <v>2706.1252359091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>
        <v>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36</v>
      </c>
      <c r="AM146">
        <v>2</v>
      </c>
      <c r="AN146" t="s">
        <v>36</v>
      </c>
      <c r="AO146" t="s">
        <v>36</v>
      </c>
      <c r="AP146">
        <f t="shared" si="21"/>
        <v>8</v>
      </c>
      <c r="AQ146">
        <f t="shared" si="22"/>
        <v>2</v>
      </c>
      <c r="AR146">
        <f t="shared" si="24"/>
        <v>0.0571428571428571</v>
      </c>
      <c r="AS146">
        <f t="shared" si="25"/>
        <v>0.000220324979344533</v>
      </c>
      <c r="AT146">
        <f t="shared" si="26"/>
        <v>1.25899988196876e-5</v>
      </c>
      <c r="AV146">
        <f t="shared" si="27"/>
        <v>116722.766847499</v>
      </c>
    </row>
    <row r="147" spans="2:48">
      <c r="B147" s="6" t="s">
        <v>192</v>
      </c>
      <c r="C147" s="32" t="s">
        <v>172</v>
      </c>
      <c r="D147" s="44">
        <v>117.622765131705</v>
      </c>
      <c r="E147" s="7">
        <v>72303.4982595657</v>
      </c>
      <c r="F147" s="7">
        <v>10943.9748434746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>
        <v>4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 t="s">
        <v>36</v>
      </c>
      <c r="AO147" t="s">
        <v>36</v>
      </c>
      <c r="AP147">
        <f t="shared" si="21"/>
        <v>4</v>
      </c>
      <c r="AQ147">
        <f t="shared" si="22"/>
        <v>1</v>
      </c>
      <c r="AR147">
        <f t="shared" si="24"/>
        <v>0.0285714285714286</v>
      </c>
      <c r="AS147">
        <f t="shared" si="25"/>
        <v>0.000110162489672267</v>
      </c>
      <c r="AT147">
        <f t="shared" si="26"/>
        <v>3.1474997049219e-6</v>
      </c>
      <c r="AV147">
        <f t="shared" si="27"/>
        <v>289213.993038263</v>
      </c>
    </row>
    <row r="148" spans="2:48">
      <c r="B148" s="6" t="s">
        <v>193</v>
      </c>
      <c r="C148" s="32" t="s">
        <v>172</v>
      </c>
      <c r="D148" s="44">
        <v>28.9340078259263</v>
      </c>
      <c r="E148" s="7">
        <v>2954.27247815541</v>
      </c>
      <c r="F148" s="7">
        <v>165.491428928472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>
        <v>2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36</v>
      </c>
      <c r="AM148" t="s">
        <v>36</v>
      </c>
      <c r="AN148" t="s">
        <v>36</v>
      </c>
      <c r="AO148" t="s">
        <v>36</v>
      </c>
      <c r="AP148">
        <f t="shared" si="21"/>
        <v>2</v>
      </c>
      <c r="AQ148">
        <f t="shared" si="22"/>
        <v>1</v>
      </c>
      <c r="AR148">
        <f t="shared" si="24"/>
        <v>0.0285714285714286</v>
      </c>
      <c r="AS148">
        <f t="shared" si="25"/>
        <v>5.50812448361333e-5</v>
      </c>
      <c r="AT148">
        <f t="shared" si="26"/>
        <v>1.57374985246095e-6</v>
      </c>
      <c r="AV148">
        <f t="shared" si="27"/>
        <v>5908.54495631082</v>
      </c>
    </row>
    <row r="149" spans="2:48">
      <c r="B149" s="6" t="s">
        <v>194</v>
      </c>
      <c r="C149" s="32" t="s">
        <v>172</v>
      </c>
      <c r="D149" s="44">
        <v>33.9100840401248</v>
      </c>
      <c r="E149" s="7">
        <v>4242.17683068116</v>
      </c>
      <c r="F149" s="7">
        <v>87.5253195357024</v>
      </c>
      <c r="G149" t="s">
        <v>36</v>
      </c>
      <c r="H149" t="s">
        <v>36</v>
      </c>
      <c r="I149" t="s">
        <v>36</v>
      </c>
      <c r="J149" t="s">
        <v>36</v>
      </c>
      <c r="K149">
        <v>8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>
        <v>6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>
        <v>16</v>
      </c>
      <c r="Z149" t="s">
        <v>36</v>
      </c>
      <c r="AA149" t="s">
        <v>36</v>
      </c>
      <c r="AB149">
        <v>4</v>
      </c>
      <c r="AC149">
        <v>18</v>
      </c>
      <c r="AD149">
        <v>40</v>
      </c>
      <c r="AE149">
        <v>2</v>
      </c>
      <c r="AF149">
        <v>2</v>
      </c>
      <c r="AG149" t="s">
        <v>36</v>
      </c>
      <c r="AH149">
        <v>2</v>
      </c>
      <c r="AI149" t="s">
        <v>36</v>
      </c>
      <c r="AJ149" t="s">
        <v>36</v>
      </c>
      <c r="AK149" t="s">
        <v>36</v>
      </c>
      <c r="AL149" t="s">
        <v>36</v>
      </c>
      <c r="AM149">
        <v>22</v>
      </c>
      <c r="AN149" t="s">
        <v>36</v>
      </c>
      <c r="AO149" t="s">
        <v>36</v>
      </c>
      <c r="AP149">
        <f t="shared" si="21"/>
        <v>120</v>
      </c>
      <c r="AQ149">
        <f t="shared" si="22"/>
        <v>10</v>
      </c>
      <c r="AR149">
        <f t="shared" si="24"/>
        <v>0.285714285714286</v>
      </c>
      <c r="AS149">
        <f t="shared" si="25"/>
        <v>0.003304874690168</v>
      </c>
      <c r="AT149">
        <f t="shared" si="26"/>
        <v>0.000944249911476571</v>
      </c>
      <c r="AV149">
        <f t="shared" si="27"/>
        <v>509061.219681739</v>
      </c>
    </row>
    <row r="150" spans="2:48">
      <c r="B150" s="6" t="s">
        <v>195</v>
      </c>
      <c r="C150" s="32" t="s">
        <v>172</v>
      </c>
      <c r="D150" s="44">
        <v>40.236903982052</v>
      </c>
      <c r="E150" s="7">
        <v>6265.89253532378</v>
      </c>
      <c r="F150" s="7">
        <v>700.385465124188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>
        <v>6</v>
      </c>
      <c r="M150" t="s">
        <v>36</v>
      </c>
      <c r="N150">
        <v>4</v>
      </c>
      <c r="O150" t="s">
        <v>36</v>
      </c>
      <c r="P150">
        <v>4</v>
      </c>
      <c r="Q150">
        <v>2</v>
      </c>
      <c r="R150">
        <v>8</v>
      </c>
      <c r="S150">
        <v>10</v>
      </c>
      <c r="T150" t="s">
        <v>36</v>
      </c>
      <c r="U150" t="s">
        <v>36</v>
      </c>
      <c r="V150" t="s">
        <v>36</v>
      </c>
      <c r="W150" t="s">
        <v>36</v>
      </c>
      <c r="X150">
        <v>12</v>
      </c>
      <c r="Y150">
        <v>4</v>
      </c>
      <c r="Z150">
        <v>8</v>
      </c>
      <c r="AA150" t="s">
        <v>36</v>
      </c>
      <c r="AB150" t="s">
        <v>36</v>
      </c>
      <c r="AC150" t="s">
        <v>36</v>
      </c>
      <c r="AD150" t="s">
        <v>36</v>
      </c>
      <c r="AE150">
        <v>4</v>
      </c>
      <c r="AF150">
        <v>10</v>
      </c>
      <c r="AG150">
        <v>4</v>
      </c>
      <c r="AH150" t="s">
        <v>36</v>
      </c>
      <c r="AI150" t="s">
        <v>36</v>
      </c>
      <c r="AJ150">
        <v>2</v>
      </c>
      <c r="AK150">
        <v>8</v>
      </c>
      <c r="AL150">
        <v>10</v>
      </c>
      <c r="AM150">
        <v>16</v>
      </c>
      <c r="AN150">
        <v>2</v>
      </c>
      <c r="AO150">
        <v>6</v>
      </c>
      <c r="AP150">
        <f t="shared" si="21"/>
        <v>120</v>
      </c>
      <c r="AQ150">
        <f t="shared" si="22"/>
        <v>18</v>
      </c>
      <c r="AR150">
        <f t="shared" si="24"/>
        <v>0.514285714285714</v>
      </c>
      <c r="AS150">
        <f t="shared" si="25"/>
        <v>0.003304874690168</v>
      </c>
      <c r="AT150">
        <f t="shared" si="26"/>
        <v>0.00169964984065783</v>
      </c>
      <c r="AV150">
        <f t="shared" si="27"/>
        <v>751907.104238854</v>
      </c>
    </row>
    <row r="151" spans="2:48">
      <c r="B151" s="6" t="s">
        <v>196</v>
      </c>
      <c r="C151" s="32" t="s">
        <v>172</v>
      </c>
      <c r="D151" s="44">
        <v>58.2872518530175</v>
      </c>
      <c r="E151" s="7">
        <v>14586.3528226744</v>
      </c>
      <c r="F151" s="7">
        <v>1286.01295452888</v>
      </c>
      <c r="G151">
        <v>4</v>
      </c>
      <c r="H151">
        <v>2</v>
      </c>
      <c r="I151">
        <v>2</v>
      </c>
      <c r="J151">
        <v>6</v>
      </c>
      <c r="K151" t="s">
        <v>36</v>
      </c>
      <c r="L151" t="s">
        <v>36</v>
      </c>
      <c r="M151">
        <v>2</v>
      </c>
      <c r="N151" t="s">
        <v>36</v>
      </c>
      <c r="O151">
        <v>2</v>
      </c>
      <c r="P151" t="s">
        <v>36</v>
      </c>
      <c r="Q151">
        <v>2</v>
      </c>
      <c r="R151" t="s">
        <v>36</v>
      </c>
      <c r="S151">
        <v>2</v>
      </c>
      <c r="T151">
        <v>4</v>
      </c>
      <c r="U151" t="s">
        <v>36</v>
      </c>
      <c r="V151" t="s">
        <v>36</v>
      </c>
      <c r="W151" t="s">
        <v>36</v>
      </c>
      <c r="X151">
        <v>6</v>
      </c>
      <c r="Y151">
        <v>2</v>
      </c>
      <c r="Z151">
        <v>2</v>
      </c>
      <c r="AA151" t="s">
        <v>36</v>
      </c>
      <c r="AB151" t="s">
        <v>36</v>
      </c>
      <c r="AC151">
        <v>4</v>
      </c>
      <c r="AD151">
        <v>14</v>
      </c>
      <c r="AE151">
        <v>2</v>
      </c>
      <c r="AF151">
        <v>4</v>
      </c>
      <c r="AG151" t="s">
        <v>36</v>
      </c>
      <c r="AH151">
        <v>4</v>
      </c>
      <c r="AI151">
        <v>8</v>
      </c>
      <c r="AJ151" t="s">
        <v>36</v>
      </c>
      <c r="AK151">
        <v>2</v>
      </c>
      <c r="AL151">
        <v>4</v>
      </c>
      <c r="AM151">
        <v>6</v>
      </c>
      <c r="AN151" t="s">
        <v>36</v>
      </c>
      <c r="AO151">
        <v>2</v>
      </c>
      <c r="AP151">
        <f t="shared" si="21"/>
        <v>86</v>
      </c>
      <c r="AQ151">
        <f t="shared" si="22"/>
        <v>22</v>
      </c>
      <c r="AR151">
        <f t="shared" si="24"/>
        <v>0.628571428571429</v>
      </c>
      <c r="AS151">
        <f t="shared" si="25"/>
        <v>0.00236849352795373</v>
      </c>
      <c r="AT151">
        <f t="shared" si="26"/>
        <v>0.00148876736042806</v>
      </c>
      <c r="AV151">
        <f t="shared" si="27"/>
        <v>1254426.34275</v>
      </c>
    </row>
    <row r="152" spans="2:48">
      <c r="B152" s="6" t="s">
        <v>197</v>
      </c>
      <c r="C152" s="32" t="s">
        <v>172</v>
      </c>
      <c r="D152" s="44">
        <v>35.4659905839418</v>
      </c>
      <c r="E152" s="7">
        <v>4699.05500011546</v>
      </c>
      <c r="F152" s="7">
        <v>94.7810739274293</v>
      </c>
      <c r="G152">
        <v>22</v>
      </c>
      <c r="H152">
        <v>20</v>
      </c>
      <c r="I152">
        <v>2</v>
      </c>
      <c r="J152">
        <v>12</v>
      </c>
      <c r="K152">
        <v>14</v>
      </c>
      <c r="L152">
        <v>8</v>
      </c>
      <c r="M152">
        <v>28</v>
      </c>
      <c r="N152">
        <v>8</v>
      </c>
      <c r="O152">
        <v>18</v>
      </c>
      <c r="P152">
        <v>14</v>
      </c>
      <c r="Q152">
        <v>10</v>
      </c>
      <c r="R152">
        <v>24</v>
      </c>
      <c r="S152">
        <v>22</v>
      </c>
      <c r="T152">
        <v>16</v>
      </c>
      <c r="U152">
        <v>10</v>
      </c>
      <c r="V152" t="s">
        <v>36</v>
      </c>
      <c r="W152">
        <v>6</v>
      </c>
      <c r="X152">
        <v>22</v>
      </c>
      <c r="Y152">
        <v>6</v>
      </c>
      <c r="Z152">
        <v>18</v>
      </c>
      <c r="AA152" t="s">
        <v>36</v>
      </c>
      <c r="AB152">
        <v>10</v>
      </c>
      <c r="AC152">
        <v>6</v>
      </c>
      <c r="AD152">
        <v>34</v>
      </c>
      <c r="AE152">
        <v>22</v>
      </c>
      <c r="AF152">
        <v>48</v>
      </c>
      <c r="AG152">
        <v>8</v>
      </c>
      <c r="AH152">
        <v>16</v>
      </c>
      <c r="AI152">
        <v>22</v>
      </c>
      <c r="AJ152">
        <v>12</v>
      </c>
      <c r="AK152">
        <v>18</v>
      </c>
      <c r="AL152">
        <v>42</v>
      </c>
      <c r="AM152">
        <v>32</v>
      </c>
      <c r="AN152">
        <v>26</v>
      </c>
      <c r="AO152">
        <v>18</v>
      </c>
      <c r="AP152">
        <f t="shared" si="21"/>
        <v>594</v>
      </c>
      <c r="AQ152">
        <f t="shared" si="22"/>
        <v>33</v>
      </c>
      <c r="AR152">
        <f t="shared" si="24"/>
        <v>0.942857142857143</v>
      </c>
      <c r="AS152">
        <f t="shared" si="25"/>
        <v>0.0163591297163316</v>
      </c>
      <c r="AT152">
        <f t="shared" si="26"/>
        <v>0.0154243223039698</v>
      </c>
      <c r="AV152">
        <f t="shared" si="27"/>
        <v>2791238.67006858</v>
      </c>
    </row>
    <row r="153" spans="2:48">
      <c r="B153" s="6" t="s">
        <v>198</v>
      </c>
      <c r="C153" s="32" t="s">
        <v>172</v>
      </c>
      <c r="D153" s="44">
        <v>34.2072280126208</v>
      </c>
      <c r="E153" s="7">
        <v>4327.40681862073</v>
      </c>
      <c r="F153" s="7">
        <v>593.81851332607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>
        <v>2</v>
      </c>
      <c r="Q153">
        <v>2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36</v>
      </c>
      <c r="Y153">
        <v>2</v>
      </c>
      <c r="Z153" t="s">
        <v>36</v>
      </c>
      <c r="AA153" t="s">
        <v>36</v>
      </c>
      <c r="AB153" t="s">
        <v>36</v>
      </c>
      <c r="AC153" t="s">
        <v>36</v>
      </c>
      <c r="AD153" t="s">
        <v>36</v>
      </c>
      <c r="AE153" t="s">
        <v>36</v>
      </c>
      <c r="AF153" t="s">
        <v>36</v>
      </c>
      <c r="AG153" t="s">
        <v>36</v>
      </c>
      <c r="AH153" t="s">
        <v>36</v>
      </c>
      <c r="AI153" t="s">
        <v>36</v>
      </c>
      <c r="AJ153" t="s">
        <v>36</v>
      </c>
      <c r="AK153" t="s">
        <v>36</v>
      </c>
      <c r="AL153" t="s">
        <v>36</v>
      </c>
      <c r="AM153" t="s">
        <v>36</v>
      </c>
      <c r="AN153" t="s">
        <v>36</v>
      </c>
      <c r="AO153" t="s">
        <v>36</v>
      </c>
      <c r="AP153">
        <f t="shared" si="21"/>
        <v>6</v>
      </c>
      <c r="AQ153">
        <f t="shared" si="22"/>
        <v>3</v>
      </c>
      <c r="AR153">
        <f t="shared" si="24"/>
        <v>0.0857142857142857</v>
      </c>
      <c r="AS153">
        <f t="shared" si="25"/>
        <v>0.0001652437345084</v>
      </c>
      <c r="AT153">
        <f t="shared" si="26"/>
        <v>1.41637486721486e-5</v>
      </c>
      <c r="AV153">
        <f t="shared" si="27"/>
        <v>25964.4409117244</v>
      </c>
    </row>
    <row r="154" spans="2:48">
      <c r="B154" s="6" t="s">
        <v>199</v>
      </c>
      <c r="C154" s="32" t="s">
        <v>172</v>
      </c>
      <c r="D154" s="44">
        <v>76.5815503819788</v>
      </c>
      <c r="E154" s="7">
        <v>27179.5351546997</v>
      </c>
      <c r="F154" s="7">
        <v>3549.38815290305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  <c r="AD154">
        <v>8</v>
      </c>
      <c r="AE154" t="s">
        <v>36</v>
      </c>
      <c r="AF154">
        <v>2</v>
      </c>
      <c r="AG154" t="s">
        <v>36</v>
      </c>
      <c r="AH154" t="s">
        <v>36</v>
      </c>
      <c r="AI154" t="s">
        <v>36</v>
      </c>
      <c r="AJ154" t="s">
        <v>36</v>
      </c>
      <c r="AK154" t="s">
        <v>36</v>
      </c>
      <c r="AL154" t="s">
        <v>36</v>
      </c>
      <c r="AM154" t="s">
        <v>36</v>
      </c>
      <c r="AN154" t="s">
        <v>36</v>
      </c>
      <c r="AO154" t="s">
        <v>36</v>
      </c>
      <c r="AP154">
        <f t="shared" si="21"/>
        <v>10</v>
      </c>
      <c r="AQ154">
        <f t="shared" si="22"/>
        <v>2</v>
      </c>
      <c r="AR154">
        <f t="shared" si="24"/>
        <v>0.0571428571428571</v>
      </c>
      <c r="AS154">
        <f t="shared" si="25"/>
        <v>0.000275406224180667</v>
      </c>
      <c r="AT154">
        <f t="shared" si="26"/>
        <v>1.57374985246095e-5</v>
      </c>
      <c r="AV154">
        <f t="shared" si="27"/>
        <v>271795.351546997</v>
      </c>
    </row>
    <row r="155" spans="2:48">
      <c r="B155" s="6" t="s">
        <v>200</v>
      </c>
      <c r="C155" s="32" t="s">
        <v>172</v>
      </c>
      <c r="D155" s="44">
        <v>33.9680160003131</v>
      </c>
      <c r="E155" s="7">
        <v>4258.71881616053</v>
      </c>
      <c r="F155" s="7">
        <v>118.881759847502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U155" t="s">
        <v>36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36</v>
      </c>
      <c r="AC155" t="s">
        <v>36</v>
      </c>
      <c r="AD155" t="s">
        <v>36</v>
      </c>
      <c r="AE155">
        <v>2</v>
      </c>
      <c r="AF155" t="s">
        <v>36</v>
      </c>
      <c r="AG155" t="s">
        <v>36</v>
      </c>
      <c r="AH155" t="s">
        <v>36</v>
      </c>
      <c r="AI155" t="s">
        <v>36</v>
      </c>
      <c r="AJ155" t="s">
        <v>36</v>
      </c>
      <c r="AK155" t="s">
        <v>36</v>
      </c>
      <c r="AL155" t="s">
        <v>36</v>
      </c>
      <c r="AM155">
        <v>6</v>
      </c>
      <c r="AN155" t="s">
        <v>36</v>
      </c>
      <c r="AO155" t="s">
        <v>36</v>
      </c>
      <c r="AP155">
        <f t="shared" si="21"/>
        <v>8</v>
      </c>
      <c r="AQ155">
        <f t="shared" si="22"/>
        <v>2</v>
      </c>
      <c r="AR155">
        <f t="shared" si="24"/>
        <v>0.0571428571428571</v>
      </c>
      <c r="AS155">
        <f t="shared" si="25"/>
        <v>0.000220324979344533</v>
      </c>
      <c r="AT155">
        <f t="shared" si="26"/>
        <v>1.25899988196876e-5</v>
      </c>
      <c r="AV155">
        <f t="shared" si="27"/>
        <v>34069.7505292842</v>
      </c>
    </row>
    <row r="156" spans="2:48">
      <c r="B156" s="6" t="s">
        <v>201</v>
      </c>
      <c r="C156" s="32" t="s">
        <v>172</v>
      </c>
      <c r="D156" s="44">
        <v>34.2170981830081</v>
      </c>
      <c r="E156" s="7">
        <v>4330.2542255239</v>
      </c>
      <c r="F156" s="7">
        <v>585.357151120568</v>
      </c>
      <c r="G156">
        <v>68</v>
      </c>
      <c r="H156">
        <v>100</v>
      </c>
      <c r="I156">
        <v>74</v>
      </c>
      <c r="J156">
        <v>60</v>
      </c>
      <c r="K156">
        <v>326</v>
      </c>
      <c r="L156">
        <v>144</v>
      </c>
      <c r="M156">
        <v>12</v>
      </c>
      <c r="N156">
        <v>40</v>
      </c>
      <c r="O156">
        <v>86</v>
      </c>
      <c r="P156">
        <v>118</v>
      </c>
      <c r="Q156">
        <v>152</v>
      </c>
      <c r="R156">
        <v>118</v>
      </c>
      <c r="S156">
        <v>98</v>
      </c>
      <c r="T156">
        <v>16</v>
      </c>
      <c r="U156">
        <v>16</v>
      </c>
      <c r="V156" t="s">
        <v>36</v>
      </c>
      <c r="W156">
        <v>28</v>
      </c>
      <c r="X156">
        <v>72</v>
      </c>
      <c r="Y156">
        <v>108</v>
      </c>
      <c r="Z156">
        <v>4</v>
      </c>
      <c r="AA156" t="s">
        <v>36</v>
      </c>
      <c r="AB156">
        <v>14</v>
      </c>
      <c r="AC156">
        <v>76</v>
      </c>
      <c r="AD156">
        <v>86</v>
      </c>
      <c r="AE156">
        <v>66</v>
      </c>
      <c r="AF156">
        <v>116</v>
      </c>
      <c r="AG156">
        <v>10</v>
      </c>
      <c r="AH156">
        <v>28</v>
      </c>
      <c r="AI156">
        <v>60</v>
      </c>
      <c r="AJ156">
        <v>32</v>
      </c>
      <c r="AK156">
        <v>24</v>
      </c>
      <c r="AL156">
        <v>72</v>
      </c>
      <c r="AM156">
        <v>156</v>
      </c>
      <c r="AN156">
        <v>12</v>
      </c>
      <c r="AO156">
        <v>6</v>
      </c>
      <c r="AP156">
        <f t="shared" si="21"/>
        <v>2398</v>
      </c>
      <c r="AQ156">
        <f t="shared" si="22"/>
        <v>33</v>
      </c>
      <c r="AR156">
        <f t="shared" si="24"/>
        <v>0.942857142857143</v>
      </c>
      <c r="AS156">
        <f t="shared" si="25"/>
        <v>0.0660424125585238</v>
      </c>
      <c r="AT156">
        <f t="shared" si="26"/>
        <v>0.0622685604123225</v>
      </c>
      <c r="AV156">
        <f t="shared" si="27"/>
        <v>10383949.6328063</v>
      </c>
    </row>
    <row r="157" spans="2:48">
      <c r="B157" s="6" t="s">
        <v>202</v>
      </c>
      <c r="C157" s="32" t="s">
        <v>172</v>
      </c>
      <c r="D157" s="44">
        <v>11.5086360313248</v>
      </c>
      <c r="E157" s="7">
        <v>361.054983109678</v>
      </c>
      <c r="F157" s="7">
        <v>10.7852409740517</v>
      </c>
      <c r="G157" t="s">
        <v>36</v>
      </c>
      <c r="H157" t="s">
        <v>36</v>
      </c>
      <c r="I157" t="s">
        <v>36</v>
      </c>
      <c r="J157" t="s">
        <v>36</v>
      </c>
      <c r="K157">
        <v>4</v>
      </c>
      <c r="L157" t="s">
        <v>36</v>
      </c>
      <c r="M157" t="s">
        <v>36</v>
      </c>
      <c r="N157">
        <v>2</v>
      </c>
      <c r="O157">
        <v>4</v>
      </c>
      <c r="P157">
        <v>6</v>
      </c>
      <c r="Q157">
        <v>2</v>
      </c>
      <c r="R157">
        <v>12</v>
      </c>
      <c r="S157">
        <v>6</v>
      </c>
      <c r="T157" t="s">
        <v>36</v>
      </c>
      <c r="U157" t="s">
        <v>36</v>
      </c>
      <c r="V157" t="s">
        <v>36</v>
      </c>
      <c r="W157">
        <v>6</v>
      </c>
      <c r="X157">
        <v>18</v>
      </c>
      <c r="Y157">
        <v>12</v>
      </c>
      <c r="Z157" t="s">
        <v>36</v>
      </c>
      <c r="AA157" t="s">
        <v>36</v>
      </c>
      <c r="AB157">
        <v>8</v>
      </c>
      <c r="AC157">
        <v>4</v>
      </c>
      <c r="AD157">
        <v>12</v>
      </c>
      <c r="AE157">
        <v>4</v>
      </c>
      <c r="AF157">
        <v>2</v>
      </c>
      <c r="AG157">
        <v>2</v>
      </c>
      <c r="AH157">
        <v>12</v>
      </c>
      <c r="AI157">
        <v>4</v>
      </c>
      <c r="AJ157">
        <v>8</v>
      </c>
      <c r="AK157">
        <v>4</v>
      </c>
      <c r="AL157">
        <v>20</v>
      </c>
      <c r="AM157">
        <v>10</v>
      </c>
      <c r="AN157">
        <v>12</v>
      </c>
      <c r="AO157">
        <v>10</v>
      </c>
      <c r="AP157">
        <f t="shared" si="21"/>
        <v>184</v>
      </c>
      <c r="AQ157">
        <f t="shared" si="22"/>
        <v>24</v>
      </c>
      <c r="AR157">
        <f t="shared" si="24"/>
        <v>0.685714285714286</v>
      </c>
      <c r="AS157">
        <f t="shared" si="25"/>
        <v>0.00506747452492426</v>
      </c>
      <c r="AT157">
        <f t="shared" si="26"/>
        <v>0.00347483967423378</v>
      </c>
      <c r="AV157">
        <f t="shared" si="27"/>
        <v>66434.1168921808</v>
      </c>
    </row>
    <row r="158" spans="2:48">
      <c r="B158" s="6" t="s">
        <v>203</v>
      </c>
      <c r="C158" s="32" t="s">
        <v>172</v>
      </c>
      <c r="D158" s="44">
        <v>16.3076241761022</v>
      </c>
      <c r="E158" s="7">
        <v>799.263049524069</v>
      </c>
      <c r="F158" s="7">
        <v>158.32042416034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>
        <v>4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>
        <v>4</v>
      </c>
      <c r="AM158" t="s">
        <v>36</v>
      </c>
      <c r="AN158" t="s">
        <v>36</v>
      </c>
      <c r="AO158" t="s">
        <v>36</v>
      </c>
      <c r="AP158">
        <f t="shared" si="21"/>
        <v>8</v>
      </c>
      <c r="AQ158">
        <f t="shared" si="22"/>
        <v>2</v>
      </c>
      <c r="AR158">
        <f t="shared" si="24"/>
        <v>0.0571428571428571</v>
      </c>
      <c r="AS158">
        <f t="shared" si="25"/>
        <v>0.000220324979344533</v>
      </c>
      <c r="AT158">
        <f t="shared" si="26"/>
        <v>1.25899988196876e-5</v>
      </c>
      <c r="AV158">
        <f t="shared" si="27"/>
        <v>6394.10439619255</v>
      </c>
    </row>
    <row r="159" spans="2:48">
      <c r="B159" s="6" t="s">
        <v>204</v>
      </c>
      <c r="C159" s="32" t="s">
        <v>172</v>
      </c>
      <c r="D159" s="44">
        <v>13.1217371047755</v>
      </c>
      <c r="E159" s="7">
        <v>486.921768581275</v>
      </c>
      <c r="F159" s="7">
        <v>83.534063565855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>
        <v>4</v>
      </c>
      <c r="Z159" t="s">
        <v>36</v>
      </c>
      <c r="AA159" t="s">
        <v>36</v>
      </c>
      <c r="AB159">
        <v>2</v>
      </c>
      <c r="AC159" t="s">
        <v>36</v>
      </c>
      <c r="AD159" t="s">
        <v>36</v>
      </c>
      <c r="AE159" t="s">
        <v>36</v>
      </c>
      <c r="AF159" t="s">
        <v>36</v>
      </c>
      <c r="AG159" t="s">
        <v>36</v>
      </c>
      <c r="AH159" t="s">
        <v>36</v>
      </c>
      <c r="AI159" t="s">
        <v>36</v>
      </c>
      <c r="AJ159" t="s">
        <v>36</v>
      </c>
      <c r="AK159" t="s">
        <v>36</v>
      </c>
      <c r="AL159" t="s">
        <v>36</v>
      </c>
      <c r="AM159">
        <v>4</v>
      </c>
      <c r="AN159" t="s">
        <v>36</v>
      </c>
      <c r="AO159" t="s">
        <v>36</v>
      </c>
      <c r="AP159">
        <f t="shared" si="21"/>
        <v>10</v>
      </c>
      <c r="AQ159">
        <f t="shared" si="22"/>
        <v>3</v>
      </c>
      <c r="AR159">
        <f t="shared" si="24"/>
        <v>0.0857142857142857</v>
      </c>
      <c r="AS159">
        <f t="shared" si="25"/>
        <v>0.000275406224180667</v>
      </c>
      <c r="AT159">
        <f t="shared" si="26"/>
        <v>2.36062477869143e-5</v>
      </c>
      <c r="AV159">
        <f t="shared" si="27"/>
        <v>4869.21768581275</v>
      </c>
    </row>
    <row r="160" spans="2:48">
      <c r="B160" s="6" t="s">
        <v>205</v>
      </c>
      <c r="C160" s="32" t="s">
        <v>172</v>
      </c>
      <c r="D160" s="44">
        <v>15.9156288063996</v>
      </c>
      <c r="E160" s="7">
        <v>756.131308463057</v>
      </c>
      <c r="F160" s="7">
        <v>49.327798826334</v>
      </c>
      <c r="G160" t="s">
        <v>36</v>
      </c>
      <c r="H160" t="s">
        <v>36</v>
      </c>
      <c r="I160">
        <v>6</v>
      </c>
      <c r="J160" t="s">
        <v>36</v>
      </c>
      <c r="K160" t="s">
        <v>36</v>
      </c>
      <c r="L160">
        <v>4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  <c r="AD160" t="s">
        <v>36</v>
      </c>
      <c r="AE160" t="s">
        <v>36</v>
      </c>
      <c r="AF160" t="s">
        <v>36</v>
      </c>
      <c r="AG160" t="s">
        <v>36</v>
      </c>
      <c r="AH160" t="s">
        <v>36</v>
      </c>
      <c r="AI160" t="s">
        <v>36</v>
      </c>
      <c r="AJ160" t="s">
        <v>36</v>
      </c>
      <c r="AK160" t="s">
        <v>36</v>
      </c>
      <c r="AL160" t="s">
        <v>36</v>
      </c>
      <c r="AM160" t="s">
        <v>36</v>
      </c>
      <c r="AN160" t="s">
        <v>36</v>
      </c>
      <c r="AO160" t="s">
        <v>36</v>
      </c>
      <c r="AP160">
        <f t="shared" si="21"/>
        <v>10</v>
      </c>
      <c r="AQ160">
        <f t="shared" si="22"/>
        <v>2</v>
      </c>
      <c r="AR160">
        <f t="shared" si="24"/>
        <v>0.0571428571428571</v>
      </c>
      <c r="AS160">
        <f t="shared" si="25"/>
        <v>0.000275406224180667</v>
      </c>
      <c r="AT160">
        <f t="shared" si="26"/>
        <v>1.57374985246095e-5</v>
      </c>
      <c r="AV160">
        <f t="shared" si="27"/>
        <v>7561.31308463057</v>
      </c>
    </row>
    <row r="161" spans="2:48">
      <c r="B161" s="6" t="s">
        <v>206</v>
      </c>
      <c r="C161" s="32" t="s">
        <v>172</v>
      </c>
      <c r="D161" s="44">
        <v>24.9750514826601</v>
      </c>
      <c r="E161" s="7">
        <v>2112.28992229466</v>
      </c>
      <c r="F161" s="7">
        <v>249.8766668447</v>
      </c>
      <c r="G161">
        <v>4</v>
      </c>
      <c r="H161">
        <v>6</v>
      </c>
      <c r="I161">
        <v>6</v>
      </c>
      <c r="J161">
        <v>8</v>
      </c>
      <c r="K161">
        <v>2</v>
      </c>
      <c r="L161">
        <v>2</v>
      </c>
      <c r="M161">
        <v>10</v>
      </c>
      <c r="N161">
        <v>6</v>
      </c>
      <c r="O161">
        <v>4</v>
      </c>
      <c r="P161">
        <v>6</v>
      </c>
      <c r="Q161">
        <v>4</v>
      </c>
      <c r="R161">
        <v>2</v>
      </c>
      <c r="S161">
        <v>4</v>
      </c>
      <c r="T161">
        <v>6</v>
      </c>
      <c r="U161" t="s">
        <v>36</v>
      </c>
      <c r="V161" t="s">
        <v>36</v>
      </c>
      <c r="W161">
        <v>2</v>
      </c>
      <c r="X161">
        <v>22</v>
      </c>
      <c r="Y161">
        <v>4</v>
      </c>
      <c r="Z161">
        <v>10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>
        <v>6</v>
      </c>
      <c r="AG161">
        <v>10</v>
      </c>
      <c r="AH161">
        <v>8</v>
      </c>
      <c r="AI161">
        <v>12</v>
      </c>
      <c r="AJ161">
        <v>10</v>
      </c>
      <c r="AK161" t="s">
        <v>36</v>
      </c>
      <c r="AL161">
        <v>6</v>
      </c>
      <c r="AM161">
        <v>12</v>
      </c>
      <c r="AN161">
        <v>12</v>
      </c>
      <c r="AO161">
        <v>4</v>
      </c>
      <c r="AP161">
        <f t="shared" si="21"/>
        <v>188</v>
      </c>
      <c r="AQ161">
        <f t="shared" si="22"/>
        <v>27</v>
      </c>
      <c r="AR161">
        <f t="shared" si="24"/>
        <v>0.771428571428571</v>
      </c>
      <c r="AS161">
        <f t="shared" si="25"/>
        <v>0.00517763701459653</v>
      </c>
      <c r="AT161">
        <f t="shared" si="26"/>
        <v>0.00399417712554589</v>
      </c>
      <c r="AV161">
        <f t="shared" si="27"/>
        <v>397110.505391396</v>
      </c>
    </row>
    <row r="162" spans="2:48">
      <c r="B162" s="6" t="s">
        <v>207</v>
      </c>
      <c r="C162" s="32" t="s">
        <v>172</v>
      </c>
      <c r="D162" s="44">
        <v>7.05320570194355</v>
      </c>
      <c r="E162" s="7">
        <v>118.238874424335</v>
      </c>
      <c r="F162" s="7">
        <v>1.51147454606727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36</v>
      </c>
      <c r="M162">
        <v>4</v>
      </c>
      <c r="N162" t="s">
        <v>36</v>
      </c>
      <c r="O162">
        <v>4</v>
      </c>
      <c r="P162" t="s">
        <v>36</v>
      </c>
      <c r="Q162" t="s">
        <v>36</v>
      </c>
      <c r="R162" t="s">
        <v>36</v>
      </c>
      <c r="S162">
        <v>2</v>
      </c>
      <c r="T162">
        <v>24</v>
      </c>
      <c r="U162" t="s">
        <v>36</v>
      </c>
      <c r="V162" t="s">
        <v>36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  <c r="AD162" t="s">
        <v>36</v>
      </c>
      <c r="AE162" t="s">
        <v>36</v>
      </c>
      <c r="AF162">
        <v>22</v>
      </c>
      <c r="AG162">
        <v>4</v>
      </c>
      <c r="AH162" t="s">
        <v>36</v>
      </c>
      <c r="AI162" t="s">
        <v>36</v>
      </c>
      <c r="AJ162" t="s">
        <v>36</v>
      </c>
      <c r="AK162" t="s">
        <v>36</v>
      </c>
      <c r="AL162" t="s">
        <v>36</v>
      </c>
      <c r="AM162">
        <v>8</v>
      </c>
      <c r="AN162">
        <v>8</v>
      </c>
      <c r="AO162" t="s">
        <v>36</v>
      </c>
      <c r="AP162">
        <f t="shared" si="21"/>
        <v>76</v>
      </c>
      <c r="AQ162">
        <f t="shared" si="22"/>
        <v>8</v>
      </c>
      <c r="AR162">
        <f t="shared" si="24"/>
        <v>0.228571428571429</v>
      </c>
      <c r="AS162">
        <f t="shared" si="25"/>
        <v>0.00209308730377307</v>
      </c>
      <c r="AT162">
        <f t="shared" si="26"/>
        <v>0.000478419955148129</v>
      </c>
      <c r="AV162">
        <f t="shared" si="27"/>
        <v>8986.15445624946</v>
      </c>
    </row>
    <row r="163" spans="2:48">
      <c r="B163" s="6" t="s">
        <v>208</v>
      </c>
      <c r="C163" s="32" t="s">
        <v>172</v>
      </c>
      <c r="D163" s="44">
        <v>66.2929767822948</v>
      </c>
      <c r="E163" s="7">
        <v>19560.7228758976</v>
      </c>
      <c r="F163" s="7">
        <v>3493.8183197355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>
        <v>2</v>
      </c>
      <c r="Z163" t="s">
        <v>36</v>
      </c>
      <c r="AA163" t="s">
        <v>36</v>
      </c>
      <c r="AB163" t="s">
        <v>36</v>
      </c>
      <c r="AC163" t="s">
        <v>36</v>
      </c>
      <c r="AD163" t="s">
        <v>36</v>
      </c>
      <c r="AE163">
        <v>8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>
        <v>4</v>
      </c>
      <c r="AL163" t="s">
        <v>36</v>
      </c>
      <c r="AM163" t="s">
        <v>36</v>
      </c>
      <c r="AN163" t="s">
        <v>36</v>
      </c>
      <c r="AO163" t="s">
        <v>36</v>
      </c>
      <c r="AP163">
        <f t="shared" ref="AP163:AP200" si="28">SUM(G163:AO163)</f>
        <v>14</v>
      </c>
      <c r="AQ163">
        <f t="shared" ref="AQ163:AQ200" si="29">COUNT(G163:AO163)</f>
        <v>3</v>
      </c>
      <c r="AR163">
        <f t="shared" si="24"/>
        <v>0.0857142857142857</v>
      </c>
      <c r="AS163">
        <f t="shared" si="25"/>
        <v>0.000385568713852933</v>
      </c>
      <c r="AT163">
        <f t="shared" si="26"/>
        <v>3.304874690168e-5</v>
      </c>
      <c r="AV163">
        <f t="shared" si="27"/>
        <v>273850.120262566</v>
      </c>
    </row>
    <row r="164" spans="2:48">
      <c r="B164" s="6" t="s">
        <v>209</v>
      </c>
      <c r="C164" s="32" t="s">
        <v>172</v>
      </c>
      <c r="D164" s="44">
        <v>14.65913120904</v>
      </c>
      <c r="E164" s="7">
        <v>626.853019420917</v>
      </c>
      <c r="F164" s="7">
        <v>59.11209690583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>
        <v>4</v>
      </c>
      <c r="Z164" t="s">
        <v>36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>
        <v>10</v>
      </c>
      <c r="AN164" t="s">
        <v>36</v>
      </c>
      <c r="AO164" t="s">
        <v>36</v>
      </c>
      <c r="AP164">
        <f t="shared" si="28"/>
        <v>14</v>
      </c>
      <c r="AQ164">
        <f t="shared" si="29"/>
        <v>2</v>
      </c>
      <c r="AR164">
        <f t="shared" ref="AR164:AR200" si="30">AQ164/35</f>
        <v>0.0571428571428571</v>
      </c>
      <c r="AS164">
        <f t="shared" ref="AS164:AS200" si="31">AP164/36310</f>
        <v>0.000385568713852933</v>
      </c>
      <c r="AT164">
        <f t="shared" ref="AT164:AT200" si="32">AS164*AR164</f>
        <v>2.20324979344533e-5</v>
      </c>
      <c r="AV164">
        <f t="shared" si="27"/>
        <v>8775.94227189284</v>
      </c>
    </row>
    <row r="165" spans="2:48">
      <c r="B165" s="6" t="s">
        <v>210</v>
      </c>
      <c r="C165" s="32" t="s">
        <v>172</v>
      </c>
      <c r="D165" s="44">
        <v>8.79480918879243</v>
      </c>
      <c r="E165" s="7">
        <v>195.55782300623</v>
      </c>
      <c r="F165" s="7">
        <v>5.09498105310433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>
        <v>8</v>
      </c>
      <c r="Y165" t="s">
        <v>36</v>
      </c>
      <c r="Z165" t="s">
        <v>36</v>
      </c>
      <c r="AA165" t="s">
        <v>36</v>
      </c>
      <c r="AB165">
        <v>6</v>
      </c>
      <c r="AC165" t="s">
        <v>36</v>
      </c>
      <c r="AD165" t="s">
        <v>36</v>
      </c>
      <c r="AE165" t="s">
        <v>36</v>
      </c>
      <c r="AF165" t="s">
        <v>36</v>
      </c>
      <c r="AG165" t="s">
        <v>36</v>
      </c>
      <c r="AH165" t="s">
        <v>36</v>
      </c>
      <c r="AI165" t="s">
        <v>36</v>
      </c>
      <c r="AJ165" t="s">
        <v>36</v>
      </c>
      <c r="AK165" t="s">
        <v>36</v>
      </c>
      <c r="AL165">
        <v>6</v>
      </c>
      <c r="AM165" t="s">
        <v>36</v>
      </c>
      <c r="AN165" t="s">
        <v>36</v>
      </c>
      <c r="AO165" t="s">
        <v>36</v>
      </c>
      <c r="AP165">
        <f t="shared" si="28"/>
        <v>20</v>
      </c>
      <c r="AQ165">
        <f t="shared" si="29"/>
        <v>3</v>
      </c>
      <c r="AR165">
        <f t="shared" si="30"/>
        <v>0.0857142857142857</v>
      </c>
      <c r="AS165">
        <f t="shared" si="31"/>
        <v>0.000550812448361333</v>
      </c>
      <c r="AT165">
        <f t="shared" si="32"/>
        <v>4.72124955738285e-5</v>
      </c>
      <c r="AV165">
        <f t="shared" si="27"/>
        <v>3911.1564601246</v>
      </c>
    </row>
    <row r="166" spans="2:48">
      <c r="B166" s="6" t="s">
        <v>211</v>
      </c>
      <c r="C166" s="32" t="s">
        <v>172</v>
      </c>
      <c r="D166" s="44">
        <v>18.6333194441377</v>
      </c>
      <c r="E166" s="7">
        <v>1083.18010863421</v>
      </c>
      <c r="F166" s="7">
        <v>190.154975410621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>
        <v>12</v>
      </c>
      <c r="Y166">
        <v>12</v>
      </c>
      <c r="Z166" t="s">
        <v>36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>
        <v>22</v>
      </c>
      <c r="AM166" t="s">
        <v>36</v>
      </c>
      <c r="AN166" t="s">
        <v>36</v>
      </c>
      <c r="AO166" t="s">
        <v>36</v>
      </c>
      <c r="AP166">
        <f t="shared" si="28"/>
        <v>46</v>
      </c>
      <c r="AQ166">
        <f t="shared" si="29"/>
        <v>3</v>
      </c>
      <c r="AR166">
        <f t="shared" si="30"/>
        <v>0.0857142857142857</v>
      </c>
      <c r="AS166">
        <f t="shared" si="31"/>
        <v>0.00126686863123107</v>
      </c>
      <c r="AT166">
        <f t="shared" si="32"/>
        <v>0.000108588739819806</v>
      </c>
      <c r="AV166">
        <f t="shared" si="27"/>
        <v>49826.2849971737</v>
      </c>
    </row>
    <row r="167" spans="2:48">
      <c r="B167" s="6" t="s">
        <v>212</v>
      </c>
      <c r="C167" s="32" t="s">
        <v>172</v>
      </c>
      <c r="D167" s="44">
        <v>10.8538513223434</v>
      </c>
      <c r="E167" s="7">
        <v>315.914945727101</v>
      </c>
      <c r="F167" s="7">
        <v>5.25979110650965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36</v>
      </c>
      <c r="M167">
        <v>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>
        <v>14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>
        <v>4</v>
      </c>
      <c r="AJ167" t="s">
        <v>36</v>
      </c>
      <c r="AK167" t="s">
        <v>36</v>
      </c>
      <c r="AL167" t="s">
        <v>36</v>
      </c>
      <c r="AM167" t="s">
        <v>36</v>
      </c>
      <c r="AN167" t="s">
        <v>36</v>
      </c>
      <c r="AO167" t="s">
        <v>36</v>
      </c>
      <c r="AP167">
        <f t="shared" si="28"/>
        <v>24</v>
      </c>
      <c r="AQ167">
        <f t="shared" si="29"/>
        <v>3</v>
      </c>
      <c r="AR167">
        <f t="shared" si="30"/>
        <v>0.0857142857142857</v>
      </c>
      <c r="AS167">
        <f t="shared" si="31"/>
        <v>0.0006609749380336</v>
      </c>
      <c r="AT167">
        <f t="shared" si="32"/>
        <v>5.66549946885942e-5</v>
      </c>
      <c r="AV167">
        <f t="shared" si="27"/>
        <v>7581.95869745042</v>
      </c>
    </row>
    <row r="168" spans="2:48">
      <c r="B168" s="6" t="s">
        <v>213</v>
      </c>
      <c r="C168" s="32" t="s">
        <v>172</v>
      </c>
      <c r="D168" s="44">
        <v>15.3042756725759</v>
      </c>
      <c r="E168" s="7">
        <v>691.531697045053</v>
      </c>
      <c r="F168" s="7">
        <v>18.3385038724305</v>
      </c>
      <c r="G168">
        <v>2</v>
      </c>
      <c r="H168" t="s">
        <v>36</v>
      </c>
      <c r="I168">
        <v>2</v>
      </c>
      <c r="J168" t="s">
        <v>36</v>
      </c>
      <c r="K168" t="s">
        <v>36</v>
      </c>
      <c r="L168">
        <v>2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>
        <v>2</v>
      </c>
      <c r="S168">
        <v>6</v>
      </c>
      <c r="T168" t="s">
        <v>36</v>
      </c>
      <c r="U168" t="s">
        <v>36</v>
      </c>
      <c r="V168" t="s">
        <v>36</v>
      </c>
      <c r="W168" t="s">
        <v>36</v>
      </c>
      <c r="X168">
        <v>2</v>
      </c>
      <c r="Y168" t="s">
        <v>36</v>
      </c>
      <c r="Z168" t="s">
        <v>36</v>
      </c>
      <c r="AA168" t="s">
        <v>36</v>
      </c>
      <c r="AB168" t="s">
        <v>36</v>
      </c>
      <c r="AC168">
        <v>2</v>
      </c>
      <c r="AD168" t="s">
        <v>36</v>
      </c>
      <c r="AE168" t="s">
        <v>36</v>
      </c>
      <c r="AF168">
        <v>2</v>
      </c>
      <c r="AG168">
        <v>4</v>
      </c>
      <c r="AH168" t="s">
        <v>36</v>
      </c>
      <c r="AI168">
        <v>6</v>
      </c>
      <c r="AJ168" t="s">
        <v>36</v>
      </c>
      <c r="AK168">
        <v>4</v>
      </c>
      <c r="AL168">
        <v>4</v>
      </c>
      <c r="AM168" t="s">
        <v>36</v>
      </c>
      <c r="AN168">
        <v>4</v>
      </c>
      <c r="AO168" t="s">
        <v>36</v>
      </c>
      <c r="AP168">
        <f t="shared" si="28"/>
        <v>42</v>
      </c>
      <c r="AQ168">
        <f t="shared" si="29"/>
        <v>13</v>
      </c>
      <c r="AR168">
        <f t="shared" si="30"/>
        <v>0.371428571428571</v>
      </c>
      <c r="AS168">
        <f t="shared" si="31"/>
        <v>0.0011567061415588</v>
      </c>
      <c r="AT168">
        <f t="shared" si="32"/>
        <v>0.00042963370972184</v>
      </c>
      <c r="AV168">
        <f t="shared" si="27"/>
        <v>29044.3312758922</v>
      </c>
    </row>
    <row r="169" spans="2:48">
      <c r="B169" s="6" t="s">
        <v>214</v>
      </c>
      <c r="C169" s="32" t="s">
        <v>172</v>
      </c>
      <c r="D169" s="44">
        <v>17.3376100480207</v>
      </c>
      <c r="E169" s="7">
        <v>919.039968449627</v>
      </c>
      <c r="F169" s="7">
        <v>131.75457622361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>
        <v>4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36</v>
      </c>
      <c r="AM169" t="s">
        <v>36</v>
      </c>
      <c r="AN169" t="s">
        <v>36</v>
      </c>
      <c r="AO169" t="s">
        <v>36</v>
      </c>
      <c r="AP169">
        <f t="shared" si="28"/>
        <v>4</v>
      </c>
      <c r="AQ169">
        <f t="shared" si="29"/>
        <v>1</v>
      </c>
      <c r="AR169">
        <f t="shared" si="30"/>
        <v>0.0285714285714286</v>
      </c>
      <c r="AS169">
        <f t="shared" si="31"/>
        <v>0.000110162489672267</v>
      </c>
      <c r="AT169">
        <f t="shared" si="32"/>
        <v>3.1474997049219e-6</v>
      </c>
      <c r="AV169">
        <f t="shared" si="27"/>
        <v>3676.15987379851</v>
      </c>
    </row>
    <row r="170" spans="2:48">
      <c r="B170" s="6" t="s">
        <v>215</v>
      </c>
      <c r="C170" s="32" t="s">
        <v>172</v>
      </c>
      <c r="D170" s="44">
        <v>9.85255558328284</v>
      </c>
      <c r="E170" s="7">
        <v>253.355554688666</v>
      </c>
      <c r="F170" s="7">
        <v>10.4596920346235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36</v>
      </c>
      <c r="M170" t="s">
        <v>36</v>
      </c>
      <c r="N170">
        <v>2</v>
      </c>
      <c r="O170">
        <v>2</v>
      </c>
      <c r="P170" t="s">
        <v>36</v>
      </c>
      <c r="Q170" t="s">
        <v>36</v>
      </c>
      <c r="R170">
        <v>2</v>
      </c>
      <c r="S170">
        <v>2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>
        <v>2</v>
      </c>
      <c r="Z170" t="s">
        <v>36</v>
      </c>
      <c r="AA170" t="s">
        <v>36</v>
      </c>
      <c r="AB170" t="s">
        <v>36</v>
      </c>
      <c r="AC170">
        <v>2</v>
      </c>
      <c r="AD170">
        <v>4</v>
      </c>
      <c r="AE170">
        <v>2</v>
      </c>
      <c r="AF170" t="s">
        <v>36</v>
      </c>
      <c r="AG170" t="s">
        <v>36</v>
      </c>
      <c r="AH170" t="s">
        <v>36</v>
      </c>
      <c r="AI170">
        <v>4</v>
      </c>
      <c r="AJ170" t="s">
        <v>36</v>
      </c>
      <c r="AK170" t="s">
        <v>36</v>
      </c>
      <c r="AL170">
        <v>6</v>
      </c>
      <c r="AM170" t="s">
        <v>36</v>
      </c>
      <c r="AN170" t="s">
        <v>36</v>
      </c>
      <c r="AO170" t="s">
        <v>36</v>
      </c>
      <c r="AP170">
        <f t="shared" si="28"/>
        <v>28</v>
      </c>
      <c r="AQ170">
        <f t="shared" si="29"/>
        <v>10</v>
      </c>
      <c r="AR170">
        <f t="shared" si="30"/>
        <v>0.285714285714286</v>
      </c>
      <c r="AS170">
        <f t="shared" si="31"/>
        <v>0.000771137427705866</v>
      </c>
      <c r="AT170">
        <f t="shared" si="32"/>
        <v>0.000220324979344533</v>
      </c>
      <c r="AV170">
        <f t="shared" si="27"/>
        <v>7093.95553128265</v>
      </c>
    </row>
    <row r="171" spans="2:48">
      <c r="B171" s="6" t="s">
        <v>216</v>
      </c>
      <c r="C171" s="32" t="s">
        <v>172</v>
      </c>
      <c r="D171" s="44">
        <v>10.8570144341371</v>
      </c>
      <c r="E171" s="7">
        <v>316.124896118817</v>
      </c>
      <c r="F171" s="7">
        <v>35.9677860819265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  <c r="AD171">
        <v>2</v>
      </c>
      <c r="AE171" t="s">
        <v>36</v>
      </c>
      <c r="AF171" t="s">
        <v>36</v>
      </c>
      <c r="AG171" t="s">
        <v>36</v>
      </c>
      <c r="AH171" t="s">
        <v>36</v>
      </c>
      <c r="AI171">
        <v>2</v>
      </c>
      <c r="AJ171" t="s">
        <v>36</v>
      </c>
      <c r="AK171">
        <v>2</v>
      </c>
      <c r="AL171" t="s">
        <v>36</v>
      </c>
      <c r="AM171" t="s">
        <v>36</v>
      </c>
      <c r="AN171">
        <v>2</v>
      </c>
      <c r="AO171" t="s">
        <v>36</v>
      </c>
      <c r="AP171">
        <f t="shared" si="28"/>
        <v>8</v>
      </c>
      <c r="AQ171">
        <f t="shared" si="29"/>
        <v>4</v>
      </c>
      <c r="AR171">
        <f t="shared" si="30"/>
        <v>0.114285714285714</v>
      </c>
      <c r="AS171">
        <f t="shared" si="31"/>
        <v>0.000220324979344533</v>
      </c>
      <c r="AT171">
        <f t="shared" si="32"/>
        <v>2.51799976393752e-5</v>
      </c>
      <c r="AV171">
        <f t="shared" si="27"/>
        <v>2528.99916895054</v>
      </c>
    </row>
    <row r="172" spans="2:48">
      <c r="B172" s="6" t="s">
        <v>217</v>
      </c>
      <c r="C172" s="32" t="s">
        <v>172</v>
      </c>
      <c r="D172" s="44">
        <v>4.11464480078424</v>
      </c>
      <c r="E172" s="7">
        <v>34.6032357780598</v>
      </c>
      <c r="F172" s="7">
        <v>6.05631907679967</v>
      </c>
      <c r="G172">
        <v>12</v>
      </c>
      <c r="H172">
        <v>12</v>
      </c>
      <c r="I172">
        <v>6</v>
      </c>
      <c r="J172">
        <v>4</v>
      </c>
      <c r="K172">
        <v>4</v>
      </c>
      <c r="L172">
        <v>6</v>
      </c>
      <c r="M172" t="s">
        <v>36</v>
      </c>
      <c r="N172">
        <v>4</v>
      </c>
      <c r="O172">
        <v>2</v>
      </c>
      <c r="P172">
        <v>14</v>
      </c>
      <c r="Q172">
        <v>2</v>
      </c>
      <c r="R172">
        <v>6</v>
      </c>
      <c r="S172">
        <v>14</v>
      </c>
      <c r="T172">
        <v>4</v>
      </c>
      <c r="U172">
        <v>2</v>
      </c>
      <c r="V172" t="s">
        <v>36</v>
      </c>
      <c r="W172">
        <v>16</v>
      </c>
      <c r="X172">
        <v>38</v>
      </c>
      <c r="Y172" t="s">
        <v>36</v>
      </c>
      <c r="Z172" t="s">
        <v>36</v>
      </c>
      <c r="AA172" t="s">
        <v>36</v>
      </c>
      <c r="AB172">
        <v>8</v>
      </c>
      <c r="AC172">
        <v>6</v>
      </c>
      <c r="AD172">
        <v>36</v>
      </c>
      <c r="AE172">
        <v>18</v>
      </c>
      <c r="AF172">
        <v>2</v>
      </c>
      <c r="AG172">
        <v>4</v>
      </c>
      <c r="AH172" t="s">
        <v>36</v>
      </c>
      <c r="AI172" t="s">
        <v>36</v>
      </c>
      <c r="AJ172">
        <v>18</v>
      </c>
      <c r="AK172">
        <v>10</v>
      </c>
      <c r="AL172">
        <v>50</v>
      </c>
      <c r="AM172">
        <v>60</v>
      </c>
      <c r="AN172">
        <v>12</v>
      </c>
      <c r="AO172">
        <v>4</v>
      </c>
      <c r="AP172">
        <f t="shared" si="28"/>
        <v>374</v>
      </c>
      <c r="AQ172">
        <f t="shared" si="29"/>
        <v>28</v>
      </c>
      <c r="AR172">
        <f t="shared" si="30"/>
        <v>0.8</v>
      </c>
      <c r="AS172">
        <f t="shared" si="31"/>
        <v>0.0103001927843569</v>
      </c>
      <c r="AT172">
        <f t="shared" si="32"/>
        <v>0.00824015422748554</v>
      </c>
      <c r="AV172">
        <f t="shared" si="27"/>
        <v>12941.6101809944</v>
      </c>
    </row>
    <row r="173" spans="2:48">
      <c r="B173" s="6" t="s">
        <v>218</v>
      </c>
      <c r="C173" s="32" t="s">
        <v>172</v>
      </c>
      <c r="D173" s="44">
        <v>69.9703867777261</v>
      </c>
      <c r="E173" s="7">
        <v>22122.9734943079</v>
      </c>
      <c r="F173" s="7">
        <v>2387.61661769242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36</v>
      </c>
      <c r="AE173">
        <v>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36</v>
      </c>
      <c r="AM173" t="s">
        <v>36</v>
      </c>
      <c r="AN173" t="s">
        <v>36</v>
      </c>
      <c r="AO173" t="s">
        <v>36</v>
      </c>
      <c r="AP173">
        <f t="shared" si="28"/>
        <v>6</v>
      </c>
      <c r="AQ173">
        <f t="shared" si="29"/>
        <v>1</v>
      </c>
      <c r="AR173">
        <f t="shared" si="30"/>
        <v>0.0285714285714286</v>
      </c>
      <c r="AS173">
        <f t="shared" si="31"/>
        <v>0.0001652437345084</v>
      </c>
      <c r="AT173">
        <f t="shared" si="32"/>
        <v>4.72124955738285e-6</v>
      </c>
      <c r="AV173">
        <f t="shared" si="27"/>
        <v>132737.840965847</v>
      </c>
    </row>
    <row r="174" spans="2:48">
      <c r="B174" s="6" t="s">
        <v>219</v>
      </c>
      <c r="C174" s="32" t="s">
        <v>172</v>
      </c>
      <c r="D174" s="44">
        <v>20.6657406988927</v>
      </c>
      <c r="E174" s="7">
        <v>1371.5485262908</v>
      </c>
      <c r="F174" s="7">
        <v>75.6240192365622</v>
      </c>
      <c r="G174" t="s">
        <v>36</v>
      </c>
      <c r="H174" t="s">
        <v>36</v>
      </c>
      <c r="I174">
        <v>2</v>
      </c>
      <c r="J174">
        <v>6</v>
      </c>
      <c r="K174">
        <v>2</v>
      </c>
      <c r="L174">
        <v>6</v>
      </c>
      <c r="M174" t="s">
        <v>36</v>
      </c>
      <c r="N174" t="s">
        <v>36</v>
      </c>
      <c r="O174">
        <v>4</v>
      </c>
      <c r="P174" t="s">
        <v>36</v>
      </c>
      <c r="Q174" t="s">
        <v>36</v>
      </c>
      <c r="R174">
        <v>6</v>
      </c>
      <c r="S174" t="s">
        <v>36</v>
      </c>
      <c r="T174">
        <v>2</v>
      </c>
      <c r="U174" t="s">
        <v>36</v>
      </c>
      <c r="V174" t="s">
        <v>36</v>
      </c>
      <c r="W174" t="s">
        <v>36</v>
      </c>
      <c r="X174">
        <v>12</v>
      </c>
      <c r="Y174">
        <v>8</v>
      </c>
      <c r="Z174">
        <v>6</v>
      </c>
      <c r="AA174" t="s">
        <v>36</v>
      </c>
      <c r="AB174">
        <v>10</v>
      </c>
      <c r="AC174" t="s">
        <v>36</v>
      </c>
      <c r="AD174">
        <v>14</v>
      </c>
      <c r="AE174">
        <v>2</v>
      </c>
      <c r="AF174">
        <v>6</v>
      </c>
      <c r="AG174">
        <v>4</v>
      </c>
      <c r="AH174" t="s">
        <v>36</v>
      </c>
      <c r="AI174">
        <v>12</v>
      </c>
      <c r="AJ174">
        <v>2</v>
      </c>
      <c r="AK174" t="s">
        <v>36</v>
      </c>
      <c r="AL174" t="s">
        <v>36</v>
      </c>
      <c r="AM174">
        <v>16</v>
      </c>
      <c r="AN174">
        <v>4</v>
      </c>
      <c r="AO174">
        <v>2</v>
      </c>
      <c r="AP174">
        <f t="shared" si="28"/>
        <v>126</v>
      </c>
      <c r="AQ174">
        <f t="shared" si="29"/>
        <v>20</v>
      </c>
      <c r="AR174">
        <f t="shared" si="30"/>
        <v>0.571428571428571</v>
      </c>
      <c r="AS174">
        <f t="shared" si="31"/>
        <v>0.0034701184246764</v>
      </c>
      <c r="AT174">
        <f t="shared" si="32"/>
        <v>0.0019829248141008</v>
      </c>
      <c r="AV174">
        <f t="shared" si="27"/>
        <v>172815.114312641</v>
      </c>
    </row>
    <row r="175" spans="2:48">
      <c r="B175" s="6" t="s">
        <v>220</v>
      </c>
      <c r="C175" s="32" t="s">
        <v>172</v>
      </c>
      <c r="D175" s="44">
        <v>29.2367902017677</v>
      </c>
      <c r="E175" s="7">
        <v>3025.23174646753</v>
      </c>
      <c r="F175" s="7">
        <v>237.40303896249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>
        <v>2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>
        <v>2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  <c r="AD175" t="s">
        <v>36</v>
      </c>
      <c r="AE175" t="s">
        <v>36</v>
      </c>
      <c r="AF175">
        <v>4</v>
      </c>
      <c r="AG175" t="s">
        <v>36</v>
      </c>
      <c r="AH175" t="s">
        <v>36</v>
      </c>
      <c r="AI175" t="s">
        <v>36</v>
      </c>
      <c r="AJ175" t="s">
        <v>36</v>
      </c>
      <c r="AK175" t="s">
        <v>36</v>
      </c>
      <c r="AL175" t="s">
        <v>36</v>
      </c>
      <c r="AM175" t="s">
        <v>36</v>
      </c>
      <c r="AN175" t="s">
        <v>36</v>
      </c>
      <c r="AO175" t="s">
        <v>36</v>
      </c>
      <c r="AP175">
        <f t="shared" si="28"/>
        <v>8</v>
      </c>
      <c r="AQ175">
        <f t="shared" si="29"/>
        <v>3</v>
      </c>
      <c r="AR175">
        <f t="shared" si="30"/>
        <v>0.0857142857142857</v>
      </c>
      <c r="AS175">
        <f t="shared" si="31"/>
        <v>0.000220324979344533</v>
      </c>
      <c r="AT175">
        <f t="shared" si="32"/>
        <v>1.88849982295314e-5</v>
      </c>
      <c r="AV175">
        <f t="shared" si="27"/>
        <v>24201.8539717402</v>
      </c>
    </row>
    <row r="176" spans="2:48">
      <c r="B176" s="6" t="s">
        <v>221</v>
      </c>
      <c r="C176" s="32" t="s">
        <v>172</v>
      </c>
      <c r="D176" s="44">
        <v>26.3166590676383</v>
      </c>
      <c r="E176" s="7">
        <v>2379.9348721414</v>
      </c>
      <c r="F176" s="7">
        <v>139.923672432069</v>
      </c>
      <c r="G176" t="s">
        <v>36</v>
      </c>
      <c r="H176" t="s">
        <v>36</v>
      </c>
      <c r="I176" t="s">
        <v>36</v>
      </c>
      <c r="J176" t="s">
        <v>36</v>
      </c>
      <c r="K176" t="s">
        <v>36</v>
      </c>
      <c r="L176" t="s">
        <v>36</v>
      </c>
      <c r="M176" t="s">
        <v>36</v>
      </c>
      <c r="N176" t="s">
        <v>36</v>
      </c>
      <c r="O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>
        <v>2</v>
      </c>
      <c r="Y176" t="s">
        <v>36</v>
      </c>
      <c r="Z176" t="s">
        <v>36</v>
      </c>
      <c r="AA176" t="s">
        <v>36</v>
      </c>
      <c r="AB176" t="s">
        <v>36</v>
      </c>
      <c r="AC176" t="s">
        <v>36</v>
      </c>
      <c r="AD176" t="s">
        <v>36</v>
      </c>
      <c r="AE176" t="s">
        <v>36</v>
      </c>
      <c r="AF176" t="s">
        <v>36</v>
      </c>
      <c r="AG176" t="s">
        <v>36</v>
      </c>
      <c r="AH176" t="s">
        <v>36</v>
      </c>
      <c r="AI176" t="s">
        <v>36</v>
      </c>
      <c r="AJ176" t="s">
        <v>36</v>
      </c>
      <c r="AK176" t="s">
        <v>36</v>
      </c>
      <c r="AL176" t="s">
        <v>36</v>
      </c>
      <c r="AM176" t="s">
        <v>36</v>
      </c>
      <c r="AN176" t="s">
        <v>36</v>
      </c>
      <c r="AO176">
        <v>2</v>
      </c>
      <c r="AP176">
        <f t="shared" si="28"/>
        <v>4</v>
      </c>
      <c r="AQ176">
        <f t="shared" si="29"/>
        <v>2</v>
      </c>
      <c r="AR176">
        <f t="shared" si="30"/>
        <v>0.0571428571428571</v>
      </c>
      <c r="AS176">
        <f t="shared" si="31"/>
        <v>0.000110162489672267</v>
      </c>
      <c r="AT176">
        <f t="shared" si="32"/>
        <v>6.29499940984381e-6</v>
      </c>
      <c r="AV176">
        <f t="shared" si="27"/>
        <v>9519.7394885656</v>
      </c>
    </row>
    <row r="177" spans="2:48">
      <c r="B177" s="6" t="s">
        <v>222</v>
      </c>
      <c r="C177" s="32" t="s">
        <v>172</v>
      </c>
      <c r="D177" s="44">
        <v>51.7382462329344</v>
      </c>
      <c r="E177" s="7">
        <v>11115.5162183035</v>
      </c>
      <c r="F177" s="7">
        <v>1247.75298743307</v>
      </c>
      <c r="G177" t="s">
        <v>36</v>
      </c>
      <c r="H177" t="s">
        <v>36</v>
      </c>
      <c r="I177" t="s">
        <v>36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>
        <v>4</v>
      </c>
      <c r="AC177" t="s">
        <v>36</v>
      </c>
      <c r="AD177">
        <v>2</v>
      </c>
      <c r="AE177" t="s">
        <v>36</v>
      </c>
      <c r="AF177" t="s">
        <v>36</v>
      </c>
      <c r="AG177" t="s">
        <v>36</v>
      </c>
      <c r="AH177" t="s">
        <v>36</v>
      </c>
      <c r="AI177" t="s">
        <v>36</v>
      </c>
      <c r="AJ177" t="s">
        <v>36</v>
      </c>
      <c r="AK177" t="s">
        <v>36</v>
      </c>
      <c r="AL177" t="s">
        <v>36</v>
      </c>
      <c r="AM177" t="s">
        <v>36</v>
      </c>
      <c r="AN177" t="s">
        <v>36</v>
      </c>
      <c r="AO177" t="s">
        <v>36</v>
      </c>
      <c r="AP177">
        <f t="shared" si="28"/>
        <v>6</v>
      </c>
      <c r="AQ177">
        <f t="shared" si="29"/>
        <v>2</v>
      </c>
      <c r="AR177">
        <f t="shared" si="30"/>
        <v>0.0571428571428571</v>
      </c>
      <c r="AS177">
        <f t="shared" si="31"/>
        <v>0.0001652437345084</v>
      </c>
      <c r="AT177">
        <f t="shared" si="32"/>
        <v>9.44249911476571e-6</v>
      </c>
      <c r="AV177">
        <f t="shared" si="27"/>
        <v>66693.097309821</v>
      </c>
    </row>
    <row r="178" spans="2:48">
      <c r="B178" s="6" t="s">
        <v>223</v>
      </c>
      <c r="C178" s="32" t="s">
        <v>172</v>
      </c>
      <c r="D178" s="44">
        <v>4.60978436776676</v>
      </c>
      <c r="E178" s="7">
        <v>44.8364011023229</v>
      </c>
      <c r="F178" s="7">
        <v>7.10342134342183</v>
      </c>
      <c r="G178" t="s">
        <v>36</v>
      </c>
      <c r="H178" t="s">
        <v>36</v>
      </c>
      <c r="I178" t="s">
        <v>36</v>
      </c>
      <c r="J178" t="s">
        <v>36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 t="s">
        <v>36</v>
      </c>
      <c r="AB178" t="s">
        <v>36</v>
      </c>
      <c r="AC178" t="s">
        <v>36</v>
      </c>
      <c r="AD178">
        <v>8</v>
      </c>
      <c r="AE178" t="s">
        <v>36</v>
      </c>
      <c r="AF178" t="s">
        <v>36</v>
      </c>
      <c r="AG178" t="s">
        <v>36</v>
      </c>
      <c r="AH178" t="s">
        <v>36</v>
      </c>
      <c r="AI178" t="s">
        <v>36</v>
      </c>
      <c r="AJ178" t="s">
        <v>36</v>
      </c>
      <c r="AK178" t="s">
        <v>36</v>
      </c>
      <c r="AL178" t="s">
        <v>36</v>
      </c>
      <c r="AM178" t="s">
        <v>36</v>
      </c>
      <c r="AN178" t="s">
        <v>36</v>
      </c>
      <c r="AO178" t="s">
        <v>36</v>
      </c>
      <c r="AP178">
        <f t="shared" si="28"/>
        <v>8</v>
      </c>
      <c r="AQ178">
        <f t="shared" si="29"/>
        <v>1</v>
      </c>
      <c r="AR178">
        <f t="shared" si="30"/>
        <v>0.0285714285714286</v>
      </c>
      <c r="AS178">
        <f t="shared" si="31"/>
        <v>0.000220324979344533</v>
      </c>
      <c r="AT178">
        <f t="shared" si="32"/>
        <v>6.29499940984381e-6</v>
      </c>
      <c r="AV178">
        <f t="shared" si="27"/>
        <v>358.691208818583</v>
      </c>
    </row>
    <row r="179" spans="2:48">
      <c r="B179" s="6" t="s">
        <v>224</v>
      </c>
      <c r="C179" s="32" t="s">
        <v>172</v>
      </c>
      <c r="D179" s="44">
        <v>7.28209006202914</v>
      </c>
      <c r="E179" s="7">
        <v>127.169433724638</v>
      </c>
      <c r="F179" s="7">
        <v>18.1519884868987</v>
      </c>
      <c r="G179" t="s">
        <v>36</v>
      </c>
      <c r="H179" t="s">
        <v>36</v>
      </c>
      <c r="I179" t="s">
        <v>36</v>
      </c>
      <c r="J179" t="s">
        <v>36</v>
      </c>
      <c r="K179" t="s">
        <v>36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36</v>
      </c>
      <c r="AC179" t="s">
        <v>36</v>
      </c>
      <c r="AD179" t="s">
        <v>36</v>
      </c>
      <c r="AE179" t="s">
        <v>36</v>
      </c>
      <c r="AF179" t="s">
        <v>36</v>
      </c>
      <c r="AG179" t="s">
        <v>36</v>
      </c>
      <c r="AH179" t="s">
        <v>36</v>
      </c>
      <c r="AI179" t="s">
        <v>36</v>
      </c>
      <c r="AJ179" t="s">
        <v>36</v>
      </c>
      <c r="AK179" t="s">
        <v>36</v>
      </c>
      <c r="AL179" t="s">
        <v>36</v>
      </c>
      <c r="AM179" t="s">
        <v>36</v>
      </c>
      <c r="AN179">
        <v>4</v>
      </c>
      <c r="AO179" t="s">
        <v>36</v>
      </c>
      <c r="AP179">
        <f t="shared" si="28"/>
        <v>4</v>
      </c>
      <c r="AQ179">
        <f t="shared" si="29"/>
        <v>1</v>
      </c>
      <c r="AR179">
        <f t="shared" si="30"/>
        <v>0.0285714285714286</v>
      </c>
      <c r="AS179">
        <f t="shared" si="31"/>
        <v>0.000110162489672267</v>
      </c>
      <c r="AT179">
        <f t="shared" si="32"/>
        <v>3.1474997049219e-6</v>
      </c>
      <c r="AV179">
        <f t="shared" si="27"/>
        <v>508.677734898552</v>
      </c>
    </row>
    <row r="180" spans="2:48">
      <c r="B180" s="6" t="s">
        <v>225</v>
      </c>
      <c r="C180" s="32" t="s">
        <v>172</v>
      </c>
      <c r="D180" s="44">
        <v>69.1815482693598</v>
      </c>
      <c r="E180" s="7">
        <v>21558.4128729588</v>
      </c>
      <c r="F180" s="7">
        <v>1346.27504486606</v>
      </c>
      <c r="G180" t="s">
        <v>36</v>
      </c>
      <c r="H180" t="s">
        <v>36</v>
      </c>
      <c r="I180" t="s">
        <v>36</v>
      </c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>
        <v>2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36</v>
      </c>
      <c r="AC180" t="s">
        <v>36</v>
      </c>
      <c r="AD180">
        <v>2</v>
      </c>
      <c r="AE180">
        <v>2</v>
      </c>
      <c r="AF180" t="s">
        <v>36</v>
      </c>
      <c r="AG180" t="s">
        <v>36</v>
      </c>
      <c r="AH180" t="s">
        <v>36</v>
      </c>
      <c r="AI180" t="s">
        <v>36</v>
      </c>
      <c r="AJ180" t="s">
        <v>36</v>
      </c>
      <c r="AK180" t="s">
        <v>36</v>
      </c>
      <c r="AL180" t="s">
        <v>36</v>
      </c>
      <c r="AM180" t="s">
        <v>36</v>
      </c>
      <c r="AN180" t="s">
        <v>36</v>
      </c>
      <c r="AO180" t="s">
        <v>36</v>
      </c>
      <c r="AP180">
        <f t="shared" si="28"/>
        <v>6</v>
      </c>
      <c r="AQ180">
        <f t="shared" si="29"/>
        <v>3</v>
      </c>
      <c r="AR180">
        <f t="shared" si="30"/>
        <v>0.0857142857142857</v>
      </c>
      <c r="AS180">
        <f t="shared" si="31"/>
        <v>0.0001652437345084</v>
      </c>
      <c r="AT180">
        <f t="shared" si="32"/>
        <v>1.41637486721486e-5</v>
      </c>
      <c r="AV180">
        <f t="shared" si="27"/>
        <v>129350.477237753</v>
      </c>
    </row>
    <row r="181" spans="2:48">
      <c r="B181" s="6" t="s">
        <v>226</v>
      </c>
      <c r="C181" s="32" t="s">
        <v>172</v>
      </c>
      <c r="D181" s="44">
        <v>31.2808710424185</v>
      </c>
      <c r="E181" s="7">
        <v>3529.1872637831</v>
      </c>
      <c r="F181" s="7">
        <v>354.055292526672</v>
      </c>
      <c r="G181" t="s">
        <v>36</v>
      </c>
      <c r="H181" t="s">
        <v>36</v>
      </c>
      <c r="I181">
        <v>2</v>
      </c>
      <c r="J181">
        <v>4</v>
      </c>
      <c r="K181">
        <v>18</v>
      </c>
      <c r="L181">
        <v>8</v>
      </c>
      <c r="M181">
        <v>2</v>
      </c>
      <c r="N181" t="s">
        <v>36</v>
      </c>
      <c r="O181" t="s">
        <v>36</v>
      </c>
      <c r="P181" t="s">
        <v>36</v>
      </c>
      <c r="Q181">
        <v>10</v>
      </c>
      <c r="R181" t="s">
        <v>36</v>
      </c>
      <c r="S181">
        <v>6</v>
      </c>
      <c r="T181" t="s">
        <v>36</v>
      </c>
      <c r="U181">
        <v>2</v>
      </c>
      <c r="V181" t="s">
        <v>36</v>
      </c>
      <c r="W181" t="s">
        <v>36</v>
      </c>
      <c r="X181">
        <v>2</v>
      </c>
      <c r="Y181">
        <v>16</v>
      </c>
      <c r="Z181" t="s">
        <v>36</v>
      </c>
      <c r="AA181" t="s">
        <v>36</v>
      </c>
      <c r="AB181" t="s">
        <v>36</v>
      </c>
      <c r="AC181" t="s">
        <v>36</v>
      </c>
      <c r="AD181" t="s">
        <v>36</v>
      </c>
      <c r="AE181">
        <v>22</v>
      </c>
      <c r="AF181">
        <v>8</v>
      </c>
      <c r="AG181">
        <v>2</v>
      </c>
      <c r="AH181">
        <v>4</v>
      </c>
      <c r="AI181">
        <v>4</v>
      </c>
      <c r="AJ181">
        <v>4</v>
      </c>
      <c r="AK181">
        <v>2</v>
      </c>
      <c r="AL181">
        <v>24</v>
      </c>
      <c r="AM181">
        <v>24</v>
      </c>
      <c r="AN181" t="s">
        <v>36</v>
      </c>
      <c r="AO181">
        <v>2</v>
      </c>
      <c r="AP181">
        <f t="shared" si="28"/>
        <v>166</v>
      </c>
      <c r="AQ181">
        <f t="shared" si="29"/>
        <v>20</v>
      </c>
      <c r="AR181">
        <f t="shared" si="30"/>
        <v>0.571428571428571</v>
      </c>
      <c r="AS181">
        <f t="shared" si="31"/>
        <v>0.00457174332139906</v>
      </c>
      <c r="AT181">
        <f t="shared" si="32"/>
        <v>0.00261242475508518</v>
      </c>
      <c r="AV181">
        <f t="shared" si="27"/>
        <v>585845.085787995</v>
      </c>
    </row>
    <row r="182" spans="2:48">
      <c r="B182" s="6" t="s">
        <v>227</v>
      </c>
      <c r="C182" s="32" t="s">
        <v>172</v>
      </c>
      <c r="D182" s="44">
        <v>51.7382462329344</v>
      </c>
      <c r="E182" s="7">
        <v>11115.5162183035</v>
      </c>
      <c r="F182" s="7">
        <v>1247.75298743307</v>
      </c>
      <c r="G182" t="s">
        <v>36</v>
      </c>
      <c r="H182" t="s">
        <v>36</v>
      </c>
      <c r="I182" t="s">
        <v>36</v>
      </c>
      <c r="J182" t="s">
        <v>36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>
        <v>4</v>
      </c>
      <c r="Z182" t="s">
        <v>36</v>
      </c>
      <c r="AA182" t="s">
        <v>36</v>
      </c>
      <c r="AB182" t="s">
        <v>36</v>
      </c>
      <c r="AC182" t="s">
        <v>36</v>
      </c>
      <c r="AD182">
        <v>2</v>
      </c>
      <c r="AE182" t="s">
        <v>36</v>
      </c>
      <c r="AF182" t="s">
        <v>36</v>
      </c>
      <c r="AG182" t="s">
        <v>36</v>
      </c>
      <c r="AH182" t="s">
        <v>36</v>
      </c>
      <c r="AI182">
        <v>2</v>
      </c>
      <c r="AJ182" t="s">
        <v>36</v>
      </c>
      <c r="AK182" t="s">
        <v>36</v>
      </c>
      <c r="AL182" t="s">
        <v>36</v>
      </c>
      <c r="AM182" t="s">
        <v>36</v>
      </c>
      <c r="AN182" t="s">
        <v>36</v>
      </c>
      <c r="AO182" t="s">
        <v>36</v>
      </c>
      <c r="AP182">
        <f t="shared" si="28"/>
        <v>8</v>
      </c>
      <c r="AQ182">
        <f t="shared" si="29"/>
        <v>3</v>
      </c>
      <c r="AR182">
        <f t="shared" si="30"/>
        <v>0.0857142857142857</v>
      </c>
      <c r="AS182">
        <f t="shared" si="31"/>
        <v>0.000220324979344533</v>
      </c>
      <c r="AT182">
        <f t="shared" si="32"/>
        <v>1.88849982295314e-5</v>
      </c>
      <c r="AV182">
        <f t="shared" si="27"/>
        <v>88924.129746428</v>
      </c>
    </row>
    <row r="183" spans="2:48">
      <c r="B183" s="6" t="s">
        <v>228</v>
      </c>
      <c r="C183" s="32" t="s">
        <v>172</v>
      </c>
      <c r="D183" s="44">
        <v>172.780761148815</v>
      </c>
      <c r="E183" s="7">
        <v>173751.445324069</v>
      </c>
      <c r="F183" s="7">
        <v>9269.55380216129</v>
      </c>
      <c r="G183" t="s">
        <v>36</v>
      </c>
      <c r="H183" t="s">
        <v>36</v>
      </c>
      <c r="I183" t="s">
        <v>36</v>
      </c>
      <c r="J183" t="s">
        <v>36</v>
      </c>
      <c r="K183" t="s">
        <v>36</v>
      </c>
      <c r="L183" t="s">
        <v>36</v>
      </c>
      <c r="M183">
        <v>2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  <c r="AD183" t="s">
        <v>36</v>
      </c>
      <c r="AE183">
        <v>8</v>
      </c>
      <c r="AF183">
        <v>2</v>
      </c>
      <c r="AG183" t="s">
        <v>36</v>
      </c>
      <c r="AH183" t="s">
        <v>36</v>
      </c>
      <c r="AI183" t="s">
        <v>36</v>
      </c>
      <c r="AJ183" t="s">
        <v>36</v>
      </c>
      <c r="AK183" t="s">
        <v>36</v>
      </c>
      <c r="AL183">
        <v>2</v>
      </c>
      <c r="AM183" t="s">
        <v>36</v>
      </c>
      <c r="AN183" t="s">
        <v>36</v>
      </c>
      <c r="AO183" t="s">
        <v>36</v>
      </c>
      <c r="AP183">
        <f t="shared" si="28"/>
        <v>14</v>
      </c>
      <c r="AQ183">
        <f t="shared" si="29"/>
        <v>4</v>
      </c>
      <c r="AR183">
        <f t="shared" si="30"/>
        <v>0.114285714285714</v>
      </c>
      <c r="AS183">
        <f t="shared" si="31"/>
        <v>0.000385568713852933</v>
      </c>
      <c r="AT183">
        <f t="shared" si="32"/>
        <v>4.40649958689066e-5</v>
      </c>
      <c r="AV183">
        <f t="shared" si="27"/>
        <v>2432520.23453697</v>
      </c>
    </row>
    <row r="184" spans="2:48">
      <c r="B184" s="6" t="s">
        <v>229</v>
      </c>
      <c r="C184" s="32" t="s">
        <v>172</v>
      </c>
      <c r="D184" s="44">
        <v>15.5366819232772</v>
      </c>
      <c r="E184" s="7">
        <v>715.707913564449</v>
      </c>
      <c r="F184" s="7">
        <v>23.9867115974379</v>
      </c>
      <c r="G184" t="s">
        <v>36</v>
      </c>
      <c r="H184" t="s">
        <v>36</v>
      </c>
      <c r="I184" t="s">
        <v>36</v>
      </c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>
        <v>2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 t="s">
        <v>36</v>
      </c>
      <c r="AG184" t="s">
        <v>36</v>
      </c>
      <c r="AH184" t="s">
        <v>36</v>
      </c>
      <c r="AI184">
        <v>2</v>
      </c>
      <c r="AJ184" t="s">
        <v>36</v>
      </c>
      <c r="AK184">
        <v>2</v>
      </c>
      <c r="AL184" t="s">
        <v>36</v>
      </c>
      <c r="AM184" t="s">
        <v>36</v>
      </c>
      <c r="AN184" t="s">
        <v>36</v>
      </c>
      <c r="AO184" t="s">
        <v>36</v>
      </c>
      <c r="AP184">
        <f t="shared" si="28"/>
        <v>6</v>
      </c>
      <c r="AQ184">
        <f t="shared" si="29"/>
        <v>3</v>
      </c>
      <c r="AR184">
        <f t="shared" si="30"/>
        <v>0.0857142857142857</v>
      </c>
      <c r="AS184">
        <f t="shared" si="31"/>
        <v>0.0001652437345084</v>
      </c>
      <c r="AT184">
        <f t="shared" si="32"/>
        <v>1.41637486721486e-5</v>
      </c>
      <c r="AV184">
        <f t="shared" si="27"/>
        <v>4294.24748138669</v>
      </c>
    </row>
    <row r="185" spans="2:48">
      <c r="B185" s="6" t="s">
        <v>230</v>
      </c>
      <c r="C185" s="32" t="s">
        <v>172</v>
      </c>
      <c r="D185" s="44">
        <v>37.4213002067322</v>
      </c>
      <c r="E185" s="7">
        <v>5310.67816671801</v>
      </c>
      <c r="F185" s="7">
        <v>213.002958453023</v>
      </c>
      <c r="G185" t="s">
        <v>36</v>
      </c>
      <c r="H185" t="s">
        <v>36</v>
      </c>
      <c r="I185">
        <v>2</v>
      </c>
      <c r="J185" t="s">
        <v>36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>
        <v>2</v>
      </c>
      <c r="X185" t="s">
        <v>36</v>
      </c>
      <c r="Y185" t="s">
        <v>36</v>
      </c>
      <c r="Z185" t="s">
        <v>36</v>
      </c>
      <c r="AA185" t="s">
        <v>36</v>
      </c>
      <c r="AB185">
        <v>8</v>
      </c>
      <c r="AC185" t="s">
        <v>36</v>
      </c>
      <c r="AD185" t="s">
        <v>36</v>
      </c>
      <c r="AE185" t="s">
        <v>36</v>
      </c>
      <c r="AF185" t="s">
        <v>36</v>
      </c>
      <c r="AG185" t="s">
        <v>36</v>
      </c>
      <c r="AH185" t="s">
        <v>36</v>
      </c>
      <c r="AI185">
        <v>4</v>
      </c>
      <c r="AJ185">
        <v>4</v>
      </c>
      <c r="AK185">
        <v>2</v>
      </c>
      <c r="AL185" t="s">
        <v>36</v>
      </c>
      <c r="AM185" t="s">
        <v>36</v>
      </c>
      <c r="AN185" t="s">
        <v>36</v>
      </c>
      <c r="AO185" t="s">
        <v>36</v>
      </c>
      <c r="AP185">
        <f t="shared" si="28"/>
        <v>22</v>
      </c>
      <c r="AQ185">
        <f t="shared" si="29"/>
        <v>6</v>
      </c>
      <c r="AR185">
        <f t="shared" si="30"/>
        <v>0.171428571428571</v>
      </c>
      <c r="AS185">
        <f t="shared" si="31"/>
        <v>0.000605893693197466</v>
      </c>
      <c r="AT185">
        <f t="shared" si="32"/>
        <v>0.000103867490262423</v>
      </c>
      <c r="AV185">
        <f t="shared" si="27"/>
        <v>116834.919667796</v>
      </c>
    </row>
    <row r="186" spans="2:48">
      <c r="B186" s="6" t="s">
        <v>231</v>
      </c>
      <c r="C186" s="32" t="s">
        <v>172</v>
      </c>
      <c r="D186" s="44">
        <v>7.43715841726755</v>
      </c>
      <c r="E186" s="7">
        <v>133.428003238905</v>
      </c>
      <c r="F186" s="7">
        <v>8.18334563923719</v>
      </c>
      <c r="G186" t="s">
        <v>36</v>
      </c>
      <c r="H186" t="s">
        <v>36</v>
      </c>
      <c r="I186" t="s">
        <v>36</v>
      </c>
      <c r="J186">
        <v>4</v>
      </c>
      <c r="K186">
        <v>4</v>
      </c>
      <c r="L186">
        <v>4</v>
      </c>
      <c r="M186">
        <v>12</v>
      </c>
      <c r="N186">
        <v>2</v>
      </c>
      <c r="O186">
        <v>4</v>
      </c>
      <c r="P186">
        <v>6</v>
      </c>
      <c r="Q186">
        <v>4</v>
      </c>
      <c r="R186">
        <v>2</v>
      </c>
      <c r="S186">
        <v>6</v>
      </c>
      <c r="T186">
        <v>6</v>
      </c>
      <c r="U186" t="s">
        <v>36</v>
      </c>
      <c r="V186" t="s">
        <v>36</v>
      </c>
      <c r="W186" t="s">
        <v>36</v>
      </c>
      <c r="X186">
        <v>4</v>
      </c>
      <c r="Y186">
        <v>10</v>
      </c>
      <c r="Z186">
        <v>10</v>
      </c>
      <c r="AA186" t="s">
        <v>36</v>
      </c>
      <c r="AB186" t="s">
        <v>36</v>
      </c>
      <c r="AC186" t="s">
        <v>36</v>
      </c>
      <c r="AD186">
        <v>4</v>
      </c>
      <c r="AE186">
        <v>20</v>
      </c>
      <c r="AF186">
        <v>2</v>
      </c>
      <c r="AG186">
        <v>24</v>
      </c>
      <c r="AH186">
        <v>6</v>
      </c>
      <c r="AI186" t="s">
        <v>36</v>
      </c>
      <c r="AJ186">
        <v>2</v>
      </c>
      <c r="AK186" t="s">
        <v>36</v>
      </c>
      <c r="AL186">
        <v>8</v>
      </c>
      <c r="AM186">
        <v>58</v>
      </c>
      <c r="AN186">
        <v>12</v>
      </c>
      <c r="AO186">
        <v>20</v>
      </c>
      <c r="AP186">
        <f t="shared" si="28"/>
        <v>234</v>
      </c>
      <c r="AQ186">
        <f t="shared" si="29"/>
        <v>24</v>
      </c>
      <c r="AR186">
        <f t="shared" si="30"/>
        <v>0.685714285714286</v>
      </c>
      <c r="AS186">
        <f t="shared" si="31"/>
        <v>0.0064445056458276</v>
      </c>
      <c r="AT186">
        <f t="shared" si="32"/>
        <v>0.00441908958571035</v>
      </c>
      <c r="AV186">
        <f t="shared" si="27"/>
        <v>31222.1527579038</v>
      </c>
    </row>
    <row r="187" spans="2:48">
      <c r="B187" s="6" t="s">
        <v>232</v>
      </c>
      <c r="C187" s="32" t="s">
        <v>172</v>
      </c>
      <c r="D187" s="44">
        <v>15.7541689537649</v>
      </c>
      <c r="E187" s="7">
        <v>738.75543669883</v>
      </c>
      <c r="F187" s="7">
        <v>48.5154851984258</v>
      </c>
      <c r="G187" t="s">
        <v>36</v>
      </c>
      <c r="H187" t="s">
        <v>36</v>
      </c>
      <c r="I187">
        <v>2</v>
      </c>
      <c r="J187" t="s">
        <v>36</v>
      </c>
      <c r="K187">
        <v>4</v>
      </c>
      <c r="L187">
        <v>6</v>
      </c>
      <c r="M187">
        <v>12</v>
      </c>
      <c r="N187" t="s">
        <v>36</v>
      </c>
      <c r="O187">
        <v>4</v>
      </c>
      <c r="P187" t="s">
        <v>36</v>
      </c>
      <c r="Q187" t="s">
        <v>36</v>
      </c>
      <c r="R187">
        <v>6</v>
      </c>
      <c r="S187">
        <v>14</v>
      </c>
      <c r="T187">
        <v>6</v>
      </c>
      <c r="U187">
        <v>2</v>
      </c>
      <c r="V187" t="s">
        <v>36</v>
      </c>
      <c r="W187">
        <v>6</v>
      </c>
      <c r="X187">
        <v>8</v>
      </c>
      <c r="Y187">
        <v>16</v>
      </c>
      <c r="Z187" t="s">
        <v>36</v>
      </c>
      <c r="AA187" t="s">
        <v>36</v>
      </c>
      <c r="AB187" t="s">
        <v>36</v>
      </c>
      <c r="AC187" t="s">
        <v>36</v>
      </c>
      <c r="AD187">
        <v>8</v>
      </c>
      <c r="AE187">
        <v>28</v>
      </c>
      <c r="AF187">
        <v>10</v>
      </c>
      <c r="AG187">
        <v>10</v>
      </c>
      <c r="AH187">
        <v>6</v>
      </c>
      <c r="AI187">
        <v>4</v>
      </c>
      <c r="AJ187" t="s">
        <v>36</v>
      </c>
      <c r="AK187" t="s">
        <v>36</v>
      </c>
      <c r="AL187">
        <v>24</v>
      </c>
      <c r="AM187">
        <v>48</v>
      </c>
      <c r="AN187">
        <v>42</v>
      </c>
      <c r="AO187">
        <v>12</v>
      </c>
      <c r="AP187">
        <f t="shared" si="28"/>
        <v>278</v>
      </c>
      <c r="AQ187">
        <f t="shared" si="29"/>
        <v>22</v>
      </c>
      <c r="AR187">
        <f t="shared" si="30"/>
        <v>0.628571428571429</v>
      </c>
      <c r="AS187">
        <f t="shared" si="31"/>
        <v>0.00765629303222253</v>
      </c>
      <c r="AT187">
        <f t="shared" si="32"/>
        <v>0.00481252704882559</v>
      </c>
      <c r="AV187">
        <f t="shared" si="27"/>
        <v>205374.011402275</v>
      </c>
    </row>
    <row r="188" spans="2:48">
      <c r="B188" s="6" t="s">
        <v>233</v>
      </c>
      <c r="C188" s="32" t="s">
        <v>172</v>
      </c>
      <c r="D188" s="44">
        <v>12.8435471907733</v>
      </c>
      <c r="E188" s="7">
        <v>463.703870062778</v>
      </c>
      <c r="F188" s="7">
        <v>79.3183583528415</v>
      </c>
      <c r="G188" t="s">
        <v>36</v>
      </c>
      <c r="H188" t="s">
        <v>36</v>
      </c>
      <c r="I188" t="s">
        <v>36</v>
      </c>
      <c r="J188" t="s">
        <v>36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  <c r="AD188" t="s">
        <v>36</v>
      </c>
      <c r="AE188" t="s">
        <v>36</v>
      </c>
      <c r="AF188" t="s">
        <v>36</v>
      </c>
      <c r="AG188" t="s">
        <v>36</v>
      </c>
      <c r="AH188" t="s">
        <v>36</v>
      </c>
      <c r="AI188" t="s">
        <v>36</v>
      </c>
      <c r="AJ188" t="s">
        <v>36</v>
      </c>
      <c r="AK188" t="s">
        <v>36</v>
      </c>
      <c r="AL188" t="s">
        <v>36</v>
      </c>
      <c r="AM188">
        <v>48</v>
      </c>
      <c r="AN188" t="s">
        <v>36</v>
      </c>
      <c r="AO188" t="s">
        <v>36</v>
      </c>
      <c r="AP188">
        <f t="shared" si="28"/>
        <v>48</v>
      </c>
      <c r="AQ188">
        <f t="shared" si="29"/>
        <v>1</v>
      </c>
      <c r="AR188">
        <f t="shared" si="30"/>
        <v>0.0285714285714286</v>
      </c>
      <c r="AS188">
        <f t="shared" si="31"/>
        <v>0.0013219498760672</v>
      </c>
      <c r="AT188">
        <f t="shared" si="32"/>
        <v>3.77699964590628e-5</v>
      </c>
      <c r="AV188">
        <f t="shared" ref="AV188:AV200" si="33">E188*AP188</f>
        <v>22257.7857630133</v>
      </c>
    </row>
    <row r="189" spans="2:48">
      <c r="B189" s="6" t="s">
        <v>234</v>
      </c>
      <c r="C189" s="32" t="s">
        <v>172</v>
      </c>
      <c r="D189" s="44">
        <v>6.78869878047817</v>
      </c>
      <c r="E189" s="7">
        <v>108.370795713898</v>
      </c>
      <c r="F189" s="7">
        <v>14.3476819677529</v>
      </c>
      <c r="G189" t="s">
        <v>36</v>
      </c>
      <c r="H189" t="s">
        <v>36</v>
      </c>
      <c r="I189" t="s">
        <v>36</v>
      </c>
      <c r="J189" t="s">
        <v>36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36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  <c r="AD189" t="s">
        <v>36</v>
      </c>
      <c r="AE189" t="s">
        <v>36</v>
      </c>
      <c r="AF189" t="s">
        <v>36</v>
      </c>
      <c r="AG189" t="s">
        <v>36</v>
      </c>
      <c r="AH189" t="s">
        <v>36</v>
      </c>
      <c r="AI189" t="s">
        <v>36</v>
      </c>
      <c r="AJ189" t="s">
        <v>36</v>
      </c>
      <c r="AK189" t="s">
        <v>36</v>
      </c>
      <c r="AL189" t="s">
        <v>36</v>
      </c>
      <c r="AM189" t="s">
        <v>36</v>
      </c>
      <c r="AN189">
        <v>8</v>
      </c>
      <c r="AO189" t="s">
        <v>36</v>
      </c>
      <c r="AP189">
        <f t="shared" si="28"/>
        <v>8</v>
      </c>
      <c r="AQ189">
        <f t="shared" si="29"/>
        <v>1</v>
      </c>
      <c r="AR189">
        <f t="shared" si="30"/>
        <v>0.0285714285714286</v>
      </c>
      <c r="AS189">
        <f t="shared" si="31"/>
        <v>0.000220324979344533</v>
      </c>
      <c r="AT189">
        <f t="shared" si="32"/>
        <v>6.29499940984381e-6</v>
      </c>
      <c r="AV189">
        <f t="shared" si="33"/>
        <v>866.966365711184</v>
      </c>
    </row>
    <row r="190" spans="2:48">
      <c r="B190" s="6" t="s">
        <v>235</v>
      </c>
      <c r="C190" s="32" t="s">
        <v>172</v>
      </c>
      <c r="D190" s="44">
        <v>15.6384729833684</v>
      </c>
      <c r="E190" s="7">
        <v>726.443860423097</v>
      </c>
      <c r="F190" s="7">
        <v>51.5726013246684</v>
      </c>
      <c r="G190" t="s">
        <v>36</v>
      </c>
      <c r="H190" t="s">
        <v>36</v>
      </c>
      <c r="I190" t="s">
        <v>36</v>
      </c>
      <c r="J190" t="s">
        <v>36</v>
      </c>
      <c r="K190" t="s">
        <v>36</v>
      </c>
      <c r="L190" t="s">
        <v>36</v>
      </c>
      <c r="M190" t="s">
        <v>36</v>
      </c>
      <c r="N190">
        <v>8</v>
      </c>
      <c r="O190" t="s">
        <v>36</v>
      </c>
      <c r="P190">
        <v>2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>
        <v>8</v>
      </c>
      <c r="Y190" t="s">
        <v>36</v>
      </c>
      <c r="Z190" t="s">
        <v>36</v>
      </c>
      <c r="AA190" t="s">
        <v>36</v>
      </c>
      <c r="AB190">
        <v>2</v>
      </c>
      <c r="AC190" t="s">
        <v>36</v>
      </c>
      <c r="AD190" t="s">
        <v>36</v>
      </c>
      <c r="AE190" t="s">
        <v>36</v>
      </c>
      <c r="AF190" t="s">
        <v>36</v>
      </c>
      <c r="AG190" t="s">
        <v>36</v>
      </c>
      <c r="AH190" t="s">
        <v>36</v>
      </c>
      <c r="AI190" t="s">
        <v>36</v>
      </c>
      <c r="AJ190" t="s">
        <v>36</v>
      </c>
      <c r="AK190" t="s">
        <v>36</v>
      </c>
      <c r="AL190" t="s">
        <v>36</v>
      </c>
      <c r="AM190" t="s">
        <v>36</v>
      </c>
      <c r="AN190" t="s">
        <v>36</v>
      </c>
      <c r="AO190" t="s">
        <v>36</v>
      </c>
      <c r="AP190">
        <f t="shared" si="28"/>
        <v>20</v>
      </c>
      <c r="AQ190">
        <f t="shared" si="29"/>
        <v>4</v>
      </c>
      <c r="AR190">
        <f t="shared" si="30"/>
        <v>0.114285714285714</v>
      </c>
      <c r="AS190">
        <f t="shared" si="31"/>
        <v>0.000550812448361333</v>
      </c>
      <c r="AT190">
        <f t="shared" si="32"/>
        <v>6.29499940984381e-5</v>
      </c>
      <c r="AV190">
        <f t="shared" si="33"/>
        <v>14528.8772084619</v>
      </c>
    </row>
    <row r="191" spans="2:48">
      <c r="B191" s="2" t="s">
        <v>236</v>
      </c>
      <c r="C191" s="32" t="s">
        <v>172</v>
      </c>
      <c r="D191" s="44">
        <v>2.00875273518139</v>
      </c>
      <c r="E191" s="7">
        <v>6.74700962825839</v>
      </c>
      <c r="F191" s="7">
        <v>0.676142663393167</v>
      </c>
      <c r="G191">
        <v>84</v>
      </c>
      <c r="H191">
        <v>92</v>
      </c>
      <c r="I191">
        <v>46</v>
      </c>
      <c r="J191">
        <v>34</v>
      </c>
      <c r="K191">
        <v>18</v>
      </c>
      <c r="L191">
        <v>28</v>
      </c>
      <c r="M191">
        <v>20</v>
      </c>
      <c r="N191">
        <v>54</v>
      </c>
      <c r="O191">
        <v>66</v>
      </c>
      <c r="P191">
        <v>62</v>
      </c>
      <c r="Q191">
        <v>58</v>
      </c>
      <c r="R191">
        <v>20</v>
      </c>
      <c r="S191">
        <v>16</v>
      </c>
      <c r="T191">
        <v>6</v>
      </c>
      <c r="U191" t="s">
        <v>36</v>
      </c>
      <c r="V191" t="s">
        <v>36</v>
      </c>
      <c r="W191">
        <v>50</v>
      </c>
      <c r="X191">
        <v>88</v>
      </c>
      <c r="Y191">
        <v>68</v>
      </c>
      <c r="Z191" t="s">
        <v>36</v>
      </c>
      <c r="AA191" t="s">
        <v>36</v>
      </c>
      <c r="AB191">
        <v>18</v>
      </c>
      <c r="AC191" t="s">
        <v>36</v>
      </c>
      <c r="AD191">
        <v>54</v>
      </c>
      <c r="AE191">
        <v>44</v>
      </c>
      <c r="AF191">
        <v>42</v>
      </c>
      <c r="AG191" t="s">
        <v>36</v>
      </c>
      <c r="AH191">
        <v>8</v>
      </c>
      <c r="AI191">
        <v>68</v>
      </c>
      <c r="AJ191">
        <v>22</v>
      </c>
      <c r="AK191">
        <v>32</v>
      </c>
      <c r="AL191">
        <v>106</v>
      </c>
      <c r="AM191">
        <v>24</v>
      </c>
      <c r="AN191">
        <v>20</v>
      </c>
      <c r="AO191">
        <v>6</v>
      </c>
      <c r="AP191">
        <f t="shared" si="28"/>
        <v>1254</v>
      </c>
      <c r="AQ191">
        <f t="shared" si="29"/>
        <v>29</v>
      </c>
      <c r="AR191">
        <f t="shared" si="30"/>
        <v>0.828571428571429</v>
      </c>
      <c r="AS191">
        <f t="shared" si="31"/>
        <v>0.0345359405122556</v>
      </c>
      <c r="AT191">
        <f t="shared" si="32"/>
        <v>0.0286154935672975</v>
      </c>
      <c r="AV191">
        <f t="shared" si="33"/>
        <v>8460.75007383602</v>
      </c>
    </row>
    <row r="192" spans="2:48">
      <c r="B192" s="6" t="s">
        <v>237</v>
      </c>
      <c r="C192" s="32" t="s">
        <v>172</v>
      </c>
      <c r="D192" s="44">
        <v>19.0937546558767</v>
      </c>
      <c r="E192" s="7">
        <v>1145.17327206759</v>
      </c>
      <c r="F192" s="7">
        <v>27.7765904372836</v>
      </c>
      <c r="G192" t="s">
        <v>36</v>
      </c>
      <c r="H192">
        <v>2</v>
      </c>
      <c r="I192" t="s">
        <v>36</v>
      </c>
      <c r="J192" t="s">
        <v>36</v>
      </c>
      <c r="K192" t="s">
        <v>36</v>
      </c>
      <c r="L192" t="s">
        <v>36</v>
      </c>
      <c r="M192">
        <v>2</v>
      </c>
      <c r="N192">
        <v>4</v>
      </c>
      <c r="O192" t="s">
        <v>36</v>
      </c>
      <c r="P192" t="s">
        <v>36</v>
      </c>
      <c r="Q192" t="s">
        <v>36</v>
      </c>
      <c r="R192" t="s">
        <v>36</v>
      </c>
      <c r="S192" t="s">
        <v>36</v>
      </c>
      <c r="T192" t="s">
        <v>36</v>
      </c>
      <c r="U192">
        <v>2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36</v>
      </c>
      <c r="AC192">
        <v>2</v>
      </c>
      <c r="AD192" t="s">
        <v>36</v>
      </c>
      <c r="AE192">
        <v>6</v>
      </c>
      <c r="AF192">
        <v>4</v>
      </c>
      <c r="AG192" t="s">
        <v>36</v>
      </c>
      <c r="AH192">
        <v>2</v>
      </c>
      <c r="AI192" t="s">
        <v>36</v>
      </c>
      <c r="AJ192" t="s">
        <v>36</v>
      </c>
      <c r="AK192" t="s">
        <v>36</v>
      </c>
      <c r="AL192" t="s">
        <v>36</v>
      </c>
      <c r="AM192" t="s">
        <v>36</v>
      </c>
      <c r="AN192" t="s">
        <v>36</v>
      </c>
      <c r="AO192" t="s">
        <v>36</v>
      </c>
      <c r="AP192">
        <f t="shared" si="28"/>
        <v>24</v>
      </c>
      <c r="AQ192">
        <f t="shared" si="29"/>
        <v>8</v>
      </c>
      <c r="AR192">
        <f t="shared" si="30"/>
        <v>0.228571428571429</v>
      </c>
      <c r="AS192">
        <f t="shared" si="31"/>
        <v>0.0006609749380336</v>
      </c>
      <c r="AT192">
        <f t="shared" si="32"/>
        <v>0.000151079985836251</v>
      </c>
      <c r="AV192">
        <f t="shared" si="33"/>
        <v>27484.1585296222</v>
      </c>
    </row>
    <row r="193" spans="2:48">
      <c r="B193" s="2" t="s">
        <v>238</v>
      </c>
      <c r="C193" s="32" t="s">
        <v>172</v>
      </c>
      <c r="D193" s="44">
        <v>3.84279796902983</v>
      </c>
      <c r="E193" s="7">
        <v>29.6097930938683</v>
      </c>
      <c r="F193" s="7">
        <v>5.62929640204944</v>
      </c>
      <c r="G193">
        <v>66</v>
      </c>
      <c r="H193">
        <v>16</v>
      </c>
      <c r="I193">
        <v>6</v>
      </c>
      <c r="J193">
        <v>4</v>
      </c>
      <c r="K193">
        <v>4</v>
      </c>
      <c r="L193">
        <v>8</v>
      </c>
      <c r="M193">
        <v>4</v>
      </c>
      <c r="N193">
        <v>4</v>
      </c>
      <c r="O193">
        <v>12</v>
      </c>
      <c r="P193">
        <v>16</v>
      </c>
      <c r="Q193">
        <v>8</v>
      </c>
      <c r="R193">
        <v>6</v>
      </c>
      <c r="S193">
        <v>4</v>
      </c>
      <c r="T193" t="s">
        <v>36</v>
      </c>
      <c r="U193">
        <v>18</v>
      </c>
      <c r="V193" t="s">
        <v>36</v>
      </c>
      <c r="W193">
        <v>16</v>
      </c>
      <c r="X193">
        <v>24</v>
      </c>
      <c r="Y193">
        <v>16</v>
      </c>
      <c r="Z193">
        <v>6</v>
      </c>
      <c r="AA193" t="s">
        <v>36</v>
      </c>
      <c r="AB193">
        <v>4</v>
      </c>
      <c r="AC193">
        <v>14</v>
      </c>
      <c r="AD193">
        <v>6</v>
      </c>
      <c r="AE193">
        <v>10</v>
      </c>
      <c r="AF193">
        <v>6</v>
      </c>
      <c r="AG193" t="s">
        <v>36</v>
      </c>
      <c r="AH193" t="s">
        <v>36</v>
      </c>
      <c r="AI193">
        <v>24</v>
      </c>
      <c r="AJ193">
        <v>4</v>
      </c>
      <c r="AK193">
        <v>10</v>
      </c>
      <c r="AL193">
        <v>24</v>
      </c>
      <c r="AM193">
        <v>4</v>
      </c>
      <c r="AN193">
        <v>4</v>
      </c>
      <c r="AO193">
        <v>2</v>
      </c>
      <c r="AP193">
        <f t="shared" si="28"/>
        <v>350</v>
      </c>
      <c r="AQ193">
        <f t="shared" si="29"/>
        <v>30</v>
      </c>
      <c r="AR193">
        <f t="shared" si="30"/>
        <v>0.857142857142857</v>
      </c>
      <c r="AS193">
        <f t="shared" si="31"/>
        <v>0.00963921784632333</v>
      </c>
      <c r="AT193">
        <f t="shared" si="32"/>
        <v>0.00826218672541999</v>
      </c>
      <c r="AV193">
        <f t="shared" si="33"/>
        <v>10363.4275828539</v>
      </c>
    </row>
    <row r="194" spans="2:48">
      <c r="B194" s="6" t="s">
        <v>239</v>
      </c>
      <c r="C194" s="32" t="s">
        <v>172</v>
      </c>
      <c r="D194" s="44">
        <v>33.0421998496202</v>
      </c>
      <c r="E194" s="7">
        <v>3998.67555028837</v>
      </c>
      <c r="F194" s="7">
        <v>31.584196453702</v>
      </c>
      <c r="G194" t="s">
        <v>36</v>
      </c>
      <c r="H194" t="s">
        <v>36</v>
      </c>
      <c r="I194" t="s">
        <v>36</v>
      </c>
      <c r="J194" t="s">
        <v>36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36</v>
      </c>
      <c r="AA194" t="s">
        <v>36</v>
      </c>
      <c r="AB194" t="s">
        <v>36</v>
      </c>
      <c r="AC194" t="s">
        <v>36</v>
      </c>
      <c r="AD194">
        <v>4</v>
      </c>
      <c r="AE194" t="s">
        <v>36</v>
      </c>
      <c r="AF194" t="s">
        <v>36</v>
      </c>
      <c r="AG194" t="s">
        <v>36</v>
      </c>
      <c r="AH194" t="s">
        <v>36</v>
      </c>
      <c r="AI194" t="s">
        <v>36</v>
      </c>
      <c r="AJ194" t="s">
        <v>36</v>
      </c>
      <c r="AK194" t="s">
        <v>36</v>
      </c>
      <c r="AL194" t="s">
        <v>36</v>
      </c>
      <c r="AM194" t="s">
        <v>36</v>
      </c>
      <c r="AN194" t="s">
        <v>36</v>
      </c>
      <c r="AO194" t="s">
        <v>36</v>
      </c>
      <c r="AP194">
        <f t="shared" si="28"/>
        <v>4</v>
      </c>
      <c r="AQ194">
        <f t="shared" si="29"/>
        <v>1</v>
      </c>
      <c r="AR194">
        <f t="shared" si="30"/>
        <v>0.0285714285714286</v>
      </c>
      <c r="AS194">
        <f t="shared" si="31"/>
        <v>0.000110162489672267</v>
      </c>
      <c r="AT194">
        <f t="shared" si="32"/>
        <v>3.1474997049219e-6</v>
      </c>
      <c r="AV194">
        <f t="shared" si="33"/>
        <v>15994.7022011535</v>
      </c>
    </row>
    <row r="195" spans="2:48">
      <c r="B195" s="6" t="s">
        <v>240</v>
      </c>
      <c r="C195" s="32" t="s">
        <v>172</v>
      </c>
      <c r="D195" s="44">
        <v>18.0177033587365</v>
      </c>
      <c r="E195" s="7">
        <v>1003.30657651783</v>
      </c>
      <c r="F195" s="7">
        <v>42.3906083861113</v>
      </c>
      <c r="G195" t="s">
        <v>36</v>
      </c>
      <c r="H195" t="s">
        <v>36</v>
      </c>
      <c r="I195" t="s">
        <v>36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>
        <v>2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>
        <v>4</v>
      </c>
      <c r="Y195">
        <v>2</v>
      </c>
      <c r="Z195">
        <v>4</v>
      </c>
      <c r="AA195" t="s">
        <v>36</v>
      </c>
      <c r="AB195">
        <v>6</v>
      </c>
      <c r="AC195">
        <v>2</v>
      </c>
      <c r="AD195">
        <v>6</v>
      </c>
      <c r="AE195" t="s">
        <v>36</v>
      </c>
      <c r="AF195" t="s">
        <v>36</v>
      </c>
      <c r="AG195" t="s">
        <v>36</v>
      </c>
      <c r="AH195" t="s">
        <v>36</v>
      </c>
      <c r="AI195" t="s">
        <v>36</v>
      </c>
      <c r="AJ195" t="s">
        <v>36</v>
      </c>
      <c r="AK195" t="s">
        <v>36</v>
      </c>
      <c r="AL195" t="s">
        <v>36</v>
      </c>
      <c r="AM195">
        <v>2</v>
      </c>
      <c r="AN195" t="s">
        <v>36</v>
      </c>
      <c r="AO195" t="s">
        <v>36</v>
      </c>
      <c r="AP195">
        <f t="shared" si="28"/>
        <v>28</v>
      </c>
      <c r="AQ195">
        <f t="shared" si="29"/>
        <v>8</v>
      </c>
      <c r="AR195">
        <f t="shared" si="30"/>
        <v>0.228571428571429</v>
      </c>
      <c r="AS195">
        <f t="shared" si="31"/>
        <v>0.000771137427705866</v>
      </c>
      <c r="AT195">
        <f t="shared" si="32"/>
        <v>0.000176259983475627</v>
      </c>
      <c r="AV195">
        <f t="shared" si="33"/>
        <v>28092.5841424992</v>
      </c>
    </row>
    <row r="196" spans="2:48">
      <c r="B196" s="6" t="s">
        <v>241</v>
      </c>
      <c r="C196" s="47" t="s">
        <v>242</v>
      </c>
      <c r="D196" s="48">
        <v>22.1904526991485</v>
      </c>
      <c r="E196" s="7">
        <v>1613.23562066295</v>
      </c>
      <c r="F196" s="7">
        <v>84.1509082726382</v>
      </c>
      <c r="G196" t="s">
        <v>36</v>
      </c>
      <c r="H196" t="s">
        <v>36</v>
      </c>
      <c r="I196" t="s">
        <v>36</v>
      </c>
      <c r="J196">
        <v>8</v>
      </c>
      <c r="K196" t="s">
        <v>36</v>
      </c>
      <c r="L196">
        <v>24</v>
      </c>
      <c r="M196" t="s">
        <v>36</v>
      </c>
      <c r="N196" t="s">
        <v>36</v>
      </c>
      <c r="O196" t="s">
        <v>36</v>
      </c>
      <c r="P196">
        <v>8</v>
      </c>
      <c r="Q196">
        <v>8</v>
      </c>
      <c r="R196" t="s">
        <v>36</v>
      </c>
      <c r="S196">
        <v>16</v>
      </c>
      <c r="T196" t="s">
        <v>36</v>
      </c>
      <c r="U196" t="s">
        <v>36</v>
      </c>
      <c r="V196" t="s">
        <v>36</v>
      </c>
      <c r="W196">
        <v>24</v>
      </c>
      <c r="X196">
        <v>56</v>
      </c>
      <c r="Y196">
        <v>16</v>
      </c>
      <c r="Z196">
        <v>8</v>
      </c>
      <c r="AA196" t="s">
        <v>36</v>
      </c>
      <c r="AB196" t="s">
        <v>36</v>
      </c>
      <c r="AC196" t="s">
        <v>36</v>
      </c>
      <c r="AD196">
        <v>48</v>
      </c>
      <c r="AE196" t="s">
        <v>36</v>
      </c>
      <c r="AF196" t="s">
        <v>36</v>
      </c>
      <c r="AG196" t="s">
        <v>36</v>
      </c>
      <c r="AH196" t="s">
        <v>36</v>
      </c>
      <c r="AI196">
        <v>8</v>
      </c>
      <c r="AJ196" t="s">
        <v>36</v>
      </c>
      <c r="AK196" t="s">
        <v>36</v>
      </c>
      <c r="AL196">
        <v>32</v>
      </c>
      <c r="AM196">
        <v>32</v>
      </c>
      <c r="AN196" t="s">
        <v>36</v>
      </c>
      <c r="AO196" t="s">
        <v>36</v>
      </c>
      <c r="AP196">
        <f t="shared" si="28"/>
        <v>288</v>
      </c>
      <c r="AQ196">
        <f t="shared" si="29"/>
        <v>13</v>
      </c>
      <c r="AR196">
        <f t="shared" si="30"/>
        <v>0.371428571428571</v>
      </c>
      <c r="AS196">
        <f t="shared" si="31"/>
        <v>0.00793169925640319</v>
      </c>
      <c r="AT196">
        <f t="shared" si="32"/>
        <v>0.0029460597238069</v>
      </c>
      <c r="AV196">
        <f t="shared" si="33"/>
        <v>464611.85875093</v>
      </c>
    </row>
    <row r="197" spans="2:48">
      <c r="B197" s="6" t="s">
        <v>243</v>
      </c>
      <c r="C197" s="47" t="s">
        <v>242</v>
      </c>
      <c r="D197" s="48">
        <v>22.1904526991485</v>
      </c>
      <c r="E197" s="7">
        <v>1613.23562066295</v>
      </c>
      <c r="F197" s="7">
        <v>84.1509082726382</v>
      </c>
      <c r="G197" t="s">
        <v>36</v>
      </c>
      <c r="H197" t="s">
        <v>36</v>
      </c>
      <c r="I197" t="s">
        <v>36</v>
      </c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T197" t="s">
        <v>36</v>
      </c>
      <c r="U197" t="s">
        <v>36</v>
      </c>
      <c r="V197" t="s">
        <v>36</v>
      </c>
      <c r="W197" t="s">
        <v>36</v>
      </c>
      <c r="X197">
        <v>8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  <c r="AD197" t="s">
        <v>36</v>
      </c>
      <c r="AE197" t="s">
        <v>36</v>
      </c>
      <c r="AF197" t="s">
        <v>36</v>
      </c>
      <c r="AG197" t="s">
        <v>36</v>
      </c>
      <c r="AH197" t="s">
        <v>36</v>
      </c>
      <c r="AI197" t="s">
        <v>36</v>
      </c>
      <c r="AJ197" t="s">
        <v>36</v>
      </c>
      <c r="AK197" t="s">
        <v>36</v>
      </c>
      <c r="AL197" t="s">
        <v>36</v>
      </c>
      <c r="AM197">
        <v>8</v>
      </c>
      <c r="AN197" t="s">
        <v>36</v>
      </c>
      <c r="AO197" t="s">
        <v>36</v>
      </c>
      <c r="AP197">
        <f t="shared" si="28"/>
        <v>16</v>
      </c>
      <c r="AQ197">
        <f t="shared" si="29"/>
        <v>2</v>
      </c>
      <c r="AR197">
        <f t="shared" si="30"/>
        <v>0.0571428571428571</v>
      </c>
      <c r="AS197">
        <f t="shared" si="31"/>
        <v>0.000440649958689066</v>
      </c>
      <c r="AT197">
        <f t="shared" si="32"/>
        <v>2.51799976393752e-5</v>
      </c>
      <c r="AV197">
        <f t="shared" si="33"/>
        <v>25811.7699306072</v>
      </c>
    </row>
    <row r="198" spans="2:48">
      <c r="B198" s="6" t="s">
        <v>244</v>
      </c>
      <c r="C198" s="49" t="s">
        <v>245</v>
      </c>
      <c r="D198" s="50">
        <v>37.6123901651606</v>
      </c>
      <c r="E198" s="7">
        <v>5372.71098498729</v>
      </c>
      <c r="F198" s="7">
        <v>707.075763622566</v>
      </c>
      <c r="G198">
        <v>34</v>
      </c>
      <c r="H198">
        <v>72</v>
      </c>
      <c r="I198" t="s">
        <v>36</v>
      </c>
      <c r="J198" t="s">
        <v>36</v>
      </c>
      <c r="K198" t="s">
        <v>36</v>
      </c>
      <c r="L198" t="s">
        <v>36</v>
      </c>
      <c r="M198" t="s">
        <v>36</v>
      </c>
      <c r="N198">
        <v>14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U198" t="s">
        <v>36</v>
      </c>
      <c r="V198" t="s">
        <v>36</v>
      </c>
      <c r="W198">
        <v>224</v>
      </c>
      <c r="X198" t="s">
        <v>36</v>
      </c>
      <c r="Y198" t="s">
        <v>36</v>
      </c>
      <c r="Z198" t="s">
        <v>36</v>
      </c>
      <c r="AA198" t="s">
        <v>36</v>
      </c>
      <c r="AB198">
        <v>44</v>
      </c>
      <c r="AC198">
        <v>4908</v>
      </c>
      <c r="AD198">
        <v>12344</v>
      </c>
      <c r="AE198" t="s">
        <v>36</v>
      </c>
      <c r="AF198" t="s">
        <v>36</v>
      </c>
      <c r="AG198" t="s">
        <v>36</v>
      </c>
      <c r="AH198" t="s">
        <v>36</v>
      </c>
      <c r="AI198">
        <v>84</v>
      </c>
      <c r="AJ198">
        <v>796</v>
      </c>
      <c r="AK198">
        <v>124</v>
      </c>
      <c r="AL198" t="s">
        <v>36</v>
      </c>
      <c r="AM198" t="s">
        <v>36</v>
      </c>
      <c r="AN198" t="s">
        <v>36</v>
      </c>
      <c r="AO198">
        <v>328</v>
      </c>
      <c r="AP198">
        <f t="shared" si="28"/>
        <v>18972</v>
      </c>
      <c r="AQ198">
        <f t="shared" si="29"/>
        <v>11</v>
      </c>
      <c r="AR198">
        <f t="shared" si="30"/>
        <v>0.314285714285714</v>
      </c>
      <c r="AS198">
        <f t="shared" si="31"/>
        <v>0.52250068851556</v>
      </c>
      <c r="AT198">
        <f t="shared" si="32"/>
        <v>0.16421450210489</v>
      </c>
      <c r="AV198">
        <f t="shared" si="33"/>
        <v>101931072.807179</v>
      </c>
    </row>
    <row r="199" spans="2:48">
      <c r="B199" s="32" t="s">
        <v>246</v>
      </c>
      <c r="C199" s="49" t="s">
        <v>245</v>
      </c>
      <c r="D199" s="50">
        <v>37.6123901651606</v>
      </c>
      <c r="E199" s="51"/>
      <c r="F199" s="51"/>
      <c r="G199" t="s">
        <v>36</v>
      </c>
      <c r="H199" t="s">
        <v>36</v>
      </c>
      <c r="I199">
        <v>32</v>
      </c>
      <c r="J199" t="s">
        <v>36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>
        <v>8</v>
      </c>
      <c r="Q199" t="s">
        <v>36</v>
      </c>
      <c r="R199" t="s">
        <v>36</v>
      </c>
      <c r="S199" t="s">
        <v>36</v>
      </c>
      <c r="T199" t="s">
        <v>36</v>
      </c>
      <c r="U199" t="s">
        <v>36</v>
      </c>
      <c r="V199" t="s">
        <v>36</v>
      </c>
      <c r="W199">
        <v>36</v>
      </c>
      <c r="X199" t="s">
        <v>36</v>
      </c>
      <c r="Y199" t="s">
        <v>36</v>
      </c>
      <c r="Z199" t="s">
        <v>36</v>
      </c>
      <c r="AA199" t="s">
        <v>36</v>
      </c>
      <c r="AB199">
        <v>140</v>
      </c>
      <c r="AC199" t="s">
        <v>36</v>
      </c>
      <c r="AD199" t="s">
        <v>36</v>
      </c>
      <c r="AE199" t="s">
        <v>36</v>
      </c>
      <c r="AF199" t="s">
        <v>36</v>
      </c>
      <c r="AG199" t="s">
        <v>36</v>
      </c>
      <c r="AH199" t="s">
        <v>36</v>
      </c>
      <c r="AI199">
        <v>110</v>
      </c>
      <c r="AJ199">
        <v>44</v>
      </c>
      <c r="AK199">
        <v>40</v>
      </c>
      <c r="AL199" t="s">
        <v>36</v>
      </c>
      <c r="AM199" t="s">
        <v>36</v>
      </c>
      <c r="AN199">
        <v>8</v>
      </c>
      <c r="AO199" t="s">
        <v>36</v>
      </c>
      <c r="AP199">
        <f t="shared" si="28"/>
        <v>418</v>
      </c>
      <c r="AQ199">
        <f t="shared" si="29"/>
        <v>8</v>
      </c>
      <c r="AR199">
        <f t="shared" si="30"/>
        <v>0.228571428571429</v>
      </c>
      <c r="AS199">
        <f t="shared" si="31"/>
        <v>0.0115119801707519</v>
      </c>
      <c r="AT199">
        <f t="shared" si="32"/>
        <v>0.00263130975331471</v>
      </c>
      <c r="AV199">
        <f t="shared" si="33"/>
        <v>0</v>
      </c>
    </row>
    <row r="200" spans="2:48">
      <c r="B200" s="6" t="s">
        <v>247</v>
      </c>
      <c r="C200" s="49" t="s">
        <v>245</v>
      </c>
      <c r="D200" s="50">
        <v>65.4768912647435</v>
      </c>
      <c r="E200" s="7">
        <v>19016.0237309789</v>
      </c>
      <c r="F200" s="7">
        <v>2551.80774364821</v>
      </c>
      <c r="G200" t="s">
        <v>36</v>
      </c>
      <c r="H200">
        <v>44</v>
      </c>
      <c r="I200" t="s">
        <v>36</v>
      </c>
      <c r="J200" t="s">
        <v>36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  <c r="AD200" t="s">
        <v>36</v>
      </c>
      <c r="AE200" t="s">
        <v>36</v>
      </c>
      <c r="AF200" t="s">
        <v>36</v>
      </c>
      <c r="AG200" t="s">
        <v>36</v>
      </c>
      <c r="AH200" t="s">
        <v>36</v>
      </c>
      <c r="AI200" t="s">
        <v>36</v>
      </c>
      <c r="AJ200" t="s">
        <v>36</v>
      </c>
      <c r="AK200" t="s">
        <v>36</v>
      </c>
      <c r="AL200" t="s">
        <v>36</v>
      </c>
      <c r="AM200" t="s">
        <v>36</v>
      </c>
      <c r="AN200" t="s">
        <v>36</v>
      </c>
      <c r="AO200" t="s">
        <v>36</v>
      </c>
      <c r="AP200">
        <f t="shared" si="28"/>
        <v>44</v>
      </c>
      <c r="AQ200">
        <f t="shared" si="29"/>
        <v>1</v>
      </c>
      <c r="AR200">
        <f t="shared" si="30"/>
        <v>0.0285714285714286</v>
      </c>
      <c r="AS200">
        <f t="shared" si="31"/>
        <v>0.00121178738639493</v>
      </c>
      <c r="AT200">
        <f t="shared" si="32"/>
        <v>3.46224967541409e-5</v>
      </c>
      <c r="AV200">
        <f t="shared" si="33"/>
        <v>836705.044163072</v>
      </c>
    </row>
    <row r="201" s="20" customFormat="1" spans="1:42">
      <c r="A201" s="6"/>
      <c r="B201" s="6"/>
      <c r="C201" s="6"/>
      <c r="D201" s="6"/>
      <c r="E201" s="6"/>
      <c r="F201" s="6"/>
      <c r="AP201" s="52">
        <f>SUM(AP4:AP200)</f>
        <v>36286</v>
      </c>
    </row>
    <row r="202" spans="3:41">
      <c r="C202" s="5" t="s">
        <v>248</v>
      </c>
      <c r="G202">
        <f>SUM(G127:G195)</f>
        <v>264</v>
      </c>
      <c r="H202">
        <f t="shared" ref="H202:AO202" si="34">SUM(H127:H195)</f>
        <v>250</v>
      </c>
      <c r="I202">
        <f t="shared" si="34"/>
        <v>162</v>
      </c>
      <c r="J202">
        <f t="shared" si="34"/>
        <v>142</v>
      </c>
      <c r="K202">
        <f t="shared" si="34"/>
        <v>410</v>
      </c>
      <c r="L202">
        <f t="shared" si="34"/>
        <v>236</v>
      </c>
      <c r="M202">
        <f t="shared" si="34"/>
        <v>116</v>
      </c>
      <c r="N202">
        <f t="shared" si="34"/>
        <v>140</v>
      </c>
      <c r="O202">
        <f t="shared" si="34"/>
        <v>220</v>
      </c>
      <c r="P202">
        <f t="shared" si="34"/>
        <v>260</v>
      </c>
      <c r="Q202">
        <f t="shared" si="34"/>
        <v>266</v>
      </c>
      <c r="R202">
        <f t="shared" si="34"/>
        <v>226</v>
      </c>
      <c r="S202">
        <f t="shared" si="34"/>
        <v>234</v>
      </c>
      <c r="T202">
        <f t="shared" si="34"/>
        <v>90</v>
      </c>
      <c r="U202">
        <f t="shared" si="34"/>
        <v>138</v>
      </c>
      <c r="V202">
        <f t="shared" si="34"/>
        <v>0</v>
      </c>
      <c r="W202">
        <f t="shared" si="34"/>
        <v>134</v>
      </c>
      <c r="X202">
        <f t="shared" si="34"/>
        <v>402</v>
      </c>
      <c r="Y202">
        <f t="shared" si="34"/>
        <v>366</v>
      </c>
      <c r="Z202">
        <f t="shared" si="34"/>
        <v>74</v>
      </c>
      <c r="AA202">
        <f t="shared" si="34"/>
        <v>0</v>
      </c>
      <c r="AB202">
        <f t="shared" si="34"/>
        <v>110</v>
      </c>
      <c r="AC202">
        <f t="shared" si="34"/>
        <v>154</v>
      </c>
      <c r="AD202">
        <f t="shared" si="34"/>
        <v>388</v>
      </c>
      <c r="AE202">
        <f t="shared" si="34"/>
        <v>342</v>
      </c>
      <c r="AF202">
        <f t="shared" si="34"/>
        <v>316</v>
      </c>
      <c r="AG202">
        <f t="shared" si="34"/>
        <v>90</v>
      </c>
      <c r="AH202">
        <f t="shared" si="34"/>
        <v>96</v>
      </c>
      <c r="AI202">
        <f t="shared" si="34"/>
        <v>278</v>
      </c>
      <c r="AJ202">
        <f t="shared" si="34"/>
        <v>122</v>
      </c>
      <c r="AK202">
        <f t="shared" si="34"/>
        <v>126</v>
      </c>
      <c r="AL202">
        <f t="shared" si="34"/>
        <v>460</v>
      </c>
      <c r="AM202">
        <f t="shared" si="34"/>
        <v>582</v>
      </c>
      <c r="AN202">
        <f t="shared" si="34"/>
        <v>184</v>
      </c>
      <c r="AO202">
        <f t="shared" si="34"/>
        <v>96</v>
      </c>
    </row>
    <row r="203" spans="3:41">
      <c r="C203" s="5" t="s">
        <v>249</v>
      </c>
      <c r="G203">
        <f>SUM(G4:G126)</f>
        <v>228</v>
      </c>
      <c r="H203">
        <f t="shared" ref="H203:AO203" si="35">SUM(H4:H126)</f>
        <v>278</v>
      </c>
      <c r="I203">
        <f t="shared" si="35"/>
        <v>186</v>
      </c>
      <c r="J203">
        <f t="shared" si="35"/>
        <v>172</v>
      </c>
      <c r="K203">
        <f t="shared" si="35"/>
        <v>260</v>
      </c>
      <c r="L203">
        <f t="shared" si="35"/>
        <v>86</v>
      </c>
      <c r="M203">
        <f t="shared" si="35"/>
        <v>98</v>
      </c>
      <c r="N203">
        <f t="shared" si="35"/>
        <v>1628</v>
      </c>
      <c r="O203">
        <f t="shared" si="35"/>
        <v>272</v>
      </c>
      <c r="P203">
        <f t="shared" si="35"/>
        <v>182</v>
      </c>
      <c r="Q203">
        <f t="shared" si="35"/>
        <v>184</v>
      </c>
      <c r="R203">
        <f t="shared" si="35"/>
        <v>76</v>
      </c>
      <c r="S203">
        <f t="shared" si="35"/>
        <v>54</v>
      </c>
      <c r="T203">
        <f t="shared" si="35"/>
        <v>122</v>
      </c>
      <c r="U203">
        <f t="shared" si="35"/>
        <v>170</v>
      </c>
      <c r="V203">
        <f t="shared" si="35"/>
        <v>0</v>
      </c>
      <c r="W203">
        <f t="shared" si="35"/>
        <v>238</v>
      </c>
      <c r="X203">
        <f t="shared" si="35"/>
        <v>578</v>
      </c>
      <c r="Y203">
        <f t="shared" si="35"/>
        <v>224</v>
      </c>
      <c r="Z203">
        <f t="shared" si="35"/>
        <v>48</v>
      </c>
      <c r="AA203">
        <f t="shared" si="35"/>
        <v>0</v>
      </c>
      <c r="AB203">
        <f t="shared" si="35"/>
        <v>348</v>
      </c>
      <c r="AC203">
        <f t="shared" si="35"/>
        <v>242</v>
      </c>
      <c r="AD203">
        <f t="shared" si="35"/>
        <v>540</v>
      </c>
      <c r="AE203">
        <f t="shared" si="35"/>
        <v>240</v>
      </c>
      <c r="AF203">
        <f t="shared" si="35"/>
        <v>196</v>
      </c>
      <c r="AG203">
        <f t="shared" si="35"/>
        <v>418</v>
      </c>
      <c r="AH203">
        <f t="shared" si="35"/>
        <v>88</v>
      </c>
      <c r="AI203">
        <f t="shared" si="35"/>
        <v>386</v>
      </c>
      <c r="AJ203">
        <f t="shared" si="35"/>
        <v>230</v>
      </c>
      <c r="AK203">
        <f t="shared" si="35"/>
        <v>304</v>
      </c>
      <c r="AL203">
        <f t="shared" si="35"/>
        <v>426</v>
      </c>
      <c r="AM203">
        <f t="shared" si="35"/>
        <v>424</v>
      </c>
      <c r="AN203">
        <f t="shared" si="35"/>
        <v>56</v>
      </c>
      <c r="AO203">
        <f t="shared" si="35"/>
        <v>92</v>
      </c>
    </row>
    <row r="204" spans="3:41">
      <c r="C204" s="5" t="s">
        <v>250</v>
      </c>
      <c r="G204">
        <f>SUM(G198:G200)</f>
        <v>34</v>
      </c>
      <c r="H204">
        <f t="shared" ref="H204:AO204" si="36">SUM(H198:H200)</f>
        <v>116</v>
      </c>
      <c r="I204">
        <f t="shared" si="36"/>
        <v>32</v>
      </c>
      <c r="J204">
        <f t="shared" si="36"/>
        <v>0</v>
      </c>
      <c r="K204">
        <f t="shared" si="36"/>
        <v>0</v>
      </c>
      <c r="L204">
        <f t="shared" si="36"/>
        <v>0</v>
      </c>
      <c r="M204">
        <f t="shared" si="36"/>
        <v>0</v>
      </c>
      <c r="N204">
        <f t="shared" si="36"/>
        <v>14</v>
      </c>
      <c r="O204">
        <f t="shared" si="36"/>
        <v>0</v>
      </c>
      <c r="P204">
        <f t="shared" si="36"/>
        <v>8</v>
      </c>
      <c r="Q204">
        <f t="shared" si="36"/>
        <v>0</v>
      </c>
      <c r="R204">
        <f t="shared" si="36"/>
        <v>0</v>
      </c>
      <c r="S204">
        <f t="shared" si="36"/>
        <v>0</v>
      </c>
      <c r="T204">
        <f t="shared" si="36"/>
        <v>0</v>
      </c>
      <c r="U204">
        <f t="shared" si="36"/>
        <v>0</v>
      </c>
      <c r="V204">
        <f t="shared" si="36"/>
        <v>0</v>
      </c>
      <c r="W204">
        <f t="shared" si="36"/>
        <v>260</v>
      </c>
      <c r="X204">
        <f t="shared" si="36"/>
        <v>0</v>
      </c>
      <c r="Y204">
        <f t="shared" si="36"/>
        <v>0</v>
      </c>
      <c r="Z204">
        <f t="shared" si="36"/>
        <v>0</v>
      </c>
      <c r="AA204">
        <f t="shared" si="36"/>
        <v>0</v>
      </c>
      <c r="AB204">
        <f t="shared" si="36"/>
        <v>184</v>
      </c>
      <c r="AC204">
        <f t="shared" si="36"/>
        <v>4908</v>
      </c>
      <c r="AD204">
        <f t="shared" si="36"/>
        <v>12344</v>
      </c>
      <c r="AE204">
        <f t="shared" si="36"/>
        <v>0</v>
      </c>
      <c r="AF204">
        <f t="shared" si="36"/>
        <v>0</v>
      </c>
      <c r="AG204">
        <f t="shared" si="36"/>
        <v>0</v>
      </c>
      <c r="AH204">
        <f t="shared" si="36"/>
        <v>0</v>
      </c>
      <c r="AI204">
        <f t="shared" si="36"/>
        <v>194</v>
      </c>
      <c r="AJ204">
        <f t="shared" si="36"/>
        <v>840</v>
      </c>
      <c r="AK204">
        <f t="shared" si="36"/>
        <v>164</v>
      </c>
      <c r="AL204">
        <f t="shared" si="36"/>
        <v>0</v>
      </c>
      <c r="AM204">
        <f t="shared" si="36"/>
        <v>0</v>
      </c>
      <c r="AN204">
        <f t="shared" si="36"/>
        <v>8</v>
      </c>
      <c r="AO204">
        <f t="shared" si="36"/>
        <v>328</v>
      </c>
    </row>
    <row r="205" spans="3:41">
      <c r="C205" s="5" t="s">
        <v>251</v>
      </c>
      <c r="G205">
        <f>SUM(G196:G197)</f>
        <v>0</v>
      </c>
      <c r="H205">
        <f t="shared" ref="H205:AO205" si="37">SUM(H196:H197)</f>
        <v>0</v>
      </c>
      <c r="I205">
        <f t="shared" si="37"/>
        <v>0</v>
      </c>
      <c r="J205">
        <f t="shared" si="37"/>
        <v>8</v>
      </c>
      <c r="K205">
        <f t="shared" si="37"/>
        <v>0</v>
      </c>
      <c r="L205">
        <f t="shared" si="37"/>
        <v>24</v>
      </c>
      <c r="M205">
        <f t="shared" si="37"/>
        <v>0</v>
      </c>
      <c r="N205">
        <f t="shared" si="37"/>
        <v>0</v>
      </c>
      <c r="O205">
        <f t="shared" si="37"/>
        <v>0</v>
      </c>
      <c r="P205">
        <f t="shared" si="37"/>
        <v>8</v>
      </c>
      <c r="Q205">
        <f t="shared" si="37"/>
        <v>8</v>
      </c>
      <c r="R205">
        <f t="shared" si="37"/>
        <v>0</v>
      </c>
      <c r="S205">
        <f t="shared" si="37"/>
        <v>16</v>
      </c>
      <c r="T205">
        <f t="shared" si="37"/>
        <v>0</v>
      </c>
      <c r="U205">
        <f t="shared" si="37"/>
        <v>0</v>
      </c>
      <c r="V205">
        <f t="shared" si="37"/>
        <v>0</v>
      </c>
      <c r="W205">
        <f t="shared" si="37"/>
        <v>24</v>
      </c>
      <c r="X205">
        <f t="shared" si="37"/>
        <v>64</v>
      </c>
      <c r="Y205">
        <f t="shared" si="37"/>
        <v>16</v>
      </c>
      <c r="Z205">
        <f t="shared" si="37"/>
        <v>8</v>
      </c>
      <c r="AA205">
        <f t="shared" si="37"/>
        <v>0</v>
      </c>
      <c r="AB205">
        <f t="shared" si="37"/>
        <v>0</v>
      </c>
      <c r="AC205">
        <f t="shared" si="37"/>
        <v>0</v>
      </c>
      <c r="AD205">
        <f t="shared" si="37"/>
        <v>48</v>
      </c>
      <c r="AE205">
        <f t="shared" si="37"/>
        <v>0</v>
      </c>
      <c r="AF205">
        <f t="shared" si="37"/>
        <v>0</v>
      </c>
      <c r="AG205">
        <f t="shared" si="37"/>
        <v>0</v>
      </c>
      <c r="AH205">
        <f t="shared" si="37"/>
        <v>0</v>
      </c>
      <c r="AI205">
        <f t="shared" si="37"/>
        <v>8</v>
      </c>
      <c r="AJ205">
        <f t="shared" si="37"/>
        <v>0</v>
      </c>
      <c r="AK205">
        <f t="shared" si="37"/>
        <v>0</v>
      </c>
      <c r="AL205">
        <f t="shared" si="37"/>
        <v>32</v>
      </c>
      <c r="AM205">
        <f t="shared" si="37"/>
        <v>40</v>
      </c>
      <c r="AN205">
        <f t="shared" si="37"/>
        <v>0</v>
      </c>
      <c r="AO205">
        <f t="shared" si="37"/>
        <v>0</v>
      </c>
    </row>
    <row r="206" spans="3:41">
      <c r="C206" s="5" t="s">
        <v>252</v>
      </c>
      <c r="G206">
        <f>G202+G203+G204+G205</f>
        <v>526</v>
      </c>
      <c r="H206">
        <f>H202+H203+H204+H205</f>
        <v>644</v>
      </c>
      <c r="I206">
        <f t="shared" ref="H206:AO206" si="38">I202+I203+I204+I205</f>
        <v>380</v>
      </c>
      <c r="J206">
        <f t="shared" si="38"/>
        <v>322</v>
      </c>
      <c r="K206">
        <f t="shared" si="38"/>
        <v>670</v>
      </c>
      <c r="L206">
        <f t="shared" si="38"/>
        <v>346</v>
      </c>
      <c r="M206">
        <f t="shared" si="38"/>
        <v>214</v>
      </c>
      <c r="N206">
        <f t="shared" si="38"/>
        <v>1782</v>
      </c>
      <c r="O206">
        <f t="shared" si="38"/>
        <v>492</v>
      </c>
      <c r="P206">
        <f t="shared" si="38"/>
        <v>458</v>
      </c>
      <c r="Q206">
        <f t="shared" si="38"/>
        <v>458</v>
      </c>
      <c r="R206">
        <f t="shared" si="38"/>
        <v>302</v>
      </c>
      <c r="S206">
        <f t="shared" si="38"/>
        <v>304</v>
      </c>
      <c r="T206">
        <f t="shared" si="38"/>
        <v>212</v>
      </c>
      <c r="U206">
        <f t="shared" si="38"/>
        <v>308</v>
      </c>
      <c r="V206">
        <f t="shared" si="38"/>
        <v>0</v>
      </c>
      <c r="W206">
        <f t="shared" si="38"/>
        <v>656</v>
      </c>
      <c r="X206">
        <f t="shared" si="38"/>
        <v>1044</v>
      </c>
      <c r="Y206">
        <f t="shared" si="38"/>
        <v>606</v>
      </c>
      <c r="Z206">
        <f t="shared" si="38"/>
        <v>130</v>
      </c>
      <c r="AA206">
        <f t="shared" si="38"/>
        <v>0</v>
      </c>
      <c r="AB206">
        <f t="shared" si="38"/>
        <v>642</v>
      </c>
      <c r="AC206">
        <f t="shared" si="38"/>
        <v>5304</v>
      </c>
      <c r="AD206">
        <f t="shared" si="38"/>
        <v>13320</v>
      </c>
      <c r="AE206">
        <f t="shared" si="38"/>
        <v>582</v>
      </c>
      <c r="AF206">
        <f t="shared" si="38"/>
        <v>512</v>
      </c>
      <c r="AG206">
        <f t="shared" si="38"/>
        <v>508</v>
      </c>
      <c r="AH206">
        <f t="shared" si="38"/>
        <v>184</v>
      </c>
      <c r="AI206">
        <f t="shared" si="38"/>
        <v>866</v>
      </c>
      <c r="AJ206">
        <f t="shared" si="38"/>
        <v>1192</v>
      </c>
      <c r="AK206">
        <f t="shared" si="38"/>
        <v>594</v>
      </c>
      <c r="AL206">
        <f t="shared" si="38"/>
        <v>918</v>
      </c>
      <c r="AM206">
        <f t="shared" si="38"/>
        <v>1046</v>
      </c>
      <c r="AN206">
        <f t="shared" si="38"/>
        <v>248</v>
      </c>
      <c r="AO206">
        <f t="shared" si="38"/>
        <v>516</v>
      </c>
    </row>
  </sheetData>
  <mergeCells count="4">
    <mergeCell ref="A25:A39"/>
    <mergeCell ref="A41:A43"/>
    <mergeCell ref="A71:A80"/>
    <mergeCell ref="A103:A10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3"/>
  <sheetViews>
    <sheetView topLeftCell="A34" workbookViewId="0">
      <selection activeCell="N44" sqref="N44"/>
    </sheetView>
  </sheetViews>
  <sheetFormatPr defaultColWidth="8.88888888888889" defaultRowHeight="14.4"/>
  <cols>
    <col min="2" max="9" width="12.8888888888889"/>
    <col min="10" max="10" width="11.7777777777778"/>
    <col min="11" max="11" width="12.8888888888889"/>
    <col min="12" max="12" width="15.1111111111111" customWidth="1"/>
    <col min="13" max="25" width="12.8888888888889"/>
  </cols>
  <sheetData>
    <row r="1" spans="3:18">
      <c r="C1" t="s">
        <v>248</v>
      </c>
      <c r="D1" t="s">
        <v>249</v>
      </c>
      <c r="E1" t="s">
        <v>250</v>
      </c>
      <c r="F1" t="s">
        <v>251</v>
      </c>
      <c r="G1" t="s">
        <v>252</v>
      </c>
      <c r="L1" t="s">
        <v>248</v>
      </c>
      <c r="N1" t="s">
        <v>249</v>
      </c>
      <c r="P1" t="s">
        <v>250</v>
      </c>
      <c r="R1" t="s">
        <v>253</v>
      </c>
    </row>
    <row r="2" spans="1:25">
      <c r="A2" s="5" t="s">
        <v>5</v>
      </c>
      <c r="B2">
        <v>5</v>
      </c>
      <c r="C2">
        <v>264</v>
      </c>
      <c r="D2">
        <v>228</v>
      </c>
      <c r="E2">
        <v>34</v>
      </c>
      <c r="F2">
        <v>0</v>
      </c>
      <c r="G2">
        <v>526</v>
      </c>
      <c r="J2" s="5" t="s">
        <v>5</v>
      </c>
      <c r="K2">
        <v>5</v>
      </c>
      <c r="L2">
        <v>264</v>
      </c>
      <c r="M2" s="15">
        <f>SUM(M3:M8)/(K8-K2)</f>
        <v>235.589743589744</v>
      </c>
      <c r="N2">
        <v>228</v>
      </c>
      <c r="O2" s="16">
        <f>SUM(O3:O8)/(K8-K2)</f>
        <v>174.282051282051</v>
      </c>
      <c r="P2">
        <v>34</v>
      </c>
      <c r="Q2" s="17">
        <f>SUM(Q3:Q8)/(K8-K2)</f>
        <v>19.2307692307692</v>
      </c>
      <c r="R2">
        <v>0</v>
      </c>
      <c r="S2">
        <f>SUM(S3:S8)/(K8-K2)</f>
        <v>7.17948717948718</v>
      </c>
      <c r="T2" s="5" t="s">
        <v>5</v>
      </c>
      <c r="U2" s="18">
        <f>M2+O2+Q2+S2</f>
        <v>436.282051282051</v>
      </c>
      <c r="V2">
        <f>M2/U2*100</f>
        <v>53.9994122832795</v>
      </c>
      <c r="W2">
        <f>O2/U2*100</f>
        <v>39.9471054951513</v>
      </c>
      <c r="X2">
        <f>Q2/U2*100</f>
        <v>4.40787540405524</v>
      </c>
      <c r="Y2">
        <f>S2/U2*100</f>
        <v>1.64560681751396</v>
      </c>
    </row>
    <row r="3" spans="1:19">
      <c r="A3" s="5" t="s">
        <v>6</v>
      </c>
      <c r="B3">
        <v>25</v>
      </c>
      <c r="C3">
        <v>250</v>
      </c>
      <c r="D3">
        <v>278</v>
      </c>
      <c r="E3">
        <v>116</v>
      </c>
      <c r="F3">
        <v>0</v>
      </c>
      <c r="G3">
        <v>644</v>
      </c>
      <c r="J3" s="5" t="s">
        <v>6</v>
      </c>
      <c r="K3">
        <v>25</v>
      </c>
      <c r="L3">
        <v>250</v>
      </c>
      <c r="M3">
        <f>(L3+L2)/2*(K3-K2)</f>
        <v>5140</v>
      </c>
      <c r="N3">
        <v>278</v>
      </c>
      <c r="O3">
        <f>(N3+N2)/2*(K3-K2)</f>
        <v>5060</v>
      </c>
      <c r="P3">
        <v>116</v>
      </c>
      <c r="Q3">
        <f>(P3+P2)/2*(K3-K2)</f>
        <v>1500</v>
      </c>
      <c r="R3">
        <v>0</v>
      </c>
      <c r="S3">
        <f>(R3+R2)/2*(K3-K2)</f>
        <v>0</v>
      </c>
    </row>
    <row r="4" spans="1:19">
      <c r="A4" s="5" t="s">
        <v>5</v>
      </c>
      <c r="B4">
        <v>50</v>
      </c>
      <c r="C4">
        <v>162</v>
      </c>
      <c r="D4">
        <v>186</v>
      </c>
      <c r="E4">
        <v>32</v>
      </c>
      <c r="F4">
        <v>0</v>
      </c>
      <c r="G4">
        <v>380</v>
      </c>
      <c r="J4" s="5" t="s">
        <v>5</v>
      </c>
      <c r="K4">
        <v>50</v>
      </c>
      <c r="L4">
        <v>162</v>
      </c>
      <c r="M4">
        <f>(L4+L3)/2*(K4-K3)</f>
        <v>5150</v>
      </c>
      <c r="N4">
        <v>186</v>
      </c>
      <c r="O4">
        <f>(N4+N3)/2*(K4-K3)</f>
        <v>5800</v>
      </c>
      <c r="P4">
        <v>32</v>
      </c>
      <c r="Q4">
        <f>(P4+P3)/2*(K4-K3)</f>
        <v>1850</v>
      </c>
      <c r="R4">
        <v>0</v>
      </c>
      <c r="S4">
        <f>(R4+R3)/2*(K4-K3)</f>
        <v>0</v>
      </c>
    </row>
    <row r="5" spans="1:19">
      <c r="A5" s="5" t="s">
        <v>6</v>
      </c>
      <c r="B5">
        <v>75</v>
      </c>
      <c r="C5">
        <v>142</v>
      </c>
      <c r="D5">
        <v>172</v>
      </c>
      <c r="E5">
        <v>0</v>
      </c>
      <c r="F5">
        <v>8</v>
      </c>
      <c r="G5">
        <v>322</v>
      </c>
      <c r="J5" s="5" t="s">
        <v>6</v>
      </c>
      <c r="K5">
        <v>75</v>
      </c>
      <c r="L5">
        <v>142</v>
      </c>
      <c r="M5">
        <f t="shared" ref="M5:M15" si="0">(L5+L4)/2*(K5-K4)</f>
        <v>3800</v>
      </c>
      <c r="N5">
        <v>172</v>
      </c>
      <c r="O5">
        <f t="shared" ref="O5:O15" si="1">(N5+N4)/2*(K5-K4)</f>
        <v>4475</v>
      </c>
      <c r="P5">
        <v>0</v>
      </c>
      <c r="Q5">
        <f t="shared" ref="Q5:Q15" si="2">(P5+P4)/2*(K5-K4)</f>
        <v>400</v>
      </c>
      <c r="R5">
        <v>8</v>
      </c>
      <c r="S5">
        <f t="shared" ref="S5:S15" si="3">(R5+R4)/2*(K5-K4)</f>
        <v>100</v>
      </c>
    </row>
    <row r="6" spans="1:19">
      <c r="A6" s="5" t="s">
        <v>6</v>
      </c>
      <c r="B6">
        <v>100</v>
      </c>
      <c r="C6">
        <v>410</v>
      </c>
      <c r="D6">
        <v>260</v>
      </c>
      <c r="E6">
        <v>0</v>
      </c>
      <c r="F6">
        <v>0</v>
      </c>
      <c r="G6">
        <v>670</v>
      </c>
      <c r="J6" s="5" t="s">
        <v>6</v>
      </c>
      <c r="K6">
        <v>100</v>
      </c>
      <c r="L6">
        <v>410</v>
      </c>
      <c r="M6">
        <f t="shared" si="0"/>
        <v>6900</v>
      </c>
      <c r="N6">
        <v>260</v>
      </c>
      <c r="O6">
        <f t="shared" si="1"/>
        <v>5400</v>
      </c>
      <c r="P6">
        <v>0</v>
      </c>
      <c r="Q6">
        <f t="shared" si="2"/>
        <v>0</v>
      </c>
      <c r="R6">
        <v>0</v>
      </c>
      <c r="S6">
        <f t="shared" si="3"/>
        <v>100</v>
      </c>
    </row>
    <row r="7" spans="1:19">
      <c r="A7" s="5" t="s">
        <v>6</v>
      </c>
      <c r="B7">
        <v>150</v>
      </c>
      <c r="C7">
        <v>236</v>
      </c>
      <c r="D7">
        <v>86</v>
      </c>
      <c r="E7">
        <v>0</v>
      </c>
      <c r="F7">
        <v>24</v>
      </c>
      <c r="G7">
        <v>346</v>
      </c>
      <c r="J7" s="5" t="s">
        <v>6</v>
      </c>
      <c r="K7">
        <v>150</v>
      </c>
      <c r="L7">
        <v>236</v>
      </c>
      <c r="M7">
        <f t="shared" si="0"/>
        <v>16150</v>
      </c>
      <c r="N7">
        <v>86</v>
      </c>
      <c r="O7">
        <f t="shared" si="1"/>
        <v>8650</v>
      </c>
      <c r="P7">
        <v>0</v>
      </c>
      <c r="Q7">
        <f t="shared" si="2"/>
        <v>0</v>
      </c>
      <c r="R7">
        <v>24</v>
      </c>
      <c r="S7">
        <f t="shared" si="3"/>
        <v>600</v>
      </c>
    </row>
    <row r="8" spans="1:19">
      <c r="A8" s="5" t="s">
        <v>6</v>
      </c>
      <c r="B8">
        <v>200</v>
      </c>
      <c r="C8">
        <v>116</v>
      </c>
      <c r="D8">
        <v>98</v>
      </c>
      <c r="E8">
        <v>0</v>
      </c>
      <c r="F8">
        <v>0</v>
      </c>
      <c r="G8">
        <v>214</v>
      </c>
      <c r="J8" s="5" t="s">
        <v>6</v>
      </c>
      <c r="K8">
        <v>200</v>
      </c>
      <c r="L8">
        <v>116</v>
      </c>
      <c r="M8">
        <f t="shared" si="0"/>
        <v>8800</v>
      </c>
      <c r="N8">
        <v>98</v>
      </c>
      <c r="O8">
        <f t="shared" si="1"/>
        <v>4600</v>
      </c>
      <c r="P8">
        <v>0</v>
      </c>
      <c r="Q8">
        <f t="shared" si="2"/>
        <v>0</v>
      </c>
      <c r="R8">
        <v>0</v>
      </c>
      <c r="S8">
        <f t="shared" si="3"/>
        <v>600</v>
      </c>
    </row>
    <row r="9" spans="1:25">
      <c r="A9" s="9" t="s">
        <v>7</v>
      </c>
      <c r="B9">
        <v>5</v>
      </c>
      <c r="C9">
        <v>140</v>
      </c>
      <c r="D9">
        <v>1628</v>
      </c>
      <c r="E9">
        <v>14</v>
      </c>
      <c r="F9">
        <v>0</v>
      </c>
      <c r="G9">
        <v>1782</v>
      </c>
      <c r="J9" s="9" t="s">
        <v>7</v>
      </c>
      <c r="K9">
        <v>5</v>
      </c>
      <c r="L9">
        <v>140</v>
      </c>
      <c r="M9" s="15">
        <f>SUM(M10:M15)/(K15-K9)</f>
        <v>215</v>
      </c>
      <c r="N9">
        <v>1628</v>
      </c>
      <c r="O9" s="16">
        <f>SUM(O10:O15)/(K15-K9)</f>
        <v>205.897435897436</v>
      </c>
      <c r="P9">
        <v>14</v>
      </c>
      <c r="Q9" s="17">
        <f>SUM(Q10:Q15)/(K15-K9)</f>
        <v>1.74358974358974</v>
      </c>
      <c r="R9">
        <v>0</v>
      </c>
      <c r="S9">
        <f>SUM(S10:S15)/(K15-K9)</f>
        <v>6.15384615384615</v>
      </c>
      <c r="T9" s="9" t="s">
        <v>7</v>
      </c>
      <c r="U9" s="18">
        <f>M9+O9+Q9+S9</f>
        <v>428.794871794872</v>
      </c>
      <c r="V9">
        <f>M9/U9*100</f>
        <v>50.1405250254141</v>
      </c>
      <c r="W9">
        <f>O9/U9*100</f>
        <v>48.0177001734139</v>
      </c>
      <c r="X9">
        <f>Q9/U9*100</f>
        <v>0.406625605453566</v>
      </c>
      <c r="Y9">
        <f>S9/U9*100</f>
        <v>1.43514919571847</v>
      </c>
    </row>
    <row r="10" spans="1:19">
      <c r="A10" s="9" t="s">
        <v>7</v>
      </c>
      <c r="B10">
        <v>25</v>
      </c>
      <c r="C10">
        <v>220</v>
      </c>
      <c r="D10">
        <v>272</v>
      </c>
      <c r="E10">
        <v>0</v>
      </c>
      <c r="F10">
        <v>0</v>
      </c>
      <c r="G10">
        <v>492</v>
      </c>
      <c r="J10" s="9" t="s">
        <v>7</v>
      </c>
      <c r="K10">
        <v>25</v>
      </c>
      <c r="L10">
        <v>220</v>
      </c>
      <c r="M10">
        <f t="shared" si="0"/>
        <v>3600</v>
      </c>
      <c r="N10">
        <v>272</v>
      </c>
      <c r="O10">
        <f t="shared" si="1"/>
        <v>19000</v>
      </c>
      <c r="P10">
        <v>0</v>
      </c>
      <c r="Q10">
        <f t="shared" si="2"/>
        <v>140</v>
      </c>
      <c r="R10">
        <v>0</v>
      </c>
      <c r="S10">
        <f t="shared" si="3"/>
        <v>0</v>
      </c>
    </row>
    <row r="11" spans="1:19">
      <c r="A11" s="9" t="s">
        <v>8</v>
      </c>
      <c r="B11">
        <v>50</v>
      </c>
      <c r="C11">
        <v>260</v>
      </c>
      <c r="D11">
        <v>182</v>
      </c>
      <c r="E11">
        <v>8</v>
      </c>
      <c r="F11">
        <v>8</v>
      </c>
      <c r="G11">
        <v>458</v>
      </c>
      <c r="J11" s="9" t="s">
        <v>8</v>
      </c>
      <c r="K11">
        <v>50</v>
      </c>
      <c r="L11">
        <v>260</v>
      </c>
      <c r="M11">
        <f t="shared" si="0"/>
        <v>6000</v>
      </c>
      <c r="N11">
        <v>182</v>
      </c>
      <c r="O11">
        <f t="shared" si="1"/>
        <v>5675</v>
      </c>
      <c r="P11">
        <v>8</v>
      </c>
      <c r="Q11">
        <f t="shared" si="2"/>
        <v>100</v>
      </c>
      <c r="R11">
        <v>8</v>
      </c>
      <c r="S11">
        <f t="shared" si="3"/>
        <v>100</v>
      </c>
    </row>
    <row r="12" spans="1:19">
      <c r="A12" s="9" t="s">
        <v>8</v>
      </c>
      <c r="B12">
        <v>75</v>
      </c>
      <c r="C12">
        <v>266</v>
      </c>
      <c r="D12">
        <v>184</v>
      </c>
      <c r="E12">
        <v>0</v>
      </c>
      <c r="F12">
        <v>8</v>
      </c>
      <c r="G12">
        <v>458</v>
      </c>
      <c r="J12" s="9" t="s">
        <v>8</v>
      </c>
      <c r="K12">
        <v>75</v>
      </c>
      <c r="L12">
        <v>266</v>
      </c>
      <c r="M12">
        <f t="shared" si="0"/>
        <v>6575</v>
      </c>
      <c r="N12">
        <v>184</v>
      </c>
      <c r="O12">
        <f t="shared" si="1"/>
        <v>4575</v>
      </c>
      <c r="P12">
        <v>0</v>
      </c>
      <c r="Q12">
        <f t="shared" si="2"/>
        <v>100</v>
      </c>
      <c r="R12">
        <v>8</v>
      </c>
      <c r="S12">
        <f t="shared" si="3"/>
        <v>200</v>
      </c>
    </row>
    <row r="13" spans="1:19">
      <c r="A13" s="9" t="s">
        <v>8</v>
      </c>
      <c r="B13">
        <v>100</v>
      </c>
      <c r="C13">
        <v>226</v>
      </c>
      <c r="D13">
        <v>76</v>
      </c>
      <c r="E13">
        <v>0</v>
      </c>
      <c r="F13">
        <v>0</v>
      </c>
      <c r="G13">
        <v>302</v>
      </c>
      <c r="J13" s="9" t="s">
        <v>8</v>
      </c>
      <c r="K13">
        <v>100</v>
      </c>
      <c r="L13">
        <v>226</v>
      </c>
      <c r="M13">
        <f t="shared" si="0"/>
        <v>6150</v>
      </c>
      <c r="N13">
        <v>76</v>
      </c>
      <c r="O13">
        <f t="shared" si="1"/>
        <v>3250</v>
      </c>
      <c r="P13">
        <v>0</v>
      </c>
      <c r="Q13">
        <f t="shared" si="2"/>
        <v>0</v>
      </c>
      <c r="R13">
        <v>0</v>
      </c>
      <c r="S13">
        <f t="shared" si="3"/>
        <v>100</v>
      </c>
    </row>
    <row r="14" spans="1:19">
      <c r="A14" s="9" t="s">
        <v>8</v>
      </c>
      <c r="B14">
        <v>150</v>
      </c>
      <c r="C14">
        <v>234</v>
      </c>
      <c r="D14">
        <v>54</v>
      </c>
      <c r="E14">
        <v>0</v>
      </c>
      <c r="F14">
        <v>16</v>
      </c>
      <c r="G14">
        <v>304</v>
      </c>
      <c r="J14" s="9" t="s">
        <v>8</v>
      </c>
      <c r="K14">
        <v>150</v>
      </c>
      <c r="L14">
        <v>234</v>
      </c>
      <c r="M14">
        <f t="shared" si="0"/>
        <v>11500</v>
      </c>
      <c r="N14">
        <v>54</v>
      </c>
      <c r="O14">
        <f t="shared" si="1"/>
        <v>3250</v>
      </c>
      <c r="P14">
        <v>0</v>
      </c>
      <c r="Q14">
        <f t="shared" si="2"/>
        <v>0</v>
      </c>
      <c r="R14">
        <v>16</v>
      </c>
      <c r="S14">
        <f t="shared" si="3"/>
        <v>400</v>
      </c>
    </row>
    <row r="15" spans="1:19">
      <c r="A15" s="9" t="s">
        <v>8</v>
      </c>
      <c r="B15">
        <v>200</v>
      </c>
      <c r="C15">
        <v>90</v>
      </c>
      <c r="D15">
        <v>122</v>
      </c>
      <c r="E15">
        <v>0</v>
      </c>
      <c r="F15">
        <v>0</v>
      </c>
      <c r="G15">
        <v>212</v>
      </c>
      <c r="J15" s="9" t="s">
        <v>8</v>
      </c>
      <c r="K15">
        <v>200</v>
      </c>
      <c r="L15">
        <v>90</v>
      </c>
      <c r="M15">
        <f t="shared" si="0"/>
        <v>8100</v>
      </c>
      <c r="N15">
        <v>122</v>
      </c>
      <c r="O15">
        <f t="shared" si="1"/>
        <v>4400</v>
      </c>
      <c r="P15">
        <v>0</v>
      </c>
      <c r="Q15">
        <f t="shared" si="2"/>
        <v>0</v>
      </c>
      <c r="R15">
        <v>0</v>
      </c>
      <c r="S15">
        <f t="shared" si="3"/>
        <v>400</v>
      </c>
    </row>
    <row r="16" spans="1:25">
      <c r="A16" s="10" t="s">
        <v>9</v>
      </c>
      <c r="B16">
        <v>5</v>
      </c>
      <c r="C16">
        <v>138</v>
      </c>
      <c r="D16">
        <v>170</v>
      </c>
      <c r="E16">
        <v>0</v>
      </c>
      <c r="F16">
        <v>0</v>
      </c>
      <c r="G16">
        <v>308</v>
      </c>
      <c r="J16" s="10" t="s">
        <v>9</v>
      </c>
      <c r="K16">
        <v>5</v>
      </c>
      <c r="L16">
        <v>138</v>
      </c>
      <c r="M16" s="15">
        <f>SUM(M17:M22)/(K22-K16)</f>
        <v>165.153846153846</v>
      </c>
      <c r="N16">
        <v>170</v>
      </c>
      <c r="O16" s="16">
        <f>SUM(O17:O22)/(K22-K16)</f>
        <v>168.717948717949</v>
      </c>
      <c r="P16">
        <v>0</v>
      </c>
      <c r="Q16" s="17">
        <f>SUM(Q17:Q22)/(K22-K16)</f>
        <v>33.3333333333333</v>
      </c>
      <c r="R16">
        <v>0</v>
      </c>
      <c r="S16">
        <f>SUM(S17:S22)/(K22-K16)</f>
        <v>16.4102564102564</v>
      </c>
      <c r="T16" s="10" t="s">
        <v>9</v>
      </c>
      <c r="U16" s="18">
        <f>M16+O16+Q16+S16</f>
        <v>383.615384615385</v>
      </c>
      <c r="V16">
        <f>M16/U16*100</f>
        <v>43.0519350310808</v>
      </c>
      <c r="W16">
        <f>O16/U16*100</f>
        <v>43.9810173116771</v>
      </c>
      <c r="X16">
        <f>Q16/U16*100</f>
        <v>8.68925873938907</v>
      </c>
      <c r="Y16">
        <f>S16/U16*100</f>
        <v>4.27778891785308</v>
      </c>
    </row>
    <row r="17" spans="1:19">
      <c r="A17" s="10" t="s">
        <v>9</v>
      </c>
      <c r="B17">
        <v>25</v>
      </c>
      <c r="C17">
        <v>0</v>
      </c>
      <c r="D17">
        <v>0</v>
      </c>
      <c r="E17">
        <v>0</v>
      </c>
      <c r="F17">
        <v>0</v>
      </c>
      <c r="G17">
        <v>0</v>
      </c>
      <c r="J17" s="10" t="s">
        <v>9</v>
      </c>
      <c r="K17">
        <v>25</v>
      </c>
      <c r="L17">
        <v>0</v>
      </c>
      <c r="M17">
        <f t="shared" ref="M17:M22" si="4">(L17+L16)/2*(K17-K16)</f>
        <v>1380</v>
      </c>
      <c r="N17">
        <v>0</v>
      </c>
      <c r="O17">
        <f t="shared" ref="O17:O22" si="5">(N17+N16)/2*(K17-K16)</f>
        <v>1700</v>
      </c>
      <c r="P17">
        <v>0</v>
      </c>
      <c r="Q17">
        <f t="shared" ref="Q17:Q22" si="6">(P17+P16)/2*(K17-K16)</f>
        <v>0</v>
      </c>
      <c r="R17">
        <v>0</v>
      </c>
      <c r="S17">
        <f t="shared" ref="S17:S22" si="7">(R17+R16)/2*(K17-K16)</f>
        <v>0</v>
      </c>
    </row>
    <row r="18" spans="1:19">
      <c r="A18" s="10" t="s">
        <v>9</v>
      </c>
      <c r="B18">
        <v>50</v>
      </c>
      <c r="C18">
        <v>134</v>
      </c>
      <c r="D18">
        <v>238</v>
      </c>
      <c r="E18">
        <v>260</v>
      </c>
      <c r="F18">
        <v>24</v>
      </c>
      <c r="G18">
        <v>656</v>
      </c>
      <c r="J18" s="10" t="s">
        <v>9</v>
      </c>
      <c r="K18">
        <v>50</v>
      </c>
      <c r="L18">
        <v>134</v>
      </c>
      <c r="M18">
        <f t="shared" si="4"/>
        <v>1675</v>
      </c>
      <c r="N18">
        <v>238</v>
      </c>
      <c r="O18">
        <f t="shared" si="5"/>
        <v>2975</v>
      </c>
      <c r="P18">
        <v>260</v>
      </c>
      <c r="Q18">
        <f t="shared" si="6"/>
        <v>3250</v>
      </c>
      <c r="R18">
        <v>24</v>
      </c>
      <c r="S18">
        <f t="shared" si="7"/>
        <v>300</v>
      </c>
    </row>
    <row r="19" spans="1:19">
      <c r="A19" s="10" t="s">
        <v>9</v>
      </c>
      <c r="B19">
        <v>75</v>
      </c>
      <c r="C19">
        <v>402</v>
      </c>
      <c r="D19">
        <v>578</v>
      </c>
      <c r="E19">
        <v>0</v>
      </c>
      <c r="F19">
        <v>64</v>
      </c>
      <c r="G19">
        <v>1044</v>
      </c>
      <c r="J19" s="10" t="s">
        <v>9</v>
      </c>
      <c r="K19">
        <v>75</v>
      </c>
      <c r="L19">
        <v>402</v>
      </c>
      <c r="M19">
        <f t="shared" si="4"/>
        <v>6700</v>
      </c>
      <c r="N19">
        <v>578</v>
      </c>
      <c r="O19">
        <f t="shared" si="5"/>
        <v>10200</v>
      </c>
      <c r="P19">
        <v>0</v>
      </c>
      <c r="Q19">
        <f t="shared" si="6"/>
        <v>3250</v>
      </c>
      <c r="R19">
        <v>64</v>
      </c>
      <c r="S19">
        <f t="shared" si="7"/>
        <v>1100</v>
      </c>
    </row>
    <row r="20" spans="1:19">
      <c r="A20" s="10" t="s">
        <v>10</v>
      </c>
      <c r="B20">
        <v>100</v>
      </c>
      <c r="C20">
        <v>366</v>
      </c>
      <c r="D20">
        <v>224</v>
      </c>
      <c r="E20">
        <v>0</v>
      </c>
      <c r="F20">
        <v>16</v>
      </c>
      <c r="G20">
        <v>606</v>
      </c>
      <c r="J20" s="10" t="s">
        <v>10</v>
      </c>
      <c r="K20">
        <v>100</v>
      </c>
      <c r="L20">
        <v>366</v>
      </c>
      <c r="M20">
        <f t="shared" si="4"/>
        <v>9600</v>
      </c>
      <c r="N20">
        <v>224</v>
      </c>
      <c r="O20">
        <f t="shared" si="5"/>
        <v>10025</v>
      </c>
      <c r="P20">
        <v>0</v>
      </c>
      <c r="Q20">
        <f t="shared" si="6"/>
        <v>0</v>
      </c>
      <c r="R20">
        <v>16</v>
      </c>
      <c r="S20">
        <f t="shared" si="7"/>
        <v>1000</v>
      </c>
    </row>
    <row r="21" spans="1:19">
      <c r="A21" s="10" t="s">
        <v>10</v>
      </c>
      <c r="B21">
        <v>150</v>
      </c>
      <c r="C21">
        <v>74</v>
      </c>
      <c r="D21">
        <v>48</v>
      </c>
      <c r="E21">
        <v>0</v>
      </c>
      <c r="F21">
        <v>8</v>
      </c>
      <c r="G21">
        <v>130</v>
      </c>
      <c r="J21" s="10" t="s">
        <v>10</v>
      </c>
      <c r="K21">
        <v>150</v>
      </c>
      <c r="L21">
        <v>74</v>
      </c>
      <c r="M21">
        <f t="shared" si="4"/>
        <v>11000</v>
      </c>
      <c r="N21">
        <v>48</v>
      </c>
      <c r="O21">
        <f t="shared" si="5"/>
        <v>6800</v>
      </c>
      <c r="P21">
        <v>0</v>
      </c>
      <c r="Q21">
        <f t="shared" si="6"/>
        <v>0</v>
      </c>
      <c r="R21">
        <v>8</v>
      </c>
      <c r="S21">
        <f t="shared" si="7"/>
        <v>600</v>
      </c>
    </row>
    <row r="22" spans="1:19">
      <c r="A22" s="10" t="s">
        <v>9</v>
      </c>
      <c r="B22">
        <v>200</v>
      </c>
      <c r="C22">
        <v>0</v>
      </c>
      <c r="D22">
        <v>0</v>
      </c>
      <c r="E22">
        <v>0</v>
      </c>
      <c r="F22">
        <v>0</v>
      </c>
      <c r="G22">
        <v>0</v>
      </c>
      <c r="J22" s="10" t="s">
        <v>9</v>
      </c>
      <c r="K22">
        <v>200</v>
      </c>
      <c r="L22">
        <v>0</v>
      </c>
      <c r="M22">
        <f t="shared" si="4"/>
        <v>1850</v>
      </c>
      <c r="N22">
        <v>0</v>
      </c>
      <c r="O22">
        <f t="shared" si="5"/>
        <v>1200</v>
      </c>
      <c r="P22">
        <v>0</v>
      </c>
      <c r="Q22">
        <f t="shared" si="6"/>
        <v>0</v>
      </c>
      <c r="R22">
        <v>0</v>
      </c>
      <c r="S22">
        <f t="shared" si="7"/>
        <v>200</v>
      </c>
    </row>
    <row r="23" spans="1:25">
      <c r="A23" s="11" t="s">
        <v>11</v>
      </c>
      <c r="B23">
        <v>5</v>
      </c>
      <c r="C23">
        <v>110</v>
      </c>
      <c r="D23">
        <v>348</v>
      </c>
      <c r="E23">
        <v>184</v>
      </c>
      <c r="F23">
        <v>0</v>
      </c>
      <c r="G23">
        <v>642</v>
      </c>
      <c r="J23" s="11" t="s">
        <v>11</v>
      </c>
      <c r="K23">
        <v>5</v>
      </c>
      <c r="L23">
        <v>110</v>
      </c>
      <c r="M23" s="15">
        <f>SUM(M24:M29)/(K29-K23)</f>
        <v>217.128205128205</v>
      </c>
      <c r="N23">
        <v>348</v>
      </c>
      <c r="O23" s="16">
        <f>SUM(O24:O29)/(K29-K23)</f>
        <v>301.923076923077</v>
      </c>
      <c r="P23">
        <v>184</v>
      </c>
      <c r="Q23" s="17">
        <f>SUM(Q24:Q29)/(K29-K23)</f>
        <v>2158.30769230769</v>
      </c>
      <c r="R23">
        <v>0</v>
      </c>
      <c r="S23">
        <f>SUM(S24:S29)/(K29-K23)</f>
        <v>6.15384615384615</v>
      </c>
      <c r="T23" s="11" t="s">
        <v>11</v>
      </c>
      <c r="U23" s="18">
        <f>M23+O23+Q23+S23</f>
        <v>2683.51282051282</v>
      </c>
      <c r="V23">
        <f>M23/U23*100</f>
        <v>8.09119313567177</v>
      </c>
      <c r="W23">
        <f>O23/U23*100</f>
        <v>11.2510391087075</v>
      </c>
      <c r="X23">
        <f>Q23/U23*100</f>
        <v>80.4284472132776</v>
      </c>
      <c r="Y23">
        <f>S23/U23*100</f>
        <v>0.229320542343083</v>
      </c>
    </row>
    <row r="24" spans="1:19">
      <c r="A24" s="11" t="s">
        <v>11</v>
      </c>
      <c r="B24">
        <v>25</v>
      </c>
      <c r="C24">
        <v>154</v>
      </c>
      <c r="D24">
        <v>242</v>
      </c>
      <c r="E24">
        <v>4908</v>
      </c>
      <c r="F24">
        <v>0</v>
      </c>
      <c r="G24">
        <v>5304</v>
      </c>
      <c r="J24" s="11" t="s">
        <v>11</v>
      </c>
      <c r="K24">
        <v>25</v>
      </c>
      <c r="L24">
        <v>154</v>
      </c>
      <c r="M24">
        <f t="shared" ref="M24:M29" si="8">(L24+L23)/2*(K24-K23)</f>
        <v>2640</v>
      </c>
      <c r="N24">
        <v>242</v>
      </c>
      <c r="O24">
        <f t="shared" ref="O24:O29" si="9">(N24+N23)/2*(K24-K23)</f>
        <v>5900</v>
      </c>
      <c r="P24">
        <v>4908</v>
      </c>
      <c r="Q24">
        <f t="shared" ref="Q24:Q29" si="10">(P24+P23)/2*(K24-K23)</f>
        <v>50920</v>
      </c>
      <c r="R24">
        <v>0</v>
      </c>
      <c r="S24">
        <f t="shared" ref="S24:S29" si="11">(R24+R23)/2*(K24-K23)</f>
        <v>0</v>
      </c>
    </row>
    <row r="25" spans="1:19">
      <c r="A25" s="11" t="s">
        <v>11</v>
      </c>
      <c r="B25">
        <v>50</v>
      </c>
      <c r="C25">
        <v>388</v>
      </c>
      <c r="D25">
        <v>540</v>
      </c>
      <c r="E25">
        <v>12344</v>
      </c>
      <c r="F25">
        <v>48</v>
      </c>
      <c r="G25">
        <v>13320</v>
      </c>
      <c r="J25" s="11" t="s">
        <v>11</v>
      </c>
      <c r="K25">
        <v>50</v>
      </c>
      <c r="L25">
        <v>388</v>
      </c>
      <c r="M25">
        <f t="shared" si="8"/>
        <v>6775</v>
      </c>
      <c r="N25">
        <v>540</v>
      </c>
      <c r="O25">
        <f t="shared" si="9"/>
        <v>9775</v>
      </c>
      <c r="P25">
        <v>12344</v>
      </c>
      <c r="Q25">
        <f t="shared" si="10"/>
        <v>215650</v>
      </c>
      <c r="R25">
        <v>48</v>
      </c>
      <c r="S25">
        <f t="shared" si="11"/>
        <v>600</v>
      </c>
    </row>
    <row r="26" spans="1:19">
      <c r="A26" s="11" t="s">
        <v>11</v>
      </c>
      <c r="B26">
        <v>75</v>
      </c>
      <c r="C26">
        <v>352</v>
      </c>
      <c r="D26">
        <v>240</v>
      </c>
      <c r="E26">
        <v>0</v>
      </c>
      <c r="F26">
        <v>0</v>
      </c>
      <c r="G26">
        <v>592</v>
      </c>
      <c r="J26" s="11" t="s">
        <v>11</v>
      </c>
      <c r="K26">
        <v>75</v>
      </c>
      <c r="L26">
        <v>352</v>
      </c>
      <c r="M26">
        <f t="shared" si="8"/>
        <v>9250</v>
      </c>
      <c r="N26">
        <v>240</v>
      </c>
      <c r="O26">
        <f t="shared" si="9"/>
        <v>9750</v>
      </c>
      <c r="P26">
        <v>0</v>
      </c>
      <c r="Q26">
        <f t="shared" si="10"/>
        <v>154300</v>
      </c>
      <c r="R26">
        <v>0</v>
      </c>
      <c r="S26">
        <f t="shared" si="11"/>
        <v>600</v>
      </c>
    </row>
    <row r="27" spans="1:19">
      <c r="A27" s="11" t="s">
        <v>11</v>
      </c>
      <c r="B27">
        <v>100</v>
      </c>
      <c r="C27">
        <v>330</v>
      </c>
      <c r="D27">
        <v>196</v>
      </c>
      <c r="E27">
        <v>0</v>
      </c>
      <c r="F27">
        <v>0</v>
      </c>
      <c r="G27">
        <v>526</v>
      </c>
      <c r="J27" s="11" t="s">
        <v>11</v>
      </c>
      <c r="K27">
        <v>100</v>
      </c>
      <c r="L27">
        <v>330</v>
      </c>
      <c r="M27">
        <f t="shared" si="8"/>
        <v>8525</v>
      </c>
      <c r="N27">
        <v>196</v>
      </c>
      <c r="O27">
        <f t="shared" si="9"/>
        <v>5450</v>
      </c>
      <c r="P27">
        <v>0</v>
      </c>
      <c r="Q27">
        <f t="shared" si="10"/>
        <v>0</v>
      </c>
      <c r="R27">
        <v>0</v>
      </c>
      <c r="S27">
        <f t="shared" si="11"/>
        <v>0</v>
      </c>
    </row>
    <row r="28" spans="1:19">
      <c r="A28" s="11" t="s">
        <v>11</v>
      </c>
      <c r="B28">
        <v>150</v>
      </c>
      <c r="C28">
        <v>90</v>
      </c>
      <c r="D28">
        <v>418</v>
      </c>
      <c r="E28">
        <v>0</v>
      </c>
      <c r="F28">
        <v>0</v>
      </c>
      <c r="G28">
        <v>508</v>
      </c>
      <c r="J28" s="11" t="s">
        <v>11</v>
      </c>
      <c r="K28">
        <v>150</v>
      </c>
      <c r="L28">
        <v>90</v>
      </c>
      <c r="M28">
        <f t="shared" si="8"/>
        <v>10500</v>
      </c>
      <c r="N28">
        <v>418</v>
      </c>
      <c r="O28">
        <f t="shared" si="9"/>
        <v>15350</v>
      </c>
      <c r="P28">
        <v>0</v>
      </c>
      <c r="Q28">
        <f t="shared" si="10"/>
        <v>0</v>
      </c>
      <c r="R28">
        <v>0</v>
      </c>
      <c r="S28">
        <f t="shared" si="11"/>
        <v>0</v>
      </c>
    </row>
    <row r="29" spans="1:19">
      <c r="A29" s="11" t="s">
        <v>11</v>
      </c>
      <c r="B29">
        <v>200</v>
      </c>
      <c r="C29">
        <v>96</v>
      </c>
      <c r="D29">
        <v>88</v>
      </c>
      <c r="E29">
        <v>0</v>
      </c>
      <c r="F29">
        <v>0</v>
      </c>
      <c r="G29">
        <v>184</v>
      </c>
      <c r="J29" s="11" t="s">
        <v>11</v>
      </c>
      <c r="K29">
        <v>200</v>
      </c>
      <c r="L29">
        <v>96</v>
      </c>
      <c r="M29">
        <f t="shared" si="8"/>
        <v>4650</v>
      </c>
      <c r="N29">
        <v>88</v>
      </c>
      <c r="O29">
        <f t="shared" si="9"/>
        <v>12650</v>
      </c>
      <c r="P29">
        <v>0</v>
      </c>
      <c r="Q29">
        <f t="shared" si="10"/>
        <v>0</v>
      </c>
      <c r="R29">
        <v>0</v>
      </c>
      <c r="S29">
        <f t="shared" si="11"/>
        <v>0</v>
      </c>
    </row>
    <row r="30" spans="1:25">
      <c r="A30" t="s">
        <v>12</v>
      </c>
      <c r="B30">
        <v>5</v>
      </c>
      <c r="C30">
        <v>278</v>
      </c>
      <c r="D30">
        <v>386</v>
      </c>
      <c r="E30">
        <v>194</v>
      </c>
      <c r="F30">
        <v>8</v>
      </c>
      <c r="G30">
        <v>866</v>
      </c>
      <c r="J30" t="s">
        <v>12</v>
      </c>
      <c r="K30">
        <v>5</v>
      </c>
      <c r="L30">
        <v>278</v>
      </c>
      <c r="M30" s="15">
        <f>SUM(M31:M36)/(K36-K30)</f>
        <v>274.871794871795</v>
      </c>
      <c r="N30">
        <v>386</v>
      </c>
      <c r="O30" s="16">
        <f>SUM(O31:O36)/(K36-K30)</f>
        <v>247.615384615385</v>
      </c>
      <c r="P30">
        <v>194</v>
      </c>
      <c r="Q30" s="17">
        <f>SUM(Q31:Q36)/(K36-K30)</f>
        <v>172</v>
      </c>
      <c r="R30">
        <v>8</v>
      </c>
      <c r="S30">
        <f>SUM(S31:S36)/(K36-K30)</f>
        <v>12.2051282051282</v>
      </c>
      <c r="T30" t="s">
        <v>12</v>
      </c>
      <c r="U30" s="18">
        <f>M30+O30+Q30+S30</f>
        <v>706.692307692308</v>
      </c>
      <c r="V30">
        <f>M30/U30*100</f>
        <v>38.8955408004064</v>
      </c>
      <c r="W30">
        <f>O30/U30*100</f>
        <v>35.0386415587243</v>
      </c>
      <c r="X30">
        <f>Q30/U30*100</f>
        <v>24.3387395232393</v>
      </c>
      <c r="Y30">
        <f>S30/U30*100</f>
        <v>1.72707811762998</v>
      </c>
    </row>
    <row r="31" spans="1:19">
      <c r="A31" t="s">
        <v>12</v>
      </c>
      <c r="B31">
        <v>25</v>
      </c>
      <c r="C31">
        <v>122</v>
      </c>
      <c r="D31">
        <v>230</v>
      </c>
      <c r="E31">
        <v>840</v>
      </c>
      <c r="F31">
        <v>0</v>
      </c>
      <c r="G31">
        <v>1192</v>
      </c>
      <c r="J31" t="s">
        <v>12</v>
      </c>
      <c r="K31">
        <v>25</v>
      </c>
      <c r="L31">
        <v>122</v>
      </c>
      <c r="M31">
        <f t="shared" ref="M31:M36" si="12">(L31+L30)/2*(K31-K30)</f>
        <v>4000</v>
      </c>
      <c r="N31">
        <v>230</v>
      </c>
      <c r="O31">
        <f t="shared" ref="O31:O36" si="13">(N31+N30)/2*(K31-K30)</f>
        <v>6160</v>
      </c>
      <c r="P31">
        <v>840</v>
      </c>
      <c r="Q31">
        <f t="shared" ref="Q31:Q36" si="14">(P31+P30)/2*(K31-K30)</f>
        <v>10340</v>
      </c>
      <c r="R31">
        <v>0</v>
      </c>
      <c r="S31">
        <f t="shared" ref="S31:S36" si="15">(R31+R30)/2*(K31-K30)</f>
        <v>80</v>
      </c>
    </row>
    <row r="32" spans="1:19">
      <c r="A32" t="s">
        <v>12</v>
      </c>
      <c r="B32">
        <v>50</v>
      </c>
      <c r="C32">
        <v>126</v>
      </c>
      <c r="D32">
        <v>304</v>
      </c>
      <c r="E32">
        <v>164</v>
      </c>
      <c r="F32">
        <v>0</v>
      </c>
      <c r="G32">
        <v>594</v>
      </c>
      <c r="J32" t="s">
        <v>12</v>
      </c>
      <c r="K32">
        <v>50</v>
      </c>
      <c r="L32">
        <v>126</v>
      </c>
      <c r="M32">
        <f t="shared" si="12"/>
        <v>3100</v>
      </c>
      <c r="N32">
        <v>304</v>
      </c>
      <c r="O32">
        <f t="shared" si="13"/>
        <v>6675</v>
      </c>
      <c r="P32">
        <v>164</v>
      </c>
      <c r="Q32">
        <f t="shared" si="14"/>
        <v>12550</v>
      </c>
      <c r="R32">
        <v>0</v>
      </c>
      <c r="S32">
        <f t="shared" si="15"/>
        <v>0</v>
      </c>
    </row>
    <row r="33" spans="1:19">
      <c r="A33" t="s">
        <v>12</v>
      </c>
      <c r="B33">
        <v>75</v>
      </c>
      <c r="C33">
        <v>460</v>
      </c>
      <c r="D33">
        <v>426</v>
      </c>
      <c r="E33">
        <v>0</v>
      </c>
      <c r="F33">
        <v>32</v>
      </c>
      <c r="G33">
        <v>918</v>
      </c>
      <c r="J33" t="s">
        <v>12</v>
      </c>
      <c r="K33">
        <v>75</v>
      </c>
      <c r="L33">
        <v>460</v>
      </c>
      <c r="M33">
        <f t="shared" si="12"/>
        <v>7325</v>
      </c>
      <c r="N33">
        <v>426</v>
      </c>
      <c r="O33">
        <f t="shared" si="13"/>
        <v>9125</v>
      </c>
      <c r="P33">
        <v>0</v>
      </c>
      <c r="Q33">
        <f t="shared" si="14"/>
        <v>2050</v>
      </c>
      <c r="R33">
        <v>32</v>
      </c>
      <c r="S33">
        <f t="shared" si="15"/>
        <v>400</v>
      </c>
    </row>
    <row r="34" spans="1:19">
      <c r="A34" t="s">
        <v>12</v>
      </c>
      <c r="B34">
        <v>100</v>
      </c>
      <c r="C34">
        <v>582</v>
      </c>
      <c r="D34">
        <v>424</v>
      </c>
      <c r="E34">
        <v>0</v>
      </c>
      <c r="F34">
        <v>40</v>
      </c>
      <c r="G34">
        <v>1046</v>
      </c>
      <c r="J34" t="s">
        <v>12</v>
      </c>
      <c r="K34">
        <v>100</v>
      </c>
      <c r="L34">
        <v>582</v>
      </c>
      <c r="M34">
        <f t="shared" si="12"/>
        <v>13025</v>
      </c>
      <c r="N34">
        <v>424</v>
      </c>
      <c r="O34">
        <f t="shared" si="13"/>
        <v>10625</v>
      </c>
      <c r="P34">
        <v>0</v>
      </c>
      <c r="Q34">
        <f t="shared" si="14"/>
        <v>0</v>
      </c>
      <c r="R34">
        <v>40</v>
      </c>
      <c r="S34">
        <f t="shared" si="15"/>
        <v>900</v>
      </c>
    </row>
    <row r="35" spans="1:19">
      <c r="A35" t="s">
        <v>12</v>
      </c>
      <c r="B35">
        <v>150</v>
      </c>
      <c r="C35">
        <v>184</v>
      </c>
      <c r="D35">
        <v>56</v>
      </c>
      <c r="E35">
        <v>8</v>
      </c>
      <c r="F35">
        <v>0</v>
      </c>
      <c r="G35">
        <v>248</v>
      </c>
      <c r="J35" t="s">
        <v>12</v>
      </c>
      <c r="K35">
        <v>150</v>
      </c>
      <c r="L35">
        <v>184</v>
      </c>
      <c r="M35">
        <f t="shared" si="12"/>
        <v>19150</v>
      </c>
      <c r="N35">
        <v>56</v>
      </c>
      <c r="O35">
        <f t="shared" si="13"/>
        <v>12000</v>
      </c>
      <c r="P35">
        <v>8</v>
      </c>
      <c r="Q35">
        <f t="shared" si="14"/>
        <v>200</v>
      </c>
      <c r="R35">
        <v>0</v>
      </c>
      <c r="S35">
        <f t="shared" si="15"/>
        <v>1000</v>
      </c>
    </row>
    <row r="36" spans="1:19">
      <c r="A36" t="s">
        <v>12</v>
      </c>
      <c r="B36">
        <v>200</v>
      </c>
      <c r="C36">
        <v>96</v>
      </c>
      <c r="D36">
        <v>92</v>
      </c>
      <c r="E36">
        <v>328</v>
      </c>
      <c r="F36">
        <v>0</v>
      </c>
      <c r="G36">
        <v>516</v>
      </c>
      <c r="J36" t="s">
        <v>12</v>
      </c>
      <c r="K36">
        <v>200</v>
      </c>
      <c r="L36">
        <v>96</v>
      </c>
      <c r="M36">
        <f t="shared" si="12"/>
        <v>7000</v>
      </c>
      <c r="N36">
        <v>92</v>
      </c>
      <c r="O36">
        <f t="shared" si="13"/>
        <v>3700</v>
      </c>
      <c r="P36">
        <v>328</v>
      </c>
      <c r="Q36">
        <f t="shared" si="14"/>
        <v>8400</v>
      </c>
      <c r="R36">
        <v>0</v>
      </c>
      <c r="S36">
        <f t="shared" si="15"/>
        <v>0</v>
      </c>
    </row>
    <row r="38" ht="15.6" spans="2:6">
      <c r="B38" s="12" t="s">
        <v>254</v>
      </c>
      <c r="D38" s="12" t="s">
        <v>255</v>
      </c>
      <c r="F38" s="12" t="s">
        <v>256</v>
      </c>
    </row>
    <row r="39" spans="1:14">
      <c r="A39" s="5" t="s">
        <v>5</v>
      </c>
      <c r="B39" s="13">
        <v>1476.19047619048</v>
      </c>
      <c r="C39" s="14">
        <v>1844.4967730682</v>
      </c>
      <c r="D39" s="13">
        <v>693.877551020408</v>
      </c>
      <c r="E39" s="14">
        <v>19248.2993197279</v>
      </c>
      <c r="F39" s="13">
        <v>47.6190476190476</v>
      </c>
      <c r="G39" s="14">
        <v>444.967730682016</v>
      </c>
      <c r="I39" s="13">
        <f>C39+E39+G39</f>
        <v>21537.7638234781</v>
      </c>
      <c r="J39">
        <f>C39/I39*100</f>
        <v>8.56401243966438</v>
      </c>
      <c r="K39">
        <f>E39/I39*100</f>
        <v>89.3699990281512</v>
      </c>
      <c r="L39">
        <f>G39/I39*100</f>
        <v>2.06598853218439</v>
      </c>
      <c r="N39">
        <v>19248.2993197279</v>
      </c>
    </row>
    <row r="40" spans="1:14">
      <c r="A40" s="5"/>
      <c r="B40" s="13">
        <v>1761.90476190476</v>
      </c>
      <c r="C40" s="13">
        <v>32380.9523809524</v>
      </c>
      <c r="D40" s="13">
        <v>1306.12244897959</v>
      </c>
      <c r="E40" s="13">
        <v>20000</v>
      </c>
      <c r="F40" s="13">
        <v>244.897959183673</v>
      </c>
      <c r="G40" s="13">
        <v>2925.17006802721</v>
      </c>
      <c r="I40" s="13"/>
      <c r="N40">
        <v>22610.6750392465</v>
      </c>
    </row>
    <row r="41" spans="1:14">
      <c r="A41" s="5"/>
      <c r="B41" s="13">
        <v>1931.97278911565</v>
      </c>
      <c r="C41" s="13">
        <v>46173.4693877551</v>
      </c>
      <c r="D41" s="13">
        <v>1401.36054421769</v>
      </c>
      <c r="E41" s="13">
        <v>33843.537414966</v>
      </c>
      <c r="F41" s="13">
        <v>224.489795918367</v>
      </c>
      <c r="G41" s="13">
        <v>5867.3469387755</v>
      </c>
      <c r="I41" s="13"/>
      <c r="N41">
        <v>28448.1946624804</v>
      </c>
    </row>
    <row r="42" spans="1:14">
      <c r="A42" s="5"/>
      <c r="B42" s="13">
        <v>2054.42176870748</v>
      </c>
      <c r="C42" s="13">
        <v>49829.9319727891</v>
      </c>
      <c r="D42" s="13">
        <v>8414.96598639456</v>
      </c>
      <c r="E42" s="13">
        <v>122704.081632653</v>
      </c>
      <c r="F42" s="13">
        <v>278.91156462585</v>
      </c>
      <c r="G42" s="13">
        <v>6292.51700680271</v>
      </c>
      <c r="I42" s="13"/>
      <c r="N42">
        <v>23590.2668759811</v>
      </c>
    </row>
    <row r="43" spans="1:14">
      <c r="A43" s="5"/>
      <c r="B43" s="13">
        <v>1714.28571428571</v>
      </c>
      <c r="C43" s="13">
        <v>47108.8435374149</v>
      </c>
      <c r="D43" s="13">
        <v>46333.3333333333</v>
      </c>
      <c r="E43" s="13">
        <v>684353.741496598</v>
      </c>
      <c r="F43" s="13">
        <v>884.353741496599</v>
      </c>
      <c r="G43" s="13">
        <v>14540.8163265306</v>
      </c>
      <c r="I43" s="13"/>
      <c r="N43">
        <v>18354.7880690738</v>
      </c>
    </row>
    <row r="44" spans="1:14">
      <c r="A44" s="5"/>
      <c r="B44" s="13">
        <v>1850.34013605442</v>
      </c>
      <c r="C44" s="13">
        <v>89115.6462585033</v>
      </c>
      <c r="D44" s="13">
        <v>33517.0068027211</v>
      </c>
      <c r="E44" s="13">
        <v>1996258.50340136</v>
      </c>
      <c r="F44" s="13">
        <v>680.272108843537</v>
      </c>
      <c r="G44" s="13">
        <v>39115.6462585034</v>
      </c>
      <c r="I44" s="13"/>
      <c r="N44" s="13">
        <f>AVERAGE(N39:N43)</f>
        <v>22450.4447933019</v>
      </c>
    </row>
    <row r="45" spans="1:9">
      <c r="A45" s="5"/>
      <c r="B45" s="13">
        <v>1952.38095238095</v>
      </c>
      <c r="C45" s="13">
        <v>95068.0272108842</v>
      </c>
      <c r="D45" s="13">
        <v>2333.33333333333</v>
      </c>
      <c r="E45" s="13">
        <v>896258.503401361</v>
      </c>
      <c r="F45" s="13">
        <v>40.8163265306122</v>
      </c>
      <c r="G45" s="13">
        <v>18027.2108843537</v>
      </c>
      <c r="I45" s="13"/>
    </row>
    <row r="46" spans="1:12">
      <c r="A46" s="9" t="s">
        <v>7</v>
      </c>
      <c r="B46" s="13">
        <v>3115.6462585034</v>
      </c>
      <c r="C46" s="14">
        <v>1989.37554508983</v>
      </c>
      <c r="D46" s="13">
        <v>18272.1088435374</v>
      </c>
      <c r="E46" s="14">
        <v>22610.6750392465</v>
      </c>
      <c r="F46" s="13">
        <v>408.163265306122</v>
      </c>
      <c r="G46" s="14">
        <v>430.751787894645</v>
      </c>
      <c r="I46" s="13">
        <f>C46+E46+G46</f>
        <v>25030.8023722309</v>
      </c>
      <c r="J46">
        <f>C46/I46*100</f>
        <v>7.94770984767485</v>
      </c>
      <c r="K46">
        <f>E46/I46*100</f>
        <v>90.3314032966464</v>
      </c>
      <c r="L46">
        <f>G46/I46*100</f>
        <v>1.72088685567874</v>
      </c>
    </row>
    <row r="47" spans="1:9">
      <c r="A47" s="9"/>
      <c r="B47" s="13">
        <v>3278.91156462585</v>
      </c>
      <c r="C47" s="13">
        <v>63945.5782312925</v>
      </c>
      <c r="D47" s="13">
        <v>21394.5578231292</v>
      </c>
      <c r="E47" s="13">
        <v>396666.666666666</v>
      </c>
      <c r="F47" s="13">
        <v>278.91156462585</v>
      </c>
      <c r="G47" s="13">
        <v>6870.74829931972</v>
      </c>
      <c r="I47" s="13"/>
    </row>
    <row r="48" spans="1:9">
      <c r="A48" s="9"/>
      <c r="B48" s="13">
        <v>5095.23809523809</v>
      </c>
      <c r="C48" s="13">
        <v>104676.870748299</v>
      </c>
      <c r="D48" s="13">
        <v>21414.9659863946</v>
      </c>
      <c r="E48" s="13">
        <v>535119.047619048</v>
      </c>
      <c r="F48" s="13">
        <v>122.448979591837</v>
      </c>
      <c r="G48" s="13">
        <v>5017.00680272109</v>
      </c>
      <c r="I48" s="13"/>
    </row>
    <row r="49" spans="1:9">
      <c r="A49" s="9"/>
      <c r="B49" s="13">
        <v>2306.12244897959</v>
      </c>
      <c r="C49" s="13">
        <v>92517.006802721</v>
      </c>
      <c r="D49" s="13">
        <v>43244.8979591837</v>
      </c>
      <c r="E49" s="13">
        <v>808248.299319729</v>
      </c>
      <c r="F49" s="13">
        <v>462.585034013605</v>
      </c>
      <c r="G49" s="13">
        <v>7312.92517006803</v>
      </c>
      <c r="I49" s="13"/>
    </row>
    <row r="50" spans="1:9">
      <c r="A50" s="9"/>
      <c r="B50" s="13">
        <v>1231.2925170068</v>
      </c>
      <c r="C50" s="13">
        <v>44217.6870748299</v>
      </c>
      <c r="D50" s="13">
        <v>21680.2721088435</v>
      </c>
      <c r="E50" s="13">
        <v>811564.62585034</v>
      </c>
      <c r="F50" s="13">
        <v>448.979591836735</v>
      </c>
      <c r="G50" s="13">
        <v>11394.5578231292</v>
      </c>
      <c r="I50" s="13"/>
    </row>
    <row r="51" spans="1:9">
      <c r="A51" s="9"/>
      <c r="B51" s="13">
        <v>1.76190476190476</v>
      </c>
      <c r="C51" s="13">
        <v>30826.3605442176</v>
      </c>
      <c r="D51" s="13">
        <v>25380.9523809524</v>
      </c>
      <c r="E51" s="13">
        <v>1176530.6122449</v>
      </c>
      <c r="F51" s="13">
        <v>802.721088435374</v>
      </c>
      <c r="G51" s="13">
        <v>31292.5170068027</v>
      </c>
      <c r="I51" s="13"/>
    </row>
    <row r="52" spans="1:9">
      <c r="A52" s="9"/>
      <c r="B52" s="13">
        <v>2068.02721088435</v>
      </c>
      <c r="C52" s="13">
        <v>51744.7278911564</v>
      </c>
      <c r="D52" s="13">
        <v>1857.14285714286</v>
      </c>
      <c r="E52" s="13">
        <v>680952.380952381</v>
      </c>
      <c r="F52" s="13">
        <v>81.6326530612245</v>
      </c>
      <c r="G52" s="13">
        <v>22108.843537415</v>
      </c>
      <c r="I52" s="13"/>
    </row>
    <row r="53" spans="1:12">
      <c r="A53" s="10" t="s">
        <v>9</v>
      </c>
      <c r="B53" s="13">
        <v>6285.71428571429</v>
      </c>
      <c r="C53" s="14">
        <v>4549.53776382348</v>
      </c>
      <c r="D53" s="13">
        <v>14870.7482993197</v>
      </c>
      <c r="E53" s="14">
        <v>28448.1946624804</v>
      </c>
      <c r="F53" s="13">
        <v>918.367346938776</v>
      </c>
      <c r="G53" s="14">
        <v>719.169719169719</v>
      </c>
      <c r="I53" s="13">
        <f>C53+E53+G53</f>
        <v>33716.9021454736</v>
      </c>
      <c r="J53">
        <f>C53/I53*100</f>
        <v>13.4933445077316</v>
      </c>
      <c r="K53">
        <f>E53/I53*100</f>
        <v>84.3736905002095</v>
      </c>
      <c r="L53">
        <f>G53/I53*100</f>
        <v>2.13296499205893</v>
      </c>
    </row>
    <row r="54" spans="1:9">
      <c r="A54" s="10"/>
      <c r="B54" s="13">
        <v>8034.01360544218</v>
      </c>
      <c r="C54" s="13">
        <v>143197.278911565</v>
      </c>
      <c r="D54" s="13">
        <v>26476.1904761905</v>
      </c>
      <c r="E54" s="13">
        <v>413469.387755102</v>
      </c>
      <c r="F54" s="13">
        <v>741.496598639456</v>
      </c>
      <c r="G54" s="13">
        <v>16598.6394557823</v>
      </c>
      <c r="I54" s="13"/>
    </row>
    <row r="55" spans="1:9">
      <c r="A55" s="10"/>
      <c r="B55" s="13">
        <v>6244.89795918367</v>
      </c>
      <c r="C55" s="13">
        <v>178486.394557823</v>
      </c>
      <c r="D55" s="13">
        <v>41503.4013605442</v>
      </c>
      <c r="E55" s="13">
        <v>849744.897959184</v>
      </c>
      <c r="F55" s="13">
        <v>653.061224489796</v>
      </c>
      <c r="G55" s="13">
        <v>17431.9727891157</v>
      </c>
      <c r="I55" s="13"/>
    </row>
    <row r="56" spans="1:9">
      <c r="A56" s="10"/>
      <c r="B56" s="13">
        <v>11857.1428571429</v>
      </c>
      <c r="C56" s="13">
        <v>226275.510204082</v>
      </c>
      <c r="D56" s="13">
        <v>84333.3333333333</v>
      </c>
      <c r="E56" s="13">
        <v>1572959.18367347</v>
      </c>
      <c r="F56" s="13">
        <v>1204.08163265306</v>
      </c>
      <c r="G56" s="13">
        <v>23214.2857142857</v>
      </c>
      <c r="I56" s="13"/>
    </row>
    <row r="57" spans="1:9">
      <c r="A57" s="10"/>
      <c r="B57" s="13">
        <v>2517.00680272109</v>
      </c>
      <c r="C57" s="13">
        <v>179676.8707483</v>
      </c>
      <c r="D57" s="13">
        <v>32102.0408163265</v>
      </c>
      <c r="E57" s="13">
        <v>1455442.17687075</v>
      </c>
      <c r="F57" s="13">
        <v>1408.16326530612</v>
      </c>
      <c r="G57" s="13">
        <v>32653.0612244897</v>
      </c>
      <c r="I57" s="13"/>
    </row>
    <row r="58" spans="1:9">
      <c r="A58" s="10"/>
      <c r="B58" s="13">
        <v>1517.00680272109</v>
      </c>
      <c r="C58" s="13">
        <v>100850.340136054</v>
      </c>
      <c r="D58" s="13">
        <v>7993.19727891156</v>
      </c>
      <c r="E58" s="13">
        <v>1002380.95238095</v>
      </c>
      <c r="F58" s="13">
        <v>265.30612244898</v>
      </c>
      <c r="G58" s="13">
        <v>41836.7346938775</v>
      </c>
      <c r="I58" s="13"/>
    </row>
    <row r="59" spans="1:9">
      <c r="A59" s="10"/>
      <c r="B59" s="13">
        <v>829.931972789116</v>
      </c>
      <c r="C59" s="13">
        <v>58673.4693877552</v>
      </c>
      <c r="D59" s="13">
        <v>2142.85714285714</v>
      </c>
      <c r="E59" s="13">
        <v>253401.360544218</v>
      </c>
      <c r="F59" s="13">
        <v>74.8299319727891</v>
      </c>
      <c r="G59" s="13">
        <v>8503.40136054423</v>
      </c>
      <c r="I59" s="13"/>
    </row>
    <row r="60" spans="1:12">
      <c r="A60" s="11" t="s">
        <v>11</v>
      </c>
      <c r="B60" s="13">
        <v>8585.03401360544</v>
      </c>
      <c r="C60" s="14">
        <v>4905.80847723705</v>
      </c>
      <c r="D60" s="13">
        <v>3408.16326530612</v>
      </c>
      <c r="E60" s="14">
        <v>23590.2668759811</v>
      </c>
      <c r="F60" s="13">
        <v>571.428571428571</v>
      </c>
      <c r="G60" s="14">
        <v>1692.48212105355</v>
      </c>
      <c r="H60">
        <f>B60+D60+F60</f>
        <v>12564.6258503401</v>
      </c>
      <c r="I60" s="13">
        <f>C60+E60+G60</f>
        <v>30188.5574742717</v>
      </c>
      <c r="J60">
        <f>C60/I60*100</f>
        <v>16.2505561301432</v>
      </c>
      <c r="K60">
        <f>E60/I60*100</f>
        <v>78.1430742296514</v>
      </c>
      <c r="L60">
        <f>G60/I60*100</f>
        <v>5.60636964020548</v>
      </c>
    </row>
    <row r="61" spans="1:9">
      <c r="A61" s="11"/>
      <c r="B61" s="13">
        <v>9000</v>
      </c>
      <c r="C61" s="13">
        <v>175850.340136054</v>
      </c>
      <c r="D61" s="13">
        <v>2673.4693877551</v>
      </c>
      <c r="E61" s="13">
        <v>60816.3265306122</v>
      </c>
      <c r="F61" s="13">
        <v>306.122448979592</v>
      </c>
      <c r="G61" s="13">
        <v>8775.51020408163</v>
      </c>
      <c r="I61" s="13"/>
    </row>
    <row r="62" spans="1:9">
      <c r="A62" s="11"/>
      <c r="B62" s="13">
        <v>9006.80272108844</v>
      </c>
      <c r="C62" s="13">
        <v>225085.034013606</v>
      </c>
      <c r="D62" s="13">
        <v>12857.1428571429</v>
      </c>
      <c r="E62" s="13">
        <v>194132.653061225</v>
      </c>
      <c r="F62" s="13">
        <v>1755.10204081633</v>
      </c>
      <c r="G62" s="13">
        <v>25765.306122449</v>
      </c>
      <c r="I62" s="13"/>
    </row>
    <row r="63" spans="1:9">
      <c r="A63" s="11"/>
      <c r="B63" s="13">
        <v>8931.97278911565</v>
      </c>
      <c r="C63" s="13">
        <v>224234.693877551</v>
      </c>
      <c r="D63" s="13">
        <v>104272.108843537</v>
      </c>
      <c r="E63" s="13">
        <v>1464115.6462585</v>
      </c>
      <c r="F63" s="13">
        <v>7761.90476190476</v>
      </c>
      <c r="G63" s="13">
        <v>118962.585034014</v>
      </c>
      <c r="H63">
        <f>B63+D63+F63</f>
        <v>120965.986394557</v>
      </c>
      <c r="I63" s="13"/>
    </row>
    <row r="64" spans="1:9">
      <c r="A64" s="11"/>
      <c r="B64" s="13">
        <v>2142.85714285714</v>
      </c>
      <c r="C64" s="13">
        <v>138435.37414966</v>
      </c>
      <c r="D64" s="13">
        <v>33598.6394557823</v>
      </c>
      <c r="E64" s="13">
        <v>1723384.35374149</v>
      </c>
      <c r="F64" s="13">
        <v>1789.1156462585</v>
      </c>
      <c r="G64" s="13">
        <v>119387.755102041</v>
      </c>
      <c r="I64" s="13"/>
    </row>
    <row r="65" spans="1:9">
      <c r="A65" s="11"/>
      <c r="B65" s="13">
        <v>2081.63265306122</v>
      </c>
      <c r="C65" s="13">
        <v>105612.244897959</v>
      </c>
      <c r="D65" s="13">
        <v>5972.78911564626</v>
      </c>
      <c r="E65" s="13">
        <v>989285.714285714</v>
      </c>
      <c r="F65" s="13">
        <v>238.095238095238</v>
      </c>
      <c r="G65" s="13">
        <v>50680.2721088434</v>
      </c>
      <c r="I65" s="13"/>
    </row>
    <row r="66" spans="1:9">
      <c r="A66" s="11"/>
      <c r="B66" s="13">
        <v>1414.96598639456</v>
      </c>
      <c r="C66" s="13">
        <v>87414.9659863945</v>
      </c>
      <c r="D66" s="13">
        <v>761.904761904762</v>
      </c>
      <c r="E66" s="13">
        <v>168367.346938776</v>
      </c>
      <c r="F66" s="13">
        <v>20.4081632653061</v>
      </c>
      <c r="G66" s="13">
        <v>6462.5850340136</v>
      </c>
      <c r="I66" s="13"/>
    </row>
    <row r="67" spans="1:12">
      <c r="A67" t="s">
        <v>12</v>
      </c>
      <c r="B67" s="13">
        <v>3360.54421768708</v>
      </c>
      <c r="C67" s="14">
        <v>2798.44758416187</v>
      </c>
      <c r="D67" s="13">
        <v>6972.78911564626</v>
      </c>
      <c r="E67" s="14">
        <v>18354.7880690738</v>
      </c>
      <c r="F67" s="13">
        <v>278.91156462585</v>
      </c>
      <c r="G67" s="14">
        <v>570.730856445142</v>
      </c>
      <c r="I67" s="13">
        <f>C67+E67+G67</f>
        <v>21723.9665096808</v>
      </c>
      <c r="J67">
        <f>C67/I67*100</f>
        <v>12.8818444960997</v>
      </c>
      <c r="K67">
        <f>E67/I67*100</f>
        <v>84.4909609895338</v>
      </c>
      <c r="L67">
        <f>G67/I67*100</f>
        <v>2.62719451436646</v>
      </c>
    </row>
    <row r="68" spans="2:9">
      <c r="B68" s="13">
        <v>3972.78911564626</v>
      </c>
      <c r="C68" s="13">
        <v>73333.3333333334</v>
      </c>
      <c r="D68" s="13">
        <v>5911.56462585034</v>
      </c>
      <c r="E68" s="13">
        <v>128843.537414966</v>
      </c>
      <c r="F68" s="13">
        <v>578.231292517007</v>
      </c>
      <c r="G68" s="13">
        <v>8571.42857142857</v>
      </c>
      <c r="I68" s="13"/>
    </row>
    <row r="69" spans="2:9">
      <c r="B69" s="13">
        <v>3959.18367346939</v>
      </c>
      <c r="C69" s="13">
        <v>99149.6598639456</v>
      </c>
      <c r="D69" s="13">
        <v>20435.3741496599</v>
      </c>
      <c r="E69" s="13">
        <v>329336.734693878</v>
      </c>
      <c r="F69" s="13">
        <v>870.748299319728</v>
      </c>
      <c r="G69" s="13">
        <v>18112.2448979592</v>
      </c>
      <c r="I69" s="13"/>
    </row>
    <row r="70" spans="2:7">
      <c r="B70" s="13">
        <v>3333.33333333333</v>
      </c>
      <c r="C70" s="13">
        <v>91156.462585034</v>
      </c>
      <c r="D70" s="13">
        <v>23911.5646258503</v>
      </c>
      <c r="E70" s="13">
        <v>554336.734693878</v>
      </c>
      <c r="F70" s="13">
        <v>489.795918367347</v>
      </c>
      <c r="G70" s="13">
        <v>17006.8027210884</v>
      </c>
    </row>
    <row r="71" spans="2:7">
      <c r="B71" s="13">
        <v>1013.60544217687</v>
      </c>
      <c r="C71" s="13">
        <v>54336.7346938775</v>
      </c>
      <c r="D71" s="13">
        <v>43285.7142857143</v>
      </c>
      <c r="E71" s="13">
        <v>839965.986394558</v>
      </c>
      <c r="F71" s="13">
        <v>1340.13605442177</v>
      </c>
      <c r="G71" s="13">
        <v>22874.149659864</v>
      </c>
    </row>
    <row r="72" spans="2:7">
      <c r="B72" s="13">
        <v>1435.37414965986</v>
      </c>
      <c r="C72" s="13">
        <v>61224.4897959182</v>
      </c>
      <c r="D72" s="13">
        <v>10911.5646258503</v>
      </c>
      <c r="E72" s="13">
        <v>1354931.97278912</v>
      </c>
      <c r="F72" s="13">
        <v>204.081632653061</v>
      </c>
      <c r="G72" s="13">
        <v>38605.4421768708</v>
      </c>
    </row>
    <row r="73" spans="2:7">
      <c r="B73" s="13">
        <v>5224.48979591837</v>
      </c>
      <c r="C73" s="13">
        <v>166496.598639456</v>
      </c>
      <c r="D73" s="13">
        <v>3959.18367346939</v>
      </c>
      <c r="E73" s="13">
        <v>371768.707482992</v>
      </c>
      <c r="F73" s="13">
        <v>40.8163265306122</v>
      </c>
      <c r="G73" s="13">
        <v>6122.44897959183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topLeftCell="A7" workbookViewId="0">
      <selection activeCell="B7" sqref="B7"/>
    </sheetView>
  </sheetViews>
  <sheetFormatPr defaultColWidth="8.88888888888889" defaultRowHeight="14.4" outlineLevelCol="1"/>
  <cols>
    <col min="1" max="1" width="21.3333333333333" customWidth="1"/>
    <col min="2" max="2" width="17.8888888888889" customWidth="1"/>
  </cols>
  <sheetData>
    <row r="1" spans="1:2">
      <c r="A1" t="s">
        <v>172</v>
      </c>
      <c r="B1" t="s">
        <v>257</v>
      </c>
    </row>
    <row r="2" spans="1:2">
      <c r="A2" s="6" t="s">
        <v>171</v>
      </c>
      <c r="B2" s="7">
        <v>1753.23413990951</v>
      </c>
    </row>
    <row r="3" spans="1:2">
      <c r="A3" s="6" t="s">
        <v>173</v>
      </c>
      <c r="B3" s="7">
        <v>4198.82488717883</v>
      </c>
    </row>
    <row r="4" spans="1:2">
      <c r="A4" s="6" t="s">
        <v>174</v>
      </c>
      <c r="B4" s="7">
        <v>1662.36444328875</v>
      </c>
    </row>
    <row r="5" spans="1:2">
      <c r="A5" s="6" t="s">
        <v>175</v>
      </c>
      <c r="B5" s="7">
        <v>2217.9133291562</v>
      </c>
    </row>
    <row r="6" spans="1:2">
      <c r="A6" s="6" t="s">
        <v>176</v>
      </c>
      <c r="B6" s="7">
        <v>910.551785424845</v>
      </c>
    </row>
    <row r="7" spans="1:2">
      <c r="A7" s="6" t="s">
        <v>177</v>
      </c>
      <c r="B7" s="8">
        <v>3432.93400814627</v>
      </c>
    </row>
    <row r="8" spans="1:2">
      <c r="A8" s="6" t="s">
        <v>178</v>
      </c>
      <c r="B8" s="7">
        <v>4198.82488717883</v>
      </c>
    </row>
    <row r="9" spans="1:2">
      <c r="A9" s="6" t="s">
        <v>179</v>
      </c>
      <c r="B9" s="7">
        <v>497.684324049965</v>
      </c>
    </row>
    <row r="10" spans="1:2">
      <c r="A10" s="6" t="s">
        <v>180</v>
      </c>
      <c r="B10" s="7">
        <v>1791.07155928376</v>
      </c>
    </row>
    <row r="11" spans="1:2">
      <c r="A11" s="6" t="s">
        <v>181</v>
      </c>
      <c r="B11" s="7">
        <v>171.571684652722</v>
      </c>
    </row>
    <row r="12" spans="1:2">
      <c r="A12" s="6" t="s">
        <v>182</v>
      </c>
      <c r="B12" s="7">
        <v>665.783071454371</v>
      </c>
    </row>
    <row r="13" spans="1:2">
      <c r="A13" s="6" t="s">
        <v>183</v>
      </c>
      <c r="B13" s="7">
        <v>2932.8966486499</v>
      </c>
    </row>
    <row r="14" spans="1:2">
      <c r="A14" s="6" t="s">
        <v>184</v>
      </c>
      <c r="B14" s="7">
        <v>904.977215553324</v>
      </c>
    </row>
    <row r="15" spans="1:2">
      <c r="A15" s="6" t="s">
        <v>185</v>
      </c>
      <c r="B15" s="7">
        <v>963.767903012471</v>
      </c>
    </row>
    <row r="16" spans="1:2">
      <c r="A16" s="6" t="s">
        <v>186</v>
      </c>
      <c r="B16" s="7">
        <v>843.462056172445</v>
      </c>
    </row>
    <row r="17" spans="1:2">
      <c r="A17" s="6" t="s">
        <v>187</v>
      </c>
      <c r="B17" s="7">
        <v>597.181817593135</v>
      </c>
    </row>
    <row r="18" spans="1:2">
      <c r="A18" s="6" t="s">
        <v>188</v>
      </c>
      <c r="B18" s="7">
        <v>41.7771554029735</v>
      </c>
    </row>
    <row r="19" spans="1:2">
      <c r="A19" s="6" t="s">
        <v>189</v>
      </c>
      <c r="B19" s="7">
        <v>5396.53076294746</v>
      </c>
    </row>
    <row r="20" spans="1:2">
      <c r="A20" s="6" t="s">
        <v>190</v>
      </c>
      <c r="B20" s="7">
        <v>40158.1465547921</v>
      </c>
    </row>
    <row r="21" spans="1:2">
      <c r="A21" s="6" t="s">
        <v>191</v>
      </c>
      <c r="B21" s="7">
        <v>14590.3458559374</v>
      </c>
    </row>
    <row r="22" spans="1:2">
      <c r="A22" s="6" t="s">
        <v>192</v>
      </c>
      <c r="B22" s="7">
        <v>72303.4982595657</v>
      </c>
    </row>
    <row r="23" spans="1:2">
      <c r="A23" s="6" t="s">
        <v>193</v>
      </c>
      <c r="B23" s="7">
        <v>2954.27247815541</v>
      </c>
    </row>
    <row r="24" spans="1:2">
      <c r="A24" s="6" t="s">
        <v>194</v>
      </c>
      <c r="B24" s="7">
        <v>4242.17683068116</v>
      </c>
    </row>
    <row r="25" spans="1:2">
      <c r="A25" s="6" t="s">
        <v>195</v>
      </c>
      <c r="B25" s="7">
        <v>6265.89253532378</v>
      </c>
    </row>
    <row r="26" spans="1:2">
      <c r="A26" s="6" t="s">
        <v>196</v>
      </c>
      <c r="B26" s="7">
        <v>14586.3528226744</v>
      </c>
    </row>
    <row r="27" spans="1:2">
      <c r="A27" s="6" t="s">
        <v>197</v>
      </c>
      <c r="B27" s="7">
        <v>4699.05500011546</v>
      </c>
    </row>
    <row r="28" spans="1:2">
      <c r="A28" s="6" t="s">
        <v>198</v>
      </c>
      <c r="B28" s="7">
        <v>4327.40681862073</v>
      </c>
    </row>
    <row r="29" spans="1:2">
      <c r="A29" s="6" t="s">
        <v>199</v>
      </c>
      <c r="B29" s="7">
        <v>27179.5351546997</v>
      </c>
    </row>
    <row r="30" spans="1:2">
      <c r="A30" s="6" t="s">
        <v>200</v>
      </c>
      <c r="B30" s="7">
        <v>4258.71881616053</v>
      </c>
    </row>
    <row r="31" spans="1:2">
      <c r="A31" s="6" t="s">
        <v>201</v>
      </c>
      <c r="B31" s="7">
        <v>4330.2542255239</v>
      </c>
    </row>
    <row r="32" spans="1:2">
      <c r="A32" s="6" t="s">
        <v>202</v>
      </c>
      <c r="B32" s="7">
        <v>361.054983109678</v>
      </c>
    </row>
    <row r="33" spans="1:2">
      <c r="A33" s="6" t="s">
        <v>203</v>
      </c>
      <c r="B33" s="7">
        <v>799.263049524069</v>
      </c>
    </row>
    <row r="34" spans="1:2">
      <c r="A34" s="6" t="s">
        <v>204</v>
      </c>
      <c r="B34" s="7">
        <v>486.921768581275</v>
      </c>
    </row>
    <row r="35" spans="1:2">
      <c r="A35" s="6" t="s">
        <v>205</v>
      </c>
      <c r="B35" s="7">
        <v>756.131308463057</v>
      </c>
    </row>
    <row r="36" spans="1:2">
      <c r="A36" s="6" t="s">
        <v>206</v>
      </c>
      <c r="B36" s="7">
        <v>2112.28992229466</v>
      </c>
    </row>
    <row r="37" spans="1:2">
      <c r="A37" s="6" t="s">
        <v>207</v>
      </c>
      <c r="B37" s="7">
        <v>118.238874424335</v>
      </c>
    </row>
    <row r="38" spans="1:2">
      <c r="A38" s="6" t="s">
        <v>208</v>
      </c>
      <c r="B38" s="7">
        <v>19560.7228758976</v>
      </c>
    </row>
    <row r="39" spans="1:2">
      <c r="A39" s="6" t="s">
        <v>209</v>
      </c>
      <c r="B39" s="7">
        <v>626.853019420917</v>
      </c>
    </row>
    <row r="40" spans="1:2">
      <c r="A40" s="6" t="s">
        <v>210</v>
      </c>
      <c r="B40" s="7">
        <v>195.55782300623</v>
      </c>
    </row>
    <row r="41" spans="1:2">
      <c r="A41" s="6" t="s">
        <v>211</v>
      </c>
      <c r="B41" s="7">
        <v>1083.18010863421</v>
      </c>
    </row>
    <row r="42" spans="1:2">
      <c r="A42" s="6" t="s">
        <v>212</v>
      </c>
      <c r="B42" s="7">
        <v>315.914945727101</v>
      </c>
    </row>
    <row r="43" spans="1:2">
      <c r="A43" s="6" t="s">
        <v>213</v>
      </c>
      <c r="B43" s="7">
        <v>691.531697045053</v>
      </c>
    </row>
    <row r="44" spans="1:2">
      <c r="A44" s="6" t="s">
        <v>214</v>
      </c>
      <c r="B44" s="7">
        <v>919.039968449627</v>
      </c>
    </row>
    <row r="45" spans="1:2">
      <c r="A45" s="6" t="s">
        <v>215</v>
      </c>
      <c r="B45" s="7">
        <v>253.355554688666</v>
      </c>
    </row>
    <row r="46" spans="1:2">
      <c r="A46" s="6" t="s">
        <v>216</v>
      </c>
      <c r="B46" s="7">
        <v>316.124896118817</v>
      </c>
    </row>
    <row r="47" spans="1:2">
      <c r="A47" s="6" t="s">
        <v>217</v>
      </c>
      <c r="B47" s="7">
        <v>34.6032357780598</v>
      </c>
    </row>
    <row r="48" spans="1:2">
      <c r="A48" s="6" t="s">
        <v>218</v>
      </c>
      <c r="B48" s="7">
        <v>22122.9734943079</v>
      </c>
    </row>
    <row r="49" spans="1:2">
      <c r="A49" s="6" t="s">
        <v>219</v>
      </c>
      <c r="B49" s="7">
        <v>1371.5485262908</v>
      </c>
    </row>
    <row r="50" spans="1:2">
      <c r="A50" s="6" t="s">
        <v>220</v>
      </c>
      <c r="B50" s="7">
        <v>3025.23174646753</v>
      </c>
    </row>
    <row r="51" spans="1:2">
      <c r="A51" s="6" t="s">
        <v>221</v>
      </c>
      <c r="B51" s="7">
        <v>2379.9348721414</v>
      </c>
    </row>
    <row r="52" spans="1:2">
      <c r="A52" s="6" t="s">
        <v>222</v>
      </c>
      <c r="B52" s="7">
        <v>11115.5162183035</v>
      </c>
    </row>
    <row r="53" spans="1:2">
      <c r="A53" s="6" t="s">
        <v>223</v>
      </c>
      <c r="B53" s="7">
        <v>44.8364011023229</v>
      </c>
    </row>
    <row r="54" spans="1:2">
      <c r="A54" s="6" t="s">
        <v>224</v>
      </c>
      <c r="B54" s="7">
        <v>127.169433724638</v>
      </c>
    </row>
    <row r="55" spans="1:2">
      <c r="A55" s="6" t="s">
        <v>225</v>
      </c>
      <c r="B55" s="7">
        <v>21558.4128729588</v>
      </c>
    </row>
    <row r="56" spans="1:2">
      <c r="A56" s="6" t="s">
        <v>226</v>
      </c>
      <c r="B56" s="7">
        <v>3529.1872637831</v>
      </c>
    </row>
    <row r="57" spans="1:2">
      <c r="A57" s="6" t="s">
        <v>227</v>
      </c>
      <c r="B57" s="7">
        <v>11115.5162183035</v>
      </c>
    </row>
    <row r="58" spans="1:2">
      <c r="A58" s="6" t="s">
        <v>228</v>
      </c>
      <c r="B58" s="7">
        <v>173751.445324069</v>
      </c>
    </row>
    <row r="59" spans="1:2">
      <c r="A59" s="6" t="s">
        <v>229</v>
      </c>
      <c r="B59" s="7">
        <v>715.707913564449</v>
      </c>
    </row>
    <row r="60" spans="1:2">
      <c r="A60" s="6" t="s">
        <v>230</v>
      </c>
      <c r="B60" s="7">
        <v>5310.67816671801</v>
      </c>
    </row>
    <row r="61" spans="1:2">
      <c r="A61" s="6" t="s">
        <v>231</v>
      </c>
      <c r="B61" s="7">
        <v>133.428003238905</v>
      </c>
    </row>
    <row r="62" spans="1:2">
      <c r="A62" s="6" t="s">
        <v>232</v>
      </c>
      <c r="B62" s="7">
        <v>738.75543669883</v>
      </c>
    </row>
    <row r="63" spans="1:2">
      <c r="A63" s="6" t="s">
        <v>233</v>
      </c>
      <c r="B63" s="7">
        <v>463.703870062778</v>
      </c>
    </row>
    <row r="64" spans="1:2">
      <c r="A64" s="6" t="s">
        <v>234</v>
      </c>
      <c r="B64" s="7">
        <v>108.370795713898</v>
      </c>
    </row>
    <row r="65" spans="1:2">
      <c r="A65" s="6" t="s">
        <v>235</v>
      </c>
      <c r="B65" s="7">
        <v>726.443860423097</v>
      </c>
    </row>
    <row r="66" spans="1:2">
      <c r="A66" s="2" t="s">
        <v>236</v>
      </c>
      <c r="B66" s="7">
        <v>6.74700962825839</v>
      </c>
    </row>
    <row r="67" spans="1:2">
      <c r="A67" s="6" t="s">
        <v>237</v>
      </c>
      <c r="B67" s="7">
        <v>1145.17327206759</v>
      </c>
    </row>
    <row r="68" spans="1:2">
      <c r="A68" s="2" t="s">
        <v>238</v>
      </c>
      <c r="B68" s="7">
        <v>29.6097930938683</v>
      </c>
    </row>
    <row r="69" spans="1:2">
      <c r="A69" s="6" t="s">
        <v>239</v>
      </c>
      <c r="B69" s="7">
        <v>3998.67555028837</v>
      </c>
    </row>
    <row r="70" spans="1:2">
      <c r="A70" s="6" t="s">
        <v>240</v>
      </c>
      <c r="B70" s="7">
        <v>1003.30657651783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K2" sqref="K2:K21"/>
    </sheetView>
  </sheetViews>
  <sheetFormatPr defaultColWidth="8.88888888888889" defaultRowHeight="14.4"/>
  <cols>
    <col min="1" max="1" width="25.8888888888889" customWidth="1"/>
    <col min="2" max="2" width="12" customWidth="1"/>
    <col min="3" max="9" width="12.8888888888889"/>
    <col min="10" max="10" width="20.4444444444444" customWidth="1"/>
    <col min="11" max="11" width="12.1111111111111" customWidth="1"/>
    <col min="12" max="12" width="12.8888888888889"/>
    <col min="14" max="18" width="12.8888888888889"/>
  </cols>
  <sheetData>
    <row r="1" spans="1:18">
      <c r="A1" s="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s="5" t="s">
        <v>263</v>
      </c>
      <c r="J1" t="s">
        <v>264</v>
      </c>
      <c r="M1" t="s">
        <v>259</v>
      </c>
      <c r="N1" t="s">
        <v>260</v>
      </c>
      <c r="O1" t="s">
        <v>261</v>
      </c>
      <c r="P1" t="s">
        <v>262</v>
      </c>
      <c r="Q1" t="s">
        <v>263</v>
      </c>
      <c r="R1" s="5" t="s">
        <v>263</v>
      </c>
    </row>
    <row r="2" spans="1:18">
      <c r="A2" s="2" t="s">
        <v>265</v>
      </c>
      <c r="B2" s="3">
        <v>6.74700962825839</v>
      </c>
      <c r="C2">
        <f>(LOG(B2)+0.6)/0.94</f>
        <v>1.52033120203373</v>
      </c>
      <c r="D2">
        <f>10^C2</f>
        <v>33.1383745300949</v>
      </c>
      <c r="E2">
        <f>D2*0.033</f>
        <v>1.09356635949313</v>
      </c>
      <c r="F2">
        <f>E2/1000/1000/1000</f>
        <v>1.09356635949313e-9</v>
      </c>
      <c r="G2">
        <f>F2*28.085</f>
        <v>3.07128112063646e-8</v>
      </c>
      <c r="H2">
        <f>G2*1000*1000*1000*1000</f>
        <v>30712.8112063646</v>
      </c>
      <c r="I2" s="3">
        <f>H2*0.96/10000</f>
        <v>2.948429875811</v>
      </c>
      <c r="J2" s="4" t="s">
        <v>266</v>
      </c>
      <c r="K2" s="3">
        <v>4330.2542255239</v>
      </c>
      <c r="L2">
        <f>(LOG(K2)+0.6)/0.94</f>
        <v>4.50692914272301</v>
      </c>
      <c r="M2">
        <f t="shared" ref="M2:M21" si="0">10^L2</f>
        <v>32131.3625691598</v>
      </c>
      <c r="N2">
        <f>M2*0.017</f>
        <v>546.233163675716</v>
      </c>
      <c r="O2">
        <f>N2/1000/1000/1000</f>
        <v>5.46233163675716e-7</v>
      </c>
      <c r="P2">
        <f>O2*28.085</f>
        <v>1.53409584018325e-5</v>
      </c>
      <c r="Q2">
        <f>P2*1000*1000*1000*1000</f>
        <v>15340958.4018325</v>
      </c>
      <c r="R2" s="3">
        <f t="shared" ref="R2:R21" si="1">Q2*0.96/10000</f>
        <v>1472.73200657592</v>
      </c>
    </row>
    <row r="3" spans="1:18">
      <c r="A3" s="4" t="s">
        <v>267</v>
      </c>
      <c r="B3" s="3">
        <v>34.6032357780598</v>
      </c>
      <c r="C3">
        <f t="shared" ref="C3:C21" si="2">(LOG(B3)+0.6)/0.94</f>
        <v>2.27565607653055</v>
      </c>
      <c r="D3">
        <f t="shared" ref="D3:D21" si="3">10^C3</f>
        <v>188.649681594957</v>
      </c>
      <c r="E3">
        <f>D3*0.033</f>
        <v>6.22543949263359</v>
      </c>
      <c r="F3">
        <f t="shared" ref="F3:F21" si="4">E3/1000/1000/1000</f>
        <v>6.22543949263359e-9</v>
      </c>
      <c r="G3">
        <f t="shared" ref="G3:G21" si="5">F3*28.085</f>
        <v>1.74841468150614e-7</v>
      </c>
      <c r="H3">
        <f t="shared" ref="H3:H21" si="6">G3*1000*1000*1000*1000</f>
        <v>174841.468150614</v>
      </c>
      <c r="I3" s="3">
        <f t="shared" ref="I3:I21" si="7">H3*0.96/10000</f>
        <v>16.784780942459</v>
      </c>
      <c r="J3" s="4" t="s">
        <v>268</v>
      </c>
      <c r="K3" s="3">
        <v>4699.05500011546</v>
      </c>
      <c r="L3">
        <f t="shared" ref="L2:L21" si="8">(LOG(K3)+0.6)/0.94</f>
        <v>4.54469205133499</v>
      </c>
      <c r="M3">
        <f t="shared" si="0"/>
        <v>35050.3251670084</v>
      </c>
      <c r="N3">
        <f t="shared" ref="N3:N21" si="9">M3*0.017</f>
        <v>595.855527839143</v>
      </c>
      <c r="O3">
        <f t="shared" ref="O3:O21" si="10">N3/1000/1000/1000</f>
        <v>5.95855527839143e-7</v>
      </c>
      <c r="P3">
        <f>O3*28.085</f>
        <v>1.67346024993623e-5</v>
      </c>
      <c r="Q3">
        <f t="shared" ref="Q3:Q21" si="11">P3*1000*1000*1000*1000</f>
        <v>16734602.4993623</v>
      </c>
      <c r="R3" s="3">
        <f t="shared" si="1"/>
        <v>1606.52183993878</v>
      </c>
    </row>
    <row r="4" spans="1:18">
      <c r="A4" s="2" t="s">
        <v>269</v>
      </c>
      <c r="B4" s="3">
        <v>29.6097930938683</v>
      </c>
      <c r="C4">
        <f t="shared" si="2"/>
        <v>2.20365465175983</v>
      </c>
      <c r="D4">
        <f t="shared" si="3"/>
        <v>159.828657572466</v>
      </c>
      <c r="E4">
        <f>D4*0.033</f>
        <v>5.27434569989137</v>
      </c>
      <c r="F4">
        <f t="shared" si="4"/>
        <v>5.27434569989137e-9</v>
      </c>
      <c r="G4">
        <f t="shared" si="5"/>
        <v>1.48129998981449e-7</v>
      </c>
      <c r="H4">
        <f t="shared" si="6"/>
        <v>148129.998981449</v>
      </c>
      <c r="I4" s="3">
        <f t="shared" si="7"/>
        <v>14.2204799022191</v>
      </c>
      <c r="J4" s="4" t="s">
        <v>270</v>
      </c>
      <c r="K4" s="3">
        <v>40158.1465547921</v>
      </c>
      <c r="L4">
        <f t="shared" si="8"/>
        <v>5.53592942587466</v>
      </c>
      <c r="M4">
        <f t="shared" si="0"/>
        <v>343502.123263034</v>
      </c>
      <c r="N4">
        <f t="shared" si="9"/>
        <v>5839.53609547158</v>
      </c>
      <c r="O4">
        <f t="shared" si="10"/>
        <v>5.83953609547158e-6</v>
      </c>
      <c r="P4">
        <f t="shared" ref="P2:P21" si="12">O4*28.085</f>
        <v>0.000164003371241319</v>
      </c>
      <c r="Q4">
        <f t="shared" si="11"/>
        <v>164003371.241319</v>
      </c>
      <c r="R4" s="3">
        <f t="shared" si="1"/>
        <v>15744.3236391666</v>
      </c>
    </row>
    <row r="5" spans="1:18">
      <c r="A5" s="4" t="s">
        <v>271</v>
      </c>
      <c r="B5" s="3">
        <v>738.75543669883</v>
      </c>
      <c r="C5">
        <f t="shared" si="2"/>
        <v>3.68989435105352</v>
      </c>
      <c r="D5">
        <f t="shared" si="3"/>
        <v>4896.59687477312</v>
      </c>
      <c r="E5">
        <f t="shared" ref="E3:E21" si="13">D5*0.033</f>
        <v>161.587696867513</v>
      </c>
      <c r="F5">
        <f t="shared" si="4"/>
        <v>1.61587696867513e-7</v>
      </c>
      <c r="G5">
        <f t="shared" si="5"/>
        <v>4.5381904665241e-6</v>
      </c>
      <c r="H5">
        <f t="shared" si="6"/>
        <v>4538190.4665241</v>
      </c>
      <c r="I5" s="3">
        <f t="shared" si="7"/>
        <v>435.666284786314</v>
      </c>
      <c r="J5" s="4" t="s">
        <v>272</v>
      </c>
      <c r="K5" s="3">
        <v>2112.28992229466</v>
      </c>
      <c r="L5">
        <f t="shared" si="8"/>
        <v>4.17526970960642</v>
      </c>
      <c r="M5">
        <f t="shared" si="0"/>
        <v>14971.6515089714</v>
      </c>
      <c r="N5">
        <f t="shared" si="9"/>
        <v>254.518075652514</v>
      </c>
      <c r="O5">
        <f t="shared" si="10"/>
        <v>2.54518075652514e-7</v>
      </c>
      <c r="P5">
        <f t="shared" si="12"/>
        <v>7.14814015470087e-6</v>
      </c>
      <c r="Q5">
        <f t="shared" si="11"/>
        <v>7148140.15470087</v>
      </c>
      <c r="R5" s="3">
        <f t="shared" si="1"/>
        <v>686.221454851284</v>
      </c>
    </row>
    <row r="6" spans="1:18">
      <c r="A6" s="4" t="s">
        <v>273</v>
      </c>
      <c r="B6" s="3">
        <v>133.428003238905</v>
      </c>
      <c r="C6">
        <f t="shared" si="2"/>
        <v>2.89919892214959</v>
      </c>
      <c r="D6">
        <f t="shared" si="3"/>
        <v>792.864407111697</v>
      </c>
      <c r="E6">
        <f t="shared" si="13"/>
        <v>26.164525434686</v>
      </c>
      <c r="F6">
        <f t="shared" si="4"/>
        <v>2.6164525434686e-8</v>
      </c>
      <c r="G6">
        <f t="shared" si="5"/>
        <v>7.34830696833157e-7</v>
      </c>
      <c r="H6">
        <f t="shared" si="6"/>
        <v>734830.696833157</v>
      </c>
      <c r="I6" s="3">
        <f t="shared" si="7"/>
        <v>70.543746895983</v>
      </c>
      <c r="J6" s="4" t="s">
        <v>274</v>
      </c>
      <c r="K6" s="3">
        <v>3529.1872637831</v>
      </c>
      <c r="L6">
        <f t="shared" si="8"/>
        <v>4.41241989709045</v>
      </c>
      <c r="M6">
        <f t="shared" si="0"/>
        <v>25847.5805308536</v>
      </c>
      <c r="N6">
        <f t="shared" si="9"/>
        <v>439.408869024511</v>
      </c>
      <c r="O6">
        <f t="shared" si="10"/>
        <v>4.39408869024511e-7</v>
      </c>
      <c r="P6">
        <f t="shared" si="12"/>
        <v>1.23407980865534e-5</v>
      </c>
      <c r="Q6">
        <f t="shared" si="11"/>
        <v>12340798.0865534</v>
      </c>
      <c r="R6" s="3">
        <f t="shared" si="1"/>
        <v>1184.71661630913</v>
      </c>
    </row>
    <row r="7" spans="1:18">
      <c r="A7" s="4" t="s">
        <v>275</v>
      </c>
      <c r="B7" s="3">
        <v>361.054983109678</v>
      </c>
      <c r="C7">
        <f t="shared" si="2"/>
        <v>3.35912057797722</v>
      </c>
      <c r="D7">
        <f t="shared" si="3"/>
        <v>2286.23346753402</v>
      </c>
      <c r="E7">
        <f t="shared" si="13"/>
        <v>75.4457044286227</v>
      </c>
      <c r="F7">
        <f t="shared" si="4"/>
        <v>7.54457044286228e-8</v>
      </c>
      <c r="G7">
        <f t="shared" si="5"/>
        <v>2.11889260887787e-6</v>
      </c>
      <c r="H7">
        <f t="shared" si="6"/>
        <v>2118892.60887787</v>
      </c>
      <c r="I7" s="3">
        <f t="shared" si="7"/>
        <v>203.413690452276</v>
      </c>
      <c r="J7" s="4" t="s">
        <v>276</v>
      </c>
      <c r="K7" s="3">
        <v>1371.5485262908</v>
      </c>
      <c r="L7">
        <f t="shared" si="8"/>
        <v>3.97575657216742</v>
      </c>
      <c r="M7">
        <f t="shared" si="0"/>
        <v>9457.06931467634</v>
      </c>
      <c r="N7">
        <f t="shared" si="9"/>
        <v>160.770178349498</v>
      </c>
      <c r="O7">
        <f t="shared" si="10"/>
        <v>1.60770178349498e-7</v>
      </c>
      <c r="P7">
        <f t="shared" si="12"/>
        <v>4.51523045894565e-6</v>
      </c>
      <c r="Q7">
        <f t="shared" si="11"/>
        <v>4515230.45894565</v>
      </c>
      <c r="R7" s="3">
        <f t="shared" si="1"/>
        <v>433.462124058782</v>
      </c>
    </row>
    <row r="8" spans="1:18">
      <c r="A8" s="4" t="s">
        <v>277</v>
      </c>
      <c r="B8" s="3">
        <v>118.238874424335</v>
      </c>
      <c r="C8">
        <f t="shared" si="2"/>
        <v>2.84336200723568</v>
      </c>
      <c r="D8">
        <f t="shared" si="3"/>
        <v>697.207430937083</v>
      </c>
      <c r="E8">
        <f t="shared" si="13"/>
        <v>23.0078452209237</v>
      </c>
      <c r="F8">
        <f t="shared" si="4"/>
        <v>2.30078452209237e-8</v>
      </c>
      <c r="G8">
        <f t="shared" si="5"/>
        <v>6.46175333029643e-7</v>
      </c>
      <c r="H8">
        <f t="shared" si="6"/>
        <v>646175.333029643</v>
      </c>
      <c r="I8" s="3">
        <f t="shared" si="7"/>
        <v>62.0328319708457</v>
      </c>
      <c r="J8" s="4" t="s">
        <v>278</v>
      </c>
      <c r="K8" s="3">
        <v>6265.89253532378</v>
      </c>
      <c r="L8">
        <f t="shared" si="8"/>
        <v>4.67764142780748</v>
      </c>
      <c r="M8">
        <f t="shared" si="0"/>
        <v>47603.7787246765</v>
      </c>
      <c r="N8">
        <f t="shared" si="9"/>
        <v>809.2642383195</v>
      </c>
      <c r="O8">
        <f t="shared" si="10"/>
        <v>8.092642383195e-7</v>
      </c>
      <c r="P8">
        <f t="shared" si="12"/>
        <v>2.27281861332032e-5</v>
      </c>
      <c r="Q8">
        <f t="shared" si="11"/>
        <v>22728186.1332032</v>
      </c>
      <c r="R8" s="3">
        <f t="shared" si="1"/>
        <v>2181.9058687875</v>
      </c>
    </row>
    <row r="9" spans="1:18">
      <c r="A9" s="4" t="s">
        <v>279</v>
      </c>
      <c r="B9" s="3">
        <v>691.531697045053</v>
      </c>
      <c r="C9">
        <f t="shared" si="2"/>
        <v>3.6593745651301</v>
      </c>
      <c r="D9">
        <f t="shared" si="3"/>
        <v>4564.30402897423</v>
      </c>
      <c r="E9">
        <f t="shared" si="13"/>
        <v>150.62203295615</v>
      </c>
      <c r="F9">
        <f t="shared" si="4"/>
        <v>1.5062203295615e-7</v>
      </c>
      <c r="G9">
        <f t="shared" si="5"/>
        <v>4.23021979557346e-6</v>
      </c>
      <c r="H9">
        <f t="shared" si="6"/>
        <v>4230219.79557346</v>
      </c>
      <c r="I9" s="3">
        <f t="shared" si="7"/>
        <v>406.101100375052</v>
      </c>
      <c r="J9" s="4" t="s">
        <v>280</v>
      </c>
      <c r="K9" s="3">
        <v>4242.17683068116</v>
      </c>
      <c r="L9">
        <f t="shared" si="8"/>
        <v>4.49743485921994</v>
      </c>
      <c r="M9">
        <f t="shared" si="0"/>
        <v>31436.5486122011</v>
      </c>
      <c r="N9">
        <f t="shared" si="9"/>
        <v>534.421326407419</v>
      </c>
      <c r="O9">
        <f t="shared" si="10"/>
        <v>5.34421326407419e-7</v>
      </c>
      <c r="P9">
        <f t="shared" si="12"/>
        <v>1.50092229521524e-5</v>
      </c>
      <c r="Q9">
        <f t="shared" si="11"/>
        <v>15009222.9521524</v>
      </c>
      <c r="R9" s="3">
        <f t="shared" si="1"/>
        <v>1440.88540340663</v>
      </c>
    </row>
    <row r="10" spans="1:18">
      <c r="A10" s="4" t="s">
        <v>281</v>
      </c>
      <c r="B10" s="3">
        <v>1145.17327206759</v>
      </c>
      <c r="C10">
        <f t="shared" si="2"/>
        <v>3.89241617360723</v>
      </c>
      <c r="D10">
        <f t="shared" si="3"/>
        <v>7805.77760504781</v>
      </c>
      <c r="E10">
        <f t="shared" si="13"/>
        <v>257.590660966578</v>
      </c>
      <c r="F10">
        <f t="shared" si="4"/>
        <v>2.57590660966578e-7</v>
      </c>
      <c r="G10">
        <f t="shared" si="5"/>
        <v>7.23443371324634e-6</v>
      </c>
      <c r="H10">
        <f t="shared" si="6"/>
        <v>7234433.71324634</v>
      </c>
      <c r="I10" s="3">
        <f t="shared" si="7"/>
        <v>694.505636471649</v>
      </c>
      <c r="J10" s="4" t="s">
        <v>282</v>
      </c>
      <c r="K10" s="3">
        <v>14586.3528226744</v>
      </c>
      <c r="L10">
        <f t="shared" si="8"/>
        <v>5.06802841947482</v>
      </c>
      <c r="M10">
        <f t="shared" si="0"/>
        <v>116957.592352804</v>
      </c>
      <c r="N10">
        <f t="shared" si="9"/>
        <v>1988.27906999768</v>
      </c>
      <c r="O10">
        <f t="shared" si="10"/>
        <v>1.98827906999768e-6</v>
      </c>
      <c r="P10">
        <f t="shared" si="12"/>
        <v>5.58408176808847e-5</v>
      </c>
      <c r="Q10">
        <f t="shared" si="11"/>
        <v>55840817.6808847</v>
      </c>
      <c r="R10" s="3">
        <f t="shared" si="1"/>
        <v>5360.71849736494</v>
      </c>
    </row>
    <row r="11" spans="1:18">
      <c r="A11" s="4" t="s">
        <v>283</v>
      </c>
      <c r="B11" s="3">
        <v>253.355554688666</v>
      </c>
      <c r="C11">
        <f t="shared" si="2"/>
        <v>3.19545790469312</v>
      </c>
      <c r="D11">
        <f t="shared" si="3"/>
        <v>1568.4038680214</v>
      </c>
      <c r="E11">
        <f t="shared" si="13"/>
        <v>51.7573276447061</v>
      </c>
      <c r="F11">
        <f t="shared" si="4"/>
        <v>5.17573276447061e-8</v>
      </c>
      <c r="G11">
        <f t="shared" si="5"/>
        <v>1.45360454690157e-6</v>
      </c>
      <c r="H11">
        <f t="shared" si="6"/>
        <v>1453604.54690157</v>
      </c>
      <c r="I11" s="3">
        <f t="shared" si="7"/>
        <v>139.546036502551</v>
      </c>
      <c r="J11" s="4" t="s">
        <v>284</v>
      </c>
      <c r="K11" s="3">
        <v>5396.53076294746</v>
      </c>
      <c r="L11">
        <f t="shared" si="8"/>
        <v>4.60863261393757</v>
      </c>
      <c r="M11">
        <f t="shared" si="0"/>
        <v>40609.9648828621</v>
      </c>
      <c r="N11">
        <f t="shared" si="9"/>
        <v>690.369403008655</v>
      </c>
      <c r="O11">
        <f t="shared" si="10"/>
        <v>6.90369403008655e-7</v>
      </c>
      <c r="P11">
        <f t="shared" si="12"/>
        <v>1.93890246834981e-5</v>
      </c>
      <c r="Q11">
        <f t="shared" si="11"/>
        <v>19389024.6834981</v>
      </c>
      <c r="R11" s="3">
        <f t="shared" si="1"/>
        <v>1861.34636961582</v>
      </c>
    </row>
    <row r="12" spans="1:18">
      <c r="A12" s="4" t="s">
        <v>285</v>
      </c>
      <c r="B12" s="3">
        <v>1003.30657651783</v>
      </c>
      <c r="C12">
        <f t="shared" si="2"/>
        <v>3.83131240317893</v>
      </c>
      <c r="D12">
        <f t="shared" si="3"/>
        <v>6781.29134161062</v>
      </c>
      <c r="E12">
        <f t="shared" si="13"/>
        <v>223.78261427315</v>
      </c>
      <c r="F12">
        <f t="shared" si="4"/>
        <v>2.23782614273151e-7</v>
      </c>
      <c r="G12">
        <f t="shared" si="5"/>
        <v>6.28493472186143e-6</v>
      </c>
      <c r="H12">
        <f t="shared" si="6"/>
        <v>6284934.72186143</v>
      </c>
      <c r="I12" s="3">
        <f t="shared" si="7"/>
        <v>603.353733298698</v>
      </c>
      <c r="J12" s="4" t="s">
        <v>286</v>
      </c>
      <c r="K12" s="3">
        <v>5310.67816671801</v>
      </c>
      <c r="L12">
        <f t="shared" si="8"/>
        <v>4.60122338666508</v>
      </c>
      <c r="M12">
        <f t="shared" si="0"/>
        <v>39923.020032098</v>
      </c>
      <c r="N12">
        <f t="shared" si="9"/>
        <v>678.691340545667</v>
      </c>
      <c r="O12">
        <f t="shared" si="10"/>
        <v>6.78691340545667e-7</v>
      </c>
      <c r="P12">
        <f t="shared" si="12"/>
        <v>1.9061046299225e-5</v>
      </c>
      <c r="Q12">
        <f t="shared" si="11"/>
        <v>19061046.299225</v>
      </c>
      <c r="R12" s="3">
        <f t="shared" si="1"/>
        <v>1829.8604447256</v>
      </c>
    </row>
    <row r="13" spans="1:18">
      <c r="A13" s="4" t="s">
        <v>287</v>
      </c>
      <c r="B13" s="3">
        <v>1083.18010863421</v>
      </c>
      <c r="C13">
        <f t="shared" si="2"/>
        <v>3.86670284690645</v>
      </c>
      <c r="D13">
        <f t="shared" si="3"/>
        <v>7357.03541956849</v>
      </c>
      <c r="E13">
        <f t="shared" si="13"/>
        <v>242.78216884576</v>
      </c>
      <c r="F13">
        <f t="shared" si="4"/>
        <v>2.4278216884576e-7</v>
      </c>
      <c r="G13">
        <f t="shared" si="5"/>
        <v>6.81853721203317e-6</v>
      </c>
      <c r="H13">
        <f t="shared" si="6"/>
        <v>6818537.21203317</v>
      </c>
      <c r="I13" s="3">
        <f t="shared" si="7"/>
        <v>654.579572355184</v>
      </c>
      <c r="J13" s="4" t="s">
        <v>288</v>
      </c>
      <c r="K13" s="3">
        <v>1791.07155928376</v>
      </c>
      <c r="L13">
        <f t="shared" si="8"/>
        <v>4.09905631671172</v>
      </c>
      <c r="M13">
        <f t="shared" si="0"/>
        <v>12561.9284871137</v>
      </c>
      <c r="N13">
        <f t="shared" si="9"/>
        <v>213.552784280933</v>
      </c>
      <c r="O13">
        <f t="shared" si="10"/>
        <v>2.13552784280933e-7</v>
      </c>
      <c r="P13">
        <f t="shared" si="12"/>
        <v>5.99762994652999e-6</v>
      </c>
      <c r="Q13">
        <f t="shared" si="11"/>
        <v>5997629.94652999</v>
      </c>
      <c r="R13" s="3">
        <f t="shared" si="1"/>
        <v>575.772474866879</v>
      </c>
    </row>
    <row r="14" spans="1:18">
      <c r="A14" s="4" t="s">
        <v>289</v>
      </c>
      <c r="B14" s="3">
        <v>726.443860423097</v>
      </c>
      <c r="C14">
        <f t="shared" si="2"/>
        <v>3.68212984857024</v>
      </c>
      <c r="D14">
        <f t="shared" si="3"/>
        <v>4809.8313484186</v>
      </c>
      <c r="E14">
        <f t="shared" si="13"/>
        <v>158.724434497814</v>
      </c>
      <c r="F14">
        <f t="shared" si="4"/>
        <v>1.58724434497814e-7</v>
      </c>
      <c r="G14">
        <f t="shared" si="5"/>
        <v>4.4577757428711e-6</v>
      </c>
      <c r="H14">
        <f t="shared" si="6"/>
        <v>4457775.7428711</v>
      </c>
      <c r="I14" s="3">
        <f t="shared" si="7"/>
        <v>427.946471315626</v>
      </c>
      <c r="J14" s="4" t="s">
        <v>290</v>
      </c>
      <c r="K14" s="3">
        <v>1753.23413990951</v>
      </c>
      <c r="L14">
        <f t="shared" si="8"/>
        <v>4.08919140306155</v>
      </c>
      <c r="M14">
        <f t="shared" si="0"/>
        <v>12279.8030965408</v>
      </c>
      <c r="N14">
        <f t="shared" si="9"/>
        <v>208.756652641194</v>
      </c>
      <c r="O14">
        <f t="shared" si="10"/>
        <v>2.08756652641194e-7</v>
      </c>
      <c r="P14">
        <f t="shared" si="12"/>
        <v>5.86293058942793e-6</v>
      </c>
      <c r="Q14">
        <f t="shared" si="11"/>
        <v>5862930.58942793</v>
      </c>
      <c r="R14" s="3">
        <f t="shared" si="1"/>
        <v>562.841336585082</v>
      </c>
    </row>
    <row r="15" spans="1:18">
      <c r="A15" s="4" t="s">
        <v>291</v>
      </c>
      <c r="B15" s="3">
        <v>315.914945727101</v>
      </c>
      <c r="C15">
        <f t="shared" si="2"/>
        <v>3.29741507720832</v>
      </c>
      <c r="D15">
        <f t="shared" si="3"/>
        <v>1983.42177674417</v>
      </c>
      <c r="E15">
        <f t="shared" si="13"/>
        <v>65.4529186325575</v>
      </c>
      <c r="F15">
        <f t="shared" si="4"/>
        <v>6.54529186325575e-8</v>
      </c>
      <c r="G15">
        <f t="shared" si="5"/>
        <v>1.83824521979538e-6</v>
      </c>
      <c r="H15">
        <f t="shared" si="6"/>
        <v>1838245.21979538</v>
      </c>
      <c r="I15" s="3">
        <f t="shared" si="7"/>
        <v>176.471541100356</v>
      </c>
      <c r="J15" s="4" t="s">
        <v>292</v>
      </c>
      <c r="K15" s="3">
        <v>173751.445324069</v>
      </c>
      <c r="L15">
        <f t="shared" si="8"/>
        <v>6.21268981477395</v>
      </c>
      <c r="M15">
        <f t="shared" si="0"/>
        <v>1631885.99309591</v>
      </c>
      <c r="N15">
        <f t="shared" si="9"/>
        <v>27742.0618826305</v>
      </c>
      <c r="O15">
        <f t="shared" si="10"/>
        <v>2.77420618826305e-5</v>
      </c>
      <c r="P15">
        <f t="shared" si="12"/>
        <v>0.000779135807973678</v>
      </c>
      <c r="Q15">
        <f t="shared" si="11"/>
        <v>779135807.973678</v>
      </c>
      <c r="R15" s="3">
        <f t="shared" si="1"/>
        <v>74797.0375654731</v>
      </c>
    </row>
    <row r="16" spans="1:18">
      <c r="A16" s="4" t="s">
        <v>293</v>
      </c>
      <c r="B16" s="3">
        <v>463.703870062778</v>
      </c>
      <c r="C16">
        <f t="shared" si="2"/>
        <v>3.47472417076976</v>
      </c>
      <c r="D16">
        <f t="shared" si="3"/>
        <v>2983.48714388275</v>
      </c>
      <c r="E16">
        <f t="shared" si="13"/>
        <v>98.4550757481307</v>
      </c>
      <c r="F16">
        <f t="shared" si="4"/>
        <v>9.84550757481307e-8</v>
      </c>
      <c r="G16">
        <f t="shared" si="5"/>
        <v>2.76511080238625e-6</v>
      </c>
      <c r="H16">
        <f t="shared" si="6"/>
        <v>2765110.80238625</v>
      </c>
      <c r="I16" s="3">
        <f t="shared" si="7"/>
        <v>265.45063702908</v>
      </c>
      <c r="J16" s="4" t="s">
        <v>294</v>
      </c>
      <c r="K16" s="3">
        <v>19560.7228758976</v>
      </c>
      <c r="L16">
        <f t="shared" si="8"/>
        <v>5.20360095777561</v>
      </c>
      <c r="M16">
        <f t="shared" si="0"/>
        <v>159808.898383046</v>
      </c>
      <c r="N16">
        <f t="shared" si="9"/>
        <v>2716.75127251178</v>
      </c>
      <c r="O16">
        <f t="shared" si="10"/>
        <v>2.71675127251178e-6</v>
      </c>
      <c r="P16">
        <f t="shared" si="12"/>
        <v>7.62999594884932e-5</v>
      </c>
      <c r="Q16">
        <f t="shared" si="11"/>
        <v>76299959.4884932</v>
      </c>
      <c r="R16" s="3">
        <f t="shared" si="1"/>
        <v>7324.79611089535</v>
      </c>
    </row>
    <row r="17" spans="1:18">
      <c r="A17" s="4" t="s">
        <v>295</v>
      </c>
      <c r="B17" s="3">
        <v>195.55782300623</v>
      </c>
      <c r="C17">
        <f t="shared" si="2"/>
        <v>3.07582467441982</v>
      </c>
      <c r="D17">
        <f t="shared" si="3"/>
        <v>1190.76119822452</v>
      </c>
      <c r="E17">
        <f t="shared" si="13"/>
        <v>39.2951195414092</v>
      </c>
      <c r="F17">
        <f t="shared" si="4"/>
        <v>3.92951195414092e-8</v>
      </c>
      <c r="G17">
        <f t="shared" si="5"/>
        <v>1.10360343232048e-6</v>
      </c>
      <c r="H17">
        <f t="shared" si="6"/>
        <v>1103603.43232048</v>
      </c>
      <c r="I17" s="3">
        <f t="shared" si="7"/>
        <v>105.945929502766</v>
      </c>
      <c r="J17" s="4" t="s">
        <v>296</v>
      </c>
      <c r="K17" s="3">
        <v>3025.23174646753</v>
      </c>
      <c r="L17">
        <f t="shared" si="8"/>
        <v>4.34123260552036</v>
      </c>
      <c r="M17">
        <f t="shared" si="0"/>
        <v>21939.7970309637</v>
      </c>
      <c r="N17">
        <f t="shared" si="9"/>
        <v>372.976549526383</v>
      </c>
      <c r="O17">
        <f t="shared" si="10"/>
        <v>3.72976549526383e-7</v>
      </c>
      <c r="P17">
        <f t="shared" si="12"/>
        <v>1.04750463934485e-5</v>
      </c>
      <c r="Q17">
        <f t="shared" si="11"/>
        <v>10475046.3934485</v>
      </c>
      <c r="R17" s="3">
        <f t="shared" si="1"/>
        <v>1005.60445377105</v>
      </c>
    </row>
    <row r="18" spans="1:18">
      <c r="A18" s="4" t="s">
        <v>297</v>
      </c>
      <c r="B18" s="3">
        <v>118.238874424335</v>
      </c>
      <c r="C18">
        <f t="shared" si="2"/>
        <v>2.84336200723568</v>
      </c>
      <c r="D18">
        <f t="shared" si="3"/>
        <v>697.207430937083</v>
      </c>
      <c r="E18">
        <f t="shared" si="13"/>
        <v>23.0078452209237</v>
      </c>
      <c r="F18">
        <f t="shared" si="4"/>
        <v>2.30078452209237e-8</v>
      </c>
      <c r="G18">
        <f t="shared" si="5"/>
        <v>6.46175333029643e-7</v>
      </c>
      <c r="H18">
        <f t="shared" si="6"/>
        <v>646175.333029643</v>
      </c>
      <c r="I18" s="3">
        <f t="shared" si="7"/>
        <v>62.0328319708457</v>
      </c>
      <c r="J18" s="4" t="s">
        <v>298</v>
      </c>
      <c r="K18" s="3">
        <v>11115.5162183035</v>
      </c>
      <c r="L18">
        <f t="shared" si="8"/>
        <v>4.9424783368889</v>
      </c>
      <c r="M18">
        <f t="shared" si="0"/>
        <v>87594.8023242758</v>
      </c>
      <c r="N18">
        <f t="shared" si="9"/>
        <v>1489.11163951269</v>
      </c>
      <c r="O18">
        <f t="shared" si="10"/>
        <v>1.48911163951269e-6</v>
      </c>
      <c r="P18">
        <f t="shared" si="12"/>
        <v>4.18217003957139e-5</v>
      </c>
      <c r="Q18">
        <f t="shared" si="11"/>
        <v>41821700.3957138</v>
      </c>
      <c r="R18" s="3">
        <f t="shared" si="1"/>
        <v>4014.88323798853</v>
      </c>
    </row>
    <row r="19" spans="1:18">
      <c r="A19" s="4" t="s">
        <v>299</v>
      </c>
      <c r="B19" s="3">
        <v>316.124896118817</v>
      </c>
      <c r="C19">
        <f t="shared" si="2"/>
        <v>3.29772202089343</v>
      </c>
      <c r="D19">
        <f t="shared" si="3"/>
        <v>1984.82408325246</v>
      </c>
      <c r="E19">
        <f t="shared" si="13"/>
        <v>65.499194747331</v>
      </c>
      <c r="F19">
        <f t="shared" si="4"/>
        <v>6.5499194747331e-8</v>
      </c>
      <c r="G19">
        <f t="shared" si="5"/>
        <v>1.83954488447879e-6</v>
      </c>
      <c r="H19">
        <f t="shared" si="6"/>
        <v>1839544.88447879</v>
      </c>
      <c r="I19" s="3">
        <f t="shared" si="7"/>
        <v>176.596308909964</v>
      </c>
      <c r="J19" s="4" t="s">
        <v>300</v>
      </c>
      <c r="K19" s="3">
        <v>11115.5162183035</v>
      </c>
      <c r="L19">
        <f t="shared" si="8"/>
        <v>4.9424783368889</v>
      </c>
      <c r="M19">
        <f t="shared" si="0"/>
        <v>87594.8023242758</v>
      </c>
      <c r="N19">
        <f t="shared" si="9"/>
        <v>1489.11163951269</v>
      </c>
      <c r="O19">
        <f t="shared" si="10"/>
        <v>1.48911163951269e-6</v>
      </c>
      <c r="P19">
        <f t="shared" si="12"/>
        <v>4.18217003957139e-5</v>
      </c>
      <c r="Q19">
        <f t="shared" si="11"/>
        <v>41821700.3957138</v>
      </c>
      <c r="R19" s="3">
        <f t="shared" si="1"/>
        <v>4014.88323798853</v>
      </c>
    </row>
    <row r="20" spans="1:18">
      <c r="A20" s="4" t="s">
        <v>301</v>
      </c>
      <c r="B20" s="3">
        <v>626.853019420917</v>
      </c>
      <c r="C20">
        <f t="shared" si="2"/>
        <v>3.61400608735186</v>
      </c>
      <c r="D20">
        <f t="shared" si="3"/>
        <v>4111.55484084857</v>
      </c>
      <c r="E20">
        <f t="shared" si="13"/>
        <v>135.681309748003</v>
      </c>
      <c r="F20">
        <f t="shared" si="4"/>
        <v>1.35681309748003e-7</v>
      </c>
      <c r="G20">
        <f t="shared" si="5"/>
        <v>3.81060958427266e-6</v>
      </c>
      <c r="H20">
        <f t="shared" si="6"/>
        <v>3810609.58427266</v>
      </c>
      <c r="I20" s="3">
        <f t="shared" si="7"/>
        <v>365.818520090175</v>
      </c>
      <c r="J20" s="4" t="s">
        <v>302</v>
      </c>
      <c r="K20" s="3">
        <v>27179.5351546997</v>
      </c>
      <c r="L20">
        <f t="shared" si="8"/>
        <v>5.35557662215103</v>
      </c>
      <c r="M20">
        <f t="shared" si="0"/>
        <v>226765.312167859</v>
      </c>
      <c r="N20">
        <f t="shared" si="9"/>
        <v>3855.01030685361</v>
      </c>
      <c r="O20">
        <f t="shared" si="10"/>
        <v>3.85501030685361e-6</v>
      </c>
      <c r="P20">
        <f t="shared" si="12"/>
        <v>0.000108267964467984</v>
      </c>
      <c r="Q20">
        <f t="shared" si="11"/>
        <v>108267964.467983</v>
      </c>
      <c r="R20" s="3">
        <f t="shared" si="1"/>
        <v>10393.7245889264</v>
      </c>
    </row>
    <row r="21" spans="1:18">
      <c r="A21" s="4" t="s">
        <v>303</v>
      </c>
      <c r="B21" s="3">
        <v>486.921768581275</v>
      </c>
      <c r="C21">
        <f t="shared" si="2"/>
        <v>3.49729701146592</v>
      </c>
      <c r="D21">
        <f t="shared" si="3"/>
        <v>3142.65720406805</v>
      </c>
      <c r="E21">
        <f t="shared" si="13"/>
        <v>103.707687734246</v>
      </c>
      <c r="F21">
        <f t="shared" si="4"/>
        <v>1.03707687734246e-7</v>
      </c>
      <c r="G21">
        <f t="shared" si="5"/>
        <v>2.91263041001629e-6</v>
      </c>
      <c r="H21">
        <f t="shared" si="6"/>
        <v>2912630.41001629</v>
      </c>
      <c r="I21" s="3">
        <f t="shared" si="7"/>
        <v>279.612519361564</v>
      </c>
      <c r="J21" s="4" t="s">
        <v>304</v>
      </c>
      <c r="K21" s="3">
        <v>3432.93400814627</v>
      </c>
      <c r="L21">
        <f t="shared" si="8"/>
        <v>4.39964410105522</v>
      </c>
      <c r="M21">
        <f t="shared" si="0"/>
        <v>25098.2881492492</v>
      </c>
      <c r="N21">
        <f t="shared" si="9"/>
        <v>426.670898537236</v>
      </c>
      <c r="O21">
        <f t="shared" si="10"/>
        <v>4.26670898537236e-7</v>
      </c>
      <c r="P21">
        <f t="shared" si="12"/>
        <v>1.19830521854183e-5</v>
      </c>
      <c r="Q21">
        <f t="shared" si="11"/>
        <v>11983052.1854183</v>
      </c>
      <c r="R21" s="3">
        <f t="shared" si="1"/>
        <v>1150.37300980015</v>
      </c>
    </row>
    <row r="24" spans="5:5">
      <c r="E24">
        <f>E3*28000</f>
        <v>174312.305793741</v>
      </c>
    </row>
    <row r="27" spans="6:6">
      <c r="F27">
        <f>I2/E2</f>
        <v>2.69616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优势硅藻细胞内生物硅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WYQ</dc:creator>
  <cp:lastModifiedBy>Wei</cp:lastModifiedBy>
  <dcterms:created xsi:type="dcterms:W3CDTF">2018-11-30T07:51:00Z</dcterms:created>
  <dcterms:modified xsi:type="dcterms:W3CDTF">2019-06-27T08:42:31Z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