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iya\Desktop\dissertation\dl_histopathology\"/>
    </mc:Choice>
  </mc:AlternateContent>
  <xr:revisionPtr revIDLastSave="0" documentId="8_{26BB5B05-7169-4130-A1FD-071ECAEE2CBA}" xr6:coauthVersionLast="47" xr6:coauthVersionMax="47" xr10:uidLastSave="{00000000-0000-0000-0000-000000000000}"/>
  <bookViews>
    <workbookView xWindow="-90" yWindow="170" windowWidth="19290" windowHeight="11110" firstSheet="1" activeTab="2" xr2:uid="{A1DF277D-2320-45F2-9515-73A270087F9A}"/>
  </bookViews>
  <sheets>
    <sheet name="object_size_statistic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B5" i="3"/>
  <c r="D4" i="3"/>
  <c r="C4" i="3"/>
  <c r="B4" i="3"/>
  <c r="D3" i="3"/>
  <c r="C3" i="3"/>
  <c r="B3" i="3"/>
  <c r="D2" i="3"/>
  <c r="C2" i="3"/>
  <c r="B2" i="3"/>
  <c r="K2" i="2"/>
  <c r="N5" i="2"/>
  <c r="N4" i="2"/>
  <c r="N3" i="2"/>
  <c r="N2" i="2"/>
  <c r="P5" i="2"/>
  <c r="K5" i="2"/>
  <c r="P3" i="2"/>
  <c r="P2" i="2"/>
  <c r="P4" i="2"/>
  <c r="K4" i="2"/>
  <c r="K3" i="2"/>
  <c r="H3" i="2"/>
  <c r="H4" i="2"/>
  <c r="H5" i="2"/>
  <c r="H2" i="2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<sst xmlns="http://schemas.openxmlformats.org/spreadsheetml/2006/main" count="61" uniqueCount="30">
  <si>
    <t>Region</t>
  </si>
  <si>
    <t>Class</t>
  </si>
  <si>
    <t>Mean</t>
  </si>
  <si>
    <t>Median</t>
  </si>
  <si>
    <t>Std</t>
  </si>
  <si>
    <t>Min</t>
  </si>
  <si>
    <t>Max</t>
  </si>
  <si>
    <t>BG</t>
  </si>
  <si>
    <t>CB</t>
  </si>
  <si>
    <t>tau_fragments</t>
  </si>
  <si>
    <t>NFT</t>
  </si>
  <si>
    <t>TA</t>
  </si>
  <si>
    <t>cortical</t>
  </si>
  <si>
    <t>DN</t>
  </si>
  <si>
    <t>BG_tanrada</t>
  </si>
  <si>
    <t xml:space="preserve">Dn </t>
  </si>
  <si>
    <t>Cortical</t>
  </si>
  <si>
    <t>coiled</t>
  </si>
  <si>
    <t>others</t>
  </si>
  <si>
    <t>Others: 2913</t>
  </si>
  <si>
    <t>Total</t>
  </si>
  <si>
    <t>Cortical_test</t>
  </si>
  <si>
    <t>DN_test</t>
  </si>
  <si>
    <t>Didn't match</t>
  </si>
  <si>
    <t>Published Numbers</t>
  </si>
  <si>
    <t>BG_test (from slides with name `Tanrada`)</t>
  </si>
  <si>
    <t>Published numbers</t>
  </si>
  <si>
    <t>Matched</t>
  </si>
  <si>
    <t>Annelies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</si>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</sst>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Sheet1!$K$1:$P$1</c:f>
              <c:strCache>
                <c:ptCount val="5"/>
                <c:pt idx="0">
                  <c:v>BG_test (from slides with name `Tanrada`)</c:v>
                </c:pt>
                <c:pt idx="1">
                  <c:v>Annelies</c:v>
                </c:pt>
                <c:pt idx="2">
                  <c:v>Published Numbers</c:v>
                </c:pt>
                <c:pt idx="3">
                  <c:v>Cortical_test</c:v>
                </c:pt>
                <c:pt idx="4">
                  <c:v>DN_test</c:v>
                </c:pt>
              </c:strCache>
            </c:strRef>
          </c:cat>
          <c:val>
            <c:numRef>
              <c:f>Sheet1!$K$2:$P$2</c:f>
              <c:numCache>
                <c:formatCode>General</c:formatCode>
                <c:ptCount val="5"/>
                <c:pt idx="0">
                  <c:v>159</c:v>
                </c:pt>
                <c:pt idx="1">
                  <c:v>0</c:v>
                </c:pt>
                <c:pt idx="2">
                  <c:v>153</c:v>
                </c:pt>
                <c:pt idx="3">
                  <c:v>296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925-A8AA-BC274727B2E4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NFT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Sheet1!$K$1:$P$1</c:f>
              <c:strCache>
                <c:ptCount val="5"/>
                <c:pt idx="0">
                  <c:v>BG_test (from slides with name `Tanrada`)</c:v>
                </c:pt>
                <c:pt idx="1">
                  <c:v>Annelies</c:v>
                </c:pt>
                <c:pt idx="2">
                  <c:v>Published Numbers</c:v>
                </c:pt>
                <c:pt idx="3">
                  <c:v>Cortical_test</c:v>
                </c:pt>
                <c:pt idx="4">
                  <c:v>DN_test</c:v>
                </c:pt>
              </c:strCache>
            </c:strRef>
          </c:cat>
          <c:val>
            <c:numRef>
              <c:f>Sheet1!$K$3:$P$3</c:f>
              <c:numCache>
                <c:formatCode>General</c:formatCode>
                <c:ptCount val="5"/>
                <c:pt idx="0">
                  <c:v>21</c:v>
                </c:pt>
                <c:pt idx="1">
                  <c:v>0</c:v>
                </c:pt>
                <c:pt idx="2">
                  <c:v>21</c:v>
                </c:pt>
                <c:pt idx="3">
                  <c:v>78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E-4925-A8AA-BC274727B2E4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Sheet1!$K$1:$P$1</c:f>
              <c:strCache>
                <c:ptCount val="5"/>
                <c:pt idx="0">
                  <c:v>BG_test (from slides with name `Tanrada`)</c:v>
                </c:pt>
                <c:pt idx="1">
                  <c:v>Annelies</c:v>
                </c:pt>
                <c:pt idx="2">
                  <c:v>Published Numbers</c:v>
                </c:pt>
                <c:pt idx="3">
                  <c:v>Cortical_test</c:v>
                </c:pt>
                <c:pt idx="4">
                  <c:v>DN_test</c:v>
                </c:pt>
              </c:strCache>
            </c:strRef>
          </c:cat>
          <c:val>
            <c:numRef>
              <c:f>Sheet1!$K$4:$P$4</c:f>
              <c:numCache>
                <c:formatCode>General</c:formatCode>
                <c:ptCount val="5"/>
                <c:pt idx="0">
                  <c:v>49</c:v>
                </c:pt>
                <c:pt idx="1">
                  <c:v>0</c:v>
                </c:pt>
                <c:pt idx="2">
                  <c:v>44</c:v>
                </c:pt>
                <c:pt idx="3">
                  <c:v>237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E-4925-A8AA-BC274727B2E4}"/>
            </c:ext>
          </c:extLst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tau_fragments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Sheet1!$K$1:$P$1</c:f>
              <c:strCache>
                <c:ptCount val="5"/>
                <c:pt idx="0">
                  <c:v>BG_test (from slides with name `Tanrada`)</c:v>
                </c:pt>
                <c:pt idx="1">
                  <c:v>Annelies</c:v>
                </c:pt>
                <c:pt idx="2">
                  <c:v>Published Numbers</c:v>
                </c:pt>
                <c:pt idx="3">
                  <c:v>Cortical_test</c:v>
                </c:pt>
                <c:pt idx="4">
                  <c:v>DN_test</c:v>
                </c:pt>
              </c:strCache>
            </c:strRef>
          </c:cat>
          <c:val>
            <c:numRef>
              <c:f>Sheet1!$K$5:$P$5</c:f>
              <c:numCache>
                <c:formatCode>General</c:formatCode>
                <c:ptCount val="5"/>
                <c:pt idx="0">
                  <c:v>2796</c:v>
                </c:pt>
                <c:pt idx="1">
                  <c:v>2796</c:v>
                </c:pt>
                <c:pt idx="2">
                  <c:v>2795</c:v>
                </c:pt>
                <c:pt idx="3">
                  <c:v>1761</c:v>
                </c:pt>
                <c:pt idx="4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E-4925-A8AA-BC274727B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3797471"/>
        <c:axId val="1543798431"/>
      </c:barChart>
      <c:catAx>
        <c:axId val="15437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98431"/>
        <c:crosses val="autoZero"/>
        <c:auto val="1"/>
        <c:lblAlgn val="ctr"/>
        <c:lblOffset val="100"/>
        <c:noMultiLvlLbl val="0"/>
      </c:catAx>
      <c:valAx>
        <c:axId val="15437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7</xdr:col>
      <xdr:colOff>330200</xdr:colOff>
      <xdr:row>31</xdr:row>
      <xdr:rowOff>171629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6DE9BA-86EF-B85E-1428-17F55B166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93950"/>
          <a:ext cx="4978400" cy="348632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1</xdr:rowOff>
    </xdr:from>
    <xdr:to>
      <xdr:col>12</xdr:col>
      <xdr:colOff>19115</xdr:colOff>
      <xdr:row>85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C2135-44AD-1142-4113-8A233F3E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261101"/>
          <a:ext cx="7715314" cy="9563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21</xdr:row>
      <xdr:rowOff>61912</xdr:rowOff>
    </xdr:from>
    <xdr:to>
      <xdr:col>24</xdr:col>
      <xdr:colOff>142875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223A4-45F4-6E31-F45E-6E5CC347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2BA5-10CF-4FDC-8BF1-148817AF57C6}">
  <dimension ref="A1:J12"/>
  <sheetViews>
    <sheetView topLeftCell="A3" workbookViewId="0">
      <selection activeCell="D8" sqref="D8"/>
    </sheetView>
  </sheetViews>
  <sheetFormatPr defaultRowHeight="14.5" x14ac:dyDescent="0.35"/>
  <cols>
    <col min="2" max="2" width="14.1796875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</row>
    <row r="2" spans="1:10" x14ac:dyDescent="0.35">
      <c r="A2" t="s">
        <v>7</v>
      </c>
      <c r="B2" t="s">
        <v>8</v>
      </c>
      <c r="C2">
        <v>2652.92</v>
      </c>
      <c r="D2">
        <f>ROUND(SQRT(C2),0)</f>
        <v>52</v>
      </c>
      <c r="E2">
        <v>2208</v>
      </c>
      <c r="F2">
        <v>1719.47</v>
      </c>
      <c r="G2">
        <v>448</v>
      </c>
      <c r="H2">
        <f>ROUND(SQRT(G2),0)</f>
        <v>21</v>
      </c>
      <c r="I2">
        <v>16000</v>
      </c>
      <c r="J2">
        <f>ROUND(SQRT(I2),0)</f>
        <v>126</v>
      </c>
    </row>
    <row r="3" spans="1:10" x14ac:dyDescent="0.35">
      <c r="A3" t="s">
        <v>7</v>
      </c>
      <c r="B3" t="s">
        <v>9</v>
      </c>
      <c r="C3">
        <v>488.63</v>
      </c>
      <c r="D3">
        <f t="shared" ref="D3:D12" si="0">ROUND(SQRT(C3),0)</f>
        <v>22</v>
      </c>
      <c r="E3">
        <v>240</v>
      </c>
      <c r="F3">
        <v>1005.13</v>
      </c>
      <c r="G3">
        <v>80</v>
      </c>
      <c r="H3">
        <f t="shared" ref="H3:H12" si="1">ROUND(SQRT(G3),0)</f>
        <v>9</v>
      </c>
      <c r="I3">
        <v>37488</v>
      </c>
      <c r="J3">
        <f t="shared" ref="J3:J12" si="2">ROUND(SQRT(I3),0)</f>
        <v>194</v>
      </c>
    </row>
    <row r="4" spans="1:10" x14ac:dyDescent="0.35">
      <c r="A4" t="s">
        <v>7</v>
      </c>
      <c r="B4" t="s">
        <v>10</v>
      </c>
      <c r="C4">
        <v>9721.0499999999993</v>
      </c>
      <c r="D4">
        <f t="shared" si="0"/>
        <v>99</v>
      </c>
      <c r="E4">
        <v>8400</v>
      </c>
      <c r="F4">
        <v>5958.54</v>
      </c>
      <c r="G4">
        <v>2448</v>
      </c>
      <c r="H4">
        <f t="shared" si="1"/>
        <v>49</v>
      </c>
      <c r="I4">
        <v>48048</v>
      </c>
      <c r="J4">
        <f t="shared" si="2"/>
        <v>219</v>
      </c>
    </row>
    <row r="5" spans="1:10" x14ac:dyDescent="0.35">
      <c r="A5" t="s">
        <v>7</v>
      </c>
      <c r="B5" t="s">
        <v>11</v>
      </c>
      <c r="C5">
        <v>10741.94</v>
      </c>
      <c r="D5">
        <f t="shared" si="0"/>
        <v>104</v>
      </c>
      <c r="E5">
        <v>9736</v>
      </c>
      <c r="F5">
        <v>4533.24</v>
      </c>
      <c r="G5">
        <v>2912</v>
      </c>
      <c r="H5">
        <f t="shared" si="1"/>
        <v>54</v>
      </c>
      <c r="I5">
        <v>25344</v>
      </c>
      <c r="J5">
        <f t="shared" si="2"/>
        <v>159</v>
      </c>
    </row>
    <row r="6" spans="1:10" x14ac:dyDescent="0.35">
      <c r="A6" t="s">
        <v>12</v>
      </c>
      <c r="B6" t="s">
        <v>11</v>
      </c>
      <c r="C6">
        <v>10932.28</v>
      </c>
      <c r="D6">
        <f t="shared" si="0"/>
        <v>105</v>
      </c>
      <c r="E6">
        <v>9408</v>
      </c>
      <c r="F6">
        <v>6340.52</v>
      </c>
      <c r="G6">
        <v>1584</v>
      </c>
      <c r="H6">
        <f t="shared" si="1"/>
        <v>40</v>
      </c>
      <c r="I6">
        <v>36848</v>
      </c>
      <c r="J6">
        <f t="shared" si="2"/>
        <v>192</v>
      </c>
    </row>
    <row r="7" spans="1:10" x14ac:dyDescent="0.35">
      <c r="A7" t="s">
        <v>12</v>
      </c>
      <c r="B7" t="s">
        <v>8</v>
      </c>
      <c r="C7">
        <v>1767.12</v>
      </c>
      <c r="D7">
        <f t="shared" si="0"/>
        <v>42</v>
      </c>
      <c r="E7">
        <v>1408</v>
      </c>
      <c r="F7">
        <v>1233.8499999999999</v>
      </c>
      <c r="G7">
        <v>144</v>
      </c>
      <c r="H7">
        <f t="shared" si="1"/>
        <v>12</v>
      </c>
      <c r="I7">
        <v>9744</v>
      </c>
      <c r="J7">
        <f t="shared" si="2"/>
        <v>99</v>
      </c>
    </row>
    <row r="8" spans="1:10" x14ac:dyDescent="0.35">
      <c r="A8" t="s">
        <v>12</v>
      </c>
      <c r="B8" t="s">
        <v>9</v>
      </c>
      <c r="C8">
        <v>336.05</v>
      </c>
      <c r="D8">
        <f t="shared" si="0"/>
        <v>18</v>
      </c>
      <c r="E8">
        <v>192</v>
      </c>
      <c r="F8">
        <v>534.95000000000005</v>
      </c>
      <c r="G8">
        <v>80</v>
      </c>
      <c r="H8">
        <f t="shared" si="1"/>
        <v>9</v>
      </c>
      <c r="I8">
        <v>16928</v>
      </c>
      <c r="J8">
        <f t="shared" si="2"/>
        <v>130</v>
      </c>
    </row>
    <row r="9" spans="1:10" x14ac:dyDescent="0.35">
      <c r="A9" t="s">
        <v>12</v>
      </c>
      <c r="B9" t="s">
        <v>10</v>
      </c>
      <c r="C9">
        <v>5840.76</v>
      </c>
      <c r="D9">
        <f t="shared" si="0"/>
        <v>76</v>
      </c>
      <c r="E9">
        <v>4616</v>
      </c>
      <c r="F9">
        <v>4641.57</v>
      </c>
      <c r="G9">
        <v>1872</v>
      </c>
      <c r="H9">
        <f t="shared" si="1"/>
        <v>43</v>
      </c>
      <c r="I9">
        <v>36064</v>
      </c>
      <c r="J9">
        <f t="shared" si="2"/>
        <v>190</v>
      </c>
    </row>
    <row r="10" spans="1:10" x14ac:dyDescent="0.35">
      <c r="A10" t="s">
        <v>13</v>
      </c>
      <c r="B10" t="s">
        <v>9</v>
      </c>
      <c r="C10">
        <v>843.07</v>
      </c>
      <c r="D10">
        <f t="shared" si="0"/>
        <v>29</v>
      </c>
      <c r="E10">
        <v>384</v>
      </c>
      <c r="F10">
        <v>1828.27</v>
      </c>
      <c r="G10">
        <v>80</v>
      </c>
      <c r="H10">
        <f t="shared" si="1"/>
        <v>9</v>
      </c>
      <c r="I10">
        <v>28768</v>
      </c>
      <c r="J10">
        <f t="shared" si="2"/>
        <v>170</v>
      </c>
    </row>
    <row r="11" spans="1:10" x14ac:dyDescent="0.35">
      <c r="A11" t="s">
        <v>13</v>
      </c>
      <c r="B11" t="s">
        <v>10</v>
      </c>
      <c r="C11">
        <v>8553.2999999999993</v>
      </c>
      <c r="D11">
        <f t="shared" si="0"/>
        <v>92</v>
      </c>
      <c r="E11">
        <v>7040</v>
      </c>
      <c r="F11">
        <v>5116.8999999999996</v>
      </c>
      <c r="G11">
        <v>192</v>
      </c>
      <c r="H11">
        <f t="shared" si="1"/>
        <v>14</v>
      </c>
      <c r="I11">
        <v>40320</v>
      </c>
      <c r="J11">
        <f t="shared" si="2"/>
        <v>201</v>
      </c>
    </row>
    <row r="12" spans="1:10" x14ac:dyDescent="0.35">
      <c r="A12" t="s">
        <v>13</v>
      </c>
      <c r="B12" t="s">
        <v>8</v>
      </c>
      <c r="C12">
        <v>2150.1999999999998</v>
      </c>
      <c r="D12">
        <f t="shared" si="0"/>
        <v>46</v>
      </c>
      <c r="E12">
        <v>1760</v>
      </c>
      <c r="F12">
        <v>1534.71</v>
      </c>
      <c r="G12">
        <v>384</v>
      </c>
      <c r="H12">
        <f t="shared" si="1"/>
        <v>20</v>
      </c>
      <c r="I12">
        <v>11040</v>
      </c>
      <c r="J12">
        <f t="shared" si="2"/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B906-E6BC-4CCF-8BA4-C070470D8330}">
  <dimension ref="A1:Q14"/>
  <sheetViews>
    <sheetView topLeftCell="H1" zoomScale="101" workbookViewId="0">
      <selection activeCell="J1" sqref="J1:Q5"/>
    </sheetView>
  </sheetViews>
  <sheetFormatPr defaultRowHeight="14.5" x14ac:dyDescent="0.35"/>
  <cols>
    <col min="1" max="1" width="16.81640625" customWidth="1"/>
    <col min="10" max="10" width="15.54296875" customWidth="1"/>
    <col min="11" max="11" width="34.54296875" customWidth="1"/>
    <col min="12" max="12" width="10" customWidth="1"/>
    <col min="13" max="13" width="20.36328125" customWidth="1"/>
    <col min="14" max="14" width="14.81640625" customWidth="1"/>
    <col min="15" max="15" width="8.1796875" hidden="1" customWidth="1"/>
    <col min="16" max="16" width="12.08984375" customWidth="1"/>
    <col min="17" max="17" width="16.08984375" customWidth="1"/>
  </cols>
  <sheetData>
    <row r="1" spans="1:17" x14ac:dyDescent="0.35">
      <c r="B1" t="s">
        <v>7</v>
      </c>
      <c r="C1" t="s">
        <v>14</v>
      </c>
      <c r="D1" t="s">
        <v>15</v>
      </c>
      <c r="F1" t="s">
        <v>16</v>
      </c>
      <c r="H1" t="s">
        <v>20</v>
      </c>
      <c r="K1" t="s">
        <v>25</v>
      </c>
      <c r="L1" t="s">
        <v>28</v>
      </c>
      <c r="M1" t="s">
        <v>24</v>
      </c>
      <c r="N1" t="s">
        <v>21</v>
      </c>
      <c r="P1" t="s">
        <v>22</v>
      </c>
      <c r="Q1" t="s">
        <v>26</v>
      </c>
    </row>
    <row r="2" spans="1:17" x14ac:dyDescent="0.35">
      <c r="A2" t="s">
        <v>17</v>
      </c>
      <c r="B2">
        <v>934</v>
      </c>
      <c r="C2">
        <v>936</v>
      </c>
      <c r="D2">
        <v>147</v>
      </c>
      <c r="E2">
        <v>147</v>
      </c>
      <c r="F2">
        <v>661</v>
      </c>
      <c r="G2">
        <v>661</v>
      </c>
      <c r="H2">
        <f>SUM(B2+D2+F2)</f>
        <v>1742</v>
      </c>
      <c r="J2" t="s">
        <v>17</v>
      </c>
      <c r="K2">
        <f>SUM(133+26)</f>
        <v>159</v>
      </c>
      <c r="L2">
        <v>0</v>
      </c>
      <c r="M2">
        <v>153</v>
      </c>
      <c r="N2">
        <f>SUM(49+126+121)</f>
        <v>296</v>
      </c>
      <c r="O2">
        <v>296</v>
      </c>
      <c r="P2">
        <f>SUM(9+9)</f>
        <v>18</v>
      </c>
      <c r="Q2">
        <v>18</v>
      </c>
    </row>
    <row r="3" spans="1:17" x14ac:dyDescent="0.35">
      <c r="A3" t="s">
        <v>10</v>
      </c>
      <c r="B3">
        <v>145</v>
      </c>
      <c r="C3">
        <v>145</v>
      </c>
      <c r="D3">
        <v>234</v>
      </c>
      <c r="E3">
        <v>234</v>
      </c>
      <c r="F3">
        <v>126</v>
      </c>
      <c r="G3">
        <v>126</v>
      </c>
      <c r="H3">
        <f>SUM(B3+D3+F3)</f>
        <v>505</v>
      </c>
      <c r="J3" t="s">
        <v>10</v>
      </c>
      <c r="K3">
        <f>SUM(4+17)</f>
        <v>21</v>
      </c>
      <c r="L3">
        <v>0</v>
      </c>
      <c r="M3">
        <v>21</v>
      </c>
      <c r="N3">
        <f>SUM(17+61)</f>
        <v>78</v>
      </c>
      <c r="O3">
        <v>78</v>
      </c>
      <c r="P3">
        <f>SUM(23+9)</f>
        <v>32</v>
      </c>
      <c r="Q3">
        <v>26</v>
      </c>
    </row>
    <row r="4" spans="1:17" x14ac:dyDescent="0.35">
      <c r="A4" t="s">
        <v>11</v>
      </c>
      <c r="B4">
        <v>210</v>
      </c>
      <c r="C4">
        <v>200</v>
      </c>
      <c r="F4">
        <v>254</v>
      </c>
      <c r="G4">
        <v>254</v>
      </c>
      <c r="H4">
        <f>SUM(B4+D4+F4)</f>
        <v>464</v>
      </c>
      <c r="J4" t="s">
        <v>11</v>
      </c>
      <c r="K4">
        <f>SUM(30+19)</f>
        <v>49</v>
      </c>
      <c r="L4">
        <v>0</v>
      </c>
      <c r="M4">
        <v>44</v>
      </c>
      <c r="N4">
        <f>SUM(8+229)</f>
        <v>237</v>
      </c>
      <c r="O4">
        <v>237</v>
      </c>
      <c r="P4">
        <f>SUM(0)</f>
        <v>0</v>
      </c>
      <c r="Q4">
        <v>0</v>
      </c>
    </row>
    <row r="5" spans="1:17" x14ac:dyDescent="0.35">
      <c r="A5" t="s">
        <v>9</v>
      </c>
      <c r="B5">
        <v>16104</v>
      </c>
      <c r="C5">
        <v>16104</v>
      </c>
      <c r="D5">
        <v>1805</v>
      </c>
      <c r="E5">
        <v>1805</v>
      </c>
      <c r="F5">
        <v>2940</v>
      </c>
      <c r="G5">
        <v>2913</v>
      </c>
      <c r="H5">
        <f>SUM(B5+D5+F5)</f>
        <v>20849</v>
      </c>
      <c r="J5" t="s">
        <v>9</v>
      </c>
      <c r="K5">
        <f>SUM(1396+1400)</f>
        <v>2796</v>
      </c>
      <c r="L5">
        <v>2796</v>
      </c>
      <c r="M5">
        <v>2795</v>
      </c>
      <c r="N5">
        <f>SUM(119+1642)</f>
        <v>1761</v>
      </c>
      <c r="O5">
        <v>1761</v>
      </c>
      <c r="P5">
        <f>SUM(334+511)</f>
        <v>845</v>
      </c>
      <c r="Q5">
        <v>844</v>
      </c>
    </row>
    <row r="6" spans="1:17" x14ac:dyDescent="0.35">
      <c r="D6" t="s">
        <v>18</v>
      </c>
      <c r="F6" t="s">
        <v>19</v>
      </c>
    </row>
    <row r="7" spans="1:17" x14ac:dyDescent="0.35">
      <c r="K7" t="s">
        <v>23</v>
      </c>
      <c r="N7" t="s">
        <v>27</v>
      </c>
      <c r="P7" t="s">
        <v>23</v>
      </c>
    </row>
    <row r="11" spans="1:17" x14ac:dyDescent="0.35">
      <c r="B11" t="s">
        <v>11</v>
      </c>
      <c r="C11">
        <v>79</v>
      </c>
    </row>
    <row r="12" spans="1:17" x14ac:dyDescent="0.35">
      <c r="C12">
        <v>15</v>
      </c>
    </row>
    <row r="13" spans="1:17" x14ac:dyDescent="0.35">
      <c r="C13">
        <v>9</v>
      </c>
    </row>
    <row r="14" spans="1:17" x14ac:dyDescent="0.35">
      <c r="C14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67D7-A644-47E5-8BE3-4FA532CA65F8}">
  <dimension ref="A1:D5"/>
  <sheetViews>
    <sheetView tabSelected="1" workbookViewId="0">
      <selection activeCell="A11" sqref="A11"/>
    </sheetView>
  </sheetViews>
  <sheetFormatPr defaultRowHeight="14.5" x14ac:dyDescent="0.35"/>
  <cols>
    <col min="1" max="1" width="13.26953125" customWidth="1"/>
    <col min="2" max="2" width="13.36328125" customWidth="1"/>
    <col min="3" max="3" width="10.1796875" customWidth="1"/>
    <col min="4" max="4" width="15.36328125" customWidth="1"/>
  </cols>
  <sheetData>
    <row r="1" spans="1:4" x14ac:dyDescent="0.35">
      <c r="B1" t="s">
        <v>7</v>
      </c>
      <c r="C1" t="s">
        <v>16</v>
      </c>
      <c r="D1" t="s">
        <v>13</v>
      </c>
    </row>
    <row r="2" spans="1:4" x14ac:dyDescent="0.35">
      <c r="A2" t="s">
        <v>29</v>
      </c>
      <c r="B2">
        <f>SUM(133+26)</f>
        <v>159</v>
      </c>
      <c r="C2">
        <f>SUM(49+126+121)</f>
        <v>296</v>
      </c>
      <c r="D2">
        <f>SUM(9+9)</f>
        <v>18</v>
      </c>
    </row>
    <row r="3" spans="1:4" x14ac:dyDescent="0.35">
      <c r="A3" t="s">
        <v>10</v>
      </c>
      <c r="B3">
        <f>SUM(4+17)</f>
        <v>21</v>
      </c>
      <c r="C3">
        <f>SUM(17+61)</f>
        <v>78</v>
      </c>
      <c r="D3">
        <f>SUM(23+9)</f>
        <v>32</v>
      </c>
    </row>
    <row r="4" spans="1:4" x14ac:dyDescent="0.35">
      <c r="A4" t="s">
        <v>11</v>
      </c>
      <c r="B4">
        <f>SUM(30+19)</f>
        <v>49</v>
      </c>
      <c r="C4">
        <f>SUM(8+229)</f>
        <v>237</v>
      </c>
      <c r="D4">
        <f>SUM(0)</f>
        <v>0</v>
      </c>
    </row>
    <row r="5" spans="1:4" x14ac:dyDescent="0.35">
      <c r="A5" t="s">
        <v>9</v>
      </c>
      <c r="B5">
        <f>SUM(1396+1400)</f>
        <v>2796</v>
      </c>
      <c r="C5">
        <f>SUM(119+1642)</f>
        <v>1761</v>
      </c>
      <c r="D5">
        <f>SUM(334+511)</f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object_size_statistics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Zhou</dc:creator>
  <cp:lastModifiedBy>Gracie Zhou</cp:lastModifiedBy>
  <dcterms:created xsi:type="dcterms:W3CDTF">2024-11-09T22:34:57Z</dcterms:created>
  <dcterms:modified xsi:type="dcterms:W3CDTF">2024-12-18T20:08:53Z</dcterms:modified>
</cp:coreProperties>
</file>