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010" yWindow="-15" windowWidth="17580" windowHeight="12450" activeTab="1"/>
  </bookViews>
  <sheets>
    <sheet name="Godaddy上陸しない" sheetId="1" r:id="rId1"/>
    <sheet name="Godaddy上陸" sheetId="4" r:id="rId2"/>
    <sheet name="Sheet2" sheetId="2" r:id="rId3"/>
    <sheet name="Sheet3" sheetId="3" r:id="rId4"/>
  </sheets>
  <definedNames>
    <definedName name="_xlnm.Print_Area" localSheetId="1">Godaddy上陸!$A$1:$O$69</definedName>
    <definedName name="_xlnm.Print_Area" localSheetId="0">Godaddy上陸しない!$A$1:$O$59</definedName>
    <definedName name="_xlnm.Print_Area" localSheetId="2">Sheet2!$A$1:$R$25</definedName>
  </definedNames>
  <calcPr calcId="125725"/>
</workbook>
</file>

<file path=xl/calcChain.xml><?xml version="1.0" encoding="utf-8"?>
<calcChain xmlns="http://schemas.openxmlformats.org/spreadsheetml/2006/main">
  <c r="C25" i="4"/>
  <c r="C32"/>
  <c r="H34"/>
  <c r="G34"/>
  <c r="F34"/>
  <c r="E34"/>
  <c r="G15"/>
  <c r="E16"/>
  <c r="H18"/>
  <c r="I18"/>
  <c r="J18"/>
  <c r="K18"/>
  <c r="L18"/>
  <c r="M18"/>
  <c r="N18"/>
  <c r="O18"/>
  <c r="G18"/>
  <c r="H15"/>
  <c r="I10"/>
  <c r="J10"/>
  <c r="K10"/>
  <c r="L10"/>
  <c r="M10"/>
  <c r="N10"/>
  <c r="O10"/>
  <c r="I11"/>
  <c r="J11"/>
  <c r="K11"/>
  <c r="L11"/>
  <c r="M11"/>
  <c r="N11"/>
  <c r="O11"/>
  <c r="I12"/>
  <c r="J12"/>
  <c r="K12"/>
  <c r="L12"/>
  <c r="M12"/>
  <c r="N12"/>
  <c r="O12"/>
  <c r="I13"/>
  <c r="J13"/>
  <c r="K13"/>
  <c r="L13"/>
  <c r="M13"/>
  <c r="N13"/>
  <c r="O13"/>
  <c r="H11"/>
  <c r="H20" s="1"/>
  <c r="I20" s="1"/>
  <c r="J20" s="1"/>
  <c r="K20" s="1"/>
  <c r="L20" s="1"/>
  <c r="M20" s="1"/>
  <c r="N20" s="1"/>
  <c r="O20" s="1"/>
  <c r="H10"/>
  <c r="H19" s="1"/>
  <c r="C22" i="1"/>
  <c r="F12"/>
  <c r="G12" s="1"/>
  <c r="H12" s="1"/>
  <c r="I12" s="1"/>
  <c r="J12" s="1"/>
  <c r="K12" s="1"/>
  <c r="L12" s="1"/>
  <c r="M12" s="1"/>
  <c r="N12" s="1"/>
  <c r="O12" s="1"/>
  <c r="E12"/>
  <c r="E11"/>
  <c r="F11" s="1"/>
  <c r="G11" s="1"/>
  <c r="H11" s="1"/>
  <c r="I11" s="1"/>
  <c r="J11" s="1"/>
  <c r="K11" s="1"/>
  <c r="L11" s="1"/>
  <c r="M11" s="1"/>
  <c r="N11" s="1"/>
  <c r="O11" s="1"/>
  <c r="H10"/>
  <c r="I10" s="1"/>
  <c r="J10" s="1"/>
  <c r="K10" s="1"/>
  <c r="L10" s="1"/>
  <c r="M10" s="1"/>
  <c r="N10" s="1"/>
  <c r="O10" s="1"/>
  <c r="G10"/>
  <c r="F10"/>
  <c r="E10"/>
  <c r="F17" i="4"/>
  <c r="G17" s="1"/>
  <c r="H17" s="1"/>
  <c r="I17" s="1"/>
  <c r="J17" s="1"/>
  <c r="K17" s="1"/>
  <c r="L17" s="1"/>
  <c r="M17" s="1"/>
  <c r="N17" s="1"/>
  <c r="O17" s="1"/>
  <c r="G16"/>
  <c r="H16" s="1"/>
  <c r="I16" s="1"/>
  <c r="J16" s="1"/>
  <c r="K16" s="1"/>
  <c r="L16" s="1"/>
  <c r="M16" s="1"/>
  <c r="N16" s="1"/>
  <c r="O16" s="1"/>
  <c r="F16"/>
  <c r="F15"/>
  <c r="I15" s="1"/>
  <c r="J15" s="1"/>
  <c r="K15" s="1"/>
  <c r="L15" s="1"/>
  <c r="M15" s="1"/>
  <c r="N15" s="1"/>
  <c r="O15" s="1"/>
  <c r="E17"/>
  <c r="E15"/>
  <c r="H13"/>
  <c r="H22" s="1"/>
  <c r="I22" s="1"/>
  <c r="J22" s="1"/>
  <c r="K22" s="1"/>
  <c r="L22" s="1"/>
  <c r="M22" s="1"/>
  <c r="N22" s="1"/>
  <c r="O22" s="1"/>
  <c r="H12"/>
  <c r="H21" s="1"/>
  <c r="I21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D30" s="1"/>
  <c r="C29"/>
  <c r="C30" s="1"/>
  <c r="O28"/>
  <c r="O32" s="1"/>
  <c r="N28"/>
  <c r="M28"/>
  <c r="L28"/>
  <c r="K28"/>
  <c r="K32" s="1"/>
  <c r="J28"/>
  <c r="I28"/>
  <c r="H28"/>
  <c r="G28"/>
  <c r="G32" s="1"/>
  <c r="F28"/>
  <c r="E28"/>
  <c r="D28"/>
  <c r="C28"/>
  <c r="O25"/>
  <c r="N25"/>
  <c r="M25"/>
  <c r="L25"/>
  <c r="K25"/>
  <c r="J25"/>
  <c r="I25"/>
  <c r="H25"/>
  <c r="G25"/>
  <c r="F25"/>
  <c r="E25"/>
  <c r="D25"/>
  <c r="G8"/>
  <c r="F8"/>
  <c r="E8"/>
  <c r="D8"/>
  <c r="G7"/>
  <c r="F7"/>
  <c r="E7"/>
  <c r="D7"/>
  <c r="G6"/>
  <c r="F6"/>
  <c r="E6"/>
  <c r="D6"/>
  <c r="D15" s="1"/>
  <c r="C15" i="1"/>
  <c r="D15"/>
  <c r="E15"/>
  <c r="F15"/>
  <c r="G15"/>
  <c r="H15"/>
  <c r="I15"/>
  <c r="J15"/>
  <c r="K15"/>
  <c r="L15"/>
  <c r="M15"/>
  <c r="N15"/>
  <c r="O15"/>
  <c r="O8"/>
  <c r="N8"/>
  <c r="M8"/>
  <c r="L8"/>
  <c r="K8"/>
  <c r="J8"/>
  <c r="I8"/>
  <c r="H8"/>
  <c r="G8"/>
  <c r="F8"/>
  <c r="E8"/>
  <c r="O7"/>
  <c r="N7"/>
  <c r="M7"/>
  <c r="L7"/>
  <c r="K7"/>
  <c r="J7"/>
  <c r="I7"/>
  <c r="H7"/>
  <c r="G7"/>
  <c r="F7"/>
  <c r="E7"/>
  <c r="O6"/>
  <c r="N6"/>
  <c r="M6"/>
  <c r="L6"/>
  <c r="K6"/>
  <c r="J6"/>
  <c r="I6"/>
  <c r="H6"/>
  <c r="G6"/>
  <c r="F6"/>
  <c r="E6"/>
  <c r="D8"/>
  <c r="D7"/>
  <c r="D6"/>
  <c r="J21" i="4" l="1"/>
  <c r="K21" s="1"/>
  <c r="L21" s="1"/>
  <c r="M21" s="1"/>
  <c r="N21" s="1"/>
  <c r="O21" s="1"/>
  <c r="H23"/>
  <c r="I34"/>
  <c r="I19"/>
  <c r="D32"/>
  <c r="D36" s="1"/>
  <c r="H32"/>
  <c r="L32"/>
  <c r="C31"/>
  <c r="G31"/>
  <c r="K31"/>
  <c r="O31"/>
  <c r="E31"/>
  <c r="I31"/>
  <c r="M31"/>
  <c r="D37"/>
  <c r="C37"/>
  <c r="C36"/>
  <c r="D18"/>
  <c r="F31"/>
  <c r="J31"/>
  <c r="N31"/>
  <c r="L31"/>
  <c r="F32"/>
  <c r="J32"/>
  <c r="N32"/>
  <c r="D31"/>
  <c r="E32"/>
  <c r="I32"/>
  <c r="M32"/>
  <c r="H31"/>
  <c r="I23" l="1"/>
  <c r="J19"/>
  <c r="K19" s="1"/>
  <c r="L19" s="1"/>
  <c r="M19" s="1"/>
  <c r="N19" s="1"/>
  <c r="O19" s="1"/>
  <c r="J34"/>
  <c r="E37"/>
  <c r="F36"/>
  <c r="E18"/>
  <c r="E36"/>
  <c r="E38"/>
  <c r="O38"/>
  <c r="J23" l="1"/>
  <c r="K34"/>
  <c r="K23"/>
  <c r="F37"/>
  <c r="F18"/>
  <c r="D10" i="1"/>
  <c r="O19"/>
  <c r="N19"/>
  <c r="M19"/>
  <c r="L19"/>
  <c r="K19"/>
  <c r="J19"/>
  <c r="I19"/>
  <c r="H19"/>
  <c r="G19"/>
  <c r="F19"/>
  <c r="E19"/>
  <c r="D19"/>
  <c r="D20" s="1"/>
  <c r="C19"/>
  <c r="L34" i="4" l="1"/>
  <c r="L23"/>
  <c r="G36"/>
  <c r="G37"/>
  <c r="F24" i="1"/>
  <c r="D13"/>
  <c r="E24"/>
  <c r="E13"/>
  <c r="O20"/>
  <c r="N20"/>
  <c r="M20"/>
  <c r="L20"/>
  <c r="K20"/>
  <c r="J20"/>
  <c r="I20"/>
  <c r="H20"/>
  <c r="G20"/>
  <c r="F20"/>
  <c r="E20"/>
  <c r="C20"/>
  <c r="M34" i="4" l="1"/>
  <c r="M23"/>
  <c r="H36"/>
  <c r="H37"/>
  <c r="G24" i="1"/>
  <c r="O18"/>
  <c r="N18"/>
  <c r="M18"/>
  <c r="L18"/>
  <c r="K18"/>
  <c r="J18"/>
  <c r="I18"/>
  <c r="H18"/>
  <c r="G18"/>
  <c r="F18"/>
  <c r="E18"/>
  <c r="D18"/>
  <c r="C18"/>
  <c r="C21" s="1"/>
  <c r="N34" i="4" l="1"/>
  <c r="O34"/>
  <c r="N23"/>
  <c r="F13" i="1"/>
  <c r="I36" i="4"/>
  <c r="I37"/>
  <c r="H24" i="1"/>
  <c r="M21"/>
  <c r="E21"/>
  <c r="I21"/>
  <c r="D22"/>
  <c r="D27" s="1"/>
  <c r="D21"/>
  <c r="H21"/>
  <c r="L21"/>
  <c r="K21"/>
  <c r="O21"/>
  <c r="F21"/>
  <c r="J21"/>
  <c r="N21"/>
  <c r="G21"/>
  <c r="C27"/>
  <c r="O23" i="4" l="1"/>
  <c r="G13" i="1"/>
  <c r="J36" i="4"/>
  <c r="J37"/>
  <c r="C26" i="1"/>
  <c r="I24"/>
  <c r="D26"/>
  <c r="K36" i="4" l="1"/>
  <c r="K37"/>
  <c r="J24" i="1"/>
  <c r="H13"/>
  <c r="L36" i="4" l="1"/>
  <c r="L37"/>
  <c r="K24" i="1"/>
  <c r="I13"/>
  <c r="M36" i="4" l="1"/>
  <c r="M37"/>
  <c r="L24" i="1"/>
  <c r="J13"/>
  <c r="N36" i="4" l="1"/>
  <c r="N37"/>
  <c r="M24" i="1"/>
  <c r="K13"/>
  <c r="O36" i="4" l="1"/>
  <c r="O37"/>
  <c r="N24" i="1"/>
  <c r="L13"/>
  <c r="O24" l="1"/>
  <c r="M13"/>
  <c r="O13" l="1"/>
  <c r="N13"/>
  <c r="N22"/>
  <c r="F22"/>
  <c r="G22"/>
  <c r="G26" s="1"/>
  <c r="H22"/>
  <c r="H27" s="1"/>
  <c r="I22"/>
  <c r="I26" s="1"/>
  <c r="J22"/>
  <c r="J26" s="1"/>
  <c r="K22"/>
  <c r="K26" s="1"/>
  <c r="M22"/>
  <c r="M27" s="1"/>
  <c r="L22"/>
  <c r="L27" s="1"/>
  <c r="O22"/>
  <c r="E22"/>
  <c r="E27" s="1"/>
  <c r="O26" l="1"/>
  <c r="O27"/>
  <c r="N26"/>
  <c r="N27"/>
  <c r="F27"/>
  <c r="F26"/>
  <c r="E26"/>
  <c r="L26"/>
  <c r="M26"/>
  <c r="K27"/>
  <c r="J27"/>
  <c r="I27"/>
  <c r="H26"/>
  <c r="G27"/>
  <c r="O28" l="1"/>
  <c r="E28"/>
</calcChain>
</file>

<file path=xl/sharedStrings.xml><?xml version="1.0" encoding="utf-8"?>
<sst xmlns="http://schemas.openxmlformats.org/spreadsheetml/2006/main" count="91" uniqueCount="37">
  <si>
    <t>原価</t>
    <rPh sb="0" eb="2">
      <t>ゲンカ</t>
    </rPh>
    <phoneticPr fontId="2"/>
  </si>
  <si>
    <t>サーバー原価</t>
    <rPh sb="4" eb="6">
      <t>ゲンカ</t>
    </rPh>
    <phoneticPr fontId="2"/>
  </si>
  <si>
    <t>原価合計</t>
    <rPh sb="0" eb="4">
      <t>ゲンカゴウケイ</t>
    </rPh>
    <phoneticPr fontId="2"/>
  </si>
  <si>
    <t>売上</t>
    <rPh sb="0" eb="2">
      <t>ウリアゲ</t>
    </rPh>
    <phoneticPr fontId="2"/>
  </si>
  <si>
    <t>粗利</t>
    <rPh sb="0" eb="2">
      <t>アラリ</t>
    </rPh>
    <phoneticPr fontId="2"/>
  </si>
  <si>
    <t>ラック数</t>
    <rPh sb="3" eb="4">
      <t>スウ</t>
    </rPh>
    <phoneticPr fontId="2"/>
  </si>
  <si>
    <t>原価率</t>
    <rPh sb="0" eb="3">
      <t>ゲンカリツ</t>
    </rPh>
    <phoneticPr fontId="2"/>
  </si>
  <si>
    <t>ネットワーク機器原価</t>
    <rPh sb="6" eb="10">
      <t>キキゲンカ</t>
    </rPh>
    <phoneticPr fontId="2"/>
  </si>
  <si>
    <t>ネットワーク機器（スイッチ）台数</t>
    <rPh sb="6" eb="8">
      <t>キキ</t>
    </rPh>
    <rPh sb="14" eb="16">
      <t>ダイスウ</t>
    </rPh>
    <phoneticPr fontId="2"/>
  </si>
  <si>
    <t>ネットワーク機器費用</t>
    <rPh sb="6" eb="8">
      <t>キキ</t>
    </rPh>
    <rPh sb="8" eb="10">
      <t>ヒヨウ</t>
    </rPh>
    <phoneticPr fontId="2"/>
  </si>
  <si>
    <t>サーバー費用</t>
    <rPh sb="4" eb="6">
      <t>ヒヨウ</t>
    </rPh>
    <phoneticPr fontId="2"/>
  </si>
  <si>
    <t>ラック費用</t>
    <rPh sb="3" eb="5">
      <t>ヒヨウ</t>
    </rPh>
    <phoneticPr fontId="2"/>
  </si>
  <si>
    <t>粗利2014年</t>
    <rPh sb="0" eb="2">
      <t>アラリ</t>
    </rPh>
    <rPh sb="6" eb="7">
      <t>ネン</t>
    </rPh>
    <phoneticPr fontId="2"/>
  </si>
  <si>
    <t>新規</t>
    <rPh sb="0" eb="2">
      <t>シンキ</t>
    </rPh>
    <phoneticPr fontId="2"/>
  </si>
  <si>
    <t>新規合計</t>
    <rPh sb="0" eb="2">
      <t>シンキ</t>
    </rPh>
    <rPh sb="2" eb="4">
      <t>ゴウケイ</t>
    </rPh>
    <phoneticPr fontId="2"/>
  </si>
  <si>
    <t>契約数</t>
    <rPh sb="0" eb="3">
      <t>ケイヤクスウ</t>
    </rPh>
    <phoneticPr fontId="2"/>
  </si>
  <si>
    <t>契約数合計</t>
    <rPh sb="0" eb="3">
      <t>ケイヤクスウ</t>
    </rPh>
    <rPh sb="3" eb="5">
      <t>ゴウケイ</t>
    </rPh>
    <phoneticPr fontId="2"/>
  </si>
  <si>
    <t>税抜き</t>
    <rPh sb="0" eb="2">
      <t>ゼイヌ</t>
    </rPh>
    <phoneticPr fontId="2"/>
  </si>
  <si>
    <t>粗利　2015年1月～10月</t>
    <rPh sb="0" eb="2">
      <t>アラリ</t>
    </rPh>
    <rPh sb="7" eb="8">
      <t>ネン</t>
    </rPh>
    <rPh sb="9" eb="10">
      <t>ガツ</t>
    </rPh>
    <rPh sb="13" eb="14">
      <t>ガツ</t>
    </rPh>
    <phoneticPr fontId="2"/>
  </si>
  <si>
    <t>管理系サーバー台数</t>
    <rPh sb="0" eb="2">
      <t>カンリ</t>
    </rPh>
    <rPh sb="2" eb="3">
      <t>ケイ</t>
    </rPh>
    <rPh sb="7" eb="9">
      <t>ダイスウ</t>
    </rPh>
    <phoneticPr fontId="2"/>
  </si>
  <si>
    <t>メールサーバー台数</t>
    <rPh sb="7" eb="9">
      <t>ダイスウ</t>
    </rPh>
    <phoneticPr fontId="2"/>
  </si>
  <si>
    <t>インフラ原価</t>
    <rPh sb="4" eb="6">
      <t>ゲンカ</t>
    </rPh>
    <phoneticPr fontId="2"/>
  </si>
  <si>
    <t>Godaddy上陸しない前提</t>
    <rPh sb="7" eb="9">
      <t>ジョウリク</t>
    </rPh>
    <rPh sb="12" eb="14">
      <t>ゼンテイ</t>
    </rPh>
    <phoneticPr fontId="2"/>
  </si>
  <si>
    <t>starter</t>
    <phoneticPr fontId="2"/>
  </si>
  <si>
    <t>Business</t>
    <phoneticPr fontId="2"/>
  </si>
  <si>
    <t>Pro</t>
    <phoneticPr fontId="2"/>
  </si>
  <si>
    <t>お名前.com WordPressホスティング　PL</t>
    <rPh sb="1" eb="3">
      <t>ナマエ</t>
    </rPh>
    <phoneticPr fontId="2"/>
  </si>
  <si>
    <t xml:space="preserve"> </t>
    <phoneticPr fontId="2"/>
  </si>
  <si>
    <t>ラック原価</t>
    <rPh sb="3" eb="5">
      <t>ゲンカ</t>
    </rPh>
    <phoneticPr fontId="2"/>
  </si>
  <si>
    <t>初期費用</t>
    <rPh sb="0" eb="4">
      <t>ショキヒヨウ</t>
    </rPh>
    <phoneticPr fontId="2"/>
  </si>
  <si>
    <t>　</t>
    <phoneticPr fontId="2"/>
  </si>
  <si>
    <t>年明けGodaddy上陸</t>
    <rPh sb="0" eb="2">
      <t>トシア</t>
    </rPh>
    <rPh sb="10" eb="12">
      <t>ジョウリク</t>
    </rPh>
    <phoneticPr fontId="2"/>
  </si>
  <si>
    <t>新規(上陸前)</t>
    <rPh sb="0" eb="2">
      <t>シンキ</t>
    </rPh>
    <rPh sb="3" eb="6">
      <t>ジョウリクマエ</t>
    </rPh>
    <phoneticPr fontId="2"/>
  </si>
  <si>
    <t>新規(上陸後)</t>
    <rPh sb="0" eb="2">
      <t>シンキ</t>
    </rPh>
    <rPh sb="3" eb="5">
      <t>ジョウリク</t>
    </rPh>
    <rPh sb="5" eb="6">
      <t>ゴ</t>
    </rPh>
    <phoneticPr fontId="2"/>
  </si>
  <si>
    <t>契約数(上陸前)</t>
    <rPh sb="0" eb="3">
      <t>ケイヤクスウ</t>
    </rPh>
    <rPh sb="4" eb="7">
      <t>ジョウリクマエ</t>
    </rPh>
    <phoneticPr fontId="2"/>
  </si>
  <si>
    <t>契約数(上陸後)</t>
    <rPh sb="0" eb="3">
      <t>ケイヤクスウ</t>
    </rPh>
    <rPh sb="4" eb="6">
      <t>ジョウリク</t>
    </rPh>
    <rPh sb="6" eb="7">
      <t>ゴ</t>
    </rPh>
    <phoneticPr fontId="2"/>
  </si>
  <si>
    <t>Light</t>
    <phoneticPr fontId="2"/>
  </si>
</sst>
</file>

<file path=xl/styles.xml><?xml version="1.0" encoding="utf-8"?>
<styleSheet xmlns="http://schemas.openxmlformats.org/spreadsheetml/2006/main">
  <numFmts count="4">
    <numFmt numFmtId="6" formatCode="&quot;¥&quot;#,##0;[Red]&quot;¥&quot;\-#,##0"/>
    <numFmt numFmtId="176" formatCode="#,##0.0;[Red]\-#,##0.0"/>
    <numFmt numFmtId="178" formatCode="0_ "/>
    <numFmt numFmtId="181" formatCode="[$¥-411]#,##0;[$¥-411]#,##0"/>
  </numFmts>
  <fonts count="10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color theme="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>
      <alignment vertical="center"/>
    </xf>
    <xf numFmtId="6" fontId="4" fillId="0" borderId="0" xfId="1" applyFont="1">
      <alignment vertical="center"/>
    </xf>
    <xf numFmtId="0" fontId="5" fillId="0" borderId="0" xfId="0" applyFont="1">
      <alignment vertical="center"/>
    </xf>
    <xf numFmtId="6" fontId="5" fillId="0" borderId="0" xfId="1" applyFont="1">
      <alignment vertical="center"/>
    </xf>
    <xf numFmtId="38" fontId="0" fillId="0" borderId="0" xfId="2" applyFont="1">
      <alignment vertical="center"/>
    </xf>
    <xf numFmtId="38" fontId="6" fillId="0" borderId="0" xfId="2" applyFont="1">
      <alignment vertical="center"/>
    </xf>
    <xf numFmtId="0" fontId="7" fillId="0" borderId="0" xfId="0" applyFont="1">
      <alignment vertical="center"/>
    </xf>
    <xf numFmtId="0" fontId="0" fillId="0" borderId="1" xfId="0" applyBorder="1">
      <alignment vertical="center"/>
    </xf>
    <xf numFmtId="55" fontId="0" fillId="0" borderId="1" xfId="0" applyNumberFormat="1" applyBorder="1">
      <alignment vertical="center"/>
    </xf>
    <xf numFmtId="38" fontId="0" fillId="0" borderId="1" xfId="2" applyFont="1" applyBorder="1">
      <alignment vertical="center"/>
    </xf>
    <xf numFmtId="9" fontId="0" fillId="0" borderId="1" xfId="3" applyFont="1" applyBorder="1">
      <alignment vertical="center"/>
    </xf>
    <xf numFmtId="9" fontId="8" fillId="0" borderId="1" xfId="3" applyFont="1" applyBorder="1">
      <alignment vertical="center"/>
    </xf>
    <xf numFmtId="38" fontId="6" fillId="0" borderId="1" xfId="2" applyFont="1" applyBorder="1">
      <alignment vertical="center"/>
    </xf>
    <xf numFmtId="0" fontId="9" fillId="0" borderId="1" xfId="0" applyFont="1" applyBorder="1">
      <alignment vertical="center"/>
    </xf>
    <xf numFmtId="176" fontId="0" fillId="0" borderId="1" xfId="2" applyNumberFormat="1" applyFont="1" applyBorder="1">
      <alignment vertical="center"/>
    </xf>
    <xf numFmtId="6" fontId="0" fillId="0" borderId="0" xfId="1" applyFont="1">
      <alignment vertical="center"/>
    </xf>
    <xf numFmtId="9" fontId="0" fillId="0" borderId="0" xfId="0" applyNumberFormat="1">
      <alignment vertical="center"/>
    </xf>
    <xf numFmtId="0" fontId="6" fillId="0" borderId="0" xfId="0" applyFo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181" fontId="0" fillId="0" borderId="0" xfId="0" applyNumberFormat="1">
      <alignment vertical="center"/>
    </xf>
    <xf numFmtId="0" fontId="0" fillId="2" borderId="1" xfId="0" applyFill="1" applyBorder="1">
      <alignment vertical="center"/>
    </xf>
    <xf numFmtId="178" fontId="0" fillId="2" borderId="1" xfId="0" applyNumberFormat="1" applyFill="1" applyBorder="1">
      <alignment vertical="center"/>
    </xf>
  </cellXfs>
  <cellStyles count="4">
    <cellStyle name="パーセント" xfId="3" builtinId="5"/>
    <cellStyle name="桁区切り" xfId="2" builtinId="6"/>
    <cellStyle name="通貨" xfId="1" builtinId="7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Godaddy上陸しない!$B$26</c:f>
              <c:strCache>
                <c:ptCount val="1"/>
                <c:pt idx="0">
                  <c:v>粗利</c:v>
                </c:pt>
              </c:strCache>
            </c:strRef>
          </c:tx>
          <c:cat>
            <c:numRef>
              <c:f>Godaddy上陸しない!$C$5:$O$5</c:f>
              <c:numCache>
                <c:formatCode>yyyy"年"mm"月"</c:formatCode>
                <c:ptCount val="13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42186</c:v>
                </c:pt>
                <c:pt idx="11">
                  <c:v>42217</c:v>
                </c:pt>
                <c:pt idx="12">
                  <c:v>42248</c:v>
                </c:pt>
              </c:numCache>
            </c:numRef>
          </c:cat>
          <c:val>
            <c:numRef>
              <c:f>Godaddy上陸しない!$C$26:$O$26</c:f>
              <c:numCache>
                <c:formatCode>#,##0;[Red]\-#,##0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axId val="295248256"/>
        <c:axId val="295249792"/>
      </c:barChart>
      <c:dateAx>
        <c:axId val="295248256"/>
        <c:scaling>
          <c:orientation val="minMax"/>
        </c:scaling>
        <c:axPos val="b"/>
        <c:numFmt formatCode="yyyy&quot;年&quot;mm&quot;月&quot;" sourceLinked="1"/>
        <c:tickLblPos val="nextTo"/>
        <c:crossAx val="295249792"/>
        <c:crosses val="autoZero"/>
        <c:auto val="1"/>
        <c:lblOffset val="100"/>
      </c:dateAx>
      <c:valAx>
        <c:axId val="295249792"/>
        <c:scaling>
          <c:orientation val="minMax"/>
        </c:scaling>
        <c:axPos val="l"/>
        <c:majorGridlines/>
        <c:numFmt formatCode="#,##0;[Red]\-#,##0" sourceLinked="1"/>
        <c:tickLblPos val="nextTo"/>
        <c:crossAx val="295248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Godaddy上陸!$B$36</c:f>
              <c:strCache>
                <c:ptCount val="1"/>
                <c:pt idx="0">
                  <c:v>粗利</c:v>
                </c:pt>
              </c:strCache>
            </c:strRef>
          </c:tx>
          <c:cat>
            <c:numRef>
              <c:f>Godaddy上陸!$C$5:$O$5</c:f>
              <c:numCache>
                <c:formatCode>yyyy"年"mm"月"</c:formatCode>
                <c:ptCount val="13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42186</c:v>
                </c:pt>
                <c:pt idx="11">
                  <c:v>42217</c:v>
                </c:pt>
                <c:pt idx="12">
                  <c:v>42248</c:v>
                </c:pt>
              </c:numCache>
            </c:numRef>
          </c:cat>
          <c:val>
            <c:numRef>
              <c:f>Godaddy上陸!$C$36:$O$36</c:f>
              <c:numCache>
                <c:formatCode>#,##0;[Red]\-#,##0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axId val="296426880"/>
        <c:axId val="298378368"/>
      </c:barChart>
      <c:dateAx>
        <c:axId val="296426880"/>
        <c:scaling>
          <c:orientation val="minMax"/>
        </c:scaling>
        <c:axPos val="b"/>
        <c:numFmt formatCode="yyyy&quot;年&quot;mm&quot;月&quot;" sourceLinked="1"/>
        <c:tickLblPos val="nextTo"/>
        <c:crossAx val="298378368"/>
        <c:crosses val="autoZero"/>
        <c:auto val="1"/>
        <c:lblOffset val="100"/>
      </c:dateAx>
      <c:valAx>
        <c:axId val="298378368"/>
        <c:scaling>
          <c:orientation val="minMax"/>
        </c:scaling>
        <c:axPos val="l"/>
        <c:majorGridlines/>
        <c:numFmt formatCode="#,##0;[Red]\-#,##0" sourceLinked="1"/>
        <c:tickLblPos val="nextTo"/>
        <c:crossAx val="296426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470647</xdr:colOff>
      <xdr:row>28</xdr:row>
      <xdr:rowOff>123263</xdr:rowOff>
    </xdr:from>
    <xdr:to>
      <xdr:col>11</xdr:col>
      <xdr:colOff>347382</xdr:colOff>
      <xdr:row>58</xdr:row>
      <xdr:rowOff>11205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470647</xdr:colOff>
      <xdr:row>0</xdr:row>
      <xdr:rowOff>123264</xdr:rowOff>
    </xdr:from>
    <xdr:to>
      <xdr:col>9</xdr:col>
      <xdr:colOff>1221441</xdr:colOff>
      <xdr:row>3</xdr:row>
      <xdr:rowOff>100852</xdr:rowOff>
    </xdr:to>
    <xdr:sp macro="" textlink="">
      <xdr:nvSpPr>
        <xdr:cNvPr id="3" name="四角形吹き出し 2"/>
        <xdr:cNvSpPr/>
      </xdr:nvSpPr>
      <xdr:spPr>
        <a:xfrm>
          <a:off x="9054353" y="123264"/>
          <a:ext cx="4482353" cy="683559"/>
        </a:xfrm>
        <a:prstGeom prst="wedgeRectCallou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>
              <a:solidFill>
                <a:schemeClr val="tx2"/>
              </a:solidFill>
            </a:rPr>
            <a:t>新規</a:t>
          </a:r>
          <a:r>
            <a:rPr kumimoji="1" lang="en-US" altLang="ja-JP" sz="1100">
              <a:solidFill>
                <a:schemeClr val="tx2"/>
              </a:solidFill>
            </a:rPr>
            <a:t>300/</a:t>
          </a:r>
          <a:r>
            <a:rPr kumimoji="1" lang="ja-JP" altLang="en-US" sz="1100">
              <a:solidFill>
                <a:schemeClr val="tx2"/>
              </a:solidFill>
            </a:rPr>
            <a:t>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526677</xdr:colOff>
      <xdr:row>38</xdr:row>
      <xdr:rowOff>112057</xdr:rowOff>
    </xdr:from>
    <xdr:to>
      <xdr:col>11</xdr:col>
      <xdr:colOff>403412</xdr:colOff>
      <xdr:row>67</xdr:row>
      <xdr:rowOff>179293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302558</xdr:colOff>
      <xdr:row>1</xdr:row>
      <xdr:rowOff>0</xdr:rowOff>
    </xdr:from>
    <xdr:to>
      <xdr:col>9</xdr:col>
      <xdr:colOff>1053352</xdr:colOff>
      <xdr:row>3</xdr:row>
      <xdr:rowOff>145676</xdr:rowOff>
    </xdr:to>
    <xdr:sp macro="" textlink="">
      <xdr:nvSpPr>
        <xdr:cNvPr id="3" name="四角形吹き出し 2"/>
        <xdr:cNvSpPr/>
      </xdr:nvSpPr>
      <xdr:spPr>
        <a:xfrm>
          <a:off x="8886264" y="168088"/>
          <a:ext cx="4482353" cy="683559"/>
        </a:xfrm>
        <a:prstGeom prst="wedgeRectCallou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en-US" altLang="ja-JP" sz="1100">
              <a:solidFill>
                <a:schemeClr val="tx2"/>
              </a:solidFill>
            </a:rPr>
            <a:t>1</a:t>
          </a:r>
          <a:r>
            <a:rPr kumimoji="1" lang="ja-JP" altLang="en-US" sz="1100">
              <a:solidFill>
                <a:schemeClr val="tx2"/>
              </a:solidFill>
            </a:rPr>
            <a:t>月に</a:t>
          </a:r>
          <a:r>
            <a:rPr kumimoji="1" lang="en-US" altLang="ja-JP" sz="1100">
              <a:solidFill>
                <a:schemeClr val="tx2"/>
              </a:solidFill>
            </a:rPr>
            <a:t>Godaddy</a:t>
          </a:r>
          <a:r>
            <a:rPr kumimoji="1" lang="ja-JP" altLang="en-US" sz="1100">
              <a:solidFill>
                <a:schemeClr val="tx2"/>
              </a:solidFill>
            </a:rPr>
            <a:t>上陸、プランリニューアル</a:t>
          </a:r>
          <a:endParaRPr kumimoji="1" lang="en-US" altLang="ja-JP" sz="1100">
            <a:solidFill>
              <a:schemeClr val="tx2"/>
            </a:solidFill>
          </a:endParaRPr>
        </a:p>
        <a:p>
          <a:pPr algn="ctr"/>
          <a:r>
            <a:rPr kumimoji="1" lang="ja-JP" altLang="en-US" sz="1100">
              <a:solidFill>
                <a:schemeClr val="tx2"/>
              </a:solidFill>
            </a:rPr>
            <a:t>旧サービスから新サービスへの移行が少しづつ発生</a:t>
          </a:r>
          <a:endParaRPr kumimoji="1" lang="en-US" altLang="ja-JP" sz="1100">
            <a:solidFill>
              <a:schemeClr val="tx2"/>
            </a:solidFill>
          </a:endParaRPr>
        </a:p>
        <a:p>
          <a:pPr algn="ctr"/>
          <a:r>
            <a:rPr kumimoji="1" lang="ja-JP" altLang="en-US" sz="1100">
              <a:solidFill>
                <a:schemeClr val="tx2"/>
              </a:solidFill>
            </a:rPr>
            <a:t>新サービスの新規は増加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P59"/>
  <sheetViews>
    <sheetView view="pageBreakPreview" topLeftCell="A16" zoomScale="85" zoomScaleNormal="100" zoomScaleSheetLayoutView="85" workbookViewId="0">
      <selection activeCell="C23" sqref="C23"/>
    </sheetView>
  </sheetViews>
  <sheetFormatPr defaultRowHeight="13.5"/>
  <cols>
    <col min="1" max="1" width="18.875" customWidth="1"/>
    <col min="2" max="2" width="27.875" customWidth="1"/>
    <col min="3" max="3" width="16.875" customWidth="1"/>
    <col min="4" max="15" width="16.375" customWidth="1"/>
    <col min="16" max="16" width="17.25" customWidth="1"/>
    <col min="17" max="17" width="33" customWidth="1"/>
  </cols>
  <sheetData>
    <row r="2" spans="1:16" ht="21">
      <c r="B2" s="7" t="s">
        <v>26</v>
      </c>
      <c r="E2" s="18" t="s">
        <v>22</v>
      </c>
    </row>
    <row r="3" spans="1:16" ht="21">
      <c r="B3" s="7"/>
    </row>
    <row r="4" spans="1:16" ht="21">
      <c r="B4" s="7"/>
    </row>
    <row r="5" spans="1:16">
      <c r="A5" s="8"/>
      <c r="B5" s="8"/>
      <c r="C5" s="9">
        <v>41883</v>
      </c>
      <c r="D5" s="9">
        <v>41913</v>
      </c>
      <c r="E5" s="9">
        <v>41944</v>
      </c>
      <c r="F5" s="9">
        <v>41974</v>
      </c>
      <c r="G5" s="9">
        <v>42005</v>
      </c>
      <c r="H5" s="9">
        <v>42036</v>
      </c>
      <c r="I5" s="9">
        <v>42064</v>
      </c>
      <c r="J5" s="9">
        <v>42095</v>
      </c>
      <c r="K5" s="9">
        <v>42125</v>
      </c>
      <c r="L5" s="9">
        <v>42156</v>
      </c>
      <c r="M5" s="9">
        <v>42186</v>
      </c>
      <c r="N5" s="9">
        <v>42217</v>
      </c>
      <c r="O5" s="9">
        <v>42248</v>
      </c>
    </row>
    <row r="6" spans="1:16">
      <c r="A6" s="19" t="s">
        <v>13</v>
      </c>
      <c r="B6" s="8" t="s">
        <v>23</v>
      </c>
      <c r="C6" s="8"/>
      <c r="D6" s="8">
        <f>D9*80%</f>
        <v>240</v>
      </c>
      <c r="E6" s="8">
        <f t="shared" ref="E6:O6" si="0">E9*80%</f>
        <v>240</v>
      </c>
      <c r="F6" s="8">
        <f t="shared" si="0"/>
        <v>240</v>
      </c>
      <c r="G6" s="8">
        <f t="shared" si="0"/>
        <v>240</v>
      </c>
      <c r="H6" s="8">
        <f t="shared" si="0"/>
        <v>240</v>
      </c>
      <c r="I6" s="8">
        <f t="shared" si="0"/>
        <v>240</v>
      </c>
      <c r="J6" s="8">
        <f t="shared" si="0"/>
        <v>240</v>
      </c>
      <c r="K6" s="8">
        <f t="shared" si="0"/>
        <v>240</v>
      </c>
      <c r="L6" s="8">
        <f t="shared" si="0"/>
        <v>240</v>
      </c>
      <c r="M6" s="8">
        <f t="shared" si="0"/>
        <v>240</v>
      </c>
      <c r="N6" s="8">
        <f t="shared" si="0"/>
        <v>240</v>
      </c>
      <c r="O6" s="8">
        <f t="shared" si="0"/>
        <v>240</v>
      </c>
    </row>
    <row r="7" spans="1:16">
      <c r="A7" s="20"/>
      <c r="B7" s="8" t="s">
        <v>24</v>
      </c>
      <c r="C7" s="8"/>
      <c r="D7" s="8">
        <f>D9*15%</f>
        <v>45</v>
      </c>
      <c r="E7" s="8">
        <f t="shared" ref="E7:O7" si="1">E9*15%</f>
        <v>45</v>
      </c>
      <c r="F7" s="8">
        <f t="shared" si="1"/>
        <v>45</v>
      </c>
      <c r="G7" s="8">
        <f t="shared" si="1"/>
        <v>45</v>
      </c>
      <c r="H7" s="8">
        <f t="shared" si="1"/>
        <v>45</v>
      </c>
      <c r="I7" s="8">
        <f t="shared" si="1"/>
        <v>45</v>
      </c>
      <c r="J7" s="8">
        <f t="shared" si="1"/>
        <v>45</v>
      </c>
      <c r="K7" s="8">
        <f t="shared" si="1"/>
        <v>45</v>
      </c>
      <c r="L7" s="8">
        <f t="shared" si="1"/>
        <v>45</v>
      </c>
      <c r="M7" s="8">
        <f t="shared" si="1"/>
        <v>45</v>
      </c>
      <c r="N7" s="8">
        <f t="shared" si="1"/>
        <v>45</v>
      </c>
      <c r="O7" s="8">
        <f t="shared" si="1"/>
        <v>45</v>
      </c>
    </row>
    <row r="8" spans="1:16">
      <c r="A8" s="20"/>
      <c r="B8" s="8" t="s">
        <v>25</v>
      </c>
      <c r="C8" s="8"/>
      <c r="D8" s="8">
        <f>D9*5%</f>
        <v>15</v>
      </c>
      <c r="E8" s="8">
        <f t="shared" ref="E8:O8" si="2">E9*5%</f>
        <v>15</v>
      </c>
      <c r="F8" s="8">
        <f t="shared" si="2"/>
        <v>15</v>
      </c>
      <c r="G8" s="8">
        <f t="shared" si="2"/>
        <v>15</v>
      </c>
      <c r="H8" s="8">
        <f t="shared" si="2"/>
        <v>15</v>
      </c>
      <c r="I8" s="8">
        <f t="shared" si="2"/>
        <v>15</v>
      </c>
      <c r="J8" s="8">
        <f t="shared" si="2"/>
        <v>15</v>
      </c>
      <c r="K8" s="8">
        <f t="shared" si="2"/>
        <v>15</v>
      </c>
      <c r="L8" s="8">
        <f t="shared" si="2"/>
        <v>15</v>
      </c>
      <c r="M8" s="8">
        <f t="shared" si="2"/>
        <v>15</v>
      </c>
      <c r="N8" s="8">
        <f t="shared" si="2"/>
        <v>15</v>
      </c>
      <c r="O8" s="8">
        <f t="shared" si="2"/>
        <v>15</v>
      </c>
    </row>
    <row r="9" spans="1:16">
      <c r="A9" s="21"/>
      <c r="B9" s="8" t="s">
        <v>14</v>
      </c>
      <c r="C9" s="8"/>
      <c r="D9" s="8">
        <v>300</v>
      </c>
      <c r="E9" s="8">
        <v>300</v>
      </c>
      <c r="F9" s="8">
        <v>300</v>
      </c>
      <c r="G9" s="8">
        <v>300</v>
      </c>
      <c r="H9" s="8">
        <v>300</v>
      </c>
      <c r="I9" s="8">
        <v>300</v>
      </c>
      <c r="J9" s="8">
        <v>300</v>
      </c>
      <c r="K9" s="8">
        <v>300</v>
      </c>
      <c r="L9" s="8">
        <v>300</v>
      </c>
      <c r="M9" s="8">
        <v>300</v>
      </c>
      <c r="N9" s="8">
        <v>300</v>
      </c>
      <c r="O9" s="8">
        <v>300</v>
      </c>
    </row>
    <row r="10" spans="1:16">
      <c r="A10" s="19" t="s">
        <v>15</v>
      </c>
      <c r="B10" s="8" t="s">
        <v>23</v>
      </c>
      <c r="C10" s="8"/>
      <c r="D10" s="8">
        <f>D6</f>
        <v>240</v>
      </c>
      <c r="E10" s="8">
        <f>D10+E6</f>
        <v>480</v>
      </c>
      <c r="F10" s="8">
        <f t="shared" ref="F10:O10" si="3">E10+F6</f>
        <v>720</v>
      </c>
      <c r="G10" s="8">
        <f t="shared" si="3"/>
        <v>960</v>
      </c>
      <c r="H10" s="8">
        <f t="shared" si="3"/>
        <v>1200</v>
      </c>
      <c r="I10" s="8">
        <f t="shared" si="3"/>
        <v>1440</v>
      </c>
      <c r="J10" s="8">
        <f t="shared" si="3"/>
        <v>1680</v>
      </c>
      <c r="K10" s="8">
        <f t="shared" si="3"/>
        <v>1920</v>
      </c>
      <c r="L10" s="8">
        <f t="shared" si="3"/>
        <v>2160</v>
      </c>
      <c r="M10" s="8">
        <f t="shared" si="3"/>
        <v>2400</v>
      </c>
      <c r="N10" s="8">
        <f t="shared" si="3"/>
        <v>2640</v>
      </c>
      <c r="O10" s="8">
        <f t="shared" si="3"/>
        <v>2880</v>
      </c>
    </row>
    <row r="11" spans="1:16">
      <c r="A11" s="20"/>
      <c r="B11" s="8" t="s">
        <v>24</v>
      </c>
      <c r="C11" s="8"/>
      <c r="D11" s="8">
        <v>45</v>
      </c>
      <c r="E11" s="8">
        <f t="shared" ref="E11:O11" si="4">D11+E7</f>
        <v>90</v>
      </c>
      <c r="F11" s="8">
        <f t="shared" si="4"/>
        <v>135</v>
      </c>
      <c r="G11" s="8">
        <f t="shared" si="4"/>
        <v>180</v>
      </c>
      <c r="H11" s="8">
        <f t="shared" si="4"/>
        <v>225</v>
      </c>
      <c r="I11" s="8">
        <f t="shared" si="4"/>
        <v>270</v>
      </c>
      <c r="J11" s="8">
        <f t="shared" si="4"/>
        <v>315</v>
      </c>
      <c r="K11" s="8">
        <f t="shared" si="4"/>
        <v>360</v>
      </c>
      <c r="L11" s="8">
        <f t="shared" si="4"/>
        <v>405</v>
      </c>
      <c r="M11" s="8">
        <f t="shared" si="4"/>
        <v>450</v>
      </c>
      <c r="N11" s="8">
        <f t="shared" si="4"/>
        <v>495</v>
      </c>
      <c r="O11" s="8">
        <f t="shared" si="4"/>
        <v>540</v>
      </c>
    </row>
    <row r="12" spans="1:16">
      <c r="A12" s="20"/>
      <c r="B12" s="8" t="s">
        <v>25</v>
      </c>
      <c r="C12" s="8"/>
      <c r="D12" s="8">
        <v>15</v>
      </c>
      <c r="E12" s="8">
        <f t="shared" ref="E12:O12" si="5">D12+E8</f>
        <v>30</v>
      </c>
      <c r="F12" s="8">
        <f t="shared" si="5"/>
        <v>45</v>
      </c>
      <c r="G12" s="8">
        <f t="shared" si="5"/>
        <v>60</v>
      </c>
      <c r="H12" s="8">
        <f t="shared" si="5"/>
        <v>75</v>
      </c>
      <c r="I12" s="8">
        <f t="shared" si="5"/>
        <v>90</v>
      </c>
      <c r="J12" s="8">
        <f t="shared" si="5"/>
        <v>105</v>
      </c>
      <c r="K12" s="8">
        <f t="shared" si="5"/>
        <v>120</v>
      </c>
      <c r="L12" s="8">
        <f t="shared" si="5"/>
        <v>135</v>
      </c>
      <c r="M12" s="8">
        <f t="shared" si="5"/>
        <v>150</v>
      </c>
      <c r="N12" s="8">
        <f t="shared" si="5"/>
        <v>165</v>
      </c>
      <c r="O12" s="8">
        <f t="shared" si="5"/>
        <v>180</v>
      </c>
    </row>
    <row r="13" spans="1:16">
      <c r="A13" s="21"/>
      <c r="B13" s="8" t="s">
        <v>16</v>
      </c>
      <c r="C13" s="8"/>
      <c r="D13" s="8">
        <f t="shared" ref="D13:O13" si="6">SUM(D10:D12)</f>
        <v>300</v>
      </c>
      <c r="E13" s="8">
        <f t="shared" si="6"/>
        <v>600</v>
      </c>
      <c r="F13" s="8">
        <f t="shared" si="6"/>
        <v>900</v>
      </c>
      <c r="G13" s="8">
        <f t="shared" si="6"/>
        <v>1200</v>
      </c>
      <c r="H13" s="8">
        <f t="shared" si="6"/>
        <v>1500</v>
      </c>
      <c r="I13" s="8">
        <f t="shared" si="6"/>
        <v>1800</v>
      </c>
      <c r="J13" s="8">
        <f t="shared" si="6"/>
        <v>2100</v>
      </c>
      <c r="K13" s="8">
        <f t="shared" si="6"/>
        <v>2400</v>
      </c>
      <c r="L13" s="8">
        <f t="shared" si="6"/>
        <v>2700</v>
      </c>
      <c r="M13" s="8">
        <f t="shared" si="6"/>
        <v>3000</v>
      </c>
      <c r="N13" s="8">
        <f t="shared" si="6"/>
        <v>3300</v>
      </c>
      <c r="O13" s="8">
        <f t="shared" si="6"/>
        <v>3600</v>
      </c>
    </row>
    <row r="14" spans="1:16">
      <c r="A14" s="19" t="s">
        <v>0</v>
      </c>
      <c r="B14" s="8" t="s">
        <v>5</v>
      </c>
      <c r="C14" s="8">
        <v>1</v>
      </c>
      <c r="D14" s="8">
        <v>1</v>
      </c>
      <c r="E14" s="8">
        <v>1</v>
      </c>
      <c r="F14" s="8">
        <v>2</v>
      </c>
      <c r="G14" s="8">
        <v>2</v>
      </c>
      <c r="H14" s="8">
        <v>2</v>
      </c>
      <c r="I14" s="8">
        <v>2</v>
      </c>
      <c r="J14" s="8">
        <v>3</v>
      </c>
      <c r="K14" s="8">
        <v>3</v>
      </c>
      <c r="L14" s="8">
        <v>3</v>
      </c>
      <c r="M14" s="8">
        <v>3</v>
      </c>
      <c r="N14" s="8">
        <v>3</v>
      </c>
      <c r="O14" s="8">
        <v>3</v>
      </c>
    </row>
    <row r="15" spans="1:16">
      <c r="A15" s="20"/>
      <c r="B15" s="8" t="s">
        <v>11</v>
      </c>
      <c r="C15" s="10">
        <f>$O$45*C14</f>
        <v>0</v>
      </c>
      <c r="D15" s="10">
        <f t="shared" ref="D15:O15" si="7">$O$45*D14</f>
        <v>0</v>
      </c>
      <c r="E15" s="10">
        <f t="shared" si="7"/>
        <v>0</v>
      </c>
      <c r="F15" s="10">
        <f t="shared" si="7"/>
        <v>0</v>
      </c>
      <c r="G15" s="10">
        <f t="shared" si="7"/>
        <v>0</v>
      </c>
      <c r="H15" s="10">
        <f t="shared" si="7"/>
        <v>0</v>
      </c>
      <c r="I15" s="10">
        <f t="shared" si="7"/>
        <v>0</v>
      </c>
      <c r="J15" s="10">
        <f t="shared" si="7"/>
        <v>0</v>
      </c>
      <c r="K15" s="10">
        <f t="shared" si="7"/>
        <v>0</v>
      </c>
      <c r="L15" s="10">
        <f t="shared" si="7"/>
        <v>0</v>
      </c>
      <c r="M15" s="10">
        <f t="shared" si="7"/>
        <v>0</v>
      </c>
      <c r="N15" s="10">
        <f t="shared" si="7"/>
        <v>0</v>
      </c>
      <c r="O15" s="10">
        <f t="shared" si="7"/>
        <v>0</v>
      </c>
      <c r="P15" s="5"/>
    </row>
    <row r="16" spans="1:16">
      <c r="A16" s="20"/>
      <c r="B16" s="8" t="s">
        <v>19</v>
      </c>
      <c r="C16" s="10">
        <v>6</v>
      </c>
      <c r="D16" s="10">
        <v>6</v>
      </c>
      <c r="E16" s="10">
        <v>6</v>
      </c>
      <c r="F16" s="10">
        <v>6</v>
      </c>
      <c r="G16" s="10">
        <v>6</v>
      </c>
      <c r="H16" s="10">
        <v>6</v>
      </c>
      <c r="I16" s="10">
        <v>6</v>
      </c>
      <c r="J16" s="10">
        <v>6</v>
      </c>
      <c r="K16" s="10">
        <v>6</v>
      </c>
      <c r="L16" s="10">
        <v>6</v>
      </c>
      <c r="M16" s="10">
        <v>6</v>
      </c>
      <c r="N16" s="10">
        <v>6</v>
      </c>
      <c r="O16" s="10">
        <v>6</v>
      </c>
      <c r="P16" s="5"/>
    </row>
    <row r="17" spans="1:16">
      <c r="A17" s="20"/>
      <c r="B17" s="8" t="s">
        <v>20</v>
      </c>
      <c r="C17" s="10">
        <v>2</v>
      </c>
      <c r="D17" s="10">
        <v>2</v>
      </c>
      <c r="E17" s="10">
        <v>2</v>
      </c>
      <c r="F17" s="10">
        <v>4</v>
      </c>
      <c r="G17" s="10">
        <v>4</v>
      </c>
      <c r="H17" s="10">
        <v>6</v>
      </c>
      <c r="I17" s="10">
        <v>6</v>
      </c>
      <c r="J17" s="10">
        <v>8</v>
      </c>
      <c r="K17" s="10">
        <v>8</v>
      </c>
      <c r="L17" s="10">
        <v>10</v>
      </c>
      <c r="M17" s="10">
        <v>10</v>
      </c>
      <c r="N17" s="10">
        <v>12</v>
      </c>
      <c r="O17" s="10">
        <v>12</v>
      </c>
      <c r="P17" s="5"/>
    </row>
    <row r="18" spans="1:16">
      <c r="A18" s="20"/>
      <c r="B18" s="8" t="s">
        <v>10</v>
      </c>
      <c r="C18" s="10">
        <f t="shared" ref="C18:O18" si="8">$O$46*(C16+C17)</f>
        <v>0</v>
      </c>
      <c r="D18" s="10">
        <f t="shared" si="8"/>
        <v>0</v>
      </c>
      <c r="E18" s="10">
        <f t="shared" si="8"/>
        <v>0</v>
      </c>
      <c r="F18" s="10">
        <f t="shared" si="8"/>
        <v>0</v>
      </c>
      <c r="G18" s="10">
        <f t="shared" si="8"/>
        <v>0</v>
      </c>
      <c r="H18" s="10">
        <f t="shared" si="8"/>
        <v>0</v>
      </c>
      <c r="I18" s="10">
        <f t="shared" si="8"/>
        <v>0</v>
      </c>
      <c r="J18" s="10">
        <f t="shared" si="8"/>
        <v>0</v>
      </c>
      <c r="K18" s="10">
        <f t="shared" si="8"/>
        <v>0</v>
      </c>
      <c r="L18" s="10">
        <f t="shared" si="8"/>
        <v>0</v>
      </c>
      <c r="M18" s="10">
        <f t="shared" si="8"/>
        <v>0</v>
      </c>
      <c r="N18" s="10">
        <f t="shared" si="8"/>
        <v>0</v>
      </c>
      <c r="O18" s="10">
        <f t="shared" si="8"/>
        <v>0</v>
      </c>
      <c r="P18" s="5"/>
    </row>
    <row r="19" spans="1:16">
      <c r="A19" s="20"/>
      <c r="B19" s="8" t="s">
        <v>8</v>
      </c>
      <c r="C19" s="10">
        <f>2*C14</f>
        <v>2</v>
      </c>
      <c r="D19" s="10">
        <f t="shared" ref="D19:O19" si="9">2*D14</f>
        <v>2</v>
      </c>
      <c r="E19" s="10">
        <f t="shared" si="9"/>
        <v>2</v>
      </c>
      <c r="F19" s="10">
        <f t="shared" si="9"/>
        <v>4</v>
      </c>
      <c r="G19" s="10">
        <f t="shared" si="9"/>
        <v>4</v>
      </c>
      <c r="H19" s="10">
        <f t="shared" si="9"/>
        <v>4</v>
      </c>
      <c r="I19" s="10">
        <f t="shared" si="9"/>
        <v>4</v>
      </c>
      <c r="J19" s="10">
        <f t="shared" si="9"/>
        <v>6</v>
      </c>
      <c r="K19" s="10">
        <f t="shared" si="9"/>
        <v>6</v>
      </c>
      <c r="L19" s="10">
        <f t="shared" si="9"/>
        <v>6</v>
      </c>
      <c r="M19" s="10">
        <f t="shared" si="9"/>
        <v>6</v>
      </c>
      <c r="N19" s="10">
        <f t="shared" si="9"/>
        <v>6</v>
      </c>
      <c r="O19" s="10">
        <f t="shared" si="9"/>
        <v>6</v>
      </c>
      <c r="P19" s="5"/>
    </row>
    <row r="20" spans="1:16">
      <c r="A20" s="20"/>
      <c r="B20" s="8" t="s">
        <v>9</v>
      </c>
      <c r="C20" s="10">
        <f t="shared" ref="C20:O20" si="10">$O$47*C19</f>
        <v>0</v>
      </c>
      <c r="D20" s="10">
        <f>$O$47*D19</f>
        <v>0</v>
      </c>
      <c r="E20" s="10">
        <f t="shared" si="10"/>
        <v>0</v>
      </c>
      <c r="F20" s="10">
        <f t="shared" si="10"/>
        <v>0</v>
      </c>
      <c r="G20" s="10">
        <f t="shared" si="10"/>
        <v>0</v>
      </c>
      <c r="H20" s="10">
        <f t="shared" si="10"/>
        <v>0</v>
      </c>
      <c r="I20" s="10">
        <f t="shared" si="10"/>
        <v>0</v>
      </c>
      <c r="J20" s="10">
        <f t="shared" si="10"/>
        <v>0</v>
      </c>
      <c r="K20" s="10">
        <f t="shared" si="10"/>
        <v>0</v>
      </c>
      <c r="L20" s="10">
        <f t="shared" si="10"/>
        <v>0</v>
      </c>
      <c r="M20" s="10">
        <f t="shared" si="10"/>
        <v>0</v>
      </c>
      <c r="N20" s="10">
        <f t="shared" si="10"/>
        <v>0</v>
      </c>
      <c r="O20" s="10">
        <f t="shared" si="10"/>
        <v>0</v>
      </c>
      <c r="P20" s="5"/>
    </row>
    <row r="21" spans="1:16">
      <c r="A21" s="20"/>
      <c r="B21" s="8" t="s">
        <v>21</v>
      </c>
      <c r="C21" s="10">
        <f>C15+C18+C20</f>
        <v>0</v>
      </c>
      <c r="D21" s="10">
        <f t="shared" ref="D21:O21" si="11">D15+D18+D20</f>
        <v>0</v>
      </c>
      <c r="E21" s="10">
        <f t="shared" si="11"/>
        <v>0</v>
      </c>
      <c r="F21" s="10">
        <f t="shared" si="11"/>
        <v>0</v>
      </c>
      <c r="G21" s="10">
        <f t="shared" si="11"/>
        <v>0</v>
      </c>
      <c r="H21" s="10">
        <f t="shared" si="11"/>
        <v>0</v>
      </c>
      <c r="I21" s="10">
        <f t="shared" si="11"/>
        <v>0</v>
      </c>
      <c r="J21" s="10">
        <f t="shared" si="11"/>
        <v>0</v>
      </c>
      <c r="K21" s="10">
        <f t="shared" si="11"/>
        <v>0</v>
      </c>
      <c r="L21" s="10">
        <f t="shared" si="11"/>
        <v>0</v>
      </c>
      <c r="M21" s="10">
        <f t="shared" si="11"/>
        <v>0</v>
      </c>
      <c r="N21" s="10">
        <f t="shared" si="11"/>
        <v>0</v>
      </c>
      <c r="O21" s="10">
        <f t="shared" si="11"/>
        <v>0</v>
      </c>
      <c r="P21" s="5"/>
    </row>
    <row r="22" spans="1:16">
      <c r="A22" s="21"/>
      <c r="B22" s="8" t="s">
        <v>2</v>
      </c>
      <c r="C22" s="10" t="e">
        <f>C15+C18+C20+#REF!</f>
        <v>#REF!</v>
      </c>
      <c r="D22" s="10" t="e">
        <f>D15+D18+D20+#REF!</f>
        <v>#REF!</v>
      </c>
      <c r="E22" s="10" t="e">
        <f>E15+E18+E20+#REF!</f>
        <v>#REF!</v>
      </c>
      <c r="F22" s="10" t="e">
        <f>F15+F18+F20+#REF!</f>
        <v>#REF!</v>
      </c>
      <c r="G22" s="10" t="e">
        <f>G15+G18+G20+#REF!</f>
        <v>#REF!</v>
      </c>
      <c r="H22" s="10" t="e">
        <f>H15+H18+H20+#REF!</f>
        <v>#REF!</v>
      </c>
      <c r="I22" s="10" t="e">
        <f>I15+I18+I20+#REF!</f>
        <v>#REF!</v>
      </c>
      <c r="J22" s="10" t="e">
        <f>J15+J18+J20+#REF!</f>
        <v>#REF!</v>
      </c>
      <c r="K22" s="10" t="e">
        <f>K15+K18+K20+#REF!</f>
        <v>#REF!</v>
      </c>
      <c r="L22" s="10" t="e">
        <f>L15+L18+L20+#REF!</f>
        <v>#REF!</v>
      </c>
      <c r="M22" s="10" t="e">
        <f>M15+M18+M20+#REF!</f>
        <v>#REF!</v>
      </c>
      <c r="N22" s="10" t="e">
        <f>N15+N18+N20+#REF!</f>
        <v>#REF!</v>
      </c>
      <c r="O22" s="10" t="e">
        <f>O15+O18+O20+#REF!</f>
        <v>#REF!</v>
      </c>
      <c r="P22" s="5"/>
    </row>
    <row r="23" spans="1:16">
      <c r="A23" s="8"/>
      <c r="B23" s="8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5"/>
    </row>
    <row r="24" spans="1:16">
      <c r="A24" s="14" t="s">
        <v>3</v>
      </c>
      <c r="B24" s="8" t="s">
        <v>3</v>
      </c>
      <c r="C24" s="10">
        <v>0</v>
      </c>
      <c r="D24" s="10">
        <v>0</v>
      </c>
      <c r="E24" s="10">
        <f>(D10*$O$38)+(D11*$O$39)+(D12*$O$40)</f>
        <v>526800</v>
      </c>
      <c r="F24" s="10">
        <f t="shared" ref="F24:O24" si="12">(E10*$O$38)+(E11*$O$39)+(E12*$O$40)</f>
        <v>1053600</v>
      </c>
      <c r="G24" s="10">
        <f t="shared" si="12"/>
        <v>1580400</v>
      </c>
      <c r="H24" s="10">
        <f t="shared" si="12"/>
        <v>2107200</v>
      </c>
      <c r="I24" s="10">
        <f t="shared" si="12"/>
        <v>2634000</v>
      </c>
      <c r="J24" s="10">
        <f t="shared" si="12"/>
        <v>3160800</v>
      </c>
      <c r="K24" s="10">
        <f t="shared" si="12"/>
        <v>3687600</v>
      </c>
      <c r="L24" s="10">
        <f t="shared" si="12"/>
        <v>4214400</v>
      </c>
      <c r="M24" s="10">
        <f t="shared" si="12"/>
        <v>4741200</v>
      </c>
      <c r="N24" s="10">
        <f t="shared" si="12"/>
        <v>5268000</v>
      </c>
      <c r="O24" s="10">
        <f t="shared" si="12"/>
        <v>5794800</v>
      </c>
      <c r="P24" s="5"/>
    </row>
    <row r="25" spans="1:16">
      <c r="A25" s="8"/>
      <c r="B25" s="8"/>
      <c r="C25" s="10"/>
      <c r="D25" s="10"/>
      <c r="E25" s="10"/>
      <c r="F25" s="10"/>
      <c r="G25" s="10"/>
      <c r="H25" s="10"/>
      <c r="I25" s="10"/>
      <c r="J25" s="10"/>
      <c r="K25" s="10"/>
      <c r="L25" s="15"/>
      <c r="M25" s="10"/>
      <c r="N25" s="10"/>
      <c r="O25" s="10"/>
      <c r="P25" s="5"/>
    </row>
    <row r="26" spans="1:16" ht="31.5" customHeight="1">
      <c r="A26" s="8"/>
      <c r="B26" s="8" t="s">
        <v>4</v>
      </c>
      <c r="C26" s="13" t="e">
        <f>+C24-C22</f>
        <v>#REF!</v>
      </c>
      <c r="D26" s="13" t="e">
        <f>+D24-D22</f>
        <v>#REF!</v>
      </c>
      <c r="E26" s="13" t="e">
        <f t="shared" ref="E26:O26" si="13">+E24-E22</f>
        <v>#REF!</v>
      </c>
      <c r="F26" s="13" t="e">
        <f t="shared" si="13"/>
        <v>#REF!</v>
      </c>
      <c r="G26" s="13" t="e">
        <f t="shared" si="13"/>
        <v>#REF!</v>
      </c>
      <c r="H26" s="13" t="e">
        <f t="shared" si="13"/>
        <v>#REF!</v>
      </c>
      <c r="I26" s="13" t="e">
        <f t="shared" si="13"/>
        <v>#REF!</v>
      </c>
      <c r="J26" s="13" t="e">
        <f t="shared" si="13"/>
        <v>#REF!</v>
      </c>
      <c r="K26" s="13" t="e">
        <f t="shared" si="13"/>
        <v>#REF!</v>
      </c>
      <c r="L26" s="13" t="e">
        <f t="shared" si="13"/>
        <v>#REF!</v>
      </c>
      <c r="M26" s="13" t="e">
        <f t="shared" si="13"/>
        <v>#REF!</v>
      </c>
      <c r="N26" s="13" t="e">
        <f t="shared" si="13"/>
        <v>#REF!</v>
      </c>
      <c r="O26" s="13" t="e">
        <f t="shared" si="13"/>
        <v>#REF!</v>
      </c>
      <c r="P26" s="5"/>
    </row>
    <row r="27" spans="1:16" ht="30" customHeight="1">
      <c r="A27" s="8"/>
      <c r="B27" s="8" t="s">
        <v>6</v>
      </c>
      <c r="C27" s="11" t="e">
        <f>C22/C24</f>
        <v>#REF!</v>
      </c>
      <c r="D27" s="11" t="e">
        <f t="shared" ref="D27:O27" si="14">D22/D24</f>
        <v>#REF!</v>
      </c>
      <c r="E27" s="12" t="e">
        <f t="shared" si="14"/>
        <v>#REF!</v>
      </c>
      <c r="F27" s="12" t="e">
        <f t="shared" si="14"/>
        <v>#REF!</v>
      </c>
      <c r="G27" s="12" t="e">
        <f t="shared" si="14"/>
        <v>#REF!</v>
      </c>
      <c r="H27" s="12" t="e">
        <f t="shared" si="14"/>
        <v>#REF!</v>
      </c>
      <c r="I27" s="12" t="e">
        <f t="shared" si="14"/>
        <v>#REF!</v>
      </c>
      <c r="J27" s="12" t="e">
        <f t="shared" si="14"/>
        <v>#REF!</v>
      </c>
      <c r="K27" s="12" t="e">
        <f t="shared" si="14"/>
        <v>#REF!</v>
      </c>
      <c r="L27" s="12" t="e">
        <f t="shared" si="14"/>
        <v>#REF!</v>
      </c>
      <c r="M27" s="12" t="e">
        <f t="shared" si="14"/>
        <v>#REF!</v>
      </c>
      <c r="N27" s="12" t="e">
        <f t="shared" si="14"/>
        <v>#REF!</v>
      </c>
      <c r="O27" s="12" t="e">
        <f t="shared" si="14"/>
        <v>#REF!</v>
      </c>
      <c r="P27" s="5"/>
    </row>
    <row r="28" spans="1:16" ht="17.25">
      <c r="C28" s="5"/>
      <c r="D28" s="6" t="s">
        <v>12</v>
      </c>
      <c r="E28" s="6" t="e">
        <f>SUM(C26:E26)</f>
        <v>#REF!</v>
      </c>
      <c r="F28" s="5"/>
      <c r="G28" s="5"/>
      <c r="H28" s="6"/>
      <c r="I28" s="6"/>
      <c r="J28" s="5"/>
      <c r="K28" s="5"/>
      <c r="L28" s="5"/>
      <c r="M28" s="6" t="s">
        <v>18</v>
      </c>
      <c r="N28" s="6"/>
      <c r="O28" s="6" t="e">
        <f>SUM(C26:O26)</f>
        <v>#REF!</v>
      </c>
      <c r="P28" s="5"/>
    </row>
    <row r="37" spans="14:15">
      <c r="O37" t="s">
        <v>17</v>
      </c>
    </row>
    <row r="38" spans="14:15">
      <c r="N38" t="s">
        <v>23</v>
      </c>
      <c r="O38" s="16">
        <v>1380</v>
      </c>
    </row>
    <row r="39" spans="14:15">
      <c r="N39" t="s">
        <v>24</v>
      </c>
      <c r="O39" s="16">
        <v>2680</v>
      </c>
    </row>
    <row r="40" spans="14:15">
      <c r="N40" t="s">
        <v>25</v>
      </c>
      <c r="O40" s="16">
        <v>5000</v>
      </c>
    </row>
    <row r="41" spans="14:15">
      <c r="O41" s="16"/>
    </row>
    <row r="42" spans="14:15">
      <c r="N42" t="s">
        <v>29</v>
      </c>
      <c r="O42" s="16">
        <v>5000</v>
      </c>
    </row>
    <row r="43" spans="14:15">
      <c r="O43" s="16"/>
    </row>
    <row r="45" spans="14:15">
      <c r="N45" t="s">
        <v>28</v>
      </c>
      <c r="O45" s="16"/>
    </row>
    <row r="46" spans="14:15">
      <c r="N46" t="s">
        <v>1</v>
      </c>
      <c r="O46" s="16"/>
    </row>
    <row r="47" spans="14:15">
      <c r="N47" t="s">
        <v>7</v>
      </c>
      <c r="O47" s="16"/>
    </row>
    <row r="49" spans="4:15">
      <c r="N49" t="s">
        <v>27</v>
      </c>
    </row>
    <row r="52" spans="4:15">
      <c r="O52" s="17"/>
    </row>
    <row r="53" spans="4:15">
      <c r="O53" s="16"/>
    </row>
    <row r="54" spans="4:15">
      <c r="O54" s="16"/>
    </row>
    <row r="55" spans="4:15">
      <c r="O55" s="16"/>
    </row>
    <row r="56" spans="4:15" ht="14.25">
      <c r="D56" s="1"/>
      <c r="E56" s="2"/>
      <c r="F56" s="1"/>
      <c r="G56" s="1"/>
      <c r="O56" s="16"/>
    </row>
    <row r="57" spans="4:15" ht="14.25">
      <c r="D57" s="1"/>
      <c r="E57" s="2"/>
      <c r="F57" s="1"/>
      <c r="G57" s="1"/>
      <c r="H57" s="1"/>
      <c r="O57" s="16"/>
    </row>
    <row r="58" spans="4:15" ht="14.25">
      <c r="D58" s="3"/>
      <c r="E58" s="4"/>
      <c r="F58" s="3"/>
      <c r="G58" s="3"/>
      <c r="H58" s="1"/>
      <c r="O58" s="16"/>
    </row>
    <row r="59" spans="4:15" ht="14.25">
      <c r="D59" s="1"/>
      <c r="E59" s="2"/>
      <c r="F59" s="1"/>
      <c r="G59" s="1"/>
      <c r="H59" s="1"/>
    </row>
  </sheetData>
  <mergeCells count="3">
    <mergeCell ref="A14:A22"/>
    <mergeCell ref="A6:A9"/>
    <mergeCell ref="A10:A13"/>
  </mergeCells>
  <phoneticPr fontId="2"/>
  <pageMargins left="0.70866141732283472" right="0.70866141732283472" top="0.74803149606299213" bottom="0.74803149606299213" header="0.31496062992125984" footer="0.31496062992125984"/>
  <pageSetup paperSize="9" scale="51" orientation="landscape" r:id="rId1"/>
  <colBreaks count="1" manualBreakCount="1">
    <brk id="1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P72"/>
  <sheetViews>
    <sheetView tabSelected="1" view="pageBreakPreview" zoomScale="85" zoomScaleNormal="100" zoomScaleSheetLayoutView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3.5"/>
  <cols>
    <col min="1" max="1" width="18.875" customWidth="1"/>
    <col min="2" max="2" width="27.875" customWidth="1"/>
    <col min="3" max="3" width="16.875" customWidth="1"/>
    <col min="4" max="15" width="16.375" customWidth="1"/>
    <col min="16" max="16" width="17.25" customWidth="1"/>
    <col min="17" max="17" width="33" customWidth="1"/>
  </cols>
  <sheetData>
    <row r="2" spans="1:15" ht="21">
      <c r="B2" s="7" t="s">
        <v>26</v>
      </c>
      <c r="E2" s="18" t="s">
        <v>31</v>
      </c>
    </row>
    <row r="3" spans="1:15" ht="21">
      <c r="B3" s="7"/>
    </row>
    <row r="4" spans="1:15" ht="21">
      <c r="B4" s="7"/>
    </row>
    <row r="5" spans="1:15">
      <c r="A5" s="8"/>
      <c r="B5" s="8"/>
      <c r="C5" s="9">
        <v>41883</v>
      </c>
      <c r="D5" s="9">
        <v>41913</v>
      </c>
      <c r="E5" s="9">
        <v>41944</v>
      </c>
      <c r="F5" s="9">
        <v>41974</v>
      </c>
      <c r="G5" s="9">
        <v>42005</v>
      </c>
      <c r="H5" s="9">
        <v>42036</v>
      </c>
      <c r="I5" s="9">
        <v>42064</v>
      </c>
      <c r="J5" s="9">
        <v>42095</v>
      </c>
      <c r="K5" s="9">
        <v>42125</v>
      </c>
      <c r="L5" s="9">
        <v>42156</v>
      </c>
      <c r="M5" s="9">
        <v>42186</v>
      </c>
      <c r="N5" s="9">
        <v>42217</v>
      </c>
      <c r="O5" s="9">
        <v>42248</v>
      </c>
    </row>
    <row r="6" spans="1:15">
      <c r="A6" s="19" t="s">
        <v>32</v>
      </c>
      <c r="B6" s="8" t="s">
        <v>23</v>
      </c>
      <c r="C6" s="8"/>
      <c r="D6" s="8">
        <f>D9*80%</f>
        <v>240</v>
      </c>
      <c r="E6" s="8">
        <f t="shared" ref="E6:G6" si="0">E9*80%</f>
        <v>240</v>
      </c>
      <c r="F6" s="8">
        <f t="shared" si="0"/>
        <v>240</v>
      </c>
      <c r="G6" s="8">
        <f t="shared" si="0"/>
        <v>240</v>
      </c>
      <c r="H6" s="8"/>
      <c r="I6" s="8"/>
      <c r="J6" s="8"/>
      <c r="K6" s="8"/>
      <c r="L6" s="8"/>
      <c r="M6" s="8"/>
      <c r="N6" s="8"/>
      <c r="O6" s="8"/>
    </row>
    <row r="7" spans="1:15">
      <c r="A7" s="20"/>
      <c r="B7" s="8" t="s">
        <v>24</v>
      </c>
      <c r="C7" s="8"/>
      <c r="D7" s="8">
        <f>D9*15%</f>
        <v>45</v>
      </c>
      <c r="E7" s="8">
        <f t="shared" ref="E7:G7" si="1">E9*15%</f>
        <v>45</v>
      </c>
      <c r="F7" s="8">
        <f t="shared" si="1"/>
        <v>45</v>
      </c>
      <c r="G7" s="8">
        <f t="shared" si="1"/>
        <v>45</v>
      </c>
      <c r="H7" s="8"/>
      <c r="I7" s="8"/>
      <c r="J7" s="8"/>
      <c r="K7" s="8"/>
      <c r="L7" s="8"/>
      <c r="M7" s="8"/>
      <c r="N7" s="8"/>
      <c r="O7" s="8"/>
    </row>
    <row r="8" spans="1:15">
      <c r="A8" s="20"/>
      <c r="B8" s="8" t="s">
        <v>25</v>
      </c>
      <c r="C8" s="8"/>
      <c r="D8" s="8">
        <f>D9*5%</f>
        <v>15</v>
      </c>
      <c r="E8" s="8">
        <f t="shared" ref="E8:G8" si="2">E9*5%</f>
        <v>15</v>
      </c>
      <c r="F8" s="8">
        <f t="shared" si="2"/>
        <v>15</v>
      </c>
      <c r="G8" s="8">
        <f t="shared" si="2"/>
        <v>15</v>
      </c>
      <c r="H8" s="8"/>
      <c r="I8" s="8"/>
      <c r="J8" s="8"/>
      <c r="K8" s="8"/>
      <c r="L8" s="8"/>
      <c r="M8" s="8"/>
      <c r="N8" s="8"/>
      <c r="O8" s="8"/>
    </row>
    <row r="9" spans="1:15">
      <c r="A9" s="21"/>
      <c r="B9" s="27" t="s">
        <v>14</v>
      </c>
      <c r="C9" s="27"/>
      <c r="D9" s="27">
        <v>300</v>
      </c>
      <c r="E9" s="27">
        <v>300</v>
      </c>
      <c r="F9" s="27">
        <v>300</v>
      </c>
      <c r="G9" s="27">
        <v>300</v>
      </c>
      <c r="H9" s="27"/>
      <c r="I9" s="27"/>
      <c r="J9" s="27"/>
      <c r="K9" s="27"/>
      <c r="L9" s="27"/>
      <c r="M9" s="27"/>
      <c r="N9" s="27"/>
      <c r="O9" s="27"/>
    </row>
    <row r="10" spans="1:15">
      <c r="A10" s="22" t="s">
        <v>33</v>
      </c>
      <c r="B10" s="8" t="s">
        <v>36</v>
      </c>
      <c r="C10" s="8"/>
      <c r="D10" s="8"/>
      <c r="E10" s="8"/>
      <c r="F10" s="8"/>
      <c r="G10" s="8"/>
      <c r="H10" s="8">
        <f>H14*60%</f>
        <v>270</v>
      </c>
      <c r="I10" s="8">
        <f t="shared" ref="I10:O10" si="3">I14*60%</f>
        <v>270</v>
      </c>
      <c r="J10" s="8">
        <f t="shared" si="3"/>
        <v>270</v>
      </c>
      <c r="K10" s="8">
        <f t="shared" si="3"/>
        <v>270</v>
      </c>
      <c r="L10" s="8">
        <f t="shared" si="3"/>
        <v>270</v>
      </c>
      <c r="M10" s="8">
        <f t="shared" si="3"/>
        <v>270</v>
      </c>
      <c r="N10" s="8">
        <f t="shared" si="3"/>
        <v>270</v>
      </c>
      <c r="O10" s="8">
        <f t="shared" si="3"/>
        <v>270</v>
      </c>
    </row>
    <row r="11" spans="1:15">
      <c r="A11" s="23"/>
      <c r="B11" s="8" t="s">
        <v>23</v>
      </c>
      <c r="C11" s="8"/>
      <c r="D11" s="8"/>
      <c r="E11" s="8"/>
      <c r="F11" s="8"/>
      <c r="G11" s="8"/>
      <c r="H11" s="8">
        <f>H14*20%</f>
        <v>90</v>
      </c>
      <c r="I11" s="8">
        <f t="shared" ref="I11:O11" si="4">I14*20%</f>
        <v>90</v>
      </c>
      <c r="J11" s="8">
        <f t="shared" si="4"/>
        <v>90</v>
      </c>
      <c r="K11" s="8">
        <f t="shared" si="4"/>
        <v>90</v>
      </c>
      <c r="L11" s="8">
        <f t="shared" si="4"/>
        <v>90</v>
      </c>
      <c r="M11" s="8">
        <f t="shared" si="4"/>
        <v>90</v>
      </c>
      <c r="N11" s="8">
        <f t="shared" si="4"/>
        <v>90</v>
      </c>
      <c r="O11" s="8">
        <f t="shared" si="4"/>
        <v>90</v>
      </c>
    </row>
    <row r="12" spans="1:15">
      <c r="A12" s="23"/>
      <c r="B12" s="8" t="s">
        <v>24</v>
      </c>
      <c r="C12" s="8"/>
      <c r="D12" s="8"/>
      <c r="E12" s="8"/>
      <c r="F12" s="8"/>
      <c r="G12" s="8"/>
      <c r="H12" s="8">
        <f t="shared" ref="H12:O12" si="5">H14*15%</f>
        <v>67.5</v>
      </c>
      <c r="I12" s="8">
        <f t="shared" si="5"/>
        <v>67.5</v>
      </c>
      <c r="J12" s="8">
        <f t="shared" si="5"/>
        <v>67.5</v>
      </c>
      <c r="K12" s="8">
        <f t="shared" si="5"/>
        <v>67.5</v>
      </c>
      <c r="L12" s="8">
        <f t="shared" si="5"/>
        <v>67.5</v>
      </c>
      <c r="M12" s="8">
        <f t="shared" si="5"/>
        <v>67.5</v>
      </c>
      <c r="N12" s="8">
        <f t="shared" si="5"/>
        <v>67.5</v>
      </c>
      <c r="O12" s="8">
        <f t="shared" si="5"/>
        <v>67.5</v>
      </c>
    </row>
    <row r="13" spans="1:15">
      <c r="A13" s="23"/>
      <c r="B13" s="8" t="s">
        <v>25</v>
      </c>
      <c r="C13" s="8"/>
      <c r="D13" s="8"/>
      <c r="E13" s="8"/>
      <c r="F13" s="8"/>
      <c r="G13" s="8"/>
      <c r="H13" s="8">
        <f t="shared" ref="H13:O13" si="6">H14*5%</f>
        <v>22.5</v>
      </c>
      <c r="I13" s="8">
        <f t="shared" si="6"/>
        <v>22.5</v>
      </c>
      <c r="J13" s="8">
        <f t="shared" si="6"/>
        <v>22.5</v>
      </c>
      <c r="K13" s="8">
        <f t="shared" si="6"/>
        <v>22.5</v>
      </c>
      <c r="L13" s="8">
        <f t="shared" si="6"/>
        <v>22.5</v>
      </c>
      <c r="M13" s="8">
        <f t="shared" si="6"/>
        <v>22.5</v>
      </c>
      <c r="N13" s="8">
        <f t="shared" si="6"/>
        <v>22.5</v>
      </c>
      <c r="O13" s="8">
        <f t="shared" si="6"/>
        <v>22.5</v>
      </c>
    </row>
    <row r="14" spans="1:15">
      <c r="A14" s="24"/>
      <c r="B14" s="27" t="s">
        <v>14</v>
      </c>
      <c r="C14" s="27"/>
      <c r="D14" s="27"/>
      <c r="E14" s="27"/>
      <c r="F14" s="27"/>
      <c r="G14" s="27"/>
      <c r="H14" s="27">
        <v>450</v>
      </c>
      <c r="I14" s="27">
        <v>450</v>
      </c>
      <c r="J14" s="27">
        <v>450</v>
      </c>
      <c r="K14" s="27">
        <v>450</v>
      </c>
      <c r="L14" s="27">
        <v>450</v>
      </c>
      <c r="M14" s="27">
        <v>450</v>
      </c>
      <c r="N14" s="27">
        <v>450</v>
      </c>
      <c r="O14" s="27">
        <v>450</v>
      </c>
    </row>
    <row r="15" spans="1:15">
      <c r="A15" s="19" t="s">
        <v>34</v>
      </c>
      <c r="B15" s="8" t="s">
        <v>23</v>
      </c>
      <c r="C15" s="8"/>
      <c r="D15" s="8">
        <f>D6</f>
        <v>240</v>
      </c>
      <c r="E15" s="8">
        <f>D15+E6</f>
        <v>480</v>
      </c>
      <c r="F15" s="8">
        <f t="shared" ref="F15:G15" si="7">E15+F6</f>
        <v>720</v>
      </c>
      <c r="G15" s="8">
        <f>F15+G6</f>
        <v>960</v>
      </c>
      <c r="H15" s="10">
        <f>G15*95%</f>
        <v>912</v>
      </c>
      <c r="I15" s="10">
        <f t="shared" ref="I15:O15" si="8">H15*95%</f>
        <v>866.4</v>
      </c>
      <c r="J15" s="10">
        <f t="shared" si="8"/>
        <v>823.07999999999993</v>
      </c>
      <c r="K15" s="10">
        <f t="shared" si="8"/>
        <v>781.92599999999993</v>
      </c>
      <c r="L15" s="10">
        <f t="shared" si="8"/>
        <v>742.82969999999989</v>
      </c>
      <c r="M15" s="10">
        <f t="shared" si="8"/>
        <v>705.6882149999999</v>
      </c>
      <c r="N15" s="10">
        <f t="shared" si="8"/>
        <v>670.40380424999989</v>
      </c>
      <c r="O15" s="10">
        <f t="shared" si="8"/>
        <v>636.88361403749991</v>
      </c>
    </row>
    <row r="16" spans="1:15">
      <c r="A16" s="20"/>
      <c r="B16" s="8" t="s">
        <v>24</v>
      </c>
      <c r="C16" s="8"/>
      <c r="D16" s="8">
        <v>45</v>
      </c>
      <c r="E16" s="8">
        <f>D16+E7</f>
        <v>90</v>
      </c>
      <c r="F16" s="8">
        <f t="shared" ref="F16:G16" si="9">E16+F7</f>
        <v>135</v>
      </c>
      <c r="G16" s="8">
        <f t="shared" si="9"/>
        <v>180</v>
      </c>
      <c r="H16" s="10">
        <f t="shared" ref="H16:O16" si="10">G16*95%</f>
        <v>171</v>
      </c>
      <c r="I16" s="10">
        <f t="shared" si="10"/>
        <v>162.44999999999999</v>
      </c>
      <c r="J16" s="10">
        <f t="shared" si="10"/>
        <v>154.32749999999999</v>
      </c>
      <c r="K16" s="10">
        <f t="shared" si="10"/>
        <v>146.61112499999999</v>
      </c>
      <c r="L16" s="10">
        <f t="shared" si="10"/>
        <v>139.28056874999999</v>
      </c>
      <c r="M16" s="10">
        <f t="shared" si="10"/>
        <v>132.31654031249997</v>
      </c>
      <c r="N16" s="10">
        <f t="shared" si="10"/>
        <v>125.70071329687497</v>
      </c>
      <c r="O16" s="10">
        <f t="shared" si="10"/>
        <v>119.41567763203122</v>
      </c>
    </row>
    <row r="17" spans="1:16">
      <c r="A17" s="20"/>
      <c r="B17" s="8" t="s">
        <v>25</v>
      </c>
      <c r="C17" s="8"/>
      <c r="D17" s="8">
        <v>15</v>
      </c>
      <c r="E17" s="8">
        <f>D17+E8</f>
        <v>30</v>
      </c>
      <c r="F17" s="8">
        <f t="shared" ref="F17:G17" si="11">E17+F8</f>
        <v>45</v>
      </c>
      <c r="G17" s="8">
        <f t="shared" si="11"/>
        <v>60</v>
      </c>
      <c r="H17" s="10">
        <f t="shared" ref="H17:O17" si="12">G17*95%</f>
        <v>57</v>
      </c>
      <c r="I17" s="10">
        <f t="shared" si="12"/>
        <v>54.15</v>
      </c>
      <c r="J17" s="10">
        <f t="shared" si="12"/>
        <v>51.442499999999995</v>
      </c>
      <c r="K17" s="10">
        <f t="shared" si="12"/>
        <v>48.870374999999996</v>
      </c>
      <c r="L17" s="10">
        <f t="shared" si="12"/>
        <v>46.426856249999993</v>
      </c>
      <c r="M17" s="10">
        <f t="shared" si="12"/>
        <v>44.105513437499994</v>
      </c>
      <c r="N17" s="10">
        <f t="shared" si="12"/>
        <v>41.900237765624993</v>
      </c>
      <c r="O17" s="10">
        <f t="shared" si="12"/>
        <v>39.805225877343744</v>
      </c>
    </row>
    <row r="18" spans="1:16">
      <c r="A18" s="21"/>
      <c r="B18" s="27" t="s">
        <v>16</v>
      </c>
      <c r="C18" s="27"/>
      <c r="D18" s="27">
        <f t="shared" ref="D18:G18" si="13">SUM(D15:D17)</f>
        <v>300</v>
      </c>
      <c r="E18" s="27">
        <f t="shared" si="13"/>
        <v>600</v>
      </c>
      <c r="F18" s="27">
        <f t="shared" si="13"/>
        <v>900</v>
      </c>
      <c r="G18" s="28">
        <f>SUM(G15:G17)</f>
        <v>1200</v>
      </c>
      <c r="H18" s="28">
        <f t="shared" ref="H18:O18" si="14">SUM(H15:H17)</f>
        <v>1140</v>
      </c>
      <c r="I18" s="28">
        <f t="shared" si="14"/>
        <v>1083</v>
      </c>
      <c r="J18" s="28">
        <f t="shared" si="14"/>
        <v>1028.8499999999999</v>
      </c>
      <c r="K18" s="28">
        <f t="shared" si="14"/>
        <v>977.40749999999991</v>
      </c>
      <c r="L18" s="28">
        <f t="shared" si="14"/>
        <v>928.53712499999995</v>
      </c>
      <c r="M18" s="28">
        <f t="shared" si="14"/>
        <v>882.11026874999982</v>
      </c>
      <c r="N18" s="28">
        <f t="shared" si="14"/>
        <v>838.00475531249981</v>
      </c>
      <c r="O18" s="28">
        <f t="shared" si="14"/>
        <v>796.10451754687494</v>
      </c>
    </row>
    <row r="19" spans="1:16">
      <c r="A19" s="22" t="s">
        <v>35</v>
      </c>
      <c r="B19" s="8" t="s">
        <v>36</v>
      </c>
      <c r="C19" s="8"/>
      <c r="D19" s="8"/>
      <c r="E19" s="8"/>
      <c r="F19" s="8"/>
      <c r="G19" s="8"/>
      <c r="H19" s="8">
        <f>G19+H10</f>
        <v>270</v>
      </c>
      <c r="I19" s="25">
        <f>H19*95%+I10</f>
        <v>526.5</v>
      </c>
      <c r="J19" s="25">
        <f>I19*95%+J10</f>
        <v>770.17499999999995</v>
      </c>
      <c r="K19" s="25">
        <f t="shared" ref="K19:O19" si="15">J19*95%+K10</f>
        <v>1001.6662499999999</v>
      </c>
      <c r="L19" s="25">
        <f t="shared" si="15"/>
        <v>1221.5829374999998</v>
      </c>
      <c r="M19" s="25">
        <f t="shared" si="15"/>
        <v>1430.5037906249997</v>
      </c>
      <c r="N19" s="25">
        <f t="shared" si="15"/>
        <v>1628.9786010937496</v>
      </c>
      <c r="O19" s="25">
        <f>N19*95%+O10</f>
        <v>1817.5296710390621</v>
      </c>
    </row>
    <row r="20" spans="1:16">
      <c r="A20" s="23"/>
      <c r="B20" s="8" t="s">
        <v>23</v>
      </c>
      <c r="C20" s="8"/>
      <c r="D20" s="8"/>
      <c r="E20" s="8"/>
      <c r="F20" s="8"/>
      <c r="G20" s="8"/>
      <c r="H20" s="8">
        <f>G20+H11</f>
        <v>90</v>
      </c>
      <c r="I20" s="25">
        <f>H20*95%+I11</f>
        <v>175.5</v>
      </c>
      <c r="J20" s="25">
        <f>I20*95%+J11</f>
        <v>256.72500000000002</v>
      </c>
      <c r="K20" s="25">
        <f t="shared" ref="K20:O20" si="16">J20*95%+K11</f>
        <v>333.88875000000002</v>
      </c>
      <c r="L20" s="25">
        <f t="shared" si="16"/>
        <v>407.19431250000002</v>
      </c>
      <c r="M20" s="25">
        <f t="shared" si="16"/>
        <v>476.83459687499999</v>
      </c>
      <c r="N20" s="25">
        <f t="shared" si="16"/>
        <v>542.99286703124994</v>
      </c>
      <c r="O20" s="25">
        <f t="shared" si="16"/>
        <v>605.84322367968741</v>
      </c>
    </row>
    <row r="21" spans="1:16">
      <c r="A21" s="23"/>
      <c r="B21" s="8" t="s">
        <v>24</v>
      </c>
      <c r="C21" s="8"/>
      <c r="D21" s="8"/>
      <c r="E21" s="8"/>
      <c r="F21" s="8"/>
      <c r="G21" s="8"/>
      <c r="H21" s="8">
        <f>G21+H12</f>
        <v>67.5</v>
      </c>
      <c r="I21" s="25">
        <f>H21*95%+I12</f>
        <v>131.625</v>
      </c>
      <c r="J21" s="25">
        <f>I21*95%+J12</f>
        <v>192.54374999999999</v>
      </c>
      <c r="K21" s="25">
        <f t="shared" ref="K21:O21" si="17">J21*95%+K12</f>
        <v>250.41656249999997</v>
      </c>
      <c r="L21" s="25">
        <f t="shared" si="17"/>
        <v>305.39573437499996</v>
      </c>
      <c r="M21" s="25">
        <f t="shared" si="17"/>
        <v>357.62594765624993</v>
      </c>
      <c r="N21" s="25">
        <f t="shared" si="17"/>
        <v>407.2446502734374</v>
      </c>
      <c r="O21" s="25">
        <f t="shared" si="17"/>
        <v>454.38241775976553</v>
      </c>
    </row>
    <row r="22" spans="1:16">
      <c r="A22" s="23"/>
      <c r="B22" s="8" t="s">
        <v>25</v>
      </c>
      <c r="C22" s="8"/>
      <c r="D22" s="8"/>
      <c r="E22" s="8"/>
      <c r="F22" s="8"/>
      <c r="G22" s="8"/>
      <c r="H22" s="8">
        <f>G22+H13</f>
        <v>22.5</v>
      </c>
      <c r="I22" s="25">
        <f>H22*95%+I13</f>
        <v>43.875</v>
      </c>
      <c r="J22" s="25">
        <f>I22*95%+J13</f>
        <v>64.181250000000006</v>
      </c>
      <c r="K22" s="25">
        <f t="shared" ref="K22:O22" si="18">J22*95%+K13</f>
        <v>83.472187500000004</v>
      </c>
      <c r="L22" s="25">
        <f t="shared" si="18"/>
        <v>101.79857812500001</v>
      </c>
      <c r="M22" s="25">
        <f t="shared" si="18"/>
        <v>119.20864921875</v>
      </c>
      <c r="N22" s="25">
        <f t="shared" si="18"/>
        <v>135.74821675781249</v>
      </c>
      <c r="O22" s="25">
        <f t="shared" si="18"/>
        <v>151.46080591992185</v>
      </c>
    </row>
    <row r="23" spans="1:16">
      <c r="A23" s="24"/>
      <c r="B23" s="27" t="s">
        <v>16</v>
      </c>
      <c r="C23" s="27"/>
      <c r="D23" s="27"/>
      <c r="E23" s="27"/>
      <c r="F23" s="27"/>
      <c r="G23" s="27"/>
      <c r="H23" s="27">
        <f>SUM(H19:H22)</f>
        <v>450</v>
      </c>
      <c r="I23" s="28">
        <f>SUM(I19:I22)</f>
        <v>877.5</v>
      </c>
      <c r="J23" s="28">
        <f t="shared" ref="I23:O23" si="19">SUM(J19:J22)</f>
        <v>1283.6250000000002</v>
      </c>
      <c r="K23" s="28">
        <f t="shared" si="19"/>
        <v>1669.4437499999999</v>
      </c>
      <c r="L23" s="28">
        <f t="shared" si="19"/>
        <v>2035.9715624999999</v>
      </c>
      <c r="M23" s="28">
        <f t="shared" si="19"/>
        <v>2384.1729843749995</v>
      </c>
      <c r="N23" s="28">
        <f t="shared" si="19"/>
        <v>2714.9643351562495</v>
      </c>
      <c r="O23" s="28">
        <f t="shared" si="19"/>
        <v>3029.2161183984372</v>
      </c>
    </row>
    <row r="24" spans="1:16">
      <c r="A24" s="19" t="s">
        <v>0</v>
      </c>
      <c r="B24" s="8" t="s">
        <v>5</v>
      </c>
      <c r="C24" s="8">
        <v>1</v>
      </c>
      <c r="D24" s="8">
        <v>1</v>
      </c>
      <c r="E24" s="8">
        <v>1</v>
      </c>
      <c r="F24" s="8">
        <v>2</v>
      </c>
      <c r="G24" s="8">
        <v>2</v>
      </c>
      <c r="H24" s="8">
        <v>2</v>
      </c>
      <c r="I24" s="8">
        <v>2</v>
      </c>
      <c r="J24" s="8">
        <v>3</v>
      </c>
      <c r="K24" s="8">
        <v>3</v>
      </c>
      <c r="L24" s="8">
        <v>3</v>
      </c>
      <c r="M24" s="8">
        <v>3</v>
      </c>
      <c r="N24" s="8">
        <v>3</v>
      </c>
      <c r="O24" s="8">
        <v>3</v>
      </c>
    </row>
    <row r="25" spans="1:16">
      <c r="A25" s="20"/>
      <c r="B25" s="8" t="s">
        <v>11</v>
      </c>
      <c r="C25" s="10">
        <f>$O$59*C24</f>
        <v>0</v>
      </c>
      <c r="D25" s="10">
        <f t="shared" ref="D25:O25" si="20">$O$59*D24</f>
        <v>0</v>
      </c>
      <c r="E25" s="10">
        <f t="shared" si="20"/>
        <v>0</v>
      </c>
      <c r="F25" s="10">
        <f t="shared" si="20"/>
        <v>0</v>
      </c>
      <c r="G25" s="10">
        <f t="shared" si="20"/>
        <v>0</v>
      </c>
      <c r="H25" s="10">
        <f t="shared" si="20"/>
        <v>0</v>
      </c>
      <c r="I25" s="10">
        <f t="shared" si="20"/>
        <v>0</v>
      </c>
      <c r="J25" s="10">
        <f t="shared" si="20"/>
        <v>0</v>
      </c>
      <c r="K25" s="10">
        <f t="shared" si="20"/>
        <v>0</v>
      </c>
      <c r="L25" s="10">
        <f t="shared" si="20"/>
        <v>0</v>
      </c>
      <c r="M25" s="10">
        <f t="shared" si="20"/>
        <v>0</v>
      </c>
      <c r="N25" s="10">
        <f t="shared" si="20"/>
        <v>0</v>
      </c>
      <c r="O25" s="10">
        <f t="shared" si="20"/>
        <v>0</v>
      </c>
      <c r="P25" s="5"/>
    </row>
    <row r="26" spans="1:16">
      <c r="A26" s="20"/>
      <c r="B26" s="8" t="s">
        <v>19</v>
      </c>
      <c r="C26" s="10">
        <v>6</v>
      </c>
      <c r="D26" s="10">
        <v>6</v>
      </c>
      <c r="E26" s="10">
        <v>6</v>
      </c>
      <c r="F26" s="10">
        <v>6</v>
      </c>
      <c r="G26" s="10">
        <v>6</v>
      </c>
      <c r="H26" s="10">
        <v>6</v>
      </c>
      <c r="I26" s="10">
        <v>6</v>
      </c>
      <c r="J26" s="10">
        <v>6</v>
      </c>
      <c r="K26" s="10">
        <v>6</v>
      </c>
      <c r="L26" s="10">
        <v>6</v>
      </c>
      <c r="M26" s="10">
        <v>6</v>
      </c>
      <c r="N26" s="10">
        <v>6</v>
      </c>
      <c r="O26" s="10">
        <v>6</v>
      </c>
      <c r="P26" s="5"/>
    </row>
    <row r="27" spans="1:16">
      <c r="A27" s="20"/>
      <c r="B27" s="8" t="s">
        <v>20</v>
      </c>
      <c r="C27" s="10">
        <v>2</v>
      </c>
      <c r="D27" s="10">
        <v>2</v>
      </c>
      <c r="E27" s="10">
        <v>2</v>
      </c>
      <c r="F27" s="10">
        <v>4</v>
      </c>
      <c r="G27" s="10">
        <v>4</v>
      </c>
      <c r="H27" s="10">
        <v>6</v>
      </c>
      <c r="I27" s="10">
        <v>6</v>
      </c>
      <c r="J27" s="10">
        <v>8</v>
      </c>
      <c r="K27" s="10">
        <v>8</v>
      </c>
      <c r="L27" s="10">
        <v>10</v>
      </c>
      <c r="M27" s="10">
        <v>10</v>
      </c>
      <c r="N27" s="10">
        <v>12</v>
      </c>
      <c r="O27" s="10">
        <v>12</v>
      </c>
      <c r="P27" s="5"/>
    </row>
    <row r="28" spans="1:16">
      <c r="A28" s="20"/>
      <c r="B28" s="8" t="s">
        <v>10</v>
      </c>
      <c r="C28" s="10">
        <f t="shared" ref="C28:O28" si="21">$O$60*(C26+C27)</f>
        <v>0</v>
      </c>
      <c r="D28" s="10">
        <f t="shared" si="21"/>
        <v>0</v>
      </c>
      <c r="E28" s="10">
        <f t="shared" si="21"/>
        <v>0</v>
      </c>
      <c r="F28" s="10">
        <f t="shared" si="21"/>
        <v>0</v>
      </c>
      <c r="G28" s="10">
        <f t="shared" si="21"/>
        <v>0</v>
      </c>
      <c r="H28" s="10">
        <f t="shared" si="21"/>
        <v>0</v>
      </c>
      <c r="I28" s="10">
        <f t="shared" si="21"/>
        <v>0</v>
      </c>
      <c r="J28" s="10">
        <f t="shared" si="21"/>
        <v>0</v>
      </c>
      <c r="K28" s="10">
        <f t="shared" si="21"/>
        <v>0</v>
      </c>
      <c r="L28" s="10">
        <f t="shared" si="21"/>
        <v>0</v>
      </c>
      <c r="M28" s="10">
        <f t="shared" si="21"/>
        <v>0</v>
      </c>
      <c r="N28" s="10">
        <f t="shared" si="21"/>
        <v>0</v>
      </c>
      <c r="O28" s="10">
        <f t="shared" si="21"/>
        <v>0</v>
      </c>
      <c r="P28" s="5"/>
    </row>
    <row r="29" spans="1:16">
      <c r="A29" s="20"/>
      <c r="B29" s="8" t="s">
        <v>8</v>
      </c>
      <c r="C29" s="10">
        <f>2*C24</f>
        <v>2</v>
      </c>
      <c r="D29" s="10">
        <f t="shared" ref="D29:O29" si="22">2*D24</f>
        <v>2</v>
      </c>
      <c r="E29" s="10">
        <f t="shared" si="22"/>
        <v>2</v>
      </c>
      <c r="F29" s="10">
        <f t="shared" si="22"/>
        <v>4</v>
      </c>
      <c r="G29" s="10">
        <f t="shared" si="22"/>
        <v>4</v>
      </c>
      <c r="H29" s="10">
        <f t="shared" si="22"/>
        <v>4</v>
      </c>
      <c r="I29" s="10">
        <f t="shared" si="22"/>
        <v>4</v>
      </c>
      <c r="J29" s="10">
        <f t="shared" si="22"/>
        <v>6</v>
      </c>
      <c r="K29" s="10">
        <f t="shared" si="22"/>
        <v>6</v>
      </c>
      <c r="L29" s="10">
        <f t="shared" si="22"/>
        <v>6</v>
      </c>
      <c r="M29" s="10">
        <f t="shared" si="22"/>
        <v>6</v>
      </c>
      <c r="N29" s="10">
        <f t="shared" si="22"/>
        <v>6</v>
      </c>
      <c r="O29" s="10">
        <f t="shared" si="22"/>
        <v>6</v>
      </c>
      <c r="P29" s="5"/>
    </row>
    <row r="30" spans="1:16">
      <c r="A30" s="20"/>
      <c r="B30" s="8" t="s">
        <v>9</v>
      </c>
      <c r="C30" s="10">
        <f t="shared" ref="C30:O30" si="23">$O$61*C29</f>
        <v>0</v>
      </c>
      <c r="D30" s="10">
        <f>$O$61*D29</f>
        <v>0</v>
      </c>
      <c r="E30" s="10">
        <f t="shared" si="23"/>
        <v>0</v>
      </c>
      <c r="F30" s="10">
        <f t="shared" si="23"/>
        <v>0</v>
      </c>
      <c r="G30" s="10">
        <f t="shared" si="23"/>
        <v>0</v>
      </c>
      <c r="H30" s="10">
        <f t="shared" si="23"/>
        <v>0</v>
      </c>
      <c r="I30" s="10">
        <f t="shared" si="23"/>
        <v>0</v>
      </c>
      <c r="J30" s="10">
        <f t="shared" si="23"/>
        <v>0</v>
      </c>
      <c r="K30" s="10">
        <f t="shared" si="23"/>
        <v>0</v>
      </c>
      <c r="L30" s="10">
        <f t="shared" si="23"/>
        <v>0</v>
      </c>
      <c r="M30" s="10">
        <f t="shared" si="23"/>
        <v>0</v>
      </c>
      <c r="N30" s="10">
        <f t="shared" si="23"/>
        <v>0</v>
      </c>
      <c r="O30" s="10">
        <f t="shared" si="23"/>
        <v>0</v>
      </c>
      <c r="P30" s="5"/>
    </row>
    <row r="31" spans="1:16">
      <c r="A31" s="20"/>
      <c r="B31" s="8" t="s">
        <v>21</v>
      </c>
      <c r="C31" s="10">
        <f>C25+C28+C30</f>
        <v>0</v>
      </c>
      <c r="D31" s="10">
        <f t="shared" ref="D31:O31" si="24">D25+D28+D30</f>
        <v>0</v>
      </c>
      <c r="E31" s="10">
        <f t="shared" si="24"/>
        <v>0</v>
      </c>
      <c r="F31" s="10">
        <f t="shared" si="24"/>
        <v>0</v>
      </c>
      <c r="G31" s="10">
        <f t="shared" si="24"/>
        <v>0</v>
      </c>
      <c r="H31" s="10">
        <f t="shared" si="24"/>
        <v>0</v>
      </c>
      <c r="I31" s="10">
        <f t="shared" si="24"/>
        <v>0</v>
      </c>
      <c r="J31" s="10">
        <f t="shared" si="24"/>
        <v>0</v>
      </c>
      <c r="K31" s="10">
        <f t="shared" si="24"/>
        <v>0</v>
      </c>
      <c r="L31" s="10">
        <f t="shared" si="24"/>
        <v>0</v>
      </c>
      <c r="M31" s="10">
        <f t="shared" si="24"/>
        <v>0</v>
      </c>
      <c r="N31" s="10">
        <f t="shared" si="24"/>
        <v>0</v>
      </c>
      <c r="O31" s="10">
        <f t="shared" si="24"/>
        <v>0</v>
      </c>
      <c r="P31" s="5"/>
    </row>
    <row r="32" spans="1:16">
      <c r="A32" s="21"/>
      <c r="B32" s="8" t="s">
        <v>2</v>
      </c>
      <c r="C32" s="10" t="e">
        <f>C25+C28+C30+#REF!</f>
        <v>#REF!</v>
      </c>
      <c r="D32" s="10" t="e">
        <f>D25+D28+D30+#REF!</f>
        <v>#REF!</v>
      </c>
      <c r="E32" s="10" t="e">
        <f>E25+E28+E30+#REF!</f>
        <v>#REF!</v>
      </c>
      <c r="F32" s="10" t="e">
        <f>F25+F28+F30+#REF!</f>
        <v>#REF!</v>
      </c>
      <c r="G32" s="10" t="e">
        <f>G25+G28+G30+#REF!</f>
        <v>#REF!</v>
      </c>
      <c r="H32" s="10" t="e">
        <f>H25+H28+H30+#REF!</f>
        <v>#REF!</v>
      </c>
      <c r="I32" s="10" t="e">
        <f>I25+I28+I30+#REF!</f>
        <v>#REF!</v>
      </c>
      <c r="J32" s="10" t="e">
        <f>J25+J28+J30+#REF!</f>
        <v>#REF!</v>
      </c>
      <c r="K32" s="10" t="e">
        <f>K25+K28+K30+#REF!</f>
        <v>#REF!</v>
      </c>
      <c r="L32" s="10" t="e">
        <f>L25+L28+L30+#REF!</f>
        <v>#REF!</v>
      </c>
      <c r="M32" s="10" t="e">
        <f>M25+M28+M30+#REF!</f>
        <v>#REF!</v>
      </c>
      <c r="N32" s="10" t="e">
        <f>N25+N28+N30+#REF!</f>
        <v>#REF!</v>
      </c>
      <c r="O32" s="10" t="e">
        <f>O25+O28+O30+#REF!</f>
        <v>#REF!</v>
      </c>
      <c r="P32" s="5"/>
    </row>
    <row r="33" spans="1:16">
      <c r="A33" s="8"/>
      <c r="B33" s="8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5"/>
    </row>
    <row r="34" spans="1:16">
      <c r="A34" s="14" t="s">
        <v>3</v>
      </c>
      <c r="B34" s="8" t="s">
        <v>3</v>
      </c>
      <c r="C34" s="10">
        <v>0</v>
      </c>
      <c r="D34" s="10">
        <v>0</v>
      </c>
      <c r="E34" s="10">
        <f>(D15*$O$52)+(D16*$O$53)+(D17*$O$54)</f>
        <v>526800</v>
      </c>
      <c r="F34" s="10">
        <f>(E15*$O$52)+(E16*$O$53)+(E17*$O$54)</f>
        <v>1053600</v>
      </c>
      <c r="G34" s="10">
        <f>(F15*$O$52)+(F16*$O$53)+(F17*$O$54)</f>
        <v>1580400</v>
      </c>
      <c r="H34" s="10">
        <f>(G15*$O$52)+(G16*$O$53)+(G17*$O$54)</f>
        <v>2107200</v>
      </c>
      <c r="I34" s="10">
        <f>(H15*$O$52)+(H16*$O$53)+(H17*$O$54)+(H19*$O$47)+(H20*$O$48)+(H21*$O$49)+(H22*$O$50)</f>
        <v>2554440</v>
      </c>
      <c r="J34" s="10">
        <f t="shared" ref="J34:O34" si="25">(I15*$O$52)+(I16*$O$53)+(I17*$O$54)+(I19*$O$47)+(I20*$O$48)+(I21*$O$49)+(I22*$O$50)</f>
        <v>2979318</v>
      </c>
      <c r="K34" s="10">
        <f t="shared" si="25"/>
        <v>3382952.0999999996</v>
      </c>
      <c r="L34" s="10">
        <f t="shared" si="25"/>
        <v>3766404.4950000001</v>
      </c>
      <c r="M34" s="10">
        <f t="shared" si="25"/>
        <v>4130684.2702499996</v>
      </c>
      <c r="N34" s="10">
        <f t="shared" si="25"/>
        <v>4476750.0567374993</v>
      </c>
      <c r="O34" s="10">
        <f>(N15*$O$52)+(N16*$O$53)+(N17*$O$54)+(N19*$O$47)+(N20*$O$48)+(N21*$O$49)+(N22*$O$50)</f>
        <v>4805512.5539006246</v>
      </c>
      <c r="P34" s="5"/>
    </row>
    <row r="35" spans="1:16">
      <c r="A35" s="8"/>
      <c r="B35" s="8"/>
      <c r="C35" s="10"/>
      <c r="D35" s="10"/>
      <c r="E35" s="10"/>
      <c r="F35" s="10"/>
      <c r="G35" s="10"/>
      <c r="H35" s="10"/>
      <c r="I35" s="10"/>
      <c r="J35" s="10"/>
      <c r="K35" s="10"/>
      <c r="L35" s="15"/>
      <c r="M35" s="10"/>
      <c r="N35" s="10"/>
      <c r="O35" s="10"/>
      <c r="P35" s="5"/>
    </row>
    <row r="36" spans="1:16" ht="31.5" customHeight="1">
      <c r="A36" s="8"/>
      <c r="B36" s="8" t="s">
        <v>4</v>
      </c>
      <c r="C36" s="13" t="e">
        <f>+C34-C32</f>
        <v>#REF!</v>
      </c>
      <c r="D36" s="13" t="e">
        <f>+D34-D32</f>
        <v>#REF!</v>
      </c>
      <c r="E36" s="13" t="e">
        <f t="shared" ref="E36:O36" si="26">+E34-E32</f>
        <v>#REF!</v>
      </c>
      <c r="F36" s="13" t="e">
        <f t="shared" si="26"/>
        <v>#REF!</v>
      </c>
      <c r="G36" s="13" t="e">
        <f t="shared" si="26"/>
        <v>#REF!</v>
      </c>
      <c r="H36" s="13" t="e">
        <f t="shared" si="26"/>
        <v>#REF!</v>
      </c>
      <c r="I36" s="13" t="e">
        <f t="shared" si="26"/>
        <v>#REF!</v>
      </c>
      <c r="J36" s="13" t="e">
        <f t="shared" si="26"/>
        <v>#REF!</v>
      </c>
      <c r="K36" s="13" t="e">
        <f t="shared" si="26"/>
        <v>#REF!</v>
      </c>
      <c r="L36" s="13" t="e">
        <f t="shared" si="26"/>
        <v>#REF!</v>
      </c>
      <c r="M36" s="13" t="e">
        <f t="shared" si="26"/>
        <v>#REF!</v>
      </c>
      <c r="N36" s="13" t="e">
        <f t="shared" si="26"/>
        <v>#REF!</v>
      </c>
      <c r="O36" s="13" t="e">
        <f t="shared" si="26"/>
        <v>#REF!</v>
      </c>
      <c r="P36" s="5"/>
    </row>
    <row r="37" spans="1:16" ht="30" customHeight="1">
      <c r="A37" s="8"/>
      <c r="B37" s="8" t="s">
        <v>6</v>
      </c>
      <c r="C37" s="11" t="e">
        <f>C32/C34</f>
        <v>#REF!</v>
      </c>
      <c r="D37" s="11" t="e">
        <f t="shared" ref="D37:O37" si="27">D32/D34</f>
        <v>#REF!</v>
      </c>
      <c r="E37" s="12" t="e">
        <f t="shared" si="27"/>
        <v>#REF!</v>
      </c>
      <c r="F37" s="12" t="e">
        <f t="shared" si="27"/>
        <v>#REF!</v>
      </c>
      <c r="G37" s="12" t="e">
        <f t="shared" si="27"/>
        <v>#REF!</v>
      </c>
      <c r="H37" s="12" t="e">
        <f t="shared" si="27"/>
        <v>#REF!</v>
      </c>
      <c r="I37" s="12" t="e">
        <f t="shared" si="27"/>
        <v>#REF!</v>
      </c>
      <c r="J37" s="12" t="e">
        <f t="shared" si="27"/>
        <v>#REF!</v>
      </c>
      <c r="K37" s="12" t="e">
        <f t="shared" si="27"/>
        <v>#REF!</v>
      </c>
      <c r="L37" s="12" t="e">
        <f t="shared" si="27"/>
        <v>#REF!</v>
      </c>
      <c r="M37" s="12" t="e">
        <f t="shared" si="27"/>
        <v>#REF!</v>
      </c>
      <c r="N37" s="12" t="e">
        <f t="shared" si="27"/>
        <v>#REF!</v>
      </c>
      <c r="O37" s="12" t="e">
        <f t="shared" si="27"/>
        <v>#REF!</v>
      </c>
      <c r="P37" s="5"/>
    </row>
    <row r="38" spans="1:16" ht="17.25">
      <c r="C38" s="5"/>
      <c r="D38" s="6" t="s">
        <v>12</v>
      </c>
      <c r="E38" s="6" t="e">
        <f>SUM(C36:E36)</f>
        <v>#REF!</v>
      </c>
      <c r="F38" s="5"/>
      <c r="G38" s="5"/>
      <c r="H38" s="6"/>
      <c r="I38" s="6"/>
      <c r="J38" s="5"/>
      <c r="K38" s="5"/>
      <c r="L38" s="5"/>
      <c r="M38" s="6" t="s">
        <v>18</v>
      </c>
      <c r="N38" s="6"/>
      <c r="O38" s="6" t="e">
        <f>SUM(C36:O36)</f>
        <v>#REF!</v>
      </c>
      <c r="P38" s="5"/>
    </row>
    <row r="46" spans="1:16">
      <c r="O46" t="s">
        <v>17</v>
      </c>
    </row>
    <row r="47" spans="1:16">
      <c r="N47" t="s">
        <v>36</v>
      </c>
      <c r="O47" s="26">
        <v>500</v>
      </c>
    </row>
    <row r="48" spans="1:16">
      <c r="N48" t="s">
        <v>23</v>
      </c>
      <c r="O48" s="16">
        <v>1380</v>
      </c>
    </row>
    <row r="49" spans="14:15">
      <c r="N49" t="s">
        <v>24</v>
      </c>
      <c r="O49" s="16">
        <v>2680</v>
      </c>
    </row>
    <row r="50" spans="14:15">
      <c r="N50" t="s">
        <v>25</v>
      </c>
      <c r="O50" s="16">
        <v>5000</v>
      </c>
    </row>
    <row r="51" spans="14:15">
      <c r="O51" s="16"/>
    </row>
    <row r="52" spans="14:15">
      <c r="N52" t="s">
        <v>23</v>
      </c>
      <c r="O52" s="16">
        <v>1380</v>
      </c>
    </row>
    <row r="53" spans="14:15">
      <c r="N53" t="s">
        <v>24</v>
      </c>
      <c r="O53" s="16">
        <v>2680</v>
      </c>
    </row>
    <row r="54" spans="14:15">
      <c r="N54" t="s">
        <v>25</v>
      </c>
      <c r="O54" s="16">
        <v>5000</v>
      </c>
    </row>
    <row r="55" spans="14:15">
      <c r="O55" s="16"/>
    </row>
    <row r="56" spans="14:15">
      <c r="N56" t="s">
        <v>29</v>
      </c>
      <c r="O56" s="16" t="s">
        <v>30</v>
      </c>
    </row>
    <row r="57" spans="14:15">
      <c r="O57" s="16"/>
    </row>
    <row r="59" spans="14:15">
      <c r="N59" t="s">
        <v>28</v>
      </c>
      <c r="O59" s="16"/>
    </row>
    <row r="60" spans="14:15">
      <c r="N60" t="s">
        <v>1</v>
      </c>
      <c r="O60" s="16"/>
    </row>
    <row r="61" spans="14:15">
      <c r="N61" t="s">
        <v>7</v>
      </c>
      <c r="O61" s="16"/>
    </row>
    <row r="63" spans="14:15">
      <c r="N63" t="s">
        <v>27</v>
      </c>
    </row>
    <row r="66" spans="4:15" ht="14.25">
      <c r="D66" s="1"/>
      <c r="E66" s="2"/>
      <c r="F66" s="1"/>
      <c r="G66" s="1"/>
      <c r="O66" s="17"/>
    </row>
    <row r="67" spans="4:15" ht="14.25">
      <c r="D67" s="1"/>
      <c r="E67" s="2"/>
      <c r="F67" s="1"/>
      <c r="G67" s="1"/>
      <c r="H67" s="1"/>
      <c r="O67" s="16"/>
    </row>
    <row r="68" spans="4:15" ht="14.25">
      <c r="D68" s="3"/>
      <c r="E68" s="4"/>
      <c r="F68" s="3"/>
      <c r="G68" s="3"/>
      <c r="H68" s="1"/>
      <c r="O68" s="16"/>
    </row>
    <row r="69" spans="4:15" ht="14.25">
      <c r="D69" s="1"/>
      <c r="E69" s="2"/>
      <c r="F69" s="1"/>
      <c r="G69" s="1"/>
      <c r="H69" s="1"/>
      <c r="O69" s="16"/>
    </row>
    <row r="70" spans="4:15">
      <c r="O70" s="16"/>
    </row>
    <row r="71" spans="4:15">
      <c r="O71" s="16"/>
    </row>
    <row r="72" spans="4:15">
      <c r="O72" s="16"/>
    </row>
  </sheetData>
  <mergeCells count="5">
    <mergeCell ref="A6:A9"/>
    <mergeCell ref="A15:A18"/>
    <mergeCell ref="A24:A32"/>
    <mergeCell ref="A10:A14"/>
    <mergeCell ref="A19:A23"/>
  </mergeCells>
  <phoneticPr fontId="2"/>
  <pageMargins left="0.70866141732283472" right="0.70866141732283472" top="0.74803149606299213" bottom="0.74803149606299213" header="0.31496062992125984" footer="0.31496062992125984"/>
  <pageSetup paperSize="9" scale="51" orientation="landscape" r:id="rId1"/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C27:F30"/>
  <sheetViews>
    <sheetView view="pageBreakPreview" zoomScale="115" zoomScaleNormal="160" zoomScaleSheetLayoutView="115" workbookViewId="0">
      <selection activeCell="F18" sqref="F18"/>
    </sheetView>
  </sheetViews>
  <sheetFormatPr defaultRowHeight="13.5"/>
  <sheetData>
    <row r="27" spans="3:6" ht="14.25">
      <c r="C27" s="1"/>
      <c r="D27" s="2"/>
      <c r="E27" s="1"/>
      <c r="F27" s="1"/>
    </row>
    <row r="28" spans="3:6" ht="14.25">
      <c r="C28" s="1"/>
      <c r="D28" s="2"/>
      <c r="E28" s="1"/>
      <c r="F28" s="1"/>
    </row>
    <row r="29" spans="3:6" ht="14.25">
      <c r="C29" s="3"/>
      <c r="D29" s="4"/>
      <c r="E29" s="3"/>
      <c r="F29" s="3"/>
    </row>
    <row r="30" spans="3:6" ht="14.25">
      <c r="C30" s="1"/>
      <c r="D30" s="2"/>
      <c r="E30" s="1"/>
      <c r="F30" s="1"/>
    </row>
  </sheetData>
  <phoneticPr fontId="2"/>
  <pageMargins left="0.7" right="0.7" top="0.75" bottom="0.75" header="0.3" footer="0.3"/>
  <pageSetup paperSize="9" scale="5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Godaddy上陸しない</vt:lpstr>
      <vt:lpstr>Godaddy上陸</vt:lpstr>
      <vt:lpstr>Sheet2</vt:lpstr>
      <vt:lpstr>Sheet3</vt:lpstr>
      <vt:lpstr>Godaddy上陸!Print_Area</vt:lpstr>
      <vt:lpstr>Godaddy上陸しない!Print_Area</vt:lpstr>
      <vt:lpstr>Sheet2!Print_Area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fujiwara</dc:creator>
  <cp:lastModifiedBy>g-system</cp:lastModifiedBy>
  <cp:lastPrinted>2014-05-22T22:20:01Z</cp:lastPrinted>
  <dcterms:created xsi:type="dcterms:W3CDTF">2014-03-24T01:09:36Z</dcterms:created>
  <dcterms:modified xsi:type="dcterms:W3CDTF">2014-07-08T08:36:00Z</dcterms:modified>
</cp:coreProperties>
</file>