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6990" tabRatio="670" firstSheet="6" activeTab="8"/>
  </bookViews>
  <sheets>
    <sheet name="JANUARY22" sheetId="1" r:id="rId1"/>
    <sheet name="FEBRUARY22" sheetId="2" r:id="rId2"/>
    <sheet name="MARCH22" sheetId="3" r:id="rId3"/>
    <sheet name="APRIL22" sheetId="4" r:id="rId4"/>
    <sheet name="MAY22" sheetId="10" r:id="rId5"/>
    <sheet name="JUNE22" sheetId="18" r:id="rId6"/>
    <sheet name="PIZZAS" sheetId="5" r:id="rId7"/>
    <sheet name="WINES" sheetId="11" r:id="rId8"/>
    <sheet name="WineAnalysis" sheetId="17" r:id="rId9"/>
    <sheet name="SLICES" sheetId="13" r:id="rId10"/>
    <sheet name="SWEETS" sheetId="14" r:id="rId11"/>
    <sheet name="BEERS" sheetId="15" r:id="rId12"/>
    <sheet name="BEVERAGES" sheetId="16" r:id="rId13"/>
    <sheet name="2022 Report" sheetId="7" r:id="rId14"/>
    <sheet name="EXPENSES" sheetId="8" r:id="rId15"/>
    <sheet name="Sheet1" sheetId="9" r:id="rId16"/>
  </sheets>
  <externalReferences>
    <externalReference r:id="rId17"/>
  </externalReferences>
  <definedNames>
    <definedName name="_xlnm._FilterDatabase" localSheetId="3" hidden="1">APRIL22!$Q$1:$R$657</definedName>
    <definedName name="_xlnm._FilterDatabase" localSheetId="12" hidden="1">BEVERAGES!$A$1:$D$145</definedName>
    <definedName name="_xlnm._FilterDatabase" localSheetId="1" hidden="1">FEBRUARY22!$Q$1:$R$488</definedName>
    <definedName name="_xlnm._FilterDatabase" localSheetId="0" hidden="1">JANUARY22!$Q$1:$R$364</definedName>
    <definedName name="_xlnm._FilterDatabase" localSheetId="5" hidden="1">JUNE22!$Q$1:$R$606</definedName>
    <definedName name="_xlnm._FilterDatabase" localSheetId="2" hidden="1">MARCH22!$Q$1:$R$474</definedName>
    <definedName name="_xlnm._FilterDatabase" localSheetId="4" hidden="1">'MAY22'!$Q$1:$R$551</definedName>
    <definedName name="_xlnm._FilterDatabase" localSheetId="6" hidden="1">PIZZAS!$A$1:$D$229</definedName>
    <definedName name="_xlnm._FilterDatabase" localSheetId="9" hidden="1">SLICES!$A$1:$D$181</definedName>
    <definedName name="_xlnm._FilterDatabase" localSheetId="10" hidden="1">SWEETS!$A$1:$D$1</definedName>
    <definedName name="_xlnm._FilterDatabase" localSheetId="8" hidden="1">WineAnalysis!$H$1:$J$71</definedName>
    <definedName name="_xlnm._FilterDatabase" localSheetId="7" hidden="1">WINES!$A$1:$D$169</definedName>
  </definedNames>
  <calcPr calcId="125725"/>
</workbook>
</file>

<file path=xl/calcChain.xml><?xml version="1.0" encoding="utf-8"?>
<calcChain xmlns="http://schemas.openxmlformats.org/spreadsheetml/2006/main">
  <c r="D183" i="11"/>
  <c r="D184"/>
  <c r="D185"/>
  <c r="D186"/>
  <c r="D187"/>
  <c r="D188"/>
  <c r="D189"/>
  <c r="D190"/>
  <c r="D191"/>
  <c r="D192"/>
  <c r="D193"/>
  <c r="D182"/>
  <c r="D171"/>
  <c r="D172"/>
  <c r="D173"/>
  <c r="D174"/>
  <c r="D175"/>
  <c r="D176"/>
  <c r="D177"/>
  <c r="D178"/>
  <c r="D179"/>
  <c r="D180"/>
  <c r="D181"/>
  <c r="D170"/>
  <c r="D219" i="14"/>
  <c r="D220"/>
  <c r="D221"/>
  <c r="D222"/>
  <c r="D223"/>
  <c r="D224"/>
  <c r="D225"/>
  <c r="D226"/>
  <c r="D227"/>
  <c r="D228"/>
  <c r="D229"/>
  <c r="D218"/>
  <c r="D133" i="15"/>
  <c r="D132"/>
  <c r="D131"/>
  <c r="D130"/>
  <c r="D129"/>
  <c r="D128"/>
  <c r="D127"/>
  <c r="D126"/>
  <c r="D125"/>
  <c r="D124"/>
  <c r="D123"/>
  <c r="D122"/>
  <c r="D183" i="5"/>
  <c r="D184"/>
  <c r="D185"/>
  <c r="D186"/>
  <c r="D187"/>
  <c r="D188"/>
  <c r="D189"/>
  <c r="D190"/>
  <c r="D191"/>
  <c r="D192"/>
  <c r="D193"/>
  <c r="D182"/>
  <c r="D255"/>
  <c r="D256"/>
  <c r="D257"/>
  <c r="D258"/>
  <c r="D259"/>
  <c r="D260"/>
  <c r="D261"/>
  <c r="D262"/>
  <c r="D263"/>
  <c r="D264"/>
  <c r="D265"/>
  <c r="D254"/>
  <c r="D243"/>
  <c r="D244"/>
  <c r="D245"/>
  <c r="D246"/>
  <c r="D247"/>
  <c r="D248"/>
  <c r="D249"/>
  <c r="D250"/>
  <c r="D251"/>
  <c r="D252"/>
  <c r="D253"/>
  <c r="D242"/>
  <c r="D231"/>
  <c r="D232"/>
  <c r="D233"/>
  <c r="D234"/>
  <c r="D235"/>
  <c r="D236"/>
  <c r="D237"/>
  <c r="D238"/>
  <c r="D239"/>
  <c r="D240"/>
  <c r="D241"/>
  <c r="D230"/>
  <c r="D205" i="13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36" i="16"/>
  <c r="D4"/>
  <c r="B12"/>
  <c r="B11"/>
  <c r="B10"/>
  <c r="B9"/>
  <c r="B8"/>
  <c r="B7"/>
  <c r="B6"/>
  <c r="G2" i="7"/>
  <c r="F2"/>
  <c r="E2"/>
  <c r="C2"/>
  <c r="B2"/>
  <c r="A2"/>
  <c r="AH6" i="18"/>
  <c r="AH5"/>
  <c r="AH4"/>
  <c r="AH3"/>
  <c r="AH2"/>
  <c r="BK2"/>
  <c r="AR3" l="1"/>
  <c r="AX31"/>
  <c r="F12"/>
  <c r="F3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N31"/>
  <c r="AL18" s="1"/>
  <c r="BM31"/>
  <c r="AR18" s="1"/>
  <c r="BL31"/>
  <c r="AR17" s="1"/>
  <c r="BK31"/>
  <c r="AR16" s="1"/>
  <c r="BJ31"/>
  <c r="AL14" s="1"/>
  <c r="BI31"/>
  <c r="AL13" s="1"/>
  <c r="BH31"/>
  <c r="AR13" s="1"/>
  <c r="BG31"/>
  <c r="AR12" s="1"/>
  <c r="BF31"/>
  <c r="AL10" s="1"/>
  <c r="BE31"/>
  <c r="AL9" s="1"/>
  <c r="BD31"/>
  <c r="AL8" s="1"/>
  <c r="BC31"/>
  <c r="AR8" s="1"/>
  <c r="BB31"/>
  <c r="AL6" s="1"/>
  <c r="BA31"/>
  <c r="AL5" s="1"/>
  <c r="AZ31"/>
  <c r="AR5" s="1"/>
  <c r="AY31"/>
  <c r="AL3" s="1"/>
  <c r="AR2"/>
  <c r="F2"/>
  <c r="D97" i="5"/>
  <c r="D96"/>
  <c r="D95"/>
  <c r="D94"/>
  <c r="D93"/>
  <c r="D92"/>
  <c r="D91"/>
  <c r="D90"/>
  <c r="D89"/>
  <c r="D88"/>
  <c r="D87"/>
  <c r="D86"/>
  <c r="D146" i="11"/>
  <c r="D147"/>
  <c r="D148"/>
  <c r="D149"/>
  <c r="D150"/>
  <c r="D151"/>
  <c r="D152"/>
  <c r="D153"/>
  <c r="D154"/>
  <c r="D155"/>
  <c r="D156"/>
  <c r="D157"/>
  <c r="AL17" i="18" l="1"/>
  <c r="AR10"/>
  <c r="AR7"/>
  <c r="AR15"/>
  <c r="AR14"/>
  <c r="AR4"/>
  <c r="AR6"/>
  <c r="AL12"/>
  <c r="AR9"/>
  <c r="AL16"/>
  <c r="AL4"/>
  <c r="AR11"/>
  <c r="AR19"/>
  <c r="AL7"/>
  <c r="AL11"/>
  <c r="AL15"/>
  <c r="AL2"/>
  <c r="D61" i="16"/>
  <c r="D13"/>
  <c r="D73"/>
  <c r="D97"/>
  <c r="D121"/>
  <c r="D25"/>
  <c r="D109"/>
  <c r="D49"/>
  <c r="D85"/>
  <c r="D133"/>
  <c r="D145"/>
  <c r="D37"/>
  <c r="D60"/>
  <c r="D12"/>
  <c r="D72"/>
  <c r="D96"/>
  <c r="D120"/>
  <c r="D24"/>
  <c r="D108"/>
  <c r="D48"/>
  <c r="D84"/>
  <c r="D132"/>
  <c r="D144"/>
  <c r="D59"/>
  <c r="D11"/>
  <c r="D71"/>
  <c r="D95"/>
  <c r="D119"/>
  <c r="D23"/>
  <c r="D107"/>
  <c r="D47"/>
  <c r="D83"/>
  <c r="D131"/>
  <c r="D143"/>
  <c r="D35"/>
  <c r="D58"/>
  <c r="D10"/>
  <c r="D70"/>
  <c r="D94"/>
  <c r="D118"/>
  <c r="D22"/>
  <c r="D106"/>
  <c r="D46"/>
  <c r="D82"/>
  <c r="D130"/>
  <c r="D142"/>
  <c r="D34"/>
  <c r="D57"/>
  <c r="D9"/>
  <c r="D69"/>
  <c r="D93"/>
  <c r="D117"/>
  <c r="D21"/>
  <c r="D105"/>
  <c r="D45"/>
  <c r="D81"/>
  <c r="D129"/>
  <c r="D141"/>
  <c r="D33"/>
  <c r="D56"/>
  <c r="D8"/>
  <c r="D68"/>
  <c r="D92"/>
  <c r="D116"/>
  <c r="D20"/>
  <c r="D104"/>
  <c r="D44"/>
  <c r="D80"/>
  <c r="D128"/>
  <c r="D140"/>
  <c r="D32"/>
  <c r="D55"/>
  <c r="D7"/>
  <c r="D67"/>
  <c r="D91"/>
  <c r="D115"/>
  <c r="D19"/>
  <c r="D103"/>
  <c r="D43"/>
  <c r="D79"/>
  <c r="D127"/>
  <c r="D139"/>
  <c r="D31"/>
  <c r="D54"/>
  <c r="D6"/>
  <c r="D66"/>
  <c r="D90"/>
  <c r="D114"/>
  <c r="D18"/>
  <c r="D102"/>
  <c r="D42"/>
  <c r="D78"/>
  <c r="D126"/>
  <c r="D138"/>
  <c r="D30"/>
  <c r="D53"/>
  <c r="D5"/>
  <c r="D65"/>
  <c r="D89"/>
  <c r="D113"/>
  <c r="D17"/>
  <c r="D101"/>
  <c r="D41"/>
  <c r="D77"/>
  <c r="D125"/>
  <c r="D137"/>
  <c r="D29"/>
  <c r="D52"/>
  <c r="D64"/>
  <c r="D88"/>
  <c r="D112"/>
  <c r="D16"/>
  <c r="D100"/>
  <c r="D40"/>
  <c r="D76"/>
  <c r="D124"/>
  <c r="D136"/>
  <c r="D28"/>
  <c r="D51"/>
  <c r="D3"/>
  <c r="D63"/>
  <c r="D87"/>
  <c r="D111"/>
  <c r="D15"/>
  <c r="D99"/>
  <c r="D39"/>
  <c r="D75"/>
  <c r="D123"/>
  <c r="D135"/>
  <c r="D27"/>
  <c r="D50"/>
  <c r="D2"/>
  <c r="D62"/>
  <c r="D86"/>
  <c r="D110"/>
  <c r="D14"/>
  <c r="D98"/>
  <c r="D38"/>
  <c r="D74"/>
  <c r="D122"/>
  <c r="D134"/>
  <c r="D26"/>
  <c r="D85" i="15"/>
  <c r="D109"/>
  <c r="D121"/>
  <c r="D13"/>
  <c r="D25"/>
  <c r="D97"/>
  <c r="D49"/>
  <c r="D61"/>
  <c r="D73"/>
  <c r="D37"/>
  <c r="D84"/>
  <c r="D108"/>
  <c r="D120"/>
  <c r="D12"/>
  <c r="D24"/>
  <c r="D96"/>
  <c r="D48"/>
  <c r="D60"/>
  <c r="D72"/>
  <c r="D36"/>
  <c r="D83"/>
  <c r="D107"/>
  <c r="D119"/>
  <c r="D11"/>
  <c r="D23"/>
  <c r="D95"/>
  <c r="D47"/>
  <c r="D59"/>
  <c r="D71"/>
  <c r="D35"/>
  <c r="D82"/>
  <c r="D106"/>
  <c r="D118"/>
  <c r="D10"/>
  <c r="D22"/>
  <c r="D94"/>
  <c r="D46"/>
  <c r="D58"/>
  <c r="D70"/>
  <c r="D34"/>
  <c r="D81"/>
  <c r="D105"/>
  <c r="D117"/>
  <c r="D9"/>
  <c r="D21"/>
  <c r="D93"/>
  <c r="D45"/>
  <c r="D57"/>
  <c r="D69"/>
  <c r="D33"/>
  <c r="D80"/>
  <c r="D104"/>
  <c r="D116"/>
  <c r="D8"/>
  <c r="D20"/>
  <c r="D92"/>
  <c r="D44"/>
  <c r="D56"/>
  <c r="D68"/>
  <c r="D32"/>
  <c r="D79"/>
  <c r="D103"/>
  <c r="D115"/>
  <c r="D7"/>
  <c r="D19"/>
  <c r="D91"/>
  <c r="D43"/>
  <c r="D55"/>
  <c r="D67"/>
  <c r="D31"/>
  <c r="D78"/>
  <c r="D102"/>
  <c r="D114"/>
  <c r="D6"/>
  <c r="D18"/>
  <c r="D90"/>
  <c r="D42"/>
  <c r="D54"/>
  <c r="D66"/>
  <c r="D30"/>
  <c r="D77"/>
  <c r="D101"/>
  <c r="D113"/>
  <c r="D5"/>
  <c r="D17"/>
  <c r="D89"/>
  <c r="D41"/>
  <c r="D53"/>
  <c r="D65"/>
  <c r="D29"/>
  <c r="D76"/>
  <c r="D100"/>
  <c r="D112"/>
  <c r="D4"/>
  <c r="D16"/>
  <c r="D88"/>
  <c r="D40"/>
  <c r="D52"/>
  <c r="D64"/>
  <c r="D28"/>
  <c r="D75"/>
  <c r="D99"/>
  <c r="D111"/>
  <c r="D3"/>
  <c r="D15"/>
  <c r="D87"/>
  <c r="D39"/>
  <c r="D51"/>
  <c r="D63"/>
  <c r="D27"/>
  <c r="D74"/>
  <c r="D98"/>
  <c r="D110"/>
  <c r="D2"/>
  <c r="D14"/>
  <c r="D86"/>
  <c r="D38"/>
  <c r="D50"/>
  <c r="D62"/>
  <c r="D26"/>
  <c r="D169" i="14"/>
  <c r="D85"/>
  <c r="D109"/>
  <c r="D97"/>
  <c r="D73"/>
  <c r="D37"/>
  <c r="D205"/>
  <c r="D145"/>
  <c r="D133"/>
  <c r="D121"/>
  <c r="D157"/>
  <c r="D49"/>
  <c r="D13"/>
  <c r="D193"/>
  <c r="D181"/>
  <c r="D61"/>
  <c r="D217"/>
  <c r="D25"/>
  <c r="D168"/>
  <c r="D84"/>
  <c r="D108"/>
  <c r="D96"/>
  <c r="D72"/>
  <c r="D36"/>
  <c r="D204"/>
  <c r="D144"/>
  <c r="D132"/>
  <c r="D120"/>
  <c r="D156"/>
  <c r="D48"/>
  <c r="D12"/>
  <c r="D192"/>
  <c r="D180"/>
  <c r="D60"/>
  <c r="D216"/>
  <c r="D24"/>
  <c r="D167"/>
  <c r="D83"/>
  <c r="D107"/>
  <c r="D95"/>
  <c r="D71"/>
  <c r="D35"/>
  <c r="D203"/>
  <c r="D143"/>
  <c r="D131"/>
  <c r="D119"/>
  <c r="D155"/>
  <c r="D47"/>
  <c r="D11"/>
  <c r="D191"/>
  <c r="D179"/>
  <c r="D59"/>
  <c r="D215"/>
  <c r="D23"/>
  <c r="D166"/>
  <c r="D82"/>
  <c r="D106"/>
  <c r="D94"/>
  <c r="D70"/>
  <c r="D34"/>
  <c r="D202"/>
  <c r="D142"/>
  <c r="D130"/>
  <c r="D118"/>
  <c r="D154"/>
  <c r="D46"/>
  <c r="D10"/>
  <c r="D190"/>
  <c r="D178"/>
  <c r="D58"/>
  <c r="D214"/>
  <c r="D22"/>
  <c r="D165"/>
  <c r="D81"/>
  <c r="D105"/>
  <c r="D93"/>
  <c r="D69"/>
  <c r="D33"/>
  <c r="D201"/>
  <c r="D141"/>
  <c r="D129"/>
  <c r="D117"/>
  <c r="D153"/>
  <c r="D45"/>
  <c r="D9"/>
  <c r="D189"/>
  <c r="D177"/>
  <c r="D57"/>
  <c r="D213"/>
  <c r="D21"/>
  <c r="D164"/>
  <c r="D80"/>
  <c r="D104"/>
  <c r="D92"/>
  <c r="D68"/>
  <c r="D32"/>
  <c r="D200"/>
  <c r="D140"/>
  <c r="D128"/>
  <c r="D116"/>
  <c r="D152"/>
  <c r="D44"/>
  <c r="D8"/>
  <c r="D188"/>
  <c r="D176"/>
  <c r="D56"/>
  <c r="D212"/>
  <c r="D20"/>
  <c r="D163"/>
  <c r="D79"/>
  <c r="D103"/>
  <c r="D91"/>
  <c r="D67"/>
  <c r="D31"/>
  <c r="D199"/>
  <c r="D139"/>
  <c r="D127"/>
  <c r="D115"/>
  <c r="D151"/>
  <c r="D43"/>
  <c r="D7"/>
  <c r="D187"/>
  <c r="D175"/>
  <c r="D55"/>
  <c r="D211"/>
  <c r="D19"/>
  <c r="D162"/>
  <c r="D78"/>
  <c r="D102"/>
  <c r="D90"/>
  <c r="D66"/>
  <c r="D30"/>
  <c r="D198"/>
  <c r="D138"/>
  <c r="D126"/>
  <c r="D114"/>
  <c r="D150"/>
  <c r="D42"/>
  <c r="D6"/>
  <c r="D186"/>
  <c r="D174"/>
  <c r="D54"/>
  <c r="D210"/>
  <c r="D18"/>
  <c r="D161"/>
  <c r="D77"/>
  <c r="D101"/>
  <c r="D89"/>
  <c r="D65"/>
  <c r="D29"/>
  <c r="D197"/>
  <c r="D137"/>
  <c r="D125"/>
  <c r="D113"/>
  <c r="D149"/>
  <c r="D41"/>
  <c r="D5"/>
  <c r="D185"/>
  <c r="D173"/>
  <c r="D53"/>
  <c r="D209"/>
  <c r="D17"/>
  <c r="D160"/>
  <c r="D76"/>
  <c r="D100"/>
  <c r="D88"/>
  <c r="D64"/>
  <c r="D28"/>
  <c r="D196"/>
  <c r="D136"/>
  <c r="D124"/>
  <c r="D112"/>
  <c r="D148"/>
  <c r="D40"/>
  <c r="D4"/>
  <c r="D184"/>
  <c r="D172"/>
  <c r="D52"/>
  <c r="D208"/>
  <c r="D16"/>
  <c r="D159"/>
  <c r="D75"/>
  <c r="D99"/>
  <c r="D87"/>
  <c r="D63"/>
  <c r="D27"/>
  <c r="D195"/>
  <c r="D135"/>
  <c r="D123"/>
  <c r="D111"/>
  <c r="D147"/>
  <c r="D39"/>
  <c r="D3"/>
  <c r="D183"/>
  <c r="D171"/>
  <c r="D51"/>
  <c r="D207"/>
  <c r="D15"/>
  <c r="D158"/>
  <c r="D74"/>
  <c r="D98"/>
  <c r="D86"/>
  <c r="D62"/>
  <c r="D26"/>
  <c r="D194"/>
  <c r="D134"/>
  <c r="D122"/>
  <c r="D110"/>
  <c r="D146"/>
  <c r="D38"/>
  <c r="D2"/>
  <c r="D182"/>
  <c r="D170"/>
  <c r="D50"/>
  <c r="D206"/>
  <c r="D14"/>
  <c r="D157" i="13"/>
  <c r="D169"/>
  <c r="D13"/>
  <c r="D25"/>
  <c r="D133"/>
  <c r="D97"/>
  <c r="D73"/>
  <c r="D61"/>
  <c r="D121"/>
  <c r="D109"/>
  <c r="D85"/>
  <c r="D145"/>
  <c r="D37"/>
  <c r="D181"/>
  <c r="D49"/>
  <c r="D156"/>
  <c r="D168"/>
  <c r="D12"/>
  <c r="D24"/>
  <c r="D132"/>
  <c r="D96"/>
  <c r="D72"/>
  <c r="D60"/>
  <c r="D120"/>
  <c r="D108"/>
  <c r="D84"/>
  <c r="D144"/>
  <c r="D36"/>
  <c r="D180"/>
  <c r="D48"/>
  <c r="D155"/>
  <c r="D167"/>
  <c r="D11"/>
  <c r="D23"/>
  <c r="D131"/>
  <c r="D95"/>
  <c r="D71"/>
  <c r="D59"/>
  <c r="D119"/>
  <c r="D107"/>
  <c r="D83"/>
  <c r="D143"/>
  <c r="D35"/>
  <c r="D179"/>
  <c r="D47"/>
  <c r="D154"/>
  <c r="D166"/>
  <c r="D10"/>
  <c r="D22"/>
  <c r="D130"/>
  <c r="D94"/>
  <c r="D70"/>
  <c r="D58"/>
  <c r="D118"/>
  <c r="D106"/>
  <c r="D82"/>
  <c r="D142"/>
  <c r="D34"/>
  <c r="D178"/>
  <c r="D46"/>
  <c r="D153"/>
  <c r="D165"/>
  <c r="D9"/>
  <c r="D21"/>
  <c r="D129"/>
  <c r="D93"/>
  <c r="D69"/>
  <c r="D57"/>
  <c r="D117"/>
  <c r="D105"/>
  <c r="D81"/>
  <c r="D141"/>
  <c r="D33"/>
  <c r="D177"/>
  <c r="D45"/>
  <c r="D152"/>
  <c r="D164"/>
  <c r="D8"/>
  <c r="D20"/>
  <c r="D128"/>
  <c r="D92"/>
  <c r="D68"/>
  <c r="D56"/>
  <c r="D116"/>
  <c r="D104"/>
  <c r="D80"/>
  <c r="D140"/>
  <c r="D32"/>
  <c r="D176"/>
  <c r="D44"/>
  <c r="D151"/>
  <c r="D163"/>
  <c r="D7"/>
  <c r="D19"/>
  <c r="D127"/>
  <c r="D91"/>
  <c r="D67"/>
  <c r="D55"/>
  <c r="D115"/>
  <c r="D103"/>
  <c r="D79"/>
  <c r="D139"/>
  <c r="D31"/>
  <c r="D175"/>
  <c r="D43"/>
  <c r="D150"/>
  <c r="D162"/>
  <c r="D6"/>
  <c r="D18"/>
  <c r="D126"/>
  <c r="D90"/>
  <c r="D66"/>
  <c r="D54"/>
  <c r="D114"/>
  <c r="D102"/>
  <c r="D78"/>
  <c r="D138"/>
  <c r="D30"/>
  <c r="D174"/>
  <c r="D42"/>
  <c r="D149"/>
  <c r="D161"/>
  <c r="D5"/>
  <c r="D17"/>
  <c r="D125"/>
  <c r="D89"/>
  <c r="D65"/>
  <c r="D53"/>
  <c r="D113"/>
  <c r="D101"/>
  <c r="D77"/>
  <c r="D137"/>
  <c r="D29"/>
  <c r="D173"/>
  <c r="D41"/>
  <c r="D148"/>
  <c r="D160"/>
  <c r="D4"/>
  <c r="D16"/>
  <c r="D124"/>
  <c r="D88"/>
  <c r="D64"/>
  <c r="D52"/>
  <c r="D112"/>
  <c r="D100"/>
  <c r="D76"/>
  <c r="D136"/>
  <c r="D28"/>
  <c r="D172"/>
  <c r="D40"/>
  <c r="D147"/>
  <c r="D159"/>
  <c r="D3"/>
  <c r="D15"/>
  <c r="D123"/>
  <c r="D87"/>
  <c r="D63"/>
  <c r="D51"/>
  <c r="D111"/>
  <c r="D99"/>
  <c r="D75"/>
  <c r="D135"/>
  <c r="D27"/>
  <c r="D171"/>
  <c r="D39"/>
  <c r="D146"/>
  <c r="D158"/>
  <c r="D2"/>
  <c r="D14"/>
  <c r="D122"/>
  <c r="D86"/>
  <c r="D62"/>
  <c r="D50"/>
  <c r="D110"/>
  <c r="D98"/>
  <c r="D74"/>
  <c r="D134"/>
  <c r="D26"/>
  <c r="D170"/>
  <c r="D38"/>
  <c r="D145" i="5"/>
  <c r="D229"/>
  <c r="D13"/>
  <c r="D205"/>
  <c r="D25"/>
  <c r="D181"/>
  <c r="D217"/>
  <c r="D169"/>
  <c r="D157"/>
  <c r="D133"/>
  <c r="D121"/>
  <c r="D109"/>
  <c r="D85"/>
  <c r="D73"/>
  <c r="D61"/>
  <c r="D49"/>
  <c r="D37"/>
  <c r="D144"/>
  <c r="D228"/>
  <c r="D12"/>
  <c r="D204"/>
  <c r="D24"/>
  <c r="D180"/>
  <c r="D216"/>
  <c r="D168"/>
  <c r="D156"/>
  <c r="D132"/>
  <c r="D120"/>
  <c r="D108"/>
  <c r="D84"/>
  <c r="D72"/>
  <c r="D60"/>
  <c r="D48"/>
  <c r="D36"/>
  <c r="D143"/>
  <c r="D227"/>
  <c r="D11"/>
  <c r="D203"/>
  <c r="D23"/>
  <c r="D179"/>
  <c r="D215"/>
  <c r="D167"/>
  <c r="D155"/>
  <c r="D131"/>
  <c r="D119"/>
  <c r="D107"/>
  <c r="D83"/>
  <c r="D71"/>
  <c r="D59"/>
  <c r="D47"/>
  <c r="D35"/>
  <c r="D142"/>
  <c r="D226"/>
  <c r="D10"/>
  <c r="D202"/>
  <c r="D22"/>
  <c r="D178"/>
  <c r="D214"/>
  <c r="D166"/>
  <c r="D154"/>
  <c r="D130"/>
  <c r="D118"/>
  <c r="D106"/>
  <c r="D82"/>
  <c r="D70"/>
  <c r="D58"/>
  <c r="D46"/>
  <c r="D34"/>
  <c r="D141"/>
  <c r="D225"/>
  <c r="D9"/>
  <c r="D201"/>
  <c r="D21"/>
  <c r="D177"/>
  <c r="D213"/>
  <c r="D165"/>
  <c r="D153"/>
  <c r="D129"/>
  <c r="D117"/>
  <c r="D105"/>
  <c r="D81"/>
  <c r="D69"/>
  <c r="D57"/>
  <c r="D45"/>
  <c r="D33"/>
  <c r="D140"/>
  <c r="D224"/>
  <c r="D8"/>
  <c r="D200"/>
  <c r="D20"/>
  <c r="D176"/>
  <c r="D212"/>
  <c r="D164"/>
  <c r="D152"/>
  <c r="D128"/>
  <c r="D116"/>
  <c r="D104"/>
  <c r="D80"/>
  <c r="D68"/>
  <c r="D56"/>
  <c r="D44"/>
  <c r="D32"/>
  <c r="D139"/>
  <c r="D223"/>
  <c r="D7"/>
  <c r="D199"/>
  <c r="D19"/>
  <c r="D175"/>
  <c r="D211"/>
  <c r="D163"/>
  <c r="D151"/>
  <c r="D127"/>
  <c r="D115"/>
  <c r="D103"/>
  <c r="D79"/>
  <c r="D67"/>
  <c r="D55"/>
  <c r="D43"/>
  <c r="D31"/>
  <c r="D138"/>
  <c r="D222"/>
  <c r="D6"/>
  <c r="D198"/>
  <c r="D18"/>
  <c r="D174"/>
  <c r="D210"/>
  <c r="D162"/>
  <c r="D150"/>
  <c r="D126"/>
  <c r="D114"/>
  <c r="D102"/>
  <c r="D78"/>
  <c r="D66"/>
  <c r="D54"/>
  <c r="D42"/>
  <c r="D30"/>
  <c r="D137"/>
  <c r="D221"/>
  <c r="D5"/>
  <c r="D197"/>
  <c r="D17"/>
  <c r="D173"/>
  <c r="D209"/>
  <c r="D161"/>
  <c r="D149"/>
  <c r="D125"/>
  <c r="D113"/>
  <c r="D101"/>
  <c r="D77"/>
  <c r="D65"/>
  <c r="D53"/>
  <c r="D41"/>
  <c r="D29"/>
  <c r="D136"/>
  <c r="D220"/>
  <c r="D4"/>
  <c r="D196"/>
  <c r="D16"/>
  <c r="D172"/>
  <c r="D208"/>
  <c r="D160"/>
  <c r="D148"/>
  <c r="D124"/>
  <c r="D112"/>
  <c r="D100"/>
  <c r="D76"/>
  <c r="D64"/>
  <c r="D52"/>
  <c r="D40"/>
  <c r="D28"/>
  <c r="D135"/>
  <c r="D219"/>
  <c r="D3"/>
  <c r="D195"/>
  <c r="D15"/>
  <c r="D171"/>
  <c r="D207"/>
  <c r="D159"/>
  <c r="D147"/>
  <c r="D123"/>
  <c r="D111"/>
  <c r="D99"/>
  <c r="D75"/>
  <c r="D63"/>
  <c r="D51"/>
  <c r="D39"/>
  <c r="D27"/>
  <c r="D134"/>
  <c r="D218"/>
  <c r="D2"/>
  <c r="D194"/>
  <c r="D14"/>
  <c r="D170"/>
  <c r="D206"/>
  <c r="D158"/>
  <c r="D146"/>
  <c r="D122"/>
  <c r="D110"/>
  <c r="D98"/>
  <c r="D74"/>
  <c r="D62"/>
  <c r="D50"/>
  <c r="D38"/>
  <c r="D26"/>
  <c r="D133" i="11"/>
  <c r="D169"/>
  <c r="D121"/>
  <c r="D25"/>
  <c r="D13"/>
  <c r="D109"/>
  <c r="D73"/>
  <c r="D97"/>
  <c r="D145"/>
  <c r="D37"/>
  <c r="D49"/>
  <c r="D61"/>
  <c r="D85"/>
  <c r="D132"/>
  <c r="D168"/>
  <c r="D120"/>
  <c r="D24"/>
  <c r="D12"/>
  <c r="D108"/>
  <c r="D72"/>
  <c r="D96"/>
  <c r="D144"/>
  <c r="D36"/>
  <c r="D48"/>
  <c r="D60"/>
  <c r="D84"/>
  <c r="D131"/>
  <c r="D167"/>
  <c r="D119"/>
  <c r="D23"/>
  <c r="D11"/>
  <c r="D107"/>
  <c r="D71"/>
  <c r="D95"/>
  <c r="D143"/>
  <c r="D35"/>
  <c r="D47"/>
  <c r="D59"/>
  <c r="D83"/>
  <c r="D130"/>
  <c r="D166"/>
  <c r="D118"/>
  <c r="D22"/>
  <c r="D10"/>
  <c r="D106"/>
  <c r="D70"/>
  <c r="D94"/>
  <c r="D142"/>
  <c r="D34"/>
  <c r="D46"/>
  <c r="D58"/>
  <c r="D82"/>
  <c r="D129"/>
  <c r="D165"/>
  <c r="D117"/>
  <c r="D21"/>
  <c r="D9"/>
  <c r="D105"/>
  <c r="D69"/>
  <c r="D93"/>
  <c r="D141"/>
  <c r="D33"/>
  <c r="D45"/>
  <c r="D57"/>
  <c r="D81"/>
  <c r="D128"/>
  <c r="D164"/>
  <c r="D116"/>
  <c r="D20"/>
  <c r="D8"/>
  <c r="D104"/>
  <c r="D68"/>
  <c r="D92"/>
  <c r="D140"/>
  <c r="D32"/>
  <c r="D44"/>
  <c r="D56"/>
  <c r="D80"/>
  <c r="D127"/>
  <c r="D163"/>
  <c r="D115"/>
  <c r="D19"/>
  <c r="D7"/>
  <c r="D103"/>
  <c r="D67"/>
  <c r="D91"/>
  <c r="D139"/>
  <c r="D31"/>
  <c r="D43"/>
  <c r="D55"/>
  <c r="D79"/>
  <c r="D126"/>
  <c r="D162"/>
  <c r="D114"/>
  <c r="D18"/>
  <c r="D6"/>
  <c r="D102"/>
  <c r="D66"/>
  <c r="D90"/>
  <c r="D138"/>
  <c r="D30"/>
  <c r="D42"/>
  <c r="D54"/>
  <c r="D78"/>
  <c r="D125"/>
  <c r="D161"/>
  <c r="D113"/>
  <c r="D17"/>
  <c r="D5"/>
  <c r="D101"/>
  <c r="D65"/>
  <c r="D89"/>
  <c r="D137"/>
  <c r="D29"/>
  <c r="D41"/>
  <c r="D53"/>
  <c r="D77"/>
  <c r="D124"/>
  <c r="D160"/>
  <c r="D112"/>
  <c r="D16"/>
  <c r="D4"/>
  <c r="D100"/>
  <c r="D64"/>
  <c r="D88"/>
  <c r="D136"/>
  <c r="D28"/>
  <c r="D40"/>
  <c r="D52"/>
  <c r="D76"/>
  <c r="D123"/>
  <c r="D159"/>
  <c r="D111"/>
  <c r="D15"/>
  <c r="D3"/>
  <c r="D99"/>
  <c r="D63"/>
  <c r="D87"/>
  <c r="D135"/>
  <c r="D27"/>
  <c r="D39"/>
  <c r="D51"/>
  <c r="D75"/>
  <c r="D122"/>
  <c r="D158"/>
  <c r="D110"/>
  <c r="D14"/>
  <c r="D2"/>
  <c r="D98"/>
  <c r="D62"/>
  <c r="D86"/>
  <c r="D134"/>
  <c r="D26"/>
  <c r="D38"/>
  <c r="D50"/>
  <c r="D74"/>
  <c r="AJ2" i="10" l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O31"/>
  <c r="AM18" s="1"/>
  <c r="BN31"/>
  <c r="AS18" s="1"/>
  <c r="BM31"/>
  <c r="AS17" s="1"/>
  <c r="BL31"/>
  <c r="AM15" s="1"/>
  <c r="BK31"/>
  <c r="AM14" s="1"/>
  <c r="BJ31"/>
  <c r="AS14" s="1"/>
  <c r="BI31"/>
  <c r="AM12" s="1"/>
  <c r="BH31"/>
  <c r="AS12" s="1"/>
  <c r="BG31"/>
  <c r="AS11" s="1"/>
  <c r="BF31"/>
  <c r="AS10" s="1"/>
  <c r="BE31"/>
  <c r="AS9" s="1"/>
  <c r="BD31"/>
  <c r="AS8" s="1"/>
  <c r="BC31"/>
  <c r="AM6" s="1"/>
  <c r="BB31"/>
  <c r="AS6" s="1"/>
  <c r="BA31"/>
  <c r="AM4" s="1"/>
  <c r="AZ31"/>
  <c r="AM3" s="1"/>
  <c r="AY31"/>
  <c r="AS3" s="1"/>
  <c r="AM16"/>
  <c r="AJ6"/>
  <c r="AJ5"/>
  <c r="AJ4"/>
  <c r="AJ3"/>
  <c r="AS2"/>
  <c r="L19" i="9"/>
  <c r="C513"/>
  <c r="C471"/>
  <c r="C444"/>
  <c r="C410"/>
  <c r="C376"/>
  <c r="I342"/>
  <c r="C338"/>
  <c r="I297"/>
  <c r="C293"/>
  <c r="I260"/>
  <c r="C256"/>
  <c r="I225"/>
  <c r="C221"/>
  <c r="C206"/>
  <c r="C183"/>
  <c r="C163"/>
  <c r="C141"/>
  <c r="AS15" i="10" l="1"/>
  <c r="AS13"/>
  <c r="AM17"/>
  <c r="AS4"/>
  <c r="AM9"/>
  <c r="AM8"/>
  <c r="AM13"/>
  <c r="AS19"/>
  <c r="AM10"/>
  <c r="AS7"/>
  <c r="AM5"/>
  <c r="AS5"/>
  <c r="AM2"/>
  <c r="AM7"/>
  <c r="AM11"/>
  <c r="AS16"/>
  <c r="C121" i="9"/>
  <c r="C101" l="1"/>
  <c r="C86"/>
  <c r="C68"/>
  <c r="C38" l="1"/>
  <c r="C25" l="1"/>
  <c r="C9" l="1"/>
  <c r="B5" i="8"/>
  <c r="B4"/>
  <c r="B3"/>
  <c r="B2"/>
  <c r="F2" i="3" l="1"/>
  <c r="F2" i="1"/>
  <c r="AJ3" i="4"/>
  <c r="AJ4"/>
  <c r="AJ5"/>
  <c r="AJ6"/>
  <c r="A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O31"/>
  <c r="AS19" s="1"/>
  <c r="BN31"/>
  <c r="AM17" s="1"/>
  <c r="BM31"/>
  <c r="AS17" s="1"/>
  <c r="BL31"/>
  <c r="AS16" s="1"/>
  <c r="BK31"/>
  <c r="AS15" s="1"/>
  <c r="BJ31"/>
  <c r="AM13" s="1"/>
  <c r="BI31"/>
  <c r="AS13" s="1"/>
  <c r="BH31"/>
  <c r="AS12" s="1"/>
  <c r="BG31"/>
  <c r="AS11" s="1"/>
  <c r="BF31"/>
  <c r="AM9" s="1"/>
  <c r="BE31"/>
  <c r="AS9" s="1"/>
  <c r="BD31"/>
  <c r="AS8" s="1"/>
  <c r="BC31"/>
  <c r="AS7" s="1"/>
  <c r="BB31"/>
  <c r="AM5" s="1"/>
  <c r="BA31"/>
  <c r="AS5" s="1"/>
  <c r="AZ31"/>
  <c r="AS4" s="1"/>
  <c r="AY31"/>
  <c r="AM2" s="1"/>
  <c r="AS18"/>
  <c r="AM16"/>
  <c r="AM14"/>
  <c r="AM12"/>
  <c r="AS2"/>
  <c r="F2"/>
  <c r="AR19" i="3"/>
  <c r="BN31"/>
  <c r="AL18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M31"/>
  <c r="AL17" s="1"/>
  <c r="BL31"/>
  <c r="AR17" s="1"/>
  <c r="BK31"/>
  <c r="AR16" s="1"/>
  <c r="BJ31"/>
  <c r="AR15" s="1"/>
  <c r="BI31"/>
  <c r="AR14" s="1"/>
  <c r="BH31"/>
  <c r="AR13" s="1"/>
  <c r="BG31"/>
  <c r="AR12" s="1"/>
  <c r="BF31"/>
  <c r="AL10" s="1"/>
  <c r="BE31"/>
  <c r="AR10" s="1"/>
  <c r="BD31"/>
  <c r="AL8" s="1"/>
  <c r="BC31"/>
  <c r="AR8" s="1"/>
  <c r="BB31"/>
  <c r="AR7" s="1"/>
  <c r="BA31"/>
  <c r="AL5" s="1"/>
  <c r="AZ31"/>
  <c r="AL4" s="1"/>
  <c r="AY31"/>
  <c r="AR4" s="1"/>
  <c r="AX31"/>
  <c r="AR3" s="1"/>
  <c r="AL12"/>
  <c r="AI6"/>
  <c r="AI5"/>
  <c r="AI4"/>
  <c r="AI3"/>
  <c r="AR2"/>
  <c r="AI2"/>
  <c r="AR18" i="2"/>
  <c r="AR17"/>
  <c r="AR16"/>
  <c r="AR15"/>
  <c r="AR14"/>
  <c r="AR13"/>
  <c r="AR12"/>
  <c r="AR11"/>
  <c r="AR10"/>
  <c r="AR9"/>
  <c r="AR8"/>
  <c r="AR7"/>
  <c r="AR6"/>
  <c r="AR5"/>
  <c r="AR4"/>
  <c r="AR3"/>
  <c r="AL2"/>
  <c r="AX31"/>
  <c r="AI6"/>
  <c r="AI5"/>
  <c r="AI4"/>
  <c r="AI3"/>
  <c r="AI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BM31"/>
  <c r="BL31"/>
  <c r="BK31"/>
  <c r="BJ31"/>
  <c r="BI31"/>
  <c r="BH31"/>
  <c r="AL12" s="1"/>
  <c r="BG31"/>
  <c r="AL11" s="1"/>
  <c r="BF31"/>
  <c r="AL10" s="1"/>
  <c r="BE31"/>
  <c r="BD31"/>
  <c r="AL8" s="1"/>
  <c r="BC31"/>
  <c r="AL7" s="1"/>
  <c r="BB31"/>
  <c r="AL6" s="1"/>
  <c r="BA31"/>
  <c r="AL5" s="1"/>
  <c r="AZ31"/>
  <c r="AL4" s="1"/>
  <c r="AY31"/>
  <c r="AL3" s="1"/>
  <c r="AR2"/>
  <c r="AQ2" i="1"/>
  <c r="AK3"/>
  <c r="AY31"/>
  <c r="AZ31"/>
  <c r="AK4" s="1"/>
  <c r="BA31"/>
  <c r="AK5" s="1"/>
  <c r="BB31"/>
  <c r="AK6" s="1"/>
  <c r="BC31"/>
  <c r="AK7" s="1"/>
  <c r="BD31"/>
  <c r="AK8" s="1"/>
  <c r="BE31"/>
  <c r="BF31"/>
  <c r="AK10" s="1"/>
  <c r="BG31"/>
  <c r="AK11" s="1"/>
  <c r="BH31"/>
  <c r="AK12" s="1"/>
  <c r="BI31"/>
  <c r="BJ31"/>
  <c r="BK31"/>
  <c r="BL31"/>
  <c r="BM31"/>
  <c r="AX31"/>
  <c r="AK2" s="1"/>
  <c r="AH3"/>
  <c r="AH4"/>
  <c r="AH5"/>
  <c r="AH6"/>
  <c r="AH2"/>
  <c r="U2"/>
  <c r="B13"/>
  <c r="F13" s="1"/>
  <c r="F3"/>
  <c r="F4"/>
  <c r="F5"/>
  <c r="F6"/>
  <c r="F7"/>
  <c r="F8"/>
  <c r="F9"/>
  <c r="F10"/>
  <c r="F11"/>
  <c r="F1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AM8" i="4" l="1"/>
  <c r="AS3"/>
  <c r="AM6"/>
  <c r="AM10"/>
  <c r="AM18"/>
  <c r="AS10"/>
  <c r="AS14"/>
  <c r="AS6"/>
  <c r="AM3"/>
  <c r="AM4"/>
  <c r="AM7"/>
  <c r="AM11"/>
  <c r="AM15"/>
  <c r="AL14" i="3"/>
  <c r="AL15"/>
  <c r="AR18"/>
  <c r="AL6"/>
  <c r="AL16"/>
  <c r="AR5"/>
  <c r="AL13"/>
  <c r="AL7"/>
  <c r="AR9"/>
  <c r="AL9"/>
  <c r="AL3"/>
  <c r="AL11"/>
  <c r="AR11"/>
  <c r="AL2"/>
  <c r="AR6"/>
</calcChain>
</file>

<file path=xl/sharedStrings.xml><?xml version="1.0" encoding="utf-8"?>
<sst xmlns="http://schemas.openxmlformats.org/spreadsheetml/2006/main" count="6387" uniqueCount="445">
  <si>
    <t>EFECTIVO</t>
  </si>
  <si>
    <t>Tarjetas</t>
  </si>
  <si>
    <t>RAPPI</t>
  </si>
  <si>
    <t>GLOVO</t>
  </si>
  <si>
    <t>TOTAL</t>
  </si>
  <si>
    <t>Days</t>
  </si>
  <si>
    <t>Producto</t>
  </si>
  <si>
    <t>Total</t>
  </si>
  <si>
    <t>Cantidad</t>
  </si>
  <si>
    <t>Agua Personal</t>
  </si>
  <si>
    <t>Armonía Rose</t>
  </si>
  <si>
    <t>CAFE GRANDE</t>
  </si>
  <si>
    <t>CALZONE</t>
  </si>
  <si>
    <t>CERVEZA STELLA</t>
  </si>
  <si>
    <t>Club Platino</t>
  </si>
  <si>
    <t>Club Verde</t>
  </si>
  <si>
    <t>Coca Cola GRANDE</t>
  </si>
  <si>
    <t>Coca Cola Personal</t>
  </si>
  <si>
    <t>Coca Cola ZERO Personal</t>
  </si>
  <si>
    <t>COLA GRANDE</t>
  </si>
  <si>
    <t>COPA DE VINO</t>
  </si>
  <si>
    <t>Corona Cerveza</t>
  </si>
  <si>
    <t>DELIVERY</t>
  </si>
  <si>
    <t>ENTERA CHILE RELLENO</t>
  </si>
  <si>
    <t>ENTERA CLASSIC CHEESE</t>
  </si>
  <si>
    <t>ENTERA FOREVER YOUNG</t>
  </si>
  <si>
    <t>ENTERA GOAT</t>
  </si>
  <si>
    <t>ENTERA HAWAIIANA</t>
  </si>
  <si>
    <t>ENTERA MADURO CON SALPRIETA</t>
  </si>
  <si>
    <t>ENTERA PEPE HONEY</t>
  </si>
  <si>
    <t>ENTERA PIZZA DE HIGOS</t>
  </si>
  <si>
    <t>ENTERA POLLO Y CHOCLO</t>
  </si>
  <si>
    <t>ENTERA RUCULA</t>
  </si>
  <si>
    <t>ENTERA VEGGIE</t>
  </si>
  <si>
    <t>ENTERA Y LA SEGUNDA MITAD PRECIO</t>
  </si>
  <si>
    <t>EXTRA</t>
  </si>
  <si>
    <t>Fanta Personal</t>
  </si>
  <si>
    <t>Faustino</t>
  </si>
  <si>
    <t>Fiora Personal</t>
  </si>
  <si>
    <t>GUITI</t>
  </si>
  <si>
    <t>JARRA SANGRIA</t>
  </si>
  <si>
    <t>Jugo</t>
  </si>
  <si>
    <t>Margarita Pizza</t>
  </si>
  <si>
    <t>Pan de ajo</t>
  </si>
  <si>
    <t>Pepperoni Rolls</t>
  </si>
  <si>
    <t>Peroni Cerveza</t>
  </si>
  <si>
    <t>Pilsener Light</t>
  </si>
  <si>
    <t>Pilsener Negra</t>
  </si>
  <si>
    <t>PIZZA MIXTA</t>
  </si>
  <si>
    <t>Pizza Nutella Pequeña</t>
  </si>
  <si>
    <t>Roll de Higos</t>
  </si>
  <si>
    <t>SANGRIA</t>
  </si>
  <si>
    <t>Santa Julia Reserva</t>
  </si>
  <si>
    <t>SLICE DE ARUGULA</t>
  </si>
  <si>
    <t>SLICE DE CHEESE</t>
  </si>
  <si>
    <t>SLICE DE GOAT</t>
  </si>
  <si>
    <t>SLICE DE HAWAIIANA</t>
  </si>
  <si>
    <t>SLICE DE JAMON</t>
  </si>
  <si>
    <t>SLICE DE MADURO</t>
  </si>
  <si>
    <t>SLICE DE MARGHARITA</t>
  </si>
  <si>
    <t>SLICE DE PEPPERONI</t>
  </si>
  <si>
    <t>SLICE VEGGIE</t>
  </si>
  <si>
    <t>Sprite GRANDE</t>
  </si>
  <si>
    <t>Sprite Personal</t>
  </si>
  <si>
    <t>Te</t>
  </si>
  <si>
    <t>TOPPINGS</t>
  </si>
  <si>
    <t>Product</t>
  </si>
  <si>
    <t>Total Sold</t>
  </si>
  <si>
    <t>Hora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</si>
  <si>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</si>
  <si>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</si>
  <si>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</si>
  <si>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</si>
  <si>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</si>
  <si>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</si>
  <si>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</si>
  <si>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</si>
  <si>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</si>
  <si>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</si>
  <si>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</si>
  <si>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</si>
  <si>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</si>
  <si>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</si>
  <si>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</si>
  <si>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</si>
  <si>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</si>
  <si>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</si>
  <si>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</si>
  <si>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</si>
  <si>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</si>
  <si>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</si>
  <si>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</si>
  <si>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Hora 24</t>
  </si>
  <si>
    <t>SUPER</t>
  </si>
  <si>
    <t>COCA COLA</t>
  </si>
  <si>
    <t>SALSAS</t>
  </si>
  <si>
    <t>HARINA</t>
  </si>
  <si>
    <t>CARTONES Y PAPELES</t>
  </si>
  <si>
    <t>MISC</t>
  </si>
  <si>
    <t>INTERNET</t>
  </si>
  <si>
    <t>VINO PROALCO ITALIANO</t>
  </si>
  <si>
    <t>ELECTRICIDAD</t>
  </si>
  <si>
    <t>DOS HEMISFERIO</t>
  </si>
  <si>
    <t>VASOS</t>
  </si>
  <si>
    <t>VINO ECUADOR PREMIUM FAUSTINO</t>
  </si>
  <si>
    <t>QUESO</t>
  </si>
  <si>
    <t>CERVEZA</t>
  </si>
  <si>
    <t>VINO LAVENDIMIASA</t>
  </si>
  <si>
    <t>Aceite De Oliva</t>
  </si>
  <si>
    <t>Expenses</t>
  </si>
  <si>
    <t>Cost</t>
  </si>
  <si>
    <t>GROCERIES</t>
  </si>
  <si>
    <t>HARINAS</t>
  </si>
  <si>
    <t>VINO PRO ALCO ITALIANO</t>
  </si>
  <si>
    <t>VINO FAUSTINO</t>
  </si>
  <si>
    <t>QUESOS</t>
  </si>
  <si>
    <t>CERVEZAS</t>
  </si>
  <si>
    <t>RENTA</t>
  </si>
  <si>
    <t>Employees</t>
  </si>
  <si>
    <t>Salary</t>
  </si>
  <si>
    <t>Daniela</t>
  </si>
  <si>
    <t>Pizzero</t>
  </si>
  <si>
    <t>Diana</t>
  </si>
  <si>
    <t>Victoria</t>
  </si>
  <si>
    <t>Item</t>
  </si>
  <si>
    <t>Expense</t>
  </si>
  <si>
    <t>Employee Salary</t>
  </si>
  <si>
    <t>ACEITE DE OLIVA</t>
  </si>
  <si>
    <t>PIZZA MIXTA P</t>
  </si>
  <si>
    <t>ENTERA PEPE HONEY P</t>
  </si>
  <si>
    <t>SANGRIA P</t>
  </si>
  <si>
    <t>ENTERA RUCULA P</t>
  </si>
  <si>
    <t>CALZONE P</t>
  </si>
  <si>
    <t>Slice Salami</t>
  </si>
  <si>
    <t>Fondue de ajo porro</t>
  </si>
  <si>
    <t>ENTERA MADURO</t>
  </si>
  <si>
    <t>ENTERA Y LA SEGUNDA MITAD</t>
  </si>
  <si>
    <t>TOPPINGS P</t>
  </si>
  <si>
    <t>Castel Merlot Maison</t>
  </si>
  <si>
    <t>Anchoa slice</t>
  </si>
  <si>
    <t>Pizza Salami ENTERA</t>
  </si>
  <si>
    <t>Calzone Salami</t>
  </si>
  <si>
    <t>Jamon Rolls</t>
  </si>
  <si>
    <t>Becks Cerveza</t>
  </si>
  <si>
    <t>SLICE DE CHILE RELLENO</t>
  </si>
  <si>
    <t>Nutella Rolls</t>
  </si>
  <si>
    <t>13</t>
  </si>
  <si>
    <t>BOTELLA DE VINO</t>
  </si>
  <si>
    <t>Helado Vasito</t>
  </si>
  <si>
    <t>Faustino Rivero</t>
  </si>
  <si>
    <t>Armonía Blanco</t>
  </si>
  <si>
    <t>Helado de Cono</t>
  </si>
  <si>
    <t>Novecento Rosado</t>
  </si>
  <si>
    <t>SLICE RUGULA</t>
  </si>
  <si>
    <t>VINALCON VINO</t>
  </si>
  <si>
    <t>BOTELLA DE VINO 2</t>
  </si>
  <si>
    <t>ENTERA CAMARON</t>
  </si>
  <si>
    <t>Blue Label Bayanegra</t>
  </si>
  <si>
    <t>Corazon Loco Premium</t>
  </si>
  <si>
    <t>Helado Copa Grande</t>
  </si>
  <si>
    <t>La Diavola</t>
  </si>
  <si>
    <t>Anchoa Pizza ENTERA</t>
  </si>
  <si>
    <t>Pizza Nutella Grande</t>
  </si>
  <si>
    <t>SLICE DE CAMARON</t>
  </si>
  <si>
    <t>SLICE DE HIGOS</t>
  </si>
  <si>
    <t>Fanta Grande</t>
  </si>
  <si>
    <t>Budweiser Cerveza</t>
  </si>
  <si>
    <t>Club Roja</t>
  </si>
  <si>
    <t xml:space="preserve">COPA DE VINO </t>
  </si>
  <si>
    <t xml:space="preserve">ENTERA CLASSIC CHEESE </t>
  </si>
  <si>
    <t xml:space="preserve">ENTERA VEGGIE </t>
  </si>
  <si>
    <t xml:space="preserve">ENTERA POLLO Y CHOCLO </t>
  </si>
  <si>
    <t xml:space="preserve">SLICE DE CHEESE </t>
  </si>
  <si>
    <t xml:space="preserve">Pizza Nutella Grande </t>
  </si>
  <si>
    <t xml:space="preserve">Pizza Nutella Pequeña </t>
  </si>
  <si>
    <t xml:space="preserve">COLA GRANDE </t>
  </si>
  <si>
    <t xml:space="preserve">ENTERA GOAT </t>
  </si>
  <si>
    <t xml:space="preserve">SANGRIA </t>
  </si>
  <si>
    <t xml:space="preserve">PIZZA MIXTA </t>
  </si>
  <si>
    <t xml:space="preserve">TOPPINGS </t>
  </si>
  <si>
    <t xml:space="preserve">ENTERA PEPE HONEY </t>
  </si>
  <si>
    <t xml:space="preserve">ENTERA RUCULA </t>
  </si>
  <si>
    <t xml:space="preserve">CALZONE </t>
  </si>
  <si>
    <t xml:space="preserve">ENTERA FOREVER YOUNG </t>
  </si>
  <si>
    <t xml:space="preserve">ENTERA HAWAIIANA </t>
  </si>
  <si>
    <t xml:space="preserve">ENTERA CHILE RELLENO </t>
  </si>
  <si>
    <t xml:space="preserve">SLICE VEGGIE </t>
  </si>
  <si>
    <t>24</t>
  </si>
  <si>
    <t>Cobrado</t>
  </si>
  <si>
    <t>Valor</t>
  </si>
  <si>
    <t>ENTERA Posto Pizza</t>
  </si>
  <si>
    <t>Anchoa Slice</t>
  </si>
  <si>
    <t>Posto Pizza SLICE</t>
  </si>
  <si>
    <t>Pizza de Higos MEDIANA</t>
  </si>
  <si>
    <t>Cash</t>
  </si>
  <si>
    <t>Days Worked</t>
  </si>
  <si>
    <t>Fecha</t>
  </si>
  <si>
    <t>Sales</t>
  </si>
  <si>
    <t>JANUARY</t>
  </si>
  <si>
    <t>FEBRUARY</t>
  </si>
  <si>
    <t>MARCH</t>
  </si>
  <si>
    <t>APRIL</t>
  </si>
  <si>
    <t>Expenses1</t>
  </si>
  <si>
    <t>Sales1</t>
  </si>
  <si>
    <t>Fecha1</t>
  </si>
  <si>
    <t>FECHA</t>
  </si>
  <si>
    <t>DIAS</t>
  </si>
  <si>
    <t>MARTES</t>
  </si>
  <si>
    <t>MIERCOLES</t>
  </si>
  <si>
    <t>JUEVES</t>
  </si>
  <si>
    <t xml:space="preserve">VIERNES </t>
  </si>
  <si>
    <t>SABADO</t>
  </si>
  <si>
    <t>DOMINGO</t>
  </si>
  <si>
    <t>TOTAL…....</t>
  </si>
  <si>
    <t>CONSUMO/CORTESIA</t>
  </si>
  <si>
    <t>DIA</t>
  </si>
  <si>
    <t>PIZZA POS SLICE</t>
  </si>
  <si>
    <t>SANTA JULIA MALBEC</t>
  </si>
  <si>
    <t>CORTESIA</t>
  </si>
  <si>
    <t>CORAZON LOCO BL.</t>
  </si>
  <si>
    <t>DOÑA DOMINGA RESE</t>
  </si>
  <si>
    <t>VALLE DEL MAR</t>
  </si>
  <si>
    <t>EL MORRO</t>
  </si>
  <si>
    <t>ARMONIA BLANCO</t>
  </si>
  <si>
    <t>ARMONIA ROSSE</t>
  </si>
  <si>
    <t>FAUSTINO RESERVA</t>
  </si>
  <si>
    <t>FAUSTINO RIVERO CRIANZA</t>
  </si>
  <si>
    <t>OVEJA NEGRA MALBEC</t>
  </si>
  <si>
    <t>UNO RED BLON</t>
  </si>
  <si>
    <t>NOVECENTO NIGHT</t>
  </si>
  <si>
    <t>BAYA NEGRA BLACK LABEL</t>
  </si>
  <si>
    <t>BAYA NEGRA BLUE LABEL</t>
  </si>
  <si>
    <t>SANTA JULIA TEMPRANILLO M</t>
  </si>
  <si>
    <t>8 BOTELLAS</t>
  </si>
  <si>
    <t>ENERO SEMANA 2</t>
  </si>
  <si>
    <t>6 BOTELLAS</t>
  </si>
  <si>
    <t>1  COPA</t>
  </si>
  <si>
    <t>VENTA</t>
  </si>
  <si>
    <t>3 COPA</t>
  </si>
  <si>
    <t>2 COPAS</t>
  </si>
  <si>
    <t>1 COPA</t>
  </si>
  <si>
    <t>ENERO SEMANA 3</t>
  </si>
  <si>
    <t>BEBIDA</t>
  </si>
  <si>
    <t>AGUA</t>
  </si>
  <si>
    <t>GUITIG</t>
  </si>
  <si>
    <t>COCA COLA ORIGINAL</t>
  </si>
  <si>
    <t>COCA COLA ZERO</t>
  </si>
  <si>
    <t>SPRITE</t>
  </si>
  <si>
    <t>FIORA</t>
  </si>
  <si>
    <t xml:space="preserve">FANTA </t>
  </si>
  <si>
    <t>INCA</t>
  </si>
  <si>
    <t>JUGOS</t>
  </si>
  <si>
    <t>TE</t>
  </si>
  <si>
    <t>COCA COLA GRANDE</t>
  </si>
  <si>
    <t>SPRITE GRANDE</t>
  </si>
  <si>
    <t>CLUB VERDE</t>
  </si>
  <si>
    <t>CLUB PLATINO</t>
  </si>
  <si>
    <t>STELLA</t>
  </si>
  <si>
    <t>PERONI</t>
  </si>
  <si>
    <t>CLUB DOBLE MALTA</t>
  </si>
  <si>
    <t>16 BOTELLAS</t>
  </si>
  <si>
    <t>ENERO SEMANA 4</t>
  </si>
  <si>
    <t>ROLLS DE HIGO</t>
  </si>
  <si>
    <t>PAN DE AJO</t>
  </si>
  <si>
    <t>01/02/2022</t>
  </si>
  <si>
    <t>02/02/2022</t>
  </si>
  <si>
    <t>03/02/2022</t>
  </si>
  <si>
    <t>04/02/2022</t>
  </si>
  <si>
    <t>05/02/2022</t>
  </si>
  <si>
    <t>06/02/2022</t>
  </si>
  <si>
    <t>5 COPA</t>
  </si>
  <si>
    <t>2 COPA</t>
  </si>
  <si>
    <t>7 COPA</t>
  </si>
  <si>
    <t>08/02/2022</t>
  </si>
  <si>
    <t>09/02/2022</t>
  </si>
  <si>
    <t>10/02/2022</t>
  </si>
  <si>
    <t>11/02/2022</t>
  </si>
  <si>
    <t>12/02/2022</t>
  </si>
  <si>
    <t>13/02/2022</t>
  </si>
  <si>
    <t>22 BOTELLAS</t>
  </si>
  <si>
    <t>4 COPA</t>
  </si>
  <si>
    <t>PRODUCTO</t>
  </si>
  <si>
    <t>LUNES</t>
  </si>
  <si>
    <t>ENERO SEMANA 6</t>
  </si>
  <si>
    <t>ENERO SEMANA 7</t>
  </si>
  <si>
    <t>ENERO SEMANA 5</t>
  </si>
  <si>
    <t>10 COPAS</t>
  </si>
  <si>
    <t>FONDUE</t>
  </si>
  <si>
    <t>SEMANA 8</t>
  </si>
  <si>
    <t>5 BOTELLAS</t>
  </si>
  <si>
    <t>5 COPAS</t>
  </si>
  <si>
    <t>1 COPAS</t>
  </si>
  <si>
    <t>4 COPAS</t>
  </si>
  <si>
    <t>TAVERNELLO</t>
  </si>
  <si>
    <t>2 BOTELLAS</t>
  </si>
  <si>
    <t>VIEUX PAPES</t>
  </si>
  <si>
    <t>SEMANA 9</t>
  </si>
  <si>
    <t>28/2/22</t>
  </si>
  <si>
    <t>1/3/22</t>
  </si>
  <si>
    <t>2/3/22</t>
  </si>
  <si>
    <t>3/3/22</t>
  </si>
  <si>
    <t>4/3/22</t>
  </si>
  <si>
    <t>5/3/22</t>
  </si>
  <si>
    <t>6/3/22</t>
  </si>
  <si>
    <t>21  COPAS</t>
  </si>
  <si>
    <t>11 COPA</t>
  </si>
  <si>
    <t>7 COPAS</t>
  </si>
  <si>
    <t>1 BOTELLAS</t>
  </si>
  <si>
    <t>SEMANA 10</t>
  </si>
  <si>
    <t>8/3/22</t>
  </si>
  <si>
    <t>9/3/22</t>
  </si>
  <si>
    <t>10/3/22</t>
  </si>
  <si>
    <t>11/3/22</t>
  </si>
  <si>
    <t>12/3/22</t>
  </si>
  <si>
    <t>13/3/22</t>
  </si>
  <si>
    <t>PIZZA NUTELLA</t>
  </si>
  <si>
    <t>14 COPA</t>
  </si>
  <si>
    <t>23  COPA</t>
  </si>
  <si>
    <t>1 BOTELLA</t>
  </si>
  <si>
    <t>PIZZA ENTERA</t>
  </si>
  <si>
    <t>CLUB PLATINIUM</t>
  </si>
  <si>
    <t>COCA ZERO</t>
  </si>
  <si>
    <t>COPA DE SANGRIA</t>
  </si>
  <si>
    <t>SEMANA 11</t>
  </si>
  <si>
    <t>15/3/22</t>
  </si>
  <si>
    <t>16/3/22</t>
  </si>
  <si>
    <t>17/3/22</t>
  </si>
  <si>
    <t>18/3/22</t>
  </si>
  <si>
    <t>19/3/22</t>
  </si>
  <si>
    <t>20/3/22</t>
  </si>
  <si>
    <t>POSADA DEL SOL MALBEC</t>
  </si>
  <si>
    <t>4 BOTELLAS</t>
  </si>
  <si>
    <t>2 BOTELLA</t>
  </si>
  <si>
    <t>SEMANA 12</t>
  </si>
  <si>
    <t>22/3/22</t>
  </si>
  <si>
    <t>23/3/22</t>
  </si>
  <si>
    <t>24/3/22</t>
  </si>
  <si>
    <t>25/3/22</t>
  </si>
  <si>
    <t>26/3/22</t>
  </si>
  <si>
    <t>27/3/22</t>
  </si>
  <si>
    <t>POSADA DEL SOL CAVERNET</t>
  </si>
  <si>
    <t>ROLLS</t>
  </si>
  <si>
    <t>JUGO</t>
  </si>
  <si>
    <t>SEMANA 13</t>
  </si>
  <si>
    <t>29/3/22</t>
  </si>
  <si>
    <t>30/3/22</t>
  </si>
  <si>
    <t>31/3/22</t>
  </si>
  <si>
    <t>01/4/22</t>
  </si>
  <si>
    <t>02/4/22</t>
  </si>
  <si>
    <t>03/4/22</t>
  </si>
  <si>
    <t>PIZZA NUTELLA PEQUENA</t>
  </si>
  <si>
    <t>3 COPAS</t>
  </si>
  <si>
    <t>SEMANA 14</t>
  </si>
  <si>
    <t>5/4/22</t>
  </si>
  <si>
    <t>6/4/22</t>
  </si>
  <si>
    <t>7/4/22</t>
  </si>
  <si>
    <t>8/4/22</t>
  </si>
  <si>
    <t>09/4/22</t>
  </si>
  <si>
    <t>10/4/22</t>
  </si>
  <si>
    <t>19 BOTELLAS</t>
  </si>
  <si>
    <t>FIERO</t>
  </si>
  <si>
    <t>TORREMILANO</t>
  </si>
  <si>
    <t>3 BOTELLA</t>
  </si>
  <si>
    <t>PILSENER</t>
  </si>
  <si>
    <t>SEMANA 15</t>
  </si>
  <si>
    <t>12/4/22</t>
  </si>
  <si>
    <t>13/4/22</t>
  </si>
  <si>
    <t>14/4/22</t>
  </si>
  <si>
    <t>15/4/22</t>
  </si>
  <si>
    <t>16/4/22</t>
  </si>
  <si>
    <t>17/4/22</t>
  </si>
  <si>
    <t>NOVECENTO ROSADO</t>
  </si>
  <si>
    <t>PIZZA DE HIGO</t>
  </si>
  <si>
    <t>COPA SANGRIA</t>
  </si>
  <si>
    <t>SEMANA 16</t>
  </si>
  <si>
    <t>19/4/22</t>
  </si>
  <si>
    <t>20/4/22</t>
  </si>
  <si>
    <t>21/4/22</t>
  </si>
  <si>
    <t>22/4/22</t>
  </si>
  <si>
    <t>23/4/22</t>
  </si>
  <si>
    <t>24/4/22</t>
  </si>
  <si>
    <t>12 COPAS</t>
  </si>
  <si>
    <t>SEMANA 17</t>
  </si>
  <si>
    <t>26/4/22</t>
  </si>
  <si>
    <t>27/4/22</t>
  </si>
  <si>
    <t>28/4/22</t>
  </si>
  <si>
    <t>29/4/22</t>
  </si>
  <si>
    <t>30/4/22</t>
  </si>
  <si>
    <t>1/5/22</t>
  </si>
  <si>
    <t>8 COPAS</t>
  </si>
  <si>
    <t>15 COPAS</t>
  </si>
  <si>
    <t>15 BOTELLAS</t>
  </si>
  <si>
    <t>20 COPAS</t>
  </si>
  <si>
    <t>semana 18</t>
  </si>
  <si>
    <t>3/5/22</t>
  </si>
  <si>
    <t>4/5/22</t>
  </si>
  <si>
    <t>5/5/22</t>
  </si>
  <si>
    <t>6/5/22</t>
  </si>
  <si>
    <t>7/5/22</t>
  </si>
  <si>
    <t>8/5/22</t>
  </si>
  <si>
    <t>11 COPAS</t>
  </si>
  <si>
    <t>6 COPAS</t>
  </si>
  <si>
    <t>2 copa</t>
  </si>
  <si>
    <t>semana 19</t>
  </si>
  <si>
    <t>10/5/22</t>
  </si>
  <si>
    <t>11/5/22</t>
  </si>
  <si>
    <t>12/5/22</t>
  </si>
  <si>
    <t>13/5/22</t>
  </si>
  <si>
    <t>14/5/22</t>
  </si>
  <si>
    <t>15/5/22</t>
  </si>
  <si>
    <t xml:space="preserve">COCA COLA </t>
  </si>
  <si>
    <t>semana 20</t>
  </si>
  <si>
    <t>17/5/22</t>
  </si>
  <si>
    <t>18/5/22</t>
  </si>
  <si>
    <t>19/5/22</t>
  </si>
  <si>
    <t>20/5/22</t>
  </si>
  <si>
    <t>21/5/22</t>
  </si>
  <si>
    <t>22/5/22</t>
  </si>
  <si>
    <t>12 BOTELLAS</t>
  </si>
  <si>
    <t>SLICES</t>
  </si>
  <si>
    <t>FANTA</t>
  </si>
  <si>
    <t>Black Label Bayanegra</t>
  </si>
  <si>
    <t>MAY</t>
  </si>
  <si>
    <t>Armonia Blanco</t>
  </si>
  <si>
    <t>Month</t>
  </si>
  <si>
    <t>January</t>
  </si>
  <si>
    <t>February</t>
  </si>
  <si>
    <t>March</t>
  </si>
  <si>
    <t>April</t>
  </si>
  <si>
    <t>May</t>
  </si>
  <si>
    <t>Armonia Rose</t>
  </si>
  <si>
    <t>Black Label Baynegra</t>
  </si>
  <si>
    <t>ENTERA Star Pizza</t>
  </si>
  <si>
    <t>ENTERA Pizza A Tu Estilo</t>
  </si>
  <si>
    <t>SLICE de Star Posto</t>
  </si>
  <si>
    <t>Posada del Sol Malbec</t>
  </si>
  <si>
    <t>ENTERA Pizza Vegana</t>
  </si>
  <si>
    <t>ENTERA Pizza Hawaiiana REMIX</t>
  </si>
  <si>
    <t>Castel Syrah Maison</t>
  </si>
  <si>
    <t>Rolls de Queso</t>
  </si>
  <si>
    <t>SLICE Pizza Hawaiiana REMIX</t>
  </si>
  <si>
    <t>Club Doble Malta</t>
  </si>
  <si>
    <t>SLICE de pizza caprese</t>
  </si>
  <si>
    <t>JUNE</t>
  </si>
  <si>
    <t>June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</si>
</sst>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i/>
      <sz val="11"/>
      <color theme="1"/>
      <name val="Arial Black"/>
      <family val="2"/>
    </font>
    <font>
      <b/>
      <sz val="9"/>
      <color theme="1"/>
      <name val="Arial Black"/>
      <family val="2"/>
    </font>
    <font>
      <sz val="11"/>
      <color rgb="FFFF0000"/>
      <name val="Arial Black"/>
      <family val="2"/>
    </font>
    <font>
      <sz val="10"/>
      <name val="Arial"/>
      <charset val="1"/>
    </font>
    <font>
      <sz val="10"/>
      <name val="Century Gothic"/>
      <charset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5" borderId="3" applyNumberFormat="0" applyFont="0" applyAlignment="0" applyProtection="0"/>
  </cellStyleXfs>
  <cellXfs count="189">
    <xf numFmtId="0" fontId="0" fillId="0" borderId="0" xfId="0"/>
    <xf numFmtId="0" fontId="0" fillId="0" borderId="0" xfId="0"/>
    <xf numFmtId="16" fontId="0" fillId="0" borderId="0" xfId="0" applyNumberFormat="1"/>
    <xf numFmtId="0" fontId="3" fillId="3" borderId="1" xfId="3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2" fillId="0" borderId="0" xfId="8" applyFont="1" applyFill="1" applyBorder="1" applyAlignment="1" applyProtection="1"/>
    <xf numFmtId="0" fontId="12" fillId="0" borderId="0" xfId="8" applyFont="1" applyFill="1" applyBorder="1" applyAlignment="1" applyProtection="1"/>
    <xf numFmtId="0" fontId="10" fillId="0" borderId="4" xfId="0" applyFont="1" applyFill="1" applyBorder="1" applyAlignment="1" applyProtection="1">
      <alignment horizontal="center"/>
    </xf>
    <xf numFmtId="0" fontId="6" fillId="0" borderId="0" xfId="0" applyFont="1"/>
    <xf numFmtId="0" fontId="11" fillId="0" borderId="4" xfId="0" applyFont="1" applyFill="1" applyBorder="1" applyAlignment="1" applyProtection="1">
      <alignment horizontal="center"/>
    </xf>
    <xf numFmtId="44" fontId="12" fillId="0" borderId="0" xfId="1" applyFont="1" applyFill="1" applyBorder="1" applyAlignment="1" applyProtection="1"/>
    <xf numFmtId="4" fontId="12" fillId="0" borderId="0" xfId="8" applyNumberFormat="1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4" fontId="12" fillId="0" borderId="0" xfId="1" applyFont="1" applyFill="1" applyBorder="1" applyAlignment="1" applyProtection="1"/>
    <xf numFmtId="44" fontId="0" fillId="0" borderId="0" xfId="1" applyFont="1"/>
    <xf numFmtId="0" fontId="6" fillId="0" borderId="0" xfId="0" applyFont="1"/>
    <xf numFmtId="0" fontId="10" fillId="0" borderId="4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12" fillId="0" borderId="0" xfId="8" applyFont="1" applyFill="1" applyBorder="1" applyAlignment="1" applyProtection="1"/>
    <xf numFmtId="0" fontId="5" fillId="4" borderId="1" xfId="5" applyAlignment="1" applyProtection="1"/>
    <xf numFmtId="0" fontId="11" fillId="0" borderId="4" xfId="8" applyFont="1" applyFill="1" applyBorder="1" applyAlignment="1" applyProtection="1">
      <alignment horizontal="center"/>
    </xf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0" fontId="5" fillId="4" borderId="1" xfId="5"/>
    <xf numFmtId="44" fontId="9" fillId="6" borderId="1" xfId="1" applyFont="1" applyFill="1" applyBorder="1"/>
    <xf numFmtId="0" fontId="7" fillId="5" borderId="3" xfId="6" applyFont="1"/>
    <xf numFmtId="0" fontId="3" fillId="3" borderId="1" xfId="3"/>
    <xf numFmtId="44" fontId="3" fillId="3" borderId="1" xfId="3" applyNumberFormat="1"/>
    <xf numFmtId="44" fontId="3" fillId="3" borderId="1" xfId="1" applyFont="1" applyFill="1" applyBorder="1"/>
    <xf numFmtId="0" fontId="7" fillId="3" borderId="1" xfId="3" applyFont="1" applyAlignment="1" applyProtection="1">
      <alignment horizontal="center"/>
    </xf>
    <xf numFmtId="0" fontId="0" fillId="0" borderId="0" xfId="0"/>
    <xf numFmtId="44" fontId="0" fillId="0" borderId="0" xfId="1" applyFont="1"/>
    <xf numFmtId="0" fontId="0" fillId="0" borderId="0" xfId="0"/>
    <xf numFmtId="16" fontId="0" fillId="0" borderId="0" xfId="0" applyNumberFormat="1"/>
    <xf numFmtId="0" fontId="3" fillId="3" borderId="1" xfId="3"/>
    <xf numFmtId="44" fontId="3" fillId="3" borderId="1" xfId="3" applyNumberFormat="1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0" fontId="8" fillId="2" borderId="0" xfId="2" applyFont="1"/>
    <xf numFmtId="0" fontId="10" fillId="0" borderId="4" xfId="0" applyFont="1" applyFill="1" applyBorder="1" applyAlignment="1" applyProtection="1">
      <alignment horizontal="center"/>
    </xf>
    <xf numFmtId="44" fontId="0" fillId="0" borderId="0" xfId="1" applyFont="1"/>
    <xf numFmtId="0" fontId="0" fillId="0" borderId="0" xfId="0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3" borderId="1" xfId="1" applyFont="1" applyFill="1" applyBorder="1"/>
    <xf numFmtId="0" fontId="10" fillId="0" borderId="0" xfId="0" applyFont="1" applyFill="1" applyBorder="1" applyAlignment="1" applyProtection="1">
      <alignment horizontal="center"/>
    </xf>
    <xf numFmtId="0" fontId="7" fillId="3" borderId="1" xfId="3" applyFont="1" applyAlignment="1" applyProtection="1">
      <alignment horizontal="center"/>
    </xf>
    <xf numFmtId="0" fontId="6" fillId="0" borderId="0" xfId="0" applyFont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1" fillId="0" borderId="4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5" fillId="4" borderId="1" xfId="5"/>
    <xf numFmtId="0" fontId="4" fillId="4" borderId="2" xfId="4"/>
    <xf numFmtId="44" fontId="9" fillId="6" borderId="1" xfId="1" applyFont="1" applyFill="1" applyBorder="1"/>
    <xf numFmtId="0" fontId="8" fillId="2" borderId="1" xfId="2" applyFont="1" applyBorder="1"/>
    <xf numFmtId="0" fontId="7" fillId="5" borderId="3" xfId="6" applyFont="1"/>
    <xf numFmtId="0" fontId="5" fillId="4" borderId="1" xfId="5" applyAlignment="1" applyProtection="1"/>
    <xf numFmtId="0" fontId="2" fillId="2" borderId="3" xfId="2" applyBorder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>
      <alignment horizontal="left"/>
    </xf>
    <xf numFmtId="0" fontId="0" fillId="0" borderId="0" xfId="0"/>
    <xf numFmtId="44" fontId="0" fillId="0" borderId="0" xfId="1" applyFont="1"/>
    <xf numFmtId="44" fontId="0" fillId="0" borderId="0" xfId="0" applyNumberFormat="1"/>
    <xf numFmtId="0" fontId="16" fillId="0" borderId="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0" fontId="17" fillId="0" borderId="7" xfId="0" applyFont="1" applyBorder="1"/>
    <xf numFmtId="0" fontId="17" fillId="0" borderId="6" xfId="0" applyFont="1" applyBorder="1"/>
    <xf numFmtId="0" fontId="16" fillId="0" borderId="7" xfId="0" applyFont="1" applyFill="1" applyBorder="1"/>
    <xf numFmtId="0" fontId="16" fillId="0" borderId="5" xfId="0" applyFont="1" applyBorder="1" applyAlignment="1">
      <alignment horizontal="center" wrapText="1"/>
    </xf>
    <xf numFmtId="0" fontId="17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11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6" fillId="11" borderId="6" xfId="0" applyFont="1" applyFill="1" applyBorder="1" applyAlignment="1">
      <alignment horizontal="left"/>
    </xf>
    <xf numFmtId="0" fontId="19" fillId="11" borderId="6" xfId="0" applyFont="1" applyFill="1" applyBorder="1" applyAlignment="1">
      <alignment horizontal="left"/>
    </xf>
    <xf numFmtId="0" fontId="19" fillId="11" borderId="6" xfId="0" applyFont="1" applyFill="1" applyBorder="1" applyAlignment="1">
      <alignment horizontal="center"/>
    </xf>
    <xf numFmtId="0" fontId="17" fillId="0" borderId="6" xfId="0" applyFont="1" applyBorder="1" applyAlignment="1">
      <alignment horizontal="left" wrapText="1"/>
    </xf>
    <xf numFmtId="0" fontId="0" fillId="10" borderId="0" xfId="0" applyFill="1"/>
    <xf numFmtId="0" fontId="18" fillId="12" borderId="11" xfId="0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0" fontId="20" fillId="0" borderId="0" xfId="0" applyFont="1" applyBorder="1"/>
    <xf numFmtId="0" fontId="20" fillId="0" borderId="4" xfId="0" applyFont="1" applyBorder="1"/>
    <xf numFmtId="0" fontId="16" fillId="6" borderId="8" xfId="0" applyFont="1" applyFill="1" applyBorder="1" applyAlignment="1">
      <alignment horizontal="center" wrapText="1"/>
    </xf>
    <xf numFmtId="0" fontId="16" fillId="6" borderId="9" xfId="0" applyFont="1" applyFill="1" applyBorder="1" applyAlignment="1">
      <alignment horizontal="center" wrapText="1"/>
    </xf>
    <xf numFmtId="0" fontId="16" fillId="6" borderId="10" xfId="0" applyFont="1" applyFill="1" applyBorder="1" applyAlignment="1">
      <alignment horizontal="center" wrapText="1"/>
    </xf>
    <xf numFmtId="0" fontId="16" fillId="0" borderId="12" xfId="0" applyFont="1" applyBorder="1" applyAlignment="1"/>
    <xf numFmtId="49" fontId="17" fillId="0" borderId="6" xfId="0" applyNumberFormat="1" applyFont="1" applyBorder="1" applyAlignment="1">
      <alignment horizontal="center"/>
    </xf>
    <xf numFmtId="0" fontId="17" fillId="0" borderId="6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7" fillId="12" borderId="6" xfId="0" applyFont="1" applyFill="1" applyBorder="1" applyAlignment="1">
      <alignment horizontal="center"/>
    </xf>
    <xf numFmtId="0" fontId="22" fillId="0" borderId="0" xfId="12" applyFont="1" applyFill="1" applyBorder="1" applyAlignment="1" applyProtection="1"/>
    <xf numFmtId="4" fontId="22" fillId="0" borderId="0" xfId="12" applyNumberFormat="1" applyFont="1" applyFill="1" applyBorder="1" applyAlignment="1" applyProtection="1"/>
    <xf numFmtId="0" fontId="22" fillId="0" borderId="0" xfId="12" applyFont="1" applyFill="1" applyBorder="1" applyAlignment="1" applyProtection="1"/>
    <xf numFmtId="164" fontId="22" fillId="0" borderId="0" xfId="12" applyNumberFormat="1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/>
    <xf numFmtId="0" fontId="24" fillId="0" borderId="0" xfId="0" applyFont="1"/>
    <xf numFmtId="44" fontId="24" fillId="0" borderId="0" xfId="1" applyFont="1"/>
    <xf numFmtId="0" fontId="7" fillId="13" borderId="3" xfId="6" applyFont="1" applyFill="1"/>
    <xf numFmtId="16" fontId="13" fillId="0" borderId="0" xfId="8" applyNumberFormat="1" applyFont="1"/>
    <xf numFmtId="44" fontId="25" fillId="10" borderId="1" xfId="1" applyFont="1" applyFill="1" applyBorder="1"/>
    <xf numFmtId="44" fontId="25" fillId="10" borderId="3" xfId="1" applyFont="1" applyFill="1" applyBorder="1"/>
    <xf numFmtId="44" fontId="26" fillId="10" borderId="1" xfId="1" applyFont="1" applyFill="1" applyBorder="1"/>
    <xf numFmtId="0" fontId="12" fillId="0" borderId="0" xfId="0" applyFont="1" applyFill="1" applyBorder="1" applyAlignment="1" applyProtection="1"/>
    <xf numFmtId="164" fontId="12" fillId="0" borderId="0" xfId="0" applyNumberFormat="1" applyFont="1" applyFill="1" applyBorder="1" applyAlignment="1" applyProtection="1"/>
    <xf numFmtId="0" fontId="10" fillId="0" borderId="4" xfId="8" applyFont="1" applyFill="1" applyBorder="1" applyAlignment="1" applyProtection="1">
      <alignment horizontal="center"/>
    </xf>
    <xf numFmtId="4" fontId="12" fillId="0" borderId="0" xfId="0" applyNumberFormat="1" applyFont="1" applyFill="1" applyBorder="1" applyAlignment="1" applyProtection="1"/>
    <xf numFmtId="0" fontId="3" fillId="3" borderId="1" xfId="3" applyAlignment="1" applyProtection="1"/>
    <xf numFmtId="0" fontId="16" fillId="6" borderId="8" xfId="0" applyFont="1" applyFill="1" applyBorder="1" applyAlignment="1">
      <alignment horizontal="center" wrapText="1"/>
    </xf>
    <xf numFmtId="0" fontId="16" fillId="6" borderId="9" xfId="0" applyFont="1" applyFill="1" applyBorder="1" applyAlignment="1">
      <alignment horizontal="center" wrapText="1"/>
    </xf>
    <xf numFmtId="0" fontId="16" fillId="6" borderId="10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2" fillId="0" borderId="0" xfId="0" applyFont="1" applyFill="1" applyBorder="1" applyAlignment="1" applyProtection="1"/>
    <xf numFmtId="0" fontId="0" fillId="0" borderId="0" xfId="0"/>
    <xf numFmtId="0" fontId="0" fillId="0" borderId="0" xfId="0"/>
    <xf numFmtId="0" fontId="22" fillId="0" borderId="0" xfId="0" applyFont="1" applyFill="1" applyBorder="1" applyAlignment="1" applyProtection="1"/>
    <xf numFmtId="0" fontId="12" fillId="0" borderId="0" xfId="13" applyFont="1" applyFill="1" applyBorder="1" applyAlignment="1" applyProtection="1"/>
    <xf numFmtId="0" fontId="0" fillId="0" borderId="0" xfId="0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0" fillId="0" borderId="0" xfId="0"/>
    <xf numFmtId="0" fontId="22" fillId="0" borderId="0" xfId="0" applyFont="1" applyFill="1" applyBorder="1" applyAlignment="1" applyProtection="1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21" fillId="0" borderId="0" xfId="13"/>
    <xf numFmtId="0" fontId="12" fillId="0" borderId="0" xfId="13" applyFont="1" applyFill="1" applyBorder="1" applyAlignment="1" applyProtection="1"/>
    <xf numFmtId="0" fontId="21" fillId="0" borderId="0" xfId="13"/>
    <xf numFmtId="0" fontId="12" fillId="0" borderId="0" xfId="13" applyFont="1" applyFill="1" applyBorder="1" applyAlignment="1" applyProtection="1"/>
    <xf numFmtId="0" fontId="22" fillId="0" borderId="0" xfId="17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14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14" borderId="0" xfId="13" applyFont="1" applyFill="1" applyBorder="1" applyAlignment="1" applyProtection="1"/>
    <xf numFmtId="0" fontId="21" fillId="0" borderId="0" xfId="13"/>
    <xf numFmtId="0" fontId="22" fillId="0" borderId="0" xfId="17" applyFont="1" applyFill="1" applyBorder="1" applyAlignment="1" applyProtection="1"/>
    <xf numFmtId="0" fontId="12" fillId="0" borderId="0" xfId="13" applyFont="1" applyFill="1" applyBorder="1" applyAlignment="1" applyProtection="1"/>
    <xf numFmtId="0" fontId="12" fillId="0" borderId="0" xfId="13" applyFont="1" applyFill="1" applyBorder="1" applyAlignment="1" applyProtection="1"/>
    <xf numFmtId="0" fontId="21" fillId="14" borderId="0" xfId="13" applyFill="1" applyBorder="1" applyAlignment="1" applyProtection="1"/>
  </cellXfs>
  <cellStyles count="19">
    <cellStyle name="Calculation" xfId="5" builtinId="22"/>
    <cellStyle name="Currency" xfId="1" builtinId="4"/>
    <cellStyle name="Good" xfId="2" builtinId="26"/>
    <cellStyle name="Input" xfId="3" builtinId="20"/>
    <cellStyle name="Normal" xfId="0" builtinId="0"/>
    <cellStyle name="Normal 2" xfId="7"/>
    <cellStyle name="Normal 2 2" xfId="10"/>
    <cellStyle name="Normal 2 2 2" xfId="15"/>
    <cellStyle name="Normal 2 3" xfId="14"/>
    <cellStyle name="Normal 2 4" xfId="13"/>
    <cellStyle name="Normal 3" xfId="8"/>
    <cellStyle name="Normal 3 2" xfId="9"/>
    <cellStyle name="Normal 3 3" xfId="11"/>
    <cellStyle name="Normal 3 3 2" xfId="16"/>
    <cellStyle name="Normal 4" xfId="12"/>
    <cellStyle name="Normal 5" xfId="17"/>
    <cellStyle name="Note" xfId="6" builtinId="10"/>
    <cellStyle name="Note 2" xfId="18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O%20SA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YO"/>
      <sheetName val="JUNE2020"/>
      <sheetName val="JULY2020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ury MISC"/>
      <sheetName val="Sheet1"/>
      <sheetName val="SLICES"/>
      <sheetName val="DRINKS"/>
      <sheetName val="PIZZAS"/>
      <sheetName val="WINES"/>
      <sheetName val="SWEETS"/>
      <sheetName val="Sub Categories"/>
      <sheetName val="Sheet3"/>
      <sheetName val="BEERS"/>
      <sheetName val="HOURS"/>
      <sheetName val="EXPENSES"/>
      <sheetName val="2021 Report"/>
      <sheetName val="WinesAnalysis"/>
    </sheetNames>
    <sheetDataSet>
      <sheetData sheetId="0" refreshError="1"/>
      <sheetData sheetId="1" refreshError="1"/>
      <sheetData sheetId="2" refreshError="1"/>
      <sheetData sheetId="3">
        <row r="2">
          <cell r="AR2">
            <v>1642</v>
          </cell>
        </row>
        <row r="3">
          <cell r="AR3">
            <v>928.32</v>
          </cell>
        </row>
        <row r="4">
          <cell r="AR4">
            <v>158.5</v>
          </cell>
        </row>
        <row r="5">
          <cell r="AR5">
            <v>158.62</v>
          </cell>
        </row>
        <row r="6">
          <cell r="AR6">
            <v>152.32</v>
          </cell>
        </row>
        <row r="7">
          <cell r="AR7">
            <v>95</v>
          </cell>
        </row>
        <row r="8">
          <cell r="AR8">
            <v>53.37</v>
          </cell>
        </row>
        <row r="9">
          <cell r="AR9">
            <v>134</v>
          </cell>
        </row>
        <row r="10">
          <cell r="AR10">
            <v>163</v>
          </cell>
        </row>
      </sheetData>
      <sheetData sheetId="4">
        <row r="2">
          <cell r="AR2">
            <v>1660</v>
          </cell>
        </row>
        <row r="3">
          <cell r="AR3">
            <v>853</v>
          </cell>
        </row>
        <row r="4">
          <cell r="AR4">
            <v>124</v>
          </cell>
        </row>
        <row r="5">
          <cell r="AR5">
            <v>90</v>
          </cell>
        </row>
        <row r="6">
          <cell r="AR6">
            <v>68</v>
          </cell>
        </row>
        <row r="7">
          <cell r="AR7">
            <v>149</v>
          </cell>
        </row>
        <row r="8">
          <cell r="AR8">
            <v>58</v>
          </cell>
        </row>
        <row r="9">
          <cell r="AR9">
            <v>48</v>
          </cell>
        </row>
      </sheetData>
      <sheetData sheetId="5">
        <row r="2">
          <cell r="AR2">
            <v>1660</v>
          </cell>
        </row>
        <row r="3">
          <cell r="AR3">
            <v>851.08000000000015</v>
          </cell>
        </row>
        <row r="4">
          <cell r="AR4">
            <v>205.94000000000003</v>
          </cell>
        </row>
        <row r="5">
          <cell r="AR5">
            <v>180.54</v>
          </cell>
        </row>
        <row r="6">
          <cell r="AR6">
            <v>68</v>
          </cell>
        </row>
        <row r="7">
          <cell r="AR7">
            <v>204.47</v>
          </cell>
        </row>
      </sheetData>
      <sheetData sheetId="6">
        <row r="2">
          <cell r="AU2">
            <v>1430</v>
          </cell>
        </row>
        <row r="3">
          <cell r="AU3">
            <v>313.5</v>
          </cell>
        </row>
        <row r="4">
          <cell r="AU4">
            <v>41.4</v>
          </cell>
        </row>
        <row r="5">
          <cell r="AU5">
            <v>0</v>
          </cell>
        </row>
        <row r="6">
          <cell r="AU6">
            <v>0</v>
          </cell>
        </row>
        <row r="7">
          <cell r="AU7">
            <v>58.7</v>
          </cell>
        </row>
        <row r="8">
          <cell r="AU8">
            <v>134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364"/>
  <sheetViews>
    <sheetView topLeftCell="AW1" zoomScale="70" zoomScaleNormal="70" workbookViewId="0">
      <selection activeCell="BH2" sqref="BH2"/>
    </sheetView>
  </sheetViews>
  <sheetFormatPr defaultRowHeight="15"/>
  <cols>
    <col min="4" max="4" width="8.7109375" customWidth="1"/>
    <col min="7" max="7" width="9.28515625" bestFit="1" customWidth="1"/>
    <col min="10" max="10" width="35.42578125" bestFit="1" customWidth="1"/>
    <col min="11" max="11" width="10.42578125" bestFit="1" customWidth="1"/>
    <col min="12" max="12" width="9.85546875" bestFit="1" customWidth="1"/>
    <col min="14" max="14" width="19.5703125" bestFit="1" customWidth="1"/>
    <col min="15" max="15" width="10.42578125" bestFit="1" customWidth="1"/>
    <col min="17" max="17" width="10.85546875" bestFit="1" customWidth="1"/>
    <col min="21" max="21" width="13.7109375" bestFit="1" customWidth="1"/>
    <col min="23" max="23" width="19.5703125" bestFit="1" customWidth="1"/>
    <col min="36" max="36" width="24.140625" bestFit="1" customWidth="1"/>
    <col min="37" max="37" width="11.140625" bestFit="1" customWidth="1"/>
    <col min="39" max="39" width="11" bestFit="1" customWidth="1"/>
    <col min="42" max="42" width="24.28515625" bestFit="1" customWidth="1"/>
    <col min="43" max="43" width="10.5703125" bestFit="1" customWidth="1"/>
    <col min="50" max="50" width="12.42578125" bestFit="1" customWidth="1"/>
    <col min="51" max="51" width="19.28515625" bestFit="1" customWidth="1"/>
    <col min="52" max="52" width="15.7109375" bestFit="1" customWidth="1"/>
    <col min="53" max="53" width="12.42578125" bestFit="1" customWidth="1"/>
    <col min="54" max="55" width="28.85546875" bestFit="1" customWidth="1"/>
    <col min="56" max="56" width="13" bestFit="1" customWidth="1"/>
    <col min="57" max="58" width="32" bestFit="1" customWidth="1"/>
    <col min="59" max="60" width="22" bestFit="1" customWidth="1"/>
    <col min="61" max="62" width="44.42578125" bestFit="1" customWidth="1"/>
    <col min="63" max="63" width="12.5703125" customWidth="1"/>
    <col min="64" max="64" width="12.5703125" bestFit="1" customWidth="1"/>
    <col min="65" max="65" width="25.85546875" bestFit="1" customWidth="1"/>
    <col min="66" max="66" width="9.28515625" customWidth="1"/>
  </cols>
  <sheetData>
    <row r="1" spans="1:65" ht="15.75" thickBot="1">
      <c r="A1" s="1"/>
      <c r="B1" s="6" t="s">
        <v>0</v>
      </c>
      <c r="C1" s="7" t="s">
        <v>1</v>
      </c>
      <c r="D1" s="5" t="s">
        <v>2</v>
      </c>
      <c r="E1" s="4" t="s">
        <v>3</v>
      </c>
      <c r="F1" s="3" t="s">
        <v>4</v>
      </c>
      <c r="G1" s="47" t="s">
        <v>188</v>
      </c>
      <c r="H1" s="1" t="s">
        <v>5</v>
      </c>
      <c r="J1" s="20" t="s">
        <v>6</v>
      </c>
      <c r="K1" s="19" t="s">
        <v>7</v>
      </c>
      <c r="L1" s="18" t="s">
        <v>8</v>
      </c>
      <c r="N1" s="25" t="s">
        <v>66</v>
      </c>
      <c r="O1" s="25" t="s">
        <v>67</v>
      </c>
      <c r="Q1" s="24" t="s">
        <v>68</v>
      </c>
      <c r="R1" s="24" t="s">
        <v>7</v>
      </c>
      <c r="T1" s="29" t="s">
        <v>79</v>
      </c>
      <c r="U1" s="29" t="s">
        <v>80</v>
      </c>
      <c r="W1" s="31" t="s">
        <v>66</v>
      </c>
      <c r="X1" s="30" t="s">
        <v>82</v>
      </c>
      <c r="Y1" s="30" t="s">
        <v>83</v>
      </c>
      <c r="Z1" s="30" t="s">
        <v>84</v>
      </c>
      <c r="AA1" s="30" t="s">
        <v>85</v>
      </c>
      <c r="AB1" s="30" t="s">
        <v>86</v>
      </c>
      <c r="AC1" s="30" t="s">
        <v>87</v>
      </c>
      <c r="AD1" s="30" t="s">
        <v>88</v>
      </c>
      <c r="AE1" s="30" t="s">
        <v>89</v>
      </c>
      <c r="AF1" s="30" t="s">
        <v>90</v>
      </c>
      <c r="AG1" s="30" t="s">
        <v>91</v>
      </c>
      <c r="AH1" s="30" t="s">
        <v>7</v>
      </c>
      <c r="AJ1" s="44" t="s">
        <v>109</v>
      </c>
      <c r="AK1" s="44" t="s">
        <v>110</v>
      </c>
      <c r="AM1" s="45" t="s">
        <v>118</v>
      </c>
      <c r="AN1" s="45" t="s">
        <v>119</v>
      </c>
      <c r="AP1" s="47" t="s">
        <v>124</v>
      </c>
      <c r="AQ1" s="59" t="s">
        <v>125</v>
      </c>
      <c r="AX1" s="38" t="s">
        <v>93</v>
      </c>
      <c r="AY1" s="38" t="s">
        <v>108</v>
      </c>
      <c r="AZ1" s="38" t="s">
        <v>94</v>
      </c>
      <c r="BA1" s="38" t="s">
        <v>95</v>
      </c>
      <c r="BB1" s="38" t="s">
        <v>96</v>
      </c>
      <c r="BC1" s="38" t="s">
        <v>97</v>
      </c>
      <c r="BD1" s="38" t="s">
        <v>98</v>
      </c>
      <c r="BE1" s="38" t="s">
        <v>99</v>
      </c>
      <c r="BF1" s="38" t="s">
        <v>100</v>
      </c>
      <c r="BG1" s="38" t="s">
        <v>101</v>
      </c>
      <c r="BH1" s="38" t="s">
        <v>102</v>
      </c>
      <c r="BI1" s="38" t="s">
        <v>103</v>
      </c>
      <c r="BJ1" s="38" t="s">
        <v>104</v>
      </c>
      <c r="BK1" s="38" t="s">
        <v>105</v>
      </c>
      <c r="BL1" s="38" t="s">
        <v>106</v>
      </c>
      <c r="BM1" s="38" t="s">
        <v>107</v>
      </c>
    </row>
    <row r="2" spans="1:65">
      <c r="A2" s="2">
        <v>44562</v>
      </c>
      <c r="B2" s="13">
        <v>0</v>
      </c>
      <c r="C2" s="14">
        <v>0</v>
      </c>
      <c r="D2" s="13">
        <v>0</v>
      </c>
      <c r="E2" s="14">
        <v>0</v>
      </c>
      <c r="F2" s="15">
        <f>SUM(B2:E2)</f>
        <v>0</v>
      </c>
      <c r="G2">
        <v>361</v>
      </c>
      <c r="H2">
        <v>24</v>
      </c>
      <c r="J2" s="16" t="s">
        <v>48</v>
      </c>
      <c r="K2" s="21">
        <v>2040</v>
      </c>
      <c r="L2" s="22">
        <v>102</v>
      </c>
      <c r="N2" s="26" t="s">
        <v>48</v>
      </c>
      <c r="O2" s="27">
        <v>2040</v>
      </c>
      <c r="Q2" s="17" t="s">
        <v>69</v>
      </c>
      <c r="R2" s="23">
        <v>12</v>
      </c>
      <c r="T2">
        <v>14</v>
      </c>
      <c r="U2" s="28">
        <f>SUM(R2:R11)</f>
        <v>127.5</v>
      </c>
      <c r="W2" s="33" t="s">
        <v>48</v>
      </c>
      <c r="X2" s="34">
        <v>2</v>
      </c>
      <c r="Y2" s="34">
        <v>1</v>
      </c>
      <c r="Z2" s="34">
        <v>5</v>
      </c>
      <c r="AA2" s="34">
        <v>8</v>
      </c>
      <c r="AB2" s="34">
        <v>8</v>
      </c>
      <c r="AC2" s="34">
        <v>14</v>
      </c>
      <c r="AD2" s="34">
        <v>35</v>
      </c>
      <c r="AE2" s="34">
        <v>15</v>
      </c>
      <c r="AF2" s="34">
        <v>12</v>
      </c>
      <c r="AG2" s="34">
        <v>2</v>
      </c>
      <c r="AH2" s="32">
        <f>SUM(X2:AG2)</f>
        <v>102</v>
      </c>
      <c r="AJ2" s="41" t="s">
        <v>111</v>
      </c>
      <c r="AK2" s="43">
        <f>SUM(AX31)</f>
        <v>523.53</v>
      </c>
      <c r="AM2" s="45" t="s">
        <v>120</v>
      </c>
      <c r="AN2" s="46">
        <v>640</v>
      </c>
      <c r="AP2" s="56" t="s">
        <v>126</v>
      </c>
      <c r="AQ2" s="50">
        <f>SUM(AN2:AN5)</f>
        <v>2000</v>
      </c>
      <c r="AX2" s="40">
        <v>29.64</v>
      </c>
      <c r="AY2" s="40">
        <v>126</v>
      </c>
      <c r="AZ2" s="40">
        <v>41.06</v>
      </c>
      <c r="BA2" s="40">
        <v>150.30000000000001</v>
      </c>
      <c r="BB2" s="40">
        <v>76.3</v>
      </c>
      <c r="BC2" s="40">
        <v>21.7</v>
      </c>
      <c r="BD2" s="40">
        <v>63.82</v>
      </c>
      <c r="BE2" s="40">
        <v>68.66</v>
      </c>
      <c r="BF2" s="40"/>
      <c r="BG2" s="40">
        <v>288.58999999999997</v>
      </c>
      <c r="BH2" s="40">
        <v>229.82</v>
      </c>
      <c r="BI2" s="40"/>
      <c r="BJ2" s="40"/>
      <c r="BK2" s="40">
        <v>24</v>
      </c>
      <c r="BL2" s="40"/>
      <c r="BM2" s="40"/>
    </row>
    <row r="3" spans="1:65">
      <c r="A3" s="2">
        <v>44563</v>
      </c>
      <c r="B3" s="13">
        <v>0</v>
      </c>
      <c r="C3" s="14">
        <v>0</v>
      </c>
      <c r="D3" s="13">
        <v>0</v>
      </c>
      <c r="E3" s="14">
        <v>0</v>
      </c>
      <c r="F3" s="15">
        <f t="shared" ref="F3:F32" si="0">SUM(B3:E3)</f>
        <v>0</v>
      </c>
      <c r="J3" s="16" t="s">
        <v>29</v>
      </c>
      <c r="K3" s="21">
        <v>609</v>
      </c>
      <c r="L3" s="22">
        <v>30</v>
      </c>
      <c r="N3" s="26" t="s">
        <v>29</v>
      </c>
      <c r="O3" s="27">
        <v>609</v>
      </c>
      <c r="Q3" s="17" t="s">
        <v>69</v>
      </c>
      <c r="R3" s="23">
        <v>7.5</v>
      </c>
      <c r="T3">
        <v>15</v>
      </c>
      <c r="U3" s="28">
        <v>102.5</v>
      </c>
      <c r="W3" s="33" t="s">
        <v>29</v>
      </c>
      <c r="X3" s="34">
        <v>1</v>
      </c>
      <c r="Y3" s="34">
        <v>0</v>
      </c>
      <c r="Z3" s="34">
        <v>1</v>
      </c>
      <c r="AA3" s="34">
        <v>1</v>
      </c>
      <c r="AB3" s="34">
        <v>4</v>
      </c>
      <c r="AC3" s="34">
        <v>6</v>
      </c>
      <c r="AD3" s="34">
        <v>7</v>
      </c>
      <c r="AE3" s="34">
        <v>7</v>
      </c>
      <c r="AF3" s="34">
        <v>3</v>
      </c>
      <c r="AG3" s="34">
        <v>0</v>
      </c>
      <c r="AH3" s="32">
        <f t="shared" ref="AH3:AH6" si="1">SUM(X3:AG3)</f>
        <v>30</v>
      </c>
      <c r="AJ3" s="41" t="s">
        <v>108</v>
      </c>
      <c r="AK3" s="43">
        <f>SUM(AY31)</f>
        <v>126</v>
      </c>
      <c r="AM3" s="45" t="s">
        <v>121</v>
      </c>
      <c r="AN3" s="46">
        <v>560</v>
      </c>
      <c r="AP3" s="76" t="s">
        <v>111</v>
      </c>
      <c r="AQ3" s="64">
        <v>523.53</v>
      </c>
      <c r="AX3" s="40">
        <v>27.74</v>
      </c>
      <c r="AY3" s="40"/>
      <c r="AZ3" s="40">
        <v>17.37</v>
      </c>
      <c r="BA3" s="40"/>
      <c r="BB3" s="40"/>
      <c r="BC3" s="40">
        <v>23</v>
      </c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>
      <c r="A4" s="2">
        <v>44564</v>
      </c>
      <c r="B4" s="13">
        <v>0</v>
      </c>
      <c r="C4" s="14">
        <v>0</v>
      </c>
      <c r="D4" s="13">
        <v>0</v>
      </c>
      <c r="E4" s="14">
        <v>0</v>
      </c>
      <c r="F4" s="15">
        <f t="shared" si="0"/>
        <v>0</v>
      </c>
      <c r="J4" s="16" t="s">
        <v>60</v>
      </c>
      <c r="K4" s="21">
        <v>513</v>
      </c>
      <c r="L4" s="22">
        <v>171</v>
      </c>
      <c r="N4" s="26" t="s">
        <v>60</v>
      </c>
      <c r="O4" s="27">
        <v>513</v>
      </c>
      <c r="Q4" s="17" t="s">
        <v>69</v>
      </c>
      <c r="R4" s="23">
        <v>3</v>
      </c>
      <c r="T4">
        <v>16</v>
      </c>
      <c r="U4" s="28">
        <v>216</v>
      </c>
      <c r="W4" s="33" t="s">
        <v>60</v>
      </c>
      <c r="X4" s="34">
        <v>9</v>
      </c>
      <c r="Y4" s="34">
        <v>4</v>
      </c>
      <c r="Z4" s="34">
        <v>11</v>
      </c>
      <c r="AA4" s="34">
        <v>13</v>
      </c>
      <c r="AB4" s="34">
        <v>13</v>
      </c>
      <c r="AC4" s="34">
        <v>22</v>
      </c>
      <c r="AD4" s="34">
        <v>52</v>
      </c>
      <c r="AE4" s="34">
        <v>32</v>
      </c>
      <c r="AF4" s="34">
        <v>9</v>
      </c>
      <c r="AG4" s="34">
        <v>6</v>
      </c>
      <c r="AH4" s="32">
        <f t="shared" si="1"/>
        <v>171</v>
      </c>
      <c r="AJ4" s="41" t="s">
        <v>94</v>
      </c>
      <c r="AK4" s="42">
        <f>SUM(AZ31)</f>
        <v>68.510000000000005</v>
      </c>
      <c r="AM4" s="45" t="s">
        <v>122</v>
      </c>
      <c r="AN4" s="46">
        <v>480</v>
      </c>
      <c r="AP4" s="76" t="s">
        <v>127</v>
      </c>
      <c r="AQ4" s="64">
        <v>126</v>
      </c>
      <c r="AX4" s="40">
        <v>25.59</v>
      </c>
      <c r="AY4" s="40"/>
      <c r="AZ4" s="40">
        <v>10.08</v>
      </c>
      <c r="BA4" s="40"/>
      <c r="BB4" s="40"/>
      <c r="BC4" s="40">
        <v>23</v>
      </c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spans="1:65">
      <c r="A5" s="2">
        <v>44565</v>
      </c>
      <c r="B5" s="9">
        <v>106</v>
      </c>
      <c r="C5" s="10">
        <v>265</v>
      </c>
      <c r="D5" s="11">
        <v>0</v>
      </c>
      <c r="E5" s="12">
        <v>0</v>
      </c>
      <c r="F5" s="8">
        <f t="shared" si="0"/>
        <v>371</v>
      </c>
      <c r="J5" s="16" t="s">
        <v>51</v>
      </c>
      <c r="K5" s="21">
        <v>294</v>
      </c>
      <c r="L5" s="22">
        <v>49</v>
      </c>
      <c r="N5" s="26" t="s">
        <v>51</v>
      </c>
      <c r="O5" s="27">
        <v>294</v>
      </c>
      <c r="Q5" s="17" t="s">
        <v>69</v>
      </c>
      <c r="R5" s="23">
        <v>31</v>
      </c>
      <c r="T5">
        <v>17</v>
      </c>
      <c r="U5" s="28">
        <v>447.5</v>
      </c>
      <c r="W5" s="33" t="s">
        <v>51</v>
      </c>
      <c r="X5" s="34">
        <v>1</v>
      </c>
      <c r="Y5" s="34">
        <v>1</v>
      </c>
      <c r="Z5" s="34">
        <v>0</v>
      </c>
      <c r="AA5" s="34">
        <v>0</v>
      </c>
      <c r="AB5" s="34">
        <v>1</v>
      </c>
      <c r="AC5" s="34">
        <v>3</v>
      </c>
      <c r="AD5" s="34">
        <v>28</v>
      </c>
      <c r="AE5" s="34">
        <v>5</v>
      </c>
      <c r="AF5" s="34">
        <v>6</v>
      </c>
      <c r="AG5" s="34">
        <v>4</v>
      </c>
      <c r="AH5" s="32">
        <f t="shared" si="1"/>
        <v>49</v>
      </c>
      <c r="AJ5" s="41" t="s">
        <v>95</v>
      </c>
      <c r="AK5" s="42">
        <f>SUM(BA31)</f>
        <v>150.30000000000001</v>
      </c>
      <c r="AM5" s="45" t="s">
        <v>123</v>
      </c>
      <c r="AN5" s="46">
        <v>320</v>
      </c>
      <c r="AP5" s="76" t="s">
        <v>94</v>
      </c>
      <c r="AQ5" s="64">
        <v>68.510000000000005</v>
      </c>
      <c r="AX5" s="40">
        <v>44.5</v>
      </c>
      <c r="AY5" s="40"/>
      <c r="AZ5" s="40"/>
      <c r="BA5" s="40"/>
      <c r="BB5" s="40"/>
      <c r="BC5" s="40">
        <v>14.45</v>
      </c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>
      <c r="A6" s="2">
        <v>44566</v>
      </c>
      <c r="B6" s="9">
        <v>50</v>
      </c>
      <c r="C6" s="10">
        <v>106</v>
      </c>
      <c r="D6" s="11">
        <v>0</v>
      </c>
      <c r="E6" s="12">
        <v>0</v>
      </c>
      <c r="F6" s="8">
        <f t="shared" si="0"/>
        <v>156</v>
      </c>
      <c r="J6" s="16" t="s">
        <v>55</v>
      </c>
      <c r="K6" s="21">
        <v>189</v>
      </c>
      <c r="L6" s="22">
        <v>63</v>
      </c>
      <c r="N6" s="26" t="s">
        <v>55</v>
      </c>
      <c r="O6" s="27">
        <v>189</v>
      </c>
      <c r="Q6" s="17" t="s">
        <v>69</v>
      </c>
      <c r="R6" s="23">
        <v>25.5</v>
      </c>
      <c r="T6">
        <v>18</v>
      </c>
      <c r="U6" s="28">
        <v>522</v>
      </c>
      <c r="W6" s="33" t="s">
        <v>55</v>
      </c>
      <c r="X6" s="34">
        <v>1</v>
      </c>
      <c r="Y6" s="34">
        <v>2</v>
      </c>
      <c r="Z6" s="34">
        <v>1</v>
      </c>
      <c r="AA6" s="34">
        <v>6</v>
      </c>
      <c r="AB6" s="34">
        <v>7</v>
      </c>
      <c r="AC6" s="34">
        <v>11</v>
      </c>
      <c r="AD6" s="34">
        <v>13</v>
      </c>
      <c r="AE6" s="34">
        <v>18</v>
      </c>
      <c r="AF6" s="34">
        <v>1</v>
      </c>
      <c r="AG6" s="34">
        <v>3</v>
      </c>
      <c r="AH6" s="32">
        <f t="shared" si="1"/>
        <v>63</v>
      </c>
      <c r="AJ6" s="41" t="s">
        <v>112</v>
      </c>
      <c r="AK6" s="43">
        <f>SUM(BB31)</f>
        <v>76.3</v>
      </c>
      <c r="AP6" s="76" t="s">
        <v>95</v>
      </c>
      <c r="AQ6" s="50">
        <v>150.30000000000001</v>
      </c>
      <c r="AX6" s="40">
        <v>18.91</v>
      </c>
      <c r="AY6" s="40"/>
      <c r="AZ6" s="40"/>
      <c r="BA6" s="40"/>
      <c r="BB6" s="40"/>
      <c r="BC6" s="40">
        <v>82.85</v>
      </c>
      <c r="BD6" s="40"/>
      <c r="BE6" s="40"/>
      <c r="BF6" s="40"/>
      <c r="BG6" s="40"/>
      <c r="BH6" s="40"/>
      <c r="BI6" s="40"/>
      <c r="BJ6" s="40"/>
      <c r="BK6" s="40"/>
      <c r="BL6" s="40"/>
      <c r="BM6" s="40"/>
    </row>
    <row r="7" spans="1:65">
      <c r="A7" s="2">
        <v>44567</v>
      </c>
      <c r="B7" s="9">
        <v>268</v>
      </c>
      <c r="C7" s="10">
        <v>88.5</v>
      </c>
      <c r="D7" s="11">
        <v>0</v>
      </c>
      <c r="E7" s="12">
        <v>0</v>
      </c>
      <c r="F7" s="8">
        <f t="shared" si="0"/>
        <v>356.5</v>
      </c>
      <c r="J7" s="16" t="s">
        <v>57</v>
      </c>
      <c r="K7" s="21">
        <v>165</v>
      </c>
      <c r="L7" s="22">
        <v>55</v>
      </c>
      <c r="Q7" s="17" t="s">
        <v>69</v>
      </c>
      <c r="R7" s="23">
        <v>20</v>
      </c>
      <c r="T7">
        <v>19</v>
      </c>
      <c r="U7" s="28">
        <v>989</v>
      </c>
      <c r="AJ7" s="41" t="s">
        <v>97</v>
      </c>
      <c r="AK7" s="42">
        <f>SUM(BC31)</f>
        <v>165</v>
      </c>
      <c r="AP7" s="76" t="s">
        <v>112</v>
      </c>
      <c r="AQ7" s="64">
        <v>76.3</v>
      </c>
      <c r="AX7" s="40">
        <v>16.21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</row>
    <row r="8" spans="1:65">
      <c r="A8" s="2">
        <v>44568</v>
      </c>
      <c r="B8" s="9">
        <v>112</v>
      </c>
      <c r="C8" s="10">
        <v>144</v>
      </c>
      <c r="D8" s="11">
        <v>0</v>
      </c>
      <c r="E8" s="12">
        <v>0</v>
      </c>
      <c r="F8" s="8">
        <f t="shared" si="0"/>
        <v>256</v>
      </c>
      <c r="J8" s="16" t="s">
        <v>24</v>
      </c>
      <c r="K8" s="21">
        <v>155</v>
      </c>
      <c r="L8" s="22">
        <v>10</v>
      </c>
      <c r="Q8" s="17" t="s">
        <v>69</v>
      </c>
      <c r="R8" s="23">
        <v>6</v>
      </c>
      <c r="T8">
        <v>20</v>
      </c>
      <c r="U8" s="28">
        <v>1835</v>
      </c>
      <c r="AJ8" s="41" t="s">
        <v>98</v>
      </c>
      <c r="AK8" s="42">
        <f>SUM(BD31)</f>
        <v>63.82</v>
      </c>
      <c r="AP8" s="76" t="s">
        <v>97</v>
      </c>
      <c r="AQ8" s="50">
        <v>165</v>
      </c>
      <c r="AX8" s="40">
        <v>30.06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>
      <c r="A9" s="2">
        <v>44569</v>
      </c>
      <c r="B9" s="9">
        <v>119</v>
      </c>
      <c r="C9" s="10">
        <v>194</v>
      </c>
      <c r="D9" s="11">
        <v>0</v>
      </c>
      <c r="E9" s="12">
        <v>0</v>
      </c>
      <c r="F9" s="8">
        <f t="shared" si="0"/>
        <v>313</v>
      </c>
      <c r="J9" s="16" t="s">
        <v>32</v>
      </c>
      <c r="K9" s="21">
        <v>150</v>
      </c>
      <c r="L9" s="22">
        <v>6</v>
      </c>
      <c r="Q9" s="17" t="s">
        <v>69</v>
      </c>
      <c r="R9" s="23">
        <v>1.5</v>
      </c>
      <c r="T9">
        <v>21</v>
      </c>
      <c r="U9" s="28">
        <v>1178</v>
      </c>
      <c r="AJ9" s="41" t="s">
        <v>99</v>
      </c>
      <c r="AK9" s="42">
        <v>68.36</v>
      </c>
      <c r="AP9" s="76" t="s">
        <v>98</v>
      </c>
      <c r="AQ9" s="50">
        <v>63.82</v>
      </c>
      <c r="AX9" s="40">
        <v>45.98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</row>
    <row r="10" spans="1:65">
      <c r="A10" s="2">
        <v>44570</v>
      </c>
      <c r="B10" s="9">
        <v>171.5</v>
      </c>
      <c r="C10" s="10">
        <v>73.5</v>
      </c>
      <c r="D10" s="11">
        <v>0</v>
      </c>
      <c r="E10" s="12">
        <v>0</v>
      </c>
      <c r="F10" s="8">
        <f t="shared" si="0"/>
        <v>245</v>
      </c>
      <c r="J10" s="16" t="s">
        <v>59</v>
      </c>
      <c r="K10" s="21">
        <v>144</v>
      </c>
      <c r="L10" s="22">
        <v>48</v>
      </c>
      <c r="Q10" s="17" t="s">
        <v>69</v>
      </c>
      <c r="R10" s="23">
        <v>9</v>
      </c>
      <c r="T10">
        <v>22</v>
      </c>
      <c r="U10" s="28">
        <v>644.5</v>
      </c>
      <c r="AJ10" s="41" t="s">
        <v>113</v>
      </c>
      <c r="AK10" s="43">
        <f>SUM(BF31)</f>
        <v>0</v>
      </c>
      <c r="AP10" s="76" t="s">
        <v>99</v>
      </c>
      <c r="AQ10" s="50">
        <v>68.36</v>
      </c>
      <c r="AX10" s="40">
        <v>45.23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</row>
    <row r="11" spans="1:65">
      <c r="A11" s="2">
        <v>44571</v>
      </c>
      <c r="B11" s="13">
        <v>0</v>
      </c>
      <c r="C11" s="14">
        <v>0</v>
      </c>
      <c r="D11" s="13">
        <v>0</v>
      </c>
      <c r="E11" s="14">
        <v>0</v>
      </c>
      <c r="F11" s="15">
        <f t="shared" si="0"/>
        <v>0</v>
      </c>
      <c r="J11" s="16" t="s">
        <v>17</v>
      </c>
      <c r="K11" s="21">
        <v>136.5</v>
      </c>
      <c r="L11" s="22">
        <v>91</v>
      </c>
      <c r="Q11" s="17" t="s">
        <v>69</v>
      </c>
      <c r="R11" s="23">
        <v>12</v>
      </c>
      <c r="T11">
        <v>23</v>
      </c>
      <c r="U11" s="28">
        <v>252.5</v>
      </c>
      <c r="AJ11" s="41" t="s">
        <v>101</v>
      </c>
      <c r="AK11" s="42">
        <f>SUM(BG31)</f>
        <v>288.58999999999997</v>
      </c>
      <c r="AP11" s="76" t="s">
        <v>113</v>
      </c>
      <c r="AQ11" s="64">
        <v>0</v>
      </c>
      <c r="AX11" s="40">
        <v>130.41999999999999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</row>
    <row r="12" spans="1:65">
      <c r="A12" s="2">
        <v>44572</v>
      </c>
      <c r="B12" s="9">
        <v>137</v>
      </c>
      <c r="C12" s="10">
        <v>76.5</v>
      </c>
      <c r="D12" s="11">
        <v>0</v>
      </c>
      <c r="E12" s="12">
        <v>0</v>
      </c>
      <c r="F12" s="8">
        <f>SUM(B12:E12)</f>
        <v>213.5</v>
      </c>
      <c r="J12" s="16" t="s">
        <v>56</v>
      </c>
      <c r="K12" s="21">
        <v>111</v>
      </c>
      <c r="L12" s="22">
        <v>37</v>
      </c>
      <c r="Q12" s="17" t="s">
        <v>70</v>
      </c>
      <c r="R12" s="23">
        <v>3</v>
      </c>
      <c r="U12" s="28"/>
      <c r="AJ12" s="41" t="s">
        <v>102</v>
      </c>
      <c r="AK12" s="42">
        <f>SUM(BH31)</f>
        <v>229.82</v>
      </c>
      <c r="AP12" s="76" t="s">
        <v>101</v>
      </c>
      <c r="AQ12" s="50">
        <v>288.58999999999997</v>
      </c>
      <c r="AX12" s="40">
        <v>109.25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</row>
    <row r="13" spans="1:65">
      <c r="A13" s="2">
        <v>44573</v>
      </c>
      <c r="B13" s="9">
        <f>SUM(77+18)</f>
        <v>95</v>
      </c>
      <c r="C13" s="10">
        <v>9</v>
      </c>
      <c r="D13" s="11">
        <v>69</v>
      </c>
      <c r="E13" s="12">
        <v>0</v>
      </c>
      <c r="F13" s="8">
        <f t="shared" si="0"/>
        <v>173</v>
      </c>
      <c r="J13" s="16" t="s">
        <v>20</v>
      </c>
      <c r="K13" s="21">
        <v>110</v>
      </c>
      <c r="L13" s="22">
        <v>22</v>
      </c>
      <c r="Q13" s="17" t="s">
        <v>70</v>
      </c>
      <c r="R13" s="23">
        <v>20</v>
      </c>
      <c r="AJ13" s="41" t="s">
        <v>103</v>
      </c>
      <c r="AK13" s="42">
        <v>0</v>
      </c>
      <c r="AP13" s="76" t="s">
        <v>102</v>
      </c>
      <c r="AQ13" s="50">
        <v>229.82</v>
      </c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</row>
    <row r="14" spans="1:65">
      <c r="A14" s="2">
        <v>44574</v>
      </c>
      <c r="B14" s="9">
        <v>178.5</v>
      </c>
      <c r="C14" s="10">
        <v>80.5</v>
      </c>
      <c r="D14" s="11">
        <v>0</v>
      </c>
      <c r="E14" s="12">
        <v>0</v>
      </c>
      <c r="F14" s="8">
        <f t="shared" si="0"/>
        <v>259</v>
      </c>
      <c r="J14" s="16" t="s">
        <v>9</v>
      </c>
      <c r="K14" s="21">
        <v>102</v>
      </c>
      <c r="L14" s="22">
        <v>68</v>
      </c>
      <c r="Q14" s="17" t="s">
        <v>70</v>
      </c>
      <c r="R14" s="23">
        <v>1.5</v>
      </c>
      <c r="AJ14" s="41" t="s">
        <v>114</v>
      </c>
      <c r="AK14" s="42">
        <v>0</v>
      </c>
      <c r="AP14" s="76" t="s">
        <v>103</v>
      </c>
      <c r="AQ14" s="50">
        <v>0</v>
      </c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</row>
    <row r="15" spans="1:65">
      <c r="A15" s="2">
        <v>44575</v>
      </c>
      <c r="B15" s="9">
        <v>218</v>
      </c>
      <c r="C15" s="10">
        <v>102</v>
      </c>
      <c r="D15" s="11">
        <v>0</v>
      </c>
      <c r="E15" s="12">
        <v>0</v>
      </c>
      <c r="F15" s="8">
        <f t="shared" si="0"/>
        <v>320</v>
      </c>
      <c r="J15" s="16" t="s">
        <v>15</v>
      </c>
      <c r="K15" s="21">
        <v>102</v>
      </c>
      <c r="L15" s="22">
        <v>34</v>
      </c>
      <c r="Q15" s="17" t="s">
        <v>70</v>
      </c>
      <c r="R15" s="23">
        <v>7.5</v>
      </c>
      <c r="AJ15" s="41" t="s">
        <v>115</v>
      </c>
      <c r="AK15" s="42">
        <v>24</v>
      </c>
      <c r="AP15" s="76" t="s">
        <v>114</v>
      </c>
      <c r="AQ15" s="50">
        <v>0</v>
      </c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</row>
    <row r="16" spans="1:65">
      <c r="A16" s="2">
        <v>44576</v>
      </c>
      <c r="B16" s="9">
        <v>136</v>
      </c>
      <c r="C16" s="10">
        <v>149</v>
      </c>
      <c r="D16" s="11">
        <v>0</v>
      </c>
      <c r="E16" s="12">
        <v>0</v>
      </c>
      <c r="F16" s="8">
        <f t="shared" si="0"/>
        <v>285</v>
      </c>
      <c r="J16" s="16" t="s">
        <v>25</v>
      </c>
      <c r="K16" s="21">
        <v>100</v>
      </c>
      <c r="L16" s="22">
        <v>5</v>
      </c>
      <c r="Q16" s="17" t="s">
        <v>70</v>
      </c>
      <c r="R16" s="23">
        <v>3</v>
      </c>
      <c r="AJ16" s="41" t="s">
        <v>116</v>
      </c>
      <c r="AK16" s="42">
        <v>0</v>
      </c>
      <c r="AP16" s="76" t="s">
        <v>115</v>
      </c>
      <c r="AQ16" s="50">
        <v>24</v>
      </c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65">
      <c r="A17" s="2">
        <v>44577</v>
      </c>
      <c r="B17" s="9">
        <v>116.5</v>
      </c>
      <c r="C17" s="10">
        <v>155.5</v>
      </c>
      <c r="D17" s="11">
        <v>0</v>
      </c>
      <c r="E17" s="12">
        <v>0</v>
      </c>
      <c r="F17" s="8">
        <f t="shared" si="0"/>
        <v>272</v>
      </c>
      <c r="J17" s="16" t="s">
        <v>27</v>
      </c>
      <c r="K17" s="21">
        <v>100</v>
      </c>
      <c r="L17" s="22">
        <v>5</v>
      </c>
      <c r="Q17" s="17" t="s">
        <v>70</v>
      </c>
      <c r="R17" s="23">
        <v>3</v>
      </c>
      <c r="AJ17" s="41" t="s">
        <v>107</v>
      </c>
      <c r="AK17" s="42">
        <v>0</v>
      </c>
      <c r="AP17" s="76" t="s">
        <v>116</v>
      </c>
      <c r="AQ17" s="50">
        <v>0</v>
      </c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</row>
    <row r="18" spans="1:65">
      <c r="A18" s="2">
        <v>44578</v>
      </c>
      <c r="B18" s="13">
        <v>0</v>
      </c>
      <c r="C18" s="14">
        <v>0</v>
      </c>
      <c r="D18" s="13">
        <v>0</v>
      </c>
      <c r="E18" s="14">
        <v>0</v>
      </c>
      <c r="F18" s="15">
        <f t="shared" si="0"/>
        <v>0</v>
      </c>
      <c r="J18" s="16" t="s">
        <v>37</v>
      </c>
      <c r="K18" s="21">
        <v>100</v>
      </c>
      <c r="L18" s="22">
        <v>4</v>
      </c>
      <c r="Q18" s="17" t="s">
        <v>70</v>
      </c>
      <c r="R18" s="23">
        <v>6.5</v>
      </c>
      <c r="AJ18" s="41" t="s">
        <v>117</v>
      </c>
      <c r="AK18" s="42">
        <v>1232</v>
      </c>
      <c r="AP18" s="76" t="s">
        <v>107</v>
      </c>
      <c r="AQ18" s="50">
        <v>0</v>
      </c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</row>
    <row r="19" spans="1:65">
      <c r="A19" s="2">
        <v>44579</v>
      </c>
      <c r="B19" s="9">
        <v>173</v>
      </c>
      <c r="C19" s="10">
        <v>76.5</v>
      </c>
      <c r="D19" s="11">
        <v>0</v>
      </c>
      <c r="E19" s="12">
        <v>0</v>
      </c>
      <c r="F19" s="8">
        <f t="shared" si="0"/>
        <v>249.5</v>
      </c>
      <c r="J19" s="16" t="s">
        <v>12</v>
      </c>
      <c r="K19" s="21">
        <v>88</v>
      </c>
      <c r="L19" s="22">
        <v>11</v>
      </c>
      <c r="Q19" s="17" t="s">
        <v>70</v>
      </c>
      <c r="R19" s="23">
        <v>4.5</v>
      </c>
      <c r="AP19" s="76" t="s">
        <v>117</v>
      </c>
      <c r="AQ19" s="50">
        <v>1232</v>
      </c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</row>
    <row r="20" spans="1:65">
      <c r="A20" s="2">
        <v>44580</v>
      </c>
      <c r="B20" s="9">
        <v>9.5</v>
      </c>
      <c r="C20" s="10">
        <v>128</v>
      </c>
      <c r="D20" s="11">
        <v>0</v>
      </c>
      <c r="E20" s="12">
        <v>0</v>
      </c>
      <c r="F20" s="8">
        <f t="shared" si="0"/>
        <v>137.5</v>
      </c>
      <c r="J20" s="16" t="s">
        <v>26</v>
      </c>
      <c r="K20" s="21">
        <v>80</v>
      </c>
      <c r="L20" s="22">
        <v>4</v>
      </c>
      <c r="Q20" s="17" t="s">
        <v>70</v>
      </c>
      <c r="R20" s="23">
        <v>29</v>
      </c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</row>
    <row r="21" spans="1:65">
      <c r="A21" s="2">
        <v>44581</v>
      </c>
      <c r="B21" s="9">
        <v>144.5</v>
      </c>
      <c r="C21" s="10">
        <v>240</v>
      </c>
      <c r="D21" s="11">
        <v>0</v>
      </c>
      <c r="E21" s="12">
        <v>0</v>
      </c>
      <c r="F21" s="8">
        <f t="shared" si="0"/>
        <v>384.5</v>
      </c>
      <c r="J21" s="16" t="s">
        <v>42</v>
      </c>
      <c r="K21" s="21">
        <v>80</v>
      </c>
      <c r="L21" s="22">
        <v>4</v>
      </c>
      <c r="Q21" s="17" t="s">
        <v>70</v>
      </c>
      <c r="R21" s="23">
        <v>4</v>
      </c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</row>
    <row r="22" spans="1:65">
      <c r="A22" s="2">
        <v>44582</v>
      </c>
      <c r="B22" s="9">
        <v>122.5</v>
      </c>
      <c r="C22" s="10">
        <v>125.5</v>
      </c>
      <c r="D22" s="11">
        <v>0</v>
      </c>
      <c r="E22" s="12">
        <v>0</v>
      </c>
      <c r="F22" s="8">
        <f t="shared" si="0"/>
        <v>248</v>
      </c>
      <c r="J22" s="16" t="s">
        <v>40</v>
      </c>
      <c r="K22" s="21">
        <v>75</v>
      </c>
      <c r="L22" s="22">
        <v>3</v>
      </c>
      <c r="Q22" s="17" t="s">
        <v>70</v>
      </c>
      <c r="R22" s="23">
        <v>8.5</v>
      </c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</row>
    <row r="23" spans="1:65">
      <c r="A23" s="2">
        <v>44583</v>
      </c>
      <c r="B23" s="9">
        <v>156.5</v>
      </c>
      <c r="C23" s="10">
        <v>66</v>
      </c>
      <c r="D23" s="11">
        <v>0</v>
      </c>
      <c r="E23" s="12">
        <v>0</v>
      </c>
      <c r="F23" s="8">
        <f t="shared" si="0"/>
        <v>222.5</v>
      </c>
      <c r="J23" s="16" t="s">
        <v>10</v>
      </c>
      <c r="K23" s="21">
        <v>70</v>
      </c>
      <c r="L23" s="22">
        <v>2</v>
      </c>
      <c r="Q23" s="17" t="s">
        <v>70</v>
      </c>
      <c r="R23" s="23">
        <v>12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</row>
    <row r="24" spans="1:65">
      <c r="A24" s="2">
        <v>44584</v>
      </c>
      <c r="B24" s="9">
        <v>150</v>
      </c>
      <c r="C24" s="10">
        <v>147.5</v>
      </c>
      <c r="D24" s="11">
        <v>0</v>
      </c>
      <c r="E24" s="12">
        <v>0</v>
      </c>
      <c r="F24" s="8">
        <f t="shared" si="0"/>
        <v>297.5</v>
      </c>
      <c r="J24" s="16" t="s">
        <v>54</v>
      </c>
      <c r="K24" s="21">
        <v>68</v>
      </c>
      <c r="L24" s="22">
        <v>34</v>
      </c>
      <c r="Q24" s="17" t="s">
        <v>71</v>
      </c>
      <c r="R24" s="23">
        <v>20</v>
      </c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</row>
    <row r="25" spans="1:65">
      <c r="A25" s="2">
        <v>44585</v>
      </c>
      <c r="B25" s="13">
        <v>0</v>
      </c>
      <c r="C25" s="14">
        <v>0</v>
      </c>
      <c r="D25" s="13">
        <v>0</v>
      </c>
      <c r="E25" s="14">
        <v>0</v>
      </c>
      <c r="F25" s="15">
        <f t="shared" si="0"/>
        <v>0</v>
      </c>
      <c r="J25" s="16" t="s">
        <v>52</v>
      </c>
      <c r="K25" s="21">
        <v>65</v>
      </c>
      <c r="L25" s="22">
        <v>2</v>
      </c>
      <c r="Q25" s="17" t="s">
        <v>71</v>
      </c>
      <c r="R25" s="23">
        <v>3</v>
      </c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</row>
    <row r="26" spans="1:65">
      <c r="A26" s="2">
        <v>44586</v>
      </c>
      <c r="B26" s="9">
        <v>92.5</v>
      </c>
      <c r="C26" s="10">
        <v>10.5</v>
      </c>
      <c r="D26" s="11">
        <v>0</v>
      </c>
      <c r="E26" s="12">
        <v>0</v>
      </c>
      <c r="F26" s="8">
        <f t="shared" si="0"/>
        <v>103</v>
      </c>
      <c r="J26" s="16" t="s">
        <v>45</v>
      </c>
      <c r="K26" s="21">
        <v>63</v>
      </c>
      <c r="L26" s="22">
        <v>18</v>
      </c>
      <c r="Q26" s="17" t="s">
        <v>71</v>
      </c>
      <c r="R26" s="23">
        <v>10.5</v>
      </c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</row>
    <row r="27" spans="1:65">
      <c r="A27" s="2">
        <v>44587</v>
      </c>
      <c r="B27" s="9">
        <v>130.5</v>
      </c>
      <c r="C27" s="10">
        <v>36</v>
      </c>
      <c r="D27" s="11">
        <v>0</v>
      </c>
      <c r="E27" s="12">
        <v>0</v>
      </c>
      <c r="F27" s="8">
        <f t="shared" si="0"/>
        <v>166.5</v>
      </c>
      <c r="J27" s="16" t="s">
        <v>63</v>
      </c>
      <c r="K27" s="21">
        <v>39</v>
      </c>
      <c r="L27" s="22">
        <v>26</v>
      </c>
      <c r="Q27" s="17" t="s">
        <v>71</v>
      </c>
      <c r="R27" s="23">
        <v>20</v>
      </c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</row>
    <row r="28" spans="1:65">
      <c r="A28" s="2">
        <v>44588</v>
      </c>
      <c r="B28" s="9">
        <v>147.5</v>
      </c>
      <c r="C28" s="10">
        <v>63</v>
      </c>
      <c r="D28" s="11">
        <v>0</v>
      </c>
      <c r="E28" s="12">
        <v>0</v>
      </c>
      <c r="F28" s="8">
        <f t="shared" si="0"/>
        <v>210.5</v>
      </c>
      <c r="J28" s="16" t="s">
        <v>41</v>
      </c>
      <c r="K28" s="21">
        <v>34</v>
      </c>
      <c r="L28" s="22">
        <v>23</v>
      </c>
      <c r="Q28" s="17" t="s">
        <v>71</v>
      </c>
      <c r="R28" s="23">
        <v>7.5</v>
      </c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</row>
    <row r="29" spans="1:65">
      <c r="A29" s="2">
        <v>44589</v>
      </c>
      <c r="B29" s="9">
        <v>54.5</v>
      </c>
      <c r="C29" s="10">
        <v>88.5</v>
      </c>
      <c r="D29" s="11">
        <v>0</v>
      </c>
      <c r="E29" s="12">
        <v>0</v>
      </c>
      <c r="F29" s="8">
        <f t="shared" si="0"/>
        <v>143</v>
      </c>
      <c r="J29" s="16" t="s">
        <v>44</v>
      </c>
      <c r="K29" s="21">
        <v>32</v>
      </c>
      <c r="L29" s="22">
        <v>4</v>
      </c>
      <c r="Q29" s="17" t="s">
        <v>71</v>
      </c>
      <c r="R29" s="23">
        <v>20</v>
      </c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</row>
    <row r="30" spans="1:65">
      <c r="A30" s="2">
        <v>44590</v>
      </c>
      <c r="B30" s="9">
        <v>320</v>
      </c>
      <c r="C30" s="10">
        <v>237.5</v>
      </c>
      <c r="D30" s="11">
        <v>0</v>
      </c>
      <c r="E30" s="12">
        <v>0</v>
      </c>
      <c r="F30" s="8">
        <f t="shared" si="0"/>
        <v>557.5</v>
      </c>
      <c r="J30" s="16" t="s">
        <v>13</v>
      </c>
      <c r="K30" s="21">
        <v>31.5</v>
      </c>
      <c r="L30" s="22">
        <v>9</v>
      </c>
      <c r="Q30" s="17" t="s">
        <v>71</v>
      </c>
      <c r="R30" s="23">
        <v>18</v>
      </c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</row>
    <row r="31" spans="1:65" ht="18.75">
      <c r="A31" s="2">
        <v>44591</v>
      </c>
      <c r="B31" s="9">
        <v>261</v>
      </c>
      <c r="C31" s="10">
        <v>78.5</v>
      </c>
      <c r="D31" s="11">
        <v>0</v>
      </c>
      <c r="E31" s="12">
        <v>0</v>
      </c>
      <c r="F31" s="8">
        <f t="shared" si="0"/>
        <v>339.5</v>
      </c>
      <c r="J31" s="16" t="s">
        <v>34</v>
      </c>
      <c r="K31" s="21">
        <v>30</v>
      </c>
      <c r="L31" s="22">
        <v>1</v>
      </c>
      <c r="Q31" s="17" t="s">
        <v>71</v>
      </c>
      <c r="R31" s="23">
        <v>49.5</v>
      </c>
      <c r="AX31" s="39">
        <f>SUM(AX2:AX30)</f>
        <v>523.53</v>
      </c>
      <c r="AY31" s="39">
        <f>SUM(AY2:AY30)</f>
        <v>126</v>
      </c>
      <c r="AZ31" s="39">
        <f>SUM(AZ2:AZ30)</f>
        <v>68.510000000000005</v>
      </c>
      <c r="BA31" s="39">
        <f t="shared" ref="BA31:BM31" si="2">SUM(BA2:BA30)</f>
        <v>150.30000000000001</v>
      </c>
      <c r="BB31" s="39">
        <f t="shared" si="2"/>
        <v>76.3</v>
      </c>
      <c r="BC31" s="39">
        <f t="shared" si="2"/>
        <v>165</v>
      </c>
      <c r="BD31" s="39">
        <f t="shared" si="2"/>
        <v>63.82</v>
      </c>
      <c r="BE31" s="39">
        <f t="shared" si="2"/>
        <v>68.66</v>
      </c>
      <c r="BF31" s="39">
        <f t="shared" si="2"/>
        <v>0</v>
      </c>
      <c r="BG31" s="39">
        <f t="shared" si="2"/>
        <v>288.58999999999997</v>
      </c>
      <c r="BH31" s="39">
        <f t="shared" si="2"/>
        <v>229.82</v>
      </c>
      <c r="BI31" s="39">
        <f t="shared" si="2"/>
        <v>0</v>
      </c>
      <c r="BJ31" s="39">
        <f t="shared" si="2"/>
        <v>0</v>
      </c>
      <c r="BK31" s="39">
        <f t="shared" si="2"/>
        <v>24</v>
      </c>
      <c r="BL31" s="39">
        <f t="shared" si="2"/>
        <v>0</v>
      </c>
      <c r="BM31" s="39">
        <f t="shared" si="2"/>
        <v>0</v>
      </c>
    </row>
    <row r="32" spans="1:65">
      <c r="A32" s="2">
        <v>44592</v>
      </c>
      <c r="B32" s="13">
        <v>0</v>
      </c>
      <c r="C32" s="14">
        <v>0</v>
      </c>
      <c r="D32" s="13">
        <v>0</v>
      </c>
      <c r="E32" s="14">
        <v>0</v>
      </c>
      <c r="F32" s="15">
        <f t="shared" si="0"/>
        <v>0</v>
      </c>
      <c r="J32" s="16" t="s">
        <v>22</v>
      </c>
      <c r="K32" s="21">
        <v>28.5</v>
      </c>
      <c r="L32" s="22">
        <v>7</v>
      </c>
      <c r="Q32" s="17" t="s">
        <v>71</v>
      </c>
      <c r="R32" s="23">
        <v>6</v>
      </c>
    </row>
    <row r="33" spans="10:18">
      <c r="J33" s="16" t="s">
        <v>18</v>
      </c>
      <c r="K33" s="21">
        <v>27</v>
      </c>
      <c r="L33" s="22">
        <v>18</v>
      </c>
      <c r="Q33" s="17" t="s">
        <v>71</v>
      </c>
      <c r="R33" s="23">
        <v>24.5</v>
      </c>
    </row>
    <row r="34" spans="10:18">
      <c r="J34" s="16" t="s">
        <v>19</v>
      </c>
      <c r="K34" s="21">
        <v>27</v>
      </c>
      <c r="L34" s="22">
        <v>9</v>
      </c>
      <c r="Q34" s="17" t="s">
        <v>71</v>
      </c>
      <c r="R34" s="23">
        <v>1.5</v>
      </c>
    </row>
    <row r="35" spans="10:18">
      <c r="J35" s="16" t="s">
        <v>36</v>
      </c>
      <c r="K35" s="21">
        <v>27</v>
      </c>
      <c r="L35" s="22">
        <v>18</v>
      </c>
      <c r="Q35" s="17" t="s">
        <v>71</v>
      </c>
      <c r="R35" s="23">
        <v>34</v>
      </c>
    </row>
    <row r="36" spans="10:18">
      <c r="J36" s="16" t="s">
        <v>64</v>
      </c>
      <c r="K36" s="21">
        <v>27</v>
      </c>
      <c r="L36" s="22">
        <v>18</v>
      </c>
      <c r="Q36" s="17" t="s">
        <v>71</v>
      </c>
      <c r="R36" s="23">
        <v>1.5</v>
      </c>
    </row>
    <row r="37" spans="10:18">
      <c r="J37" s="16" t="s">
        <v>39</v>
      </c>
      <c r="K37" s="21">
        <v>21</v>
      </c>
      <c r="L37" s="22">
        <v>14</v>
      </c>
      <c r="Q37" s="17" t="s">
        <v>72</v>
      </c>
      <c r="R37" s="23">
        <v>24.5</v>
      </c>
    </row>
    <row r="38" spans="10:18">
      <c r="J38" s="16" t="s">
        <v>47</v>
      </c>
      <c r="K38" s="21">
        <v>21</v>
      </c>
      <c r="L38" s="22">
        <v>7</v>
      </c>
      <c r="Q38" s="17" t="s">
        <v>72</v>
      </c>
      <c r="R38" s="23">
        <v>23</v>
      </c>
    </row>
    <row r="39" spans="10:18">
      <c r="J39" s="16" t="s">
        <v>58</v>
      </c>
      <c r="K39" s="21">
        <v>21</v>
      </c>
      <c r="L39" s="22">
        <v>7</v>
      </c>
      <c r="Q39" s="17" t="s">
        <v>72</v>
      </c>
      <c r="R39" s="23">
        <v>26.5</v>
      </c>
    </row>
    <row r="40" spans="10:18">
      <c r="J40" s="16" t="s">
        <v>23</v>
      </c>
      <c r="K40" s="21">
        <v>20</v>
      </c>
      <c r="L40" s="22">
        <v>1</v>
      </c>
      <c r="Q40" s="17" t="s">
        <v>72</v>
      </c>
      <c r="R40" s="23">
        <v>23</v>
      </c>
    </row>
    <row r="41" spans="10:18">
      <c r="J41" s="16" t="s">
        <v>28</v>
      </c>
      <c r="K41" s="21">
        <v>20</v>
      </c>
      <c r="L41" s="22">
        <v>1</v>
      </c>
      <c r="Q41" s="17" t="s">
        <v>72</v>
      </c>
      <c r="R41" s="23">
        <v>1.5</v>
      </c>
    </row>
    <row r="42" spans="10:18">
      <c r="J42" s="16" t="s">
        <v>30</v>
      </c>
      <c r="K42" s="21">
        <v>20</v>
      </c>
      <c r="L42" s="22">
        <v>1</v>
      </c>
      <c r="Q42" s="17" t="s">
        <v>72</v>
      </c>
      <c r="R42" s="23">
        <v>9</v>
      </c>
    </row>
    <row r="43" spans="10:18">
      <c r="J43" s="16" t="s">
        <v>31</v>
      </c>
      <c r="K43" s="21">
        <v>20</v>
      </c>
      <c r="L43" s="22">
        <v>1</v>
      </c>
      <c r="Q43" s="17" t="s">
        <v>72</v>
      </c>
      <c r="R43" s="23">
        <v>29</v>
      </c>
    </row>
    <row r="44" spans="10:18">
      <c r="J44" s="16" t="s">
        <v>33</v>
      </c>
      <c r="K44" s="21">
        <v>20</v>
      </c>
      <c r="L44" s="22">
        <v>1</v>
      </c>
      <c r="Q44" s="17" t="s">
        <v>72</v>
      </c>
      <c r="R44" s="23">
        <v>6</v>
      </c>
    </row>
    <row r="45" spans="10:18">
      <c r="J45" s="16" t="s">
        <v>49</v>
      </c>
      <c r="K45" s="21">
        <v>20</v>
      </c>
      <c r="L45" s="22">
        <v>2</v>
      </c>
      <c r="Q45" s="17" t="s">
        <v>72</v>
      </c>
      <c r="R45" s="23">
        <v>28.5</v>
      </c>
    </row>
    <row r="46" spans="10:18">
      <c r="J46" s="16" t="s">
        <v>62</v>
      </c>
      <c r="K46" s="21">
        <v>18</v>
      </c>
      <c r="L46" s="22">
        <v>6</v>
      </c>
      <c r="Q46" s="17" t="s">
        <v>72</v>
      </c>
      <c r="R46" s="23">
        <v>23</v>
      </c>
    </row>
    <row r="47" spans="10:18">
      <c r="J47" s="16" t="s">
        <v>43</v>
      </c>
      <c r="K47" s="21">
        <v>16</v>
      </c>
      <c r="L47" s="22">
        <v>8</v>
      </c>
      <c r="Q47" s="17" t="s">
        <v>72</v>
      </c>
      <c r="R47" s="23">
        <v>6</v>
      </c>
    </row>
    <row r="48" spans="10:18">
      <c r="J48" s="16" t="s">
        <v>65</v>
      </c>
      <c r="K48" s="21">
        <v>16</v>
      </c>
      <c r="L48" s="22">
        <v>11</v>
      </c>
      <c r="Q48" s="17" t="s">
        <v>72</v>
      </c>
      <c r="R48" s="23">
        <v>3</v>
      </c>
    </row>
    <row r="49" spans="10:18">
      <c r="J49" s="16" t="s">
        <v>11</v>
      </c>
      <c r="K49" s="21">
        <v>12</v>
      </c>
      <c r="L49" s="22">
        <v>12</v>
      </c>
      <c r="Q49" s="17" t="s">
        <v>72</v>
      </c>
      <c r="R49" s="23">
        <v>10.5</v>
      </c>
    </row>
    <row r="50" spans="10:18">
      <c r="J50" s="16" t="s">
        <v>38</v>
      </c>
      <c r="K50" s="21">
        <v>9</v>
      </c>
      <c r="L50" s="22">
        <v>6</v>
      </c>
      <c r="Q50" s="17" t="s">
        <v>72</v>
      </c>
      <c r="R50" s="23">
        <v>2</v>
      </c>
    </row>
    <row r="51" spans="10:18">
      <c r="J51" s="16" t="s">
        <v>50</v>
      </c>
      <c r="K51" s="21">
        <v>8</v>
      </c>
      <c r="L51" s="22">
        <v>1</v>
      </c>
      <c r="Q51" s="17" t="s">
        <v>72</v>
      </c>
      <c r="R51" s="23">
        <v>45</v>
      </c>
    </row>
    <row r="52" spans="10:18">
      <c r="J52" s="16" t="s">
        <v>53</v>
      </c>
      <c r="K52" s="21">
        <v>7</v>
      </c>
      <c r="L52" s="22">
        <v>2</v>
      </c>
      <c r="Q52" s="17" t="s">
        <v>72</v>
      </c>
      <c r="R52" s="23">
        <v>26</v>
      </c>
    </row>
    <row r="53" spans="10:18">
      <c r="J53" s="16" t="s">
        <v>14</v>
      </c>
      <c r="K53" s="21">
        <v>6</v>
      </c>
      <c r="L53" s="22">
        <v>2</v>
      </c>
      <c r="Q53" s="17" t="s">
        <v>72</v>
      </c>
      <c r="R53" s="23">
        <v>6</v>
      </c>
    </row>
    <row r="54" spans="10:18">
      <c r="J54" s="16" t="s">
        <v>16</v>
      </c>
      <c r="K54" s="21">
        <v>6</v>
      </c>
      <c r="L54" s="22">
        <v>2</v>
      </c>
      <c r="Q54" s="17" t="s">
        <v>72</v>
      </c>
      <c r="R54" s="23">
        <v>4.5</v>
      </c>
    </row>
    <row r="55" spans="10:18">
      <c r="J55" s="16" t="s">
        <v>35</v>
      </c>
      <c r="K55" s="21">
        <v>6</v>
      </c>
      <c r="L55" s="22">
        <v>3</v>
      </c>
      <c r="Q55" s="17" t="s">
        <v>72</v>
      </c>
      <c r="R55" s="23">
        <v>20</v>
      </c>
    </row>
    <row r="56" spans="10:18">
      <c r="J56" s="16" t="s">
        <v>46</v>
      </c>
      <c r="K56" s="21">
        <v>6</v>
      </c>
      <c r="L56" s="22">
        <v>2</v>
      </c>
      <c r="Q56" s="17" t="s">
        <v>72</v>
      </c>
      <c r="R56" s="23">
        <v>23</v>
      </c>
    </row>
    <row r="57" spans="10:18">
      <c r="J57" s="16" t="s">
        <v>61</v>
      </c>
      <c r="K57" s="21">
        <v>6</v>
      </c>
      <c r="L57" s="22">
        <v>2</v>
      </c>
      <c r="Q57" s="17" t="s">
        <v>72</v>
      </c>
      <c r="R57" s="23">
        <v>3</v>
      </c>
    </row>
    <row r="58" spans="10:18">
      <c r="J58" s="16" t="s">
        <v>21</v>
      </c>
      <c r="K58" s="21">
        <v>3</v>
      </c>
      <c r="L58" s="22">
        <v>1</v>
      </c>
      <c r="Q58" s="17" t="s">
        <v>72</v>
      </c>
      <c r="R58" s="23">
        <v>26</v>
      </c>
    </row>
    <row r="59" spans="10:18">
      <c r="Q59" s="17" t="s">
        <v>72</v>
      </c>
      <c r="R59" s="23">
        <v>12</v>
      </c>
    </row>
    <row r="60" spans="10:18">
      <c r="Q60" s="17" t="s">
        <v>72</v>
      </c>
      <c r="R60" s="23">
        <v>3</v>
      </c>
    </row>
    <row r="61" spans="10:18">
      <c r="Q61" s="17" t="s">
        <v>72</v>
      </c>
      <c r="R61" s="23">
        <v>9</v>
      </c>
    </row>
    <row r="62" spans="10:18">
      <c r="Q62" s="17" t="s">
        <v>72</v>
      </c>
      <c r="R62" s="23">
        <v>29</v>
      </c>
    </row>
    <row r="63" spans="10:18">
      <c r="Q63" s="17" t="s">
        <v>72</v>
      </c>
      <c r="R63" s="23">
        <v>18</v>
      </c>
    </row>
    <row r="64" spans="10:18">
      <c r="Q64" s="17" t="s">
        <v>72</v>
      </c>
      <c r="R64" s="23">
        <v>7.5</v>
      </c>
    </row>
    <row r="65" spans="17:18">
      <c r="Q65" s="17" t="s">
        <v>73</v>
      </c>
      <c r="R65" s="23">
        <v>20</v>
      </c>
    </row>
    <row r="66" spans="17:18">
      <c r="Q66" s="17" t="s">
        <v>73</v>
      </c>
      <c r="R66" s="23">
        <v>25.5</v>
      </c>
    </row>
    <row r="67" spans="17:18">
      <c r="Q67" s="17" t="s">
        <v>73</v>
      </c>
      <c r="R67" s="23">
        <v>4</v>
      </c>
    </row>
    <row r="68" spans="17:18">
      <c r="Q68" s="17" t="s">
        <v>73</v>
      </c>
      <c r="R68" s="23">
        <v>20</v>
      </c>
    </row>
    <row r="69" spans="17:18">
      <c r="Q69" s="17" t="s">
        <v>73</v>
      </c>
      <c r="R69" s="23">
        <v>12</v>
      </c>
    </row>
    <row r="70" spans="17:18">
      <c r="Q70" s="17" t="s">
        <v>73</v>
      </c>
      <c r="R70" s="23">
        <v>9.5</v>
      </c>
    </row>
    <row r="71" spans="17:18">
      <c r="Q71" s="17" t="s">
        <v>73</v>
      </c>
      <c r="R71" s="23">
        <v>3</v>
      </c>
    </row>
    <row r="72" spans="17:18">
      <c r="Q72" s="17" t="s">
        <v>73</v>
      </c>
      <c r="R72" s="23">
        <v>15</v>
      </c>
    </row>
    <row r="73" spans="17:18">
      <c r="Q73" s="17" t="s">
        <v>73</v>
      </c>
      <c r="R73" s="23">
        <v>15</v>
      </c>
    </row>
    <row r="74" spans="17:18">
      <c r="Q74" s="17" t="s">
        <v>73</v>
      </c>
      <c r="R74" s="23">
        <v>20</v>
      </c>
    </row>
    <row r="75" spans="17:18">
      <c r="Q75" s="17" t="s">
        <v>73</v>
      </c>
      <c r="R75" s="23">
        <v>24.5</v>
      </c>
    </row>
    <row r="76" spans="17:18">
      <c r="Q76" s="17" t="s">
        <v>73</v>
      </c>
      <c r="R76" s="23">
        <v>18</v>
      </c>
    </row>
    <row r="77" spans="17:18">
      <c r="Q77" s="17" t="s">
        <v>73</v>
      </c>
      <c r="R77" s="23">
        <v>7.5</v>
      </c>
    </row>
    <row r="78" spans="17:18">
      <c r="Q78" s="17" t="s">
        <v>73</v>
      </c>
      <c r="R78" s="23">
        <v>20</v>
      </c>
    </row>
    <row r="79" spans="17:18">
      <c r="Q79" s="17" t="s">
        <v>73</v>
      </c>
      <c r="R79" s="23">
        <v>4.5</v>
      </c>
    </row>
    <row r="80" spans="17:18">
      <c r="Q80" s="17" t="s">
        <v>73</v>
      </c>
      <c r="R80" s="23">
        <v>43</v>
      </c>
    </row>
    <row r="81" spans="17:18">
      <c r="Q81" s="17" t="s">
        <v>73</v>
      </c>
      <c r="R81" s="23">
        <v>9</v>
      </c>
    </row>
    <row r="82" spans="17:18">
      <c r="Q82" s="17" t="s">
        <v>73</v>
      </c>
      <c r="R82" s="23">
        <v>8</v>
      </c>
    </row>
    <row r="83" spans="17:18">
      <c r="Q83" s="17" t="s">
        <v>73</v>
      </c>
      <c r="R83" s="23">
        <v>3</v>
      </c>
    </row>
    <row r="84" spans="17:18">
      <c r="Q84" s="17" t="s">
        <v>73</v>
      </c>
      <c r="R84" s="23">
        <v>18</v>
      </c>
    </row>
    <row r="85" spans="17:18">
      <c r="Q85" s="17" t="s">
        <v>73</v>
      </c>
      <c r="R85" s="23">
        <v>18</v>
      </c>
    </row>
    <row r="86" spans="17:18">
      <c r="Q86" s="17" t="s">
        <v>73</v>
      </c>
      <c r="R86" s="23">
        <v>33</v>
      </c>
    </row>
    <row r="87" spans="17:18">
      <c r="Q87" s="17" t="s">
        <v>73</v>
      </c>
      <c r="R87" s="23">
        <v>3</v>
      </c>
    </row>
    <row r="88" spans="17:18">
      <c r="Q88" s="17" t="s">
        <v>73</v>
      </c>
      <c r="R88" s="23">
        <v>24.5</v>
      </c>
    </row>
    <row r="89" spans="17:18">
      <c r="Q89" s="17" t="s">
        <v>73</v>
      </c>
      <c r="R89" s="23">
        <v>3</v>
      </c>
    </row>
    <row r="90" spans="17:18">
      <c r="Q90" s="17" t="s">
        <v>73</v>
      </c>
      <c r="R90" s="23">
        <v>6</v>
      </c>
    </row>
    <row r="91" spans="17:18">
      <c r="Q91" s="17" t="s">
        <v>73</v>
      </c>
      <c r="R91" s="23">
        <v>6</v>
      </c>
    </row>
    <row r="92" spans="17:18">
      <c r="Q92" s="17" t="s">
        <v>73</v>
      </c>
      <c r="R92" s="23">
        <v>23</v>
      </c>
    </row>
    <row r="93" spans="17:18">
      <c r="Q93" s="17" t="s">
        <v>73</v>
      </c>
      <c r="R93" s="23">
        <v>7.5</v>
      </c>
    </row>
    <row r="94" spans="17:18">
      <c r="Q94" s="17" t="s">
        <v>73</v>
      </c>
      <c r="R94" s="23">
        <v>9</v>
      </c>
    </row>
    <row r="95" spans="17:18">
      <c r="Q95" s="17" t="s">
        <v>73</v>
      </c>
      <c r="R95" s="23">
        <v>3</v>
      </c>
    </row>
    <row r="96" spans="17:18">
      <c r="Q96" s="17" t="s">
        <v>73</v>
      </c>
      <c r="R96" s="23">
        <v>40</v>
      </c>
    </row>
    <row r="97" spans="17:18">
      <c r="Q97" s="17" t="s">
        <v>73</v>
      </c>
      <c r="R97" s="23">
        <v>21.5</v>
      </c>
    </row>
    <row r="98" spans="17:18">
      <c r="Q98" s="17" t="s">
        <v>73</v>
      </c>
      <c r="R98" s="23">
        <v>23</v>
      </c>
    </row>
    <row r="99" spans="17:18">
      <c r="Q99" s="17" t="s">
        <v>73</v>
      </c>
      <c r="R99" s="23">
        <v>2</v>
      </c>
    </row>
    <row r="100" spans="17:18">
      <c r="Q100" s="17" t="s">
        <v>74</v>
      </c>
      <c r="R100" s="23">
        <v>15</v>
      </c>
    </row>
    <row r="101" spans="17:18">
      <c r="Q101" s="17" t="s">
        <v>74</v>
      </c>
      <c r="R101" s="23">
        <v>24.5</v>
      </c>
    </row>
    <row r="102" spans="17:18">
      <c r="Q102" s="17" t="s">
        <v>74</v>
      </c>
      <c r="R102" s="23">
        <v>21.5</v>
      </c>
    </row>
    <row r="103" spans="17:18">
      <c r="Q103" s="17" t="s">
        <v>74</v>
      </c>
      <c r="R103" s="23">
        <v>4.5</v>
      </c>
    </row>
    <row r="104" spans="17:18">
      <c r="Q104" s="17" t="s">
        <v>74</v>
      </c>
      <c r="R104" s="23">
        <v>28</v>
      </c>
    </row>
    <row r="105" spans="17:18">
      <c r="Q105" s="17" t="s">
        <v>74</v>
      </c>
      <c r="R105" s="23">
        <v>3</v>
      </c>
    </row>
    <row r="106" spans="17:18">
      <c r="Q106" s="17" t="s">
        <v>74</v>
      </c>
      <c r="R106" s="23">
        <v>6</v>
      </c>
    </row>
    <row r="107" spans="17:18">
      <c r="Q107" s="17" t="s">
        <v>74</v>
      </c>
      <c r="R107" s="23">
        <v>8.5</v>
      </c>
    </row>
    <row r="108" spans="17:18">
      <c r="Q108" s="17" t="s">
        <v>74</v>
      </c>
      <c r="R108" s="23">
        <v>28</v>
      </c>
    </row>
    <row r="109" spans="17:18">
      <c r="Q109" s="17" t="s">
        <v>74</v>
      </c>
      <c r="R109" s="23">
        <v>11</v>
      </c>
    </row>
    <row r="110" spans="17:18">
      <c r="Q110" s="17" t="s">
        <v>74</v>
      </c>
      <c r="R110" s="23">
        <v>1.5</v>
      </c>
    </row>
    <row r="111" spans="17:18">
      <c r="Q111" s="17" t="s">
        <v>74</v>
      </c>
      <c r="R111" s="23">
        <v>16</v>
      </c>
    </row>
    <row r="112" spans="17:18">
      <c r="Q112" s="17" t="s">
        <v>74</v>
      </c>
      <c r="R112" s="23">
        <v>7.5</v>
      </c>
    </row>
    <row r="113" spans="17:18">
      <c r="Q113" s="17" t="s">
        <v>74</v>
      </c>
      <c r="R113" s="23">
        <v>10.5</v>
      </c>
    </row>
    <row r="114" spans="17:18">
      <c r="Q114" s="17" t="s">
        <v>74</v>
      </c>
      <c r="R114" s="23">
        <v>54.5</v>
      </c>
    </row>
    <row r="115" spans="17:18">
      <c r="Q115" s="17" t="s">
        <v>74</v>
      </c>
      <c r="R115" s="23">
        <v>20</v>
      </c>
    </row>
    <row r="116" spans="17:18">
      <c r="Q116" s="17" t="s">
        <v>74</v>
      </c>
      <c r="R116" s="23">
        <v>6</v>
      </c>
    </row>
    <row r="117" spans="17:18">
      <c r="Q117" s="17" t="s">
        <v>74</v>
      </c>
      <c r="R117" s="23">
        <v>13</v>
      </c>
    </row>
    <row r="118" spans="17:18">
      <c r="Q118" s="17" t="s">
        <v>74</v>
      </c>
      <c r="R118" s="23">
        <v>11</v>
      </c>
    </row>
    <row r="119" spans="17:18">
      <c r="Q119" s="17" t="s">
        <v>74</v>
      </c>
      <c r="R119" s="23">
        <v>3</v>
      </c>
    </row>
    <row r="120" spans="17:18">
      <c r="Q120" s="17" t="s">
        <v>74</v>
      </c>
      <c r="R120" s="23">
        <v>9</v>
      </c>
    </row>
    <row r="121" spans="17:18">
      <c r="Q121" s="17" t="s">
        <v>74</v>
      </c>
      <c r="R121" s="23">
        <v>3</v>
      </c>
    </row>
    <row r="122" spans="17:18">
      <c r="Q122" s="17" t="s">
        <v>74</v>
      </c>
      <c r="R122" s="23">
        <v>3</v>
      </c>
    </row>
    <row r="123" spans="17:18">
      <c r="Q123" s="17" t="s">
        <v>74</v>
      </c>
      <c r="R123" s="23">
        <v>3</v>
      </c>
    </row>
    <row r="124" spans="17:18">
      <c r="Q124" s="17" t="s">
        <v>74</v>
      </c>
      <c r="R124" s="23">
        <v>24.5</v>
      </c>
    </row>
    <row r="125" spans="17:18">
      <c r="Q125" s="17" t="s">
        <v>74</v>
      </c>
      <c r="R125" s="23">
        <v>20</v>
      </c>
    </row>
    <row r="126" spans="17:18">
      <c r="Q126" s="17" t="s">
        <v>74</v>
      </c>
      <c r="R126" s="23">
        <v>11</v>
      </c>
    </row>
    <row r="127" spans="17:18">
      <c r="Q127" s="17" t="s">
        <v>74</v>
      </c>
      <c r="R127" s="23">
        <v>38</v>
      </c>
    </row>
    <row r="128" spans="17:18">
      <c r="Q128" s="17" t="s">
        <v>74</v>
      </c>
      <c r="R128" s="23">
        <v>7.5</v>
      </c>
    </row>
    <row r="129" spans="17:18">
      <c r="Q129" s="17" t="s">
        <v>74</v>
      </c>
      <c r="R129" s="23">
        <v>9</v>
      </c>
    </row>
    <row r="130" spans="17:18">
      <c r="Q130" s="17" t="s">
        <v>74</v>
      </c>
      <c r="R130" s="23">
        <v>42</v>
      </c>
    </row>
    <row r="131" spans="17:18">
      <c r="Q131" s="17" t="s">
        <v>74</v>
      </c>
      <c r="R131" s="23">
        <v>3</v>
      </c>
    </row>
    <row r="132" spans="17:18">
      <c r="Q132" s="17" t="s">
        <v>74</v>
      </c>
      <c r="R132" s="23">
        <v>3</v>
      </c>
    </row>
    <row r="133" spans="17:18">
      <c r="Q133" s="17" t="s">
        <v>74</v>
      </c>
      <c r="R133" s="23">
        <v>27</v>
      </c>
    </row>
    <row r="134" spans="17:18">
      <c r="Q134" s="17" t="s">
        <v>74</v>
      </c>
      <c r="R134" s="23">
        <v>50</v>
      </c>
    </row>
    <row r="135" spans="17:18">
      <c r="Q135" s="17" t="s">
        <v>74</v>
      </c>
      <c r="R135" s="23">
        <v>12</v>
      </c>
    </row>
    <row r="136" spans="17:18">
      <c r="Q136" s="17" t="s">
        <v>74</v>
      </c>
      <c r="R136" s="23">
        <v>15</v>
      </c>
    </row>
    <row r="137" spans="17:18">
      <c r="Q137" s="17" t="s">
        <v>74</v>
      </c>
      <c r="R137" s="23">
        <v>27.5</v>
      </c>
    </row>
    <row r="138" spans="17:18">
      <c r="Q138" s="17" t="s">
        <v>74</v>
      </c>
      <c r="R138" s="23">
        <v>7.5</v>
      </c>
    </row>
    <row r="139" spans="17:18">
      <c r="Q139" s="17" t="s">
        <v>74</v>
      </c>
      <c r="R139" s="23">
        <v>15</v>
      </c>
    </row>
    <row r="140" spans="17:18">
      <c r="Q140" s="17" t="s">
        <v>74</v>
      </c>
      <c r="R140" s="23">
        <v>3.5</v>
      </c>
    </row>
    <row r="141" spans="17:18">
      <c r="Q141" s="17" t="s">
        <v>74</v>
      </c>
      <c r="R141" s="23">
        <v>41.5</v>
      </c>
    </row>
    <row r="142" spans="17:18">
      <c r="Q142" s="17" t="s">
        <v>74</v>
      </c>
      <c r="R142" s="23">
        <v>40</v>
      </c>
    </row>
    <row r="143" spans="17:18">
      <c r="Q143" s="17" t="s">
        <v>74</v>
      </c>
      <c r="R143" s="23">
        <v>7.5</v>
      </c>
    </row>
    <row r="144" spans="17:18">
      <c r="Q144" s="17" t="s">
        <v>74</v>
      </c>
      <c r="R144" s="23">
        <v>22</v>
      </c>
    </row>
    <row r="145" spans="17:18">
      <c r="Q145" s="17" t="s">
        <v>74</v>
      </c>
      <c r="R145" s="23">
        <v>1</v>
      </c>
    </row>
    <row r="146" spans="17:18">
      <c r="Q146" s="17" t="s">
        <v>74</v>
      </c>
      <c r="R146" s="23">
        <v>20</v>
      </c>
    </row>
    <row r="147" spans="17:18">
      <c r="Q147" s="17" t="s">
        <v>74</v>
      </c>
      <c r="R147" s="23">
        <v>40.5</v>
      </c>
    </row>
    <row r="148" spans="17:18">
      <c r="Q148" s="17" t="s">
        <v>74</v>
      </c>
      <c r="R148" s="23">
        <v>10.5</v>
      </c>
    </row>
    <row r="149" spans="17:18">
      <c r="Q149" s="17" t="s">
        <v>74</v>
      </c>
      <c r="R149" s="23">
        <v>6</v>
      </c>
    </row>
    <row r="150" spans="17:18">
      <c r="Q150" s="17" t="s">
        <v>74</v>
      </c>
      <c r="R150" s="23">
        <v>23</v>
      </c>
    </row>
    <row r="151" spans="17:18">
      <c r="Q151" s="17" t="s">
        <v>74</v>
      </c>
      <c r="R151" s="23">
        <v>36</v>
      </c>
    </row>
    <row r="152" spans="17:18">
      <c r="Q152" s="17" t="s">
        <v>74</v>
      </c>
      <c r="R152" s="23">
        <v>4.5</v>
      </c>
    </row>
    <row r="153" spans="17:18">
      <c r="Q153" s="17" t="s">
        <v>74</v>
      </c>
      <c r="R153" s="23">
        <v>9</v>
      </c>
    </row>
    <row r="154" spans="17:18">
      <c r="Q154" s="17" t="s">
        <v>74</v>
      </c>
      <c r="R154" s="23">
        <v>18</v>
      </c>
    </row>
    <row r="155" spans="17:18">
      <c r="Q155" s="17" t="s">
        <v>74</v>
      </c>
      <c r="R155" s="23">
        <v>23</v>
      </c>
    </row>
    <row r="156" spans="17:18">
      <c r="Q156" s="17" t="s">
        <v>74</v>
      </c>
      <c r="R156" s="23">
        <v>21</v>
      </c>
    </row>
    <row r="157" spans="17:18">
      <c r="Q157" s="17" t="s">
        <v>74</v>
      </c>
      <c r="R157" s="23">
        <v>9</v>
      </c>
    </row>
    <row r="158" spans="17:18">
      <c r="Q158" s="17" t="s">
        <v>74</v>
      </c>
      <c r="R158" s="23">
        <v>20</v>
      </c>
    </row>
    <row r="159" spans="17:18">
      <c r="Q159" s="17" t="s">
        <v>74</v>
      </c>
      <c r="R159" s="23">
        <v>5.5</v>
      </c>
    </row>
    <row r="160" spans="17:18">
      <c r="Q160" s="17" t="s">
        <v>74</v>
      </c>
      <c r="R160" s="23">
        <v>1.5</v>
      </c>
    </row>
    <row r="161" spans="17:18">
      <c r="Q161" s="17" t="s">
        <v>74</v>
      </c>
      <c r="R161" s="23">
        <v>3</v>
      </c>
    </row>
    <row r="162" spans="17:18">
      <c r="Q162" s="17" t="s">
        <v>75</v>
      </c>
      <c r="R162" s="23">
        <v>27.5</v>
      </c>
    </row>
    <row r="163" spans="17:18">
      <c r="Q163" s="17" t="s">
        <v>75</v>
      </c>
      <c r="R163" s="23">
        <v>25</v>
      </c>
    </row>
    <row r="164" spans="17:18">
      <c r="Q164" s="17" t="s">
        <v>75</v>
      </c>
      <c r="R164" s="23">
        <v>4</v>
      </c>
    </row>
    <row r="165" spans="17:18">
      <c r="Q165" s="17" t="s">
        <v>75</v>
      </c>
      <c r="R165" s="23">
        <v>76</v>
      </c>
    </row>
    <row r="166" spans="17:18">
      <c r="Q166" s="17" t="s">
        <v>75</v>
      </c>
      <c r="R166" s="23">
        <v>66</v>
      </c>
    </row>
    <row r="167" spans="17:18">
      <c r="Q167" s="17" t="s">
        <v>75</v>
      </c>
      <c r="R167" s="23">
        <v>32</v>
      </c>
    </row>
    <row r="168" spans="17:18">
      <c r="Q168" s="17" t="s">
        <v>75</v>
      </c>
      <c r="R168" s="23">
        <v>25</v>
      </c>
    </row>
    <row r="169" spans="17:18">
      <c r="Q169" s="17" t="s">
        <v>75</v>
      </c>
      <c r="R169" s="23">
        <v>24.5</v>
      </c>
    </row>
    <row r="170" spans="17:18">
      <c r="Q170" s="17" t="s">
        <v>75</v>
      </c>
      <c r="R170" s="23">
        <v>3</v>
      </c>
    </row>
    <row r="171" spans="17:18">
      <c r="Q171" s="17" t="s">
        <v>75</v>
      </c>
      <c r="R171" s="23">
        <v>6</v>
      </c>
    </row>
    <row r="172" spans="17:18">
      <c r="Q172" s="17" t="s">
        <v>75</v>
      </c>
      <c r="R172" s="23">
        <v>22</v>
      </c>
    </row>
    <row r="173" spans="17:18">
      <c r="Q173" s="17" t="s">
        <v>75</v>
      </c>
      <c r="R173" s="23">
        <v>15</v>
      </c>
    </row>
    <row r="174" spans="17:18">
      <c r="Q174" s="17" t="s">
        <v>75</v>
      </c>
      <c r="R174" s="23">
        <v>10</v>
      </c>
    </row>
    <row r="175" spans="17:18">
      <c r="Q175" s="17" t="s">
        <v>75</v>
      </c>
      <c r="R175" s="23">
        <v>3</v>
      </c>
    </row>
    <row r="176" spans="17:18">
      <c r="Q176" s="17" t="s">
        <v>75</v>
      </c>
      <c r="R176" s="23">
        <v>20</v>
      </c>
    </row>
    <row r="177" spans="17:18">
      <c r="Q177" s="17" t="s">
        <v>75</v>
      </c>
      <c r="R177" s="23">
        <v>3</v>
      </c>
    </row>
    <row r="178" spans="17:18">
      <c r="Q178" s="17" t="s">
        <v>75</v>
      </c>
      <c r="R178" s="23">
        <v>10.5</v>
      </c>
    </row>
    <row r="179" spans="17:18">
      <c r="Q179" s="17" t="s">
        <v>75</v>
      </c>
      <c r="R179" s="23">
        <v>6</v>
      </c>
    </row>
    <row r="180" spans="17:18">
      <c r="Q180" s="17" t="s">
        <v>75</v>
      </c>
      <c r="R180" s="23">
        <v>9</v>
      </c>
    </row>
    <row r="181" spans="17:18">
      <c r="Q181" s="17" t="s">
        <v>75</v>
      </c>
      <c r="R181" s="23">
        <v>40.5</v>
      </c>
    </row>
    <row r="182" spans="17:18">
      <c r="Q182" s="17" t="s">
        <v>75</v>
      </c>
      <c r="R182" s="23">
        <v>24.5</v>
      </c>
    </row>
    <row r="183" spans="17:18">
      <c r="Q183" s="17" t="s">
        <v>75</v>
      </c>
      <c r="R183" s="23">
        <v>23</v>
      </c>
    </row>
    <row r="184" spans="17:18">
      <c r="Q184" s="17" t="s">
        <v>75</v>
      </c>
      <c r="R184" s="23">
        <v>3</v>
      </c>
    </row>
    <row r="185" spans="17:18">
      <c r="Q185" s="17" t="s">
        <v>75</v>
      </c>
      <c r="R185" s="23">
        <v>13</v>
      </c>
    </row>
    <row r="186" spans="17:18">
      <c r="Q186" s="17" t="s">
        <v>75</v>
      </c>
      <c r="R186" s="23">
        <v>1.5</v>
      </c>
    </row>
    <row r="187" spans="17:18">
      <c r="Q187" s="17" t="s">
        <v>75</v>
      </c>
      <c r="R187" s="23">
        <v>23</v>
      </c>
    </row>
    <row r="188" spans="17:18">
      <c r="Q188" s="17" t="s">
        <v>75</v>
      </c>
      <c r="R188" s="23">
        <v>20</v>
      </c>
    </row>
    <row r="189" spans="17:18">
      <c r="Q189" s="17" t="s">
        <v>75</v>
      </c>
      <c r="R189" s="23">
        <v>7.5</v>
      </c>
    </row>
    <row r="190" spans="17:18">
      <c r="Q190" s="17" t="s">
        <v>75</v>
      </c>
      <c r="R190" s="23">
        <v>6.5</v>
      </c>
    </row>
    <row r="191" spans="17:18">
      <c r="Q191" s="17" t="s">
        <v>75</v>
      </c>
      <c r="R191" s="23">
        <v>8</v>
      </c>
    </row>
    <row r="192" spans="17:18">
      <c r="Q192" s="17" t="s">
        <v>75</v>
      </c>
      <c r="R192" s="23">
        <v>23</v>
      </c>
    </row>
    <row r="193" spans="17:18">
      <c r="Q193" s="17" t="s">
        <v>75</v>
      </c>
      <c r="R193" s="23">
        <v>20</v>
      </c>
    </row>
    <row r="194" spans="17:18">
      <c r="Q194" s="17" t="s">
        <v>75</v>
      </c>
      <c r="R194" s="23">
        <v>9.5</v>
      </c>
    </row>
    <row r="195" spans="17:18">
      <c r="Q195" s="17" t="s">
        <v>75</v>
      </c>
      <c r="R195" s="23">
        <v>3</v>
      </c>
    </row>
    <row r="196" spans="17:18">
      <c r="Q196" s="17" t="s">
        <v>75</v>
      </c>
      <c r="R196" s="23">
        <v>25</v>
      </c>
    </row>
    <row r="197" spans="17:18">
      <c r="Q197" s="17" t="s">
        <v>75</v>
      </c>
      <c r="R197" s="23">
        <v>12</v>
      </c>
    </row>
    <row r="198" spans="17:18">
      <c r="Q198" s="17" t="s">
        <v>75</v>
      </c>
      <c r="R198" s="23">
        <v>33.5</v>
      </c>
    </row>
    <row r="199" spans="17:18">
      <c r="Q199" s="17" t="s">
        <v>75</v>
      </c>
      <c r="R199" s="23">
        <v>20</v>
      </c>
    </row>
    <row r="200" spans="17:18">
      <c r="Q200" s="17" t="s">
        <v>75</v>
      </c>
      <c r="R200" s="23">
        <v>26</v>
      </c>
    </row>
    <row r="201" spans="17:18">
      <c r="Q201" s="17" t="s">
        <v>75</v>
      </c>
      <c r="R201" s="23">
        <v>24.5</v>
      </c>
    </row>
    <row r="202" spans="17:18">
      <c r="Q202" s="17" t="s">
        <v>75</v>
      </c>
      <c r="R202" s="23">
        <v>21.5</v>
      </c>
    </row>
    <row r="203" spans="17:18">
      <c r="Q203" s="17" t="s">
        <v>75</v>
      </c>
      <c r="R203" s="23">
        <v>6</v>
      </c>
    </row>
    <row r="204" spans="17:18">
      <c r="Q204" s="17" t="s">
        <v>75</v>
      </c>
      <c r="R204" s="23">
        <v>20</v>
      </c>
    </row>
    <row r="205" spans="17:18">
      <c r="Q205" s="17" t="s">
        <v>75</v>
      </c>
      <c r="R205" s="23">
        <v>23</v>
      </c>
    </row>
    <row r="206" spans="17:18">
      <c r="Q206" s="17" t="s">
        <v>75</v>
      </c>
      <c r="R206" s="23">
        <v>23</v>
      </c>
    </row>
    <row r="207" spans="17:18">
      <c r="Q207" s="17" t="s">
        <v>75</v>
      </c>
      <c r="R207" s="23">
        <v>15</v>
      </c>
    </row>
    <row r="208" spans="17:18">
      <c r="Q208" s="17" t="s">
        <v>75</v>
      </c>
      <c r="R208" s="23">
        <v>24.5</v>
      </c>
    </row>
    <row r="209" spans="17:18">
      <c r="Q209" s="17" t="s">
        <v>75</v>
      </c>
      <c r="R209" s="23">
        <v>45</v>
      </c>
    </row>
    <row r="210" spans="17:18">
      <c r="Q210" s="17" t="s">
        <v>75</v>
      </c>
      <c r="R210" s="23">
        <v>24.5</v>
      </c>
    </row>
    <row r="211" spans="17:18">
      <c r="Q211" s="17" t="s">
        <v>75</v>
      </c>
      <c r="R211" s="23">
        <v>3</v>
      </c>
    </row>
    <row r="212" spans="17:18">
      <c r="Q212" s="17" t="s">
        <v>75</v>
      </c>
      <c r="R212" s="23">
        <v>12</v>
      </c>
    </row>
    <row r="213" spans="17:18">
      <c r="Q213" s="17" t="s">
        <v>75</v>
      </c>
      <c r="R213" s="23">
        <v>2</v>
      </c>
    </row>
    <row r="214" spans="17:18">
      <c r="Q214" s="17" t="s">
        <v>75</v>
      </c>
      <c r="R214" s="23">
        <v>38</v>
      </c>
    </row>
    <row r="215" spans="17:18">
      <c r="Q215" s="17" t="s">
        <v>75</v>
      </c>
      <c r="R215" s="23">
        <v>20</v>
      </c>
    </row>
    <row r="216" spans="17:18">
      <c r="Q216" s="17" t="s">
        <v>75</v>
      </c>
      <c r="R216" s="23">
        <v>9</v>
      </c>
    </row>
    <row r="217" spans="17:18">
      <c r="Q217" s="17" t="s">
        <v>75</v>
      </c>
      <c r="R217" s="23">
        <v>28</v>
      </c>
    </row>
    <row r="218" spans="17:18">
      <c r="Q218" s="17" t="s">
        <v>75</v>
      </c>
      <c r="R218" s="23">
        <v>4.5</v>
      </c>
    </row>
    <row r="219" spans="17:18">
      <c r="Q219" s="17" t="s">
        <v>75</v>
      </c>
      <c r="R219" s="23">
        <v>23</v>
      </c>
    </row>
    <row r="220" spans="17:18">
      <c r="Q220" s="17" t="s">
        <v>75</v>
      </c>
      <c r="R220" s="23">
        <v>3</v>
      </c>
    </row>
    <row r="221" spans="17:18">
      <c r="Q221" s="17" t="s">
        <v>75</v>
      </c>
      <c r="R221" s="23">
        <v>24</v>
      </c>
    </row>
    <row r="222" spans="17:18">
      <c r="Q222" s="17" t="s">
        <v>75</v>
      </c>
      <c r="R222" s="23">
        <v>23</v>
      </c>
    </row>
    <row r="223" spans="17:18">
      <c r="Q223" s="17" t="s">
        <v>75</v>
      </c>
      <c r="R223" s="23">
        <v>20</v>
      </c>
    </row>
    <row r="224" spans="17:18">
      <c r="Q224" s="17" t="s">
        <v>75</v>
      </c>
      <c r="R224" s="23">
        <v>23</v>
      </c>
    </row>
    <row r="225" spans="17:18">
      <c r="Q225" s="17" t="s">
        <v>75</v>
      </c>
      <c r="R225" s="23">
        <v>3</v>
      </c>
    </row>
    <row r="226" spans="17:18">
      <c r="Q226" s="17" t="s">
        <v>75</v>
      </c>
      <c r="R226" s="23">
        <v>9</v>
      </c>
    </row>
    <row r="227" spans="17:18">
      <c r="Q227" s="17" t="s">
        <v>75</v>
      </c>
      <c r="R227" s="23">
        <v>20</v>
      </c>
    </row>
    <row r="228" spans="17:18">
      <c r="Q228" s="17" t="s">
        <v>75</v>
      </c>
      <c r="R228" s="23">
        <v>20</v>
      </c>
    </row>
    <row r="229" spans="17:18">
      <c r="Q229" s="17" t="s">
        <v>75</v>
      </c>
      <c r="R229" s="23">
        <v>2</v>
      </c>
    </row>
    <row r="230" spans="17:18">
      <c r="Q230" s="17" t="s">
        <v>75</v>
      </c>
      <c r="R230" s="23">
        <v>3</v>
      </c>
    </row>
    <row r="231" spans="17:18">
      <c r="Q231" s="17" t="s">
        <v>75</v>
      </c>
      <c r="R231" s="23">
        <v>23</v>
      </c>
    </row>
    <row r="232" spans="17:18">
      <c r="Q232" s="17" t="s">
        <v>75</v>
      </c>
      <c r="R232" s="23">
        <v>2</v>
      </c>
    </row>
    <row r="233" spans="17:18">
      <c r="Q233" s="17" t="s">
        <v>75</v>
      </c>
      <c r="R233" s="23">
        <v>13.5</v>
      </c>
    </row>
    <row r="234" spans="17:18">
      <c r="Q234" s="17" t="s">
        <v>75</v>
      </c>
      <c r="R234" s="23">
        <v>18</v>
      </c>
    </row>
    <row r="235" spans="17:18">
      <c r="Q235" s="17" t="s">
        <v>75</v>
      </c>
      <c r="R235" s="23">
        <v>12</v>
      </c>
    </row>
    <row r="236" spans="17:18">
      <c r="Q236" s="17" t="s">
        <v>75</v>
      </c>
      <c r="R236" s="23">
        <v>3</v>
      </c>
    </row>
    <row r="237" spans="17:18">
      <c r="Q237" s="17" t="s">
        <v>75</v>
      </c>
      <c r="R237" s="23">
        <v>20</v>
      </c>
    </row>
    <row r="238" spans="17:18">
      <c r="Q238" s="17" t="s">
        <v>75</v>
      </c>
      <c r="R238" s="23">
        <v>10.5</v>
      </c>
    </row>
    <row r="239" spans="17:18">
      <c r="Q239" s="17" t="s">
        <v>75</v>
      </c>
      <c r="R239" s="23">
        <v>2</v>
      </c>
    </row>
    <row r="240" spans="17:18">
      <c r="Q240" s="17" t="s">
        <v>75</v>
      </c>
      <c r="R240" s="23">
        <v>28.5</v>
      </c>
    </row>
    <row r="241" spans="17:18">
      <c r="Q241" s="17" t="s">
        <v>75</v>
      </c>
      <c r="R241" s="23">
        <v>29</v>
      </c>
    </row>
    <row r="242" spans="17:18">
      <c r="Q242" s="17" t="s">
        <v>75</v>
      </c>
      <c r="R242" s="23">
        <v>33</v>
      </c>
    </row>
    <row r="243" spans="17:18">
      <c r="Q243" s="17" t="s">
        <v>75</v>
      </c>
      <c r="R243" s="23">
        <v>20</v>
      </c>
    </row>
    <row r="244" spans="17:18">
      <c r="Q244" s="17" t="s">
        <v>75</v>
      </c>
      <c r="R244" s="23">
        <v>18</v>
      </c>
    </row>
    <row r="245" spans="17:18">
      <c r="Q245" s="17" t="s">
        <v>75</v>
      </c>
      <c r="R245" s="23">
        <v>20</v>
      </c>
    </row>
    <row r="246" spans="17:18">
      <c r="Q246" s="17" t="s">
        <v>75</v>
      </c>
      <c r="R246" s="23">
        <v>16</v>
      </c>
    </row>
    <row r="247" spans="17:18">
      <c r="Q247" s="17" t="s">
        <v>75</v>
      </c>
      <c r="R247" s="23">
        <v>6</v>
      </c>
    </row>
    <row r="248" spans="17:18">
      <c r="Q248" s="17" t="s">
        <v>75</v>
      </c>
      <c r="R248" s="23">
        <v>18.5</v>
      </c>
    </row>
    <row r="249" spans="17:18">
      <c r="Q249" s="17" t="s">
        <v>75</v>
      </c>
      <c r="R249" s="23">
        <v>14</v>
      </c>
    </row>
    <row r="250" spans="17:18">
      <c r="Q250" s="17" t="s">
        <v>75</v>
      </c>
      <c r="R250" s="23">
        <v>24.5</v>
      </c>
    </row>
    <row r="251" spans="17:18">
      <c r="Q251" s="17" t="s">
        <v>75</v>
      </c>
      <c r="R251" s="23">
        <v>14</v>
      </c>
    </row>
    <row r="252" spans="17:18">
      <c r="Q252" s="17" t="s">
        <v>75</v>
      </c>
      <c r="R252" s="23">
        <v>6</v>
      </c>
    </row>
    <row r="253" spans="17:18">
      <c r="Q253" s="17" t="s">
        <v>75</v>
      </c>
      <c r="R253" s="23">
        <v>23</v>
      </c>
    </row>
    <row r="254" spans="17:18">
      <c r="Q254" s="17" t="s">
        <v>75</v>
      </c>
      <c r="R254" s="23">
        <v>20</v>
      </c>
    </row>
    <row r="255" spans="17:18">
      <c r="Q255" s="17" t="s">
        <v>75</v>
      </c>
      <c r="R255" s="23">
        <v>3</v>
      </c>
    </row>
    <row r="256" spans="17:18">
      <c r="Q256" s="17" t="s">
        <v>75</v>
      </c>
      <c r="R256" s="23">
        <v>5</v>
      </c>
    </row>
    <row r="257" spans="17:18">
      <c r="Q257" s="17" t="s">
        <v>75</v>
      </c>
      <c r="R257" s="23">
        <v>50</v>
      </c>
    </row>
    <row r="258" spans="17:18">
      <c r="Q258" s="17" t="s">
        <v>75</v>
      </c>
      <c r="R258" s="23">
        <v>21.5</v>
      </c>
    </row>
    <row r="259" spans="17:18">
      <c r="Q259" s="17" t="s">
        <v>75</v>
      </c>
      <c r="R259" s="23">
        <v>20</v>
      </c>
    </row>
    <row r="260" spans="17:18">
      <c r="Q260" s="17" t="s">
        <v>75</v>
      </c>
      <c r="R260" s="23">
        <v>15</v>
      </c>
    </row>
    <row r="261" spans="17:18">
      <c r="Q261" s="17" t="s">
        <v>75</v>
      </c>
      <c r="R261" s="23">
        <v>32</v>
      </c>
    </row>
    <row r="262" spans="17:18">
      <c r="Q262" s="17" t="s">
        <v>75</v>
      </c>
      <c r="R262" s="23">
        <v>27</v>
      </c>
    </row>
    <row r="263" spans="17:18">
      <c r="Q263" s="17" t="s">
        <v>75</v>
      </c>
      <c r="R263" s="23">
        <v>6</v>
      </c>
    </row>
    <row r="264" spans="17:18">
      <c r="Q264" s="17" t="s">
        <v>75</v>
      </c>
      <c r="R264" s="23">
        <v>15</v>
      </c>
    </row>
    <row r="265" spans="17:18">
      <c r="Q265" s="17" t="s">
        <v>76</v>
      </c>
      <c r="R265" s="23">
        <v>11</v>
      </c>
    </row>
    <row r="266" spans="17:18">
      <c r="Q266" s="17" t="s">
        <v>76</v>
      </c>
      <c r="R266" s="23">
        <v>31.5</v>
      </c>
    </row>
    <row r="267" spans="17:18">
      <c r="Q267" s="17" t="s">
        <v>76</v>
      </c>
      <c r="R267" s="23">
        <v>13.5</v>
      </c>
    </row>
    <row r="268" spans="17:18">
      <c r="Q268" s="17" t="s">
        <v>76</v>
      </c>
      <c r="R268" s="23">
        <v>21.5</v>
      </c>
    </row>
    <row r="269" spans="17:18">
      <c r="Q269" s="17" t="s">
        <v>76</v>
      </c>
      <c r="R269" s="23">
        <v>24.5</v>
      </c>
    </row>
    <row r="270" spans="17:18">
      <c r="Q270" s="17" t="s">
        <v>76</v>
      </c>
      <c r="R270" s="23">
        <v>1.5</v>
      </c>
    </row>
    <row r="271" spans="17:18">
      <c r="Q271" s="17" t="s">
        <v>76</v>
      </c>
      <c r="R271" s="23">
        <v>4.5</v>
      </c>
    </row>
    <row r="272" spans="17:18">
      <c r="Q272" s="17" t="s">
        <v>76</v>
      </c>
      <c r="R272" s="23">
        <v>14</v>
      </c>
    </row>
    <row r="273" spans="17:18">
      <c r="Q273" s="17" t="s">
        <v>76</v>
      </c>
      <c r="R273" s="23">
        <v>27.5</v>
      </c>
    </row>
    <row r="274" spans="17:18">
      <c r="Q274" s="17" t="s">
        <v>76</v>
      </c>
      <c r="R274" s="23">
        <v>7.5</v>
      </c>
    </row>
    <row r="275" spans="17:18">
      <c r="Q275" s="17" t="s">
        <v>76</v>
      </c>
      <c r="R275" s="23">
        <v>11</v>
      </c>
    </row>
    <row r="276" spans="17:18">
      <c r="Q276" s="17" t="s">
        <v>76</v>
      </c>
      <c r="R276" s="23">
        <v>20</v>
      </c>
    </row>
    <row r="277" spans="17:18">
      <c r="Q277" s="17" t="s">
        <v>76</v>
      </c>
      <c r="R277" s="23">
        <v>23</v>
      </c>
    </row>
    <row r="278" spans="17:18">
      <c r="Q278" s="17" t="s">
        <v>76</v>
      </c>
      <c r="R278" s="23">
        <v>20</v>
      </c>
    </row>
    <row r="279" spans="17:18">
      <c r="Q279" s="17" t="s">
        <v>76</v>
      </c>
      <c r="R279" s="23">
        <v>3</v>
      </c>
    </row>
    <row r="280" spans="17:18">
      <c r="Q280" s="17" t="s">
        <v>76</v>
      </c>
      <c r="R280" s="23">
        <v>7.5</v>
      </c>
    </row>
    <row r="281" spans="17:18">
      <c r="Q281" s="17" t="s">
        <v>76</v>
      </c>
      <c r="R281" s="23">
        <v>12.5</v>
      </c>
    </row>
    <row r="282" spans="17:18">
      <c r="Q282" s="17" t="s">
        <v>76</v>
      </c>
      <c r="R282" s="23">
        <v>30.5</v>
      </c>
    </row>
    <row r="283" spans="17:18">
      <c r="Q283" s="17" t="s">
        <v>76</v>
      </c>
      <c r="R283" s="23">
        <v>23</v>
      </c>
    </row>
    <row r="284" spans="17:18">
      <c r="Q284" s="17" t="s">
        <v>76</v>
      </c>
      <c r="R284" s="23">
        <v>12</v>
      </c>
    </row>
    <row r="285" spans="17:18">
      <c r="Q285" s="17" t="s">
        <v>76</v>
      </c>
      <c r="R285" s="23">
        <v>3</v>
      </c>
    </row>
    <row r="286" spans="17:18">
      <c r="Q286" s="17" t="s">
        <v>76</v>
      </c>
      <c r="R286" s="23">
        <v>3</v>
      </c>
    </row>
    <row r="287" spans="17:18">
      <c r="Q287" s="17" t="s">
        <v>76</v>
      </c>
      <c r="R287" s="23">
        <v>6</v>
      </c>
    </row>
    <row r="288" spans="17:18">
      <c r="Q288" s="17" t="s">
        <v>76</v>
      </c>
      <c r="R288" s="23">
        <v>46</v>
      </c>
    </row>
    <row r="289" spans="17:18">
      <c r="Q289" s="17" t="s">
        <v>76</v>
      </c>
      <c r="R289" s="23">
        <v>12</v>
      </c>
    </row>
    <row r="290" spans="17:18">
      <c r="Q290" s="17" t="s">
        <v>76</v>
      </c>
      <c r="R290" s="23">
        <v>8</v>
      </c>
    </row>
    <row r="291" spans="17:18">
      <c r="Q291" s="17" t="s">
        <v>76</v>
      </c>
      <c r="R291" s="23">
        <v>3</v>
      </c>
    </row>
    <row r="292" spans="17:18">
      <c r="Q292" s="17" t="s">
        <v>76</v>
      </c>
      <c r="R292" s="23">
        <v>111</v>
      </c>
    </row>
    <row r="293" spans="17:18">
      <c r="Q293" s="17" t="s">
        <v>76</v>
      </c>
      <c r="R293" s="23">
        <v>3</v>
      </c>
    </row>
    <row r="294" spans="17:18">
      <c r="Q294" s="17" t="s">
        <v>76</v>
      </c>
      <c r="R294" s="23">
        <v>50</v>
      </c>
    </row>
    <row r="295" spans="17:18">
      <c r="Q295" s="17" t="s">
        <v>76</v>
      </c>
      <c r="R295" s="23">
        <v>3</v>
      </c>
    </row>
    <row r="296" spans="17:18">
      <c r="Q296" s="17" t="s">
        <v>76</v>
      </c>
      <c r="R296" s="23">
        <v>16</v>
      </c>
    </row>
    <row r="297" spans="17:18">
      <c r="Q297" s="17" t="s">
        <v>76</v>
      </c>
      <c r="R297" s="23">
        <v>20</v>
      </c>
    </row>
    <row r="298" spans="17:18">
      <c r="Q298" s="17" t="s">
        <v>76</v>
      </c>
      <c r="R298" s="23">
        <v>7.5</v>
      </c>
    </row>
    <row r="299" spans="17:18">
      <c r="Q299" s="17" t="s">
        <v>76</v>
      </c>
      <c r="R299" s="23">
        <v>22.5</v>
      </c>
    </row>
    <row r="300" spans="17:18">
      <c r="Q300" s="17" t="s">
        <v>76</v>
      </c>
      <c r="R300" s="23">
        <v>12</v>
      </c>
    </row>
    <row r="301" spans="17:18">
      <c r="Q301" s="17" t="s">
        <v>76</v>
      </c>
      <c r="R301" s="23">
        <v>94</v>
      </c>
    </row>
    <row r="302" spans="17:18">
      <c r="Q302" s="17" t="s">
        <v>76</v>
      </c>
      <c r="R302" s="23">
        <v>54</v>
      </c>
    </row>
    <row r="303" spans="17:18">
      <c r="Q303" s="17" t="s">
        <v>76</v>
      </c>
      <c r="R303" s="23">
        <v>12</v>
      </c>
    </row>
    <row r="304" spans="17:18">
      <c r="Q304" s="17" t="s">
        <v>76</v>
      </c>
      <c r="R304" s="23">
        <v>13.5</v>
      </c>
    </row>
    <row r="305" spans="17:18">
      <c r="Q305" s="17" t="s">
        <v>76</v>
      </c>
      <c r="R305" s="23">
        <v>1.5</v>
      </c>
    </row>
    <row r="306" spans="17:18">
      <c r="Q306" s="17" t="s">
        <v>76</v>
      </c>
      <c r="R306" s="23">
        <v>23</v>
      </c>
    </row>
    <row r="307" spans="17:18">
      <c r="Q307" s="17" t="s">
        <v>76</v>
      </c>
      <c r="R307" s="23">
        <v>34.5</v>
      </c>
    </row>
    <row r="308" spans="17:18">
      <c r="Q308" s="17" t="s">
        <v>76</v>
      </c>
      <c r="R308" s="23">
        <v>9</v>
      </c>
    </row>
    <row r="309" spans="17:18">
      <c r="Q309" s="17" t="s">
        <v>76</v>
      </c>
      <c r="R309" s="23">
        <v>28</v>
      </c>
    </row>
    <row r="310" spans="17:18">
      <c r="Q310" s="17" t="s">
        <v>76</v>
      </c>
      <c r="R310" s="23">
        <v>27</v>
      </c>
    </row>
    <row r="311" spans="17:18">
      <c r="Q311" s="17" t="s">
        <v>76</v>
      </c>
      <c r="R311" s="23">
        <v>23</v>
      </c>
    </row>
    <row r="312" spans="17:18">
      <c r="Q312" s="17" t="s">
        <v>76</v>
      </c>
      <c r="R312" s="23">
        <v>6</v>
      </c>
    </row>
    <row r="313" spans="17:18">
      <c r="Q313" s="17" t="s">
        <v>76</v>
      </c>
      <c r="R313" s="23">
        <v>29</v>
      </c>
    </row>
    <row r="314" spans="17:18">
      <c r="Q314" s="17" t="s">
        <v>76</v>
      </c>
      <c r="R314" s="23">
        <v>23</v>
      </c>
    </row>
    <row r="315" spans="17:18">
      <c r="Q315" s="17" t="s">
        <v>76</v>
      </c>
      <c r="R315" s="23">
        <v>12</v>
      </c>
    </row>
    <row r="316" spans="17:18">
      <c r="Q316" s="17" t="s">
        <v>76</v>
      </c>
      <c r="R316" s="23">
        <v>26.5</v>
      </c>
    </row>
    <row r="317" spans="17:18">
      <c r="Q317" s="17" t="s">
        <v>76</v>
      </c>
      <c r="R317" s="23">
        <v>45.5</v>
      </c>
    </row>
    <row r="318" spans="17:18">
      <c r="Q318" s="17" t="s">
        <v>76</v>
      </c>
      <c r="R318" s="23">
        <v>13.5</v>
      </c>
    </row>
    <row r="319" spans="17:18">
      <c r="Q319" s="17" t="s">
        <v>76</v>
      </c>
      <c r="R319" s="23">
        <v>3</v>
      </c>
    </row>
    <row r="320" spans="17:18">
      <c r="Q320" s="17" t="s">
        <v>76</v>
      </c>
      <c r="R320" s="23">
        <v>24.5</v>
      </c>
    </row>
    <row r="321" spans="17:18">
      <c r="Q321" s="17" t="s">
        <v>76</v>
      </c>
      <c r="R321" s="23">
        <v>30</v>
      </c>
    </row>
    <row r="322" spans="17:18">
      <c r="Q322" s="17" t="s">
        <v>77</v>
      </c>
      <c r="R322" s="23">
        <v>12.5</v>
      </c>
    </row>
    <row r="323" spans="17:18">
      <c r="Q323" s="17" t="s">
        <v>77</v>
      </c>
      <c r="R323" s="23">
        <v>1.5</v>
      </c>
    </row>
    <row r="324" spans="17:18">
      <c r="Q324" s="17" t="s">
        <v>77</v>
      </c>
      <c r="R324" s="23">
        <v>26</v>
      </c>
    </row>
    <row r="325" spans="17:18">
      <c r="Q325" s="17" t="s">
        <v>77</v>
      </c>
      <c r="R325" s="23">
        <v>9</v>
      </c>
    </row>
    <row r="326" spans="17:18">
      <c r="Q326" s="17" t="s">
        <v>77</v>
      </c>
      <c r="R326" s="23">
        <v>27.5</v>
      </c>
    </row>
    <row r="327" spans="17:18">
      <c r="Q327" s="17" t="s">
        <v>77</v>
      </c>
      <c r="R327" s="23">
        <v>20</v>
      </c>
    </row>
    <row r="328" spans="17:18">
      <c r="Q328" s="17" t="s">
        <v>77</v>
      </c>
      <c r="R328" s="23">
        <v>1.5</v>
      </c>
    </row>
    <row r="329" spans="17:18">
      <c r="Q329" s="17" t="s">
        <v>77</v>
      </c>
      <c r="R329" s="23">
        <v>33.5</v>
      </c>
    </row>
    <row r="330" spans="17:18">
      <c r="Q330" s="17" t="s">
        <v>77</v>
      </c>
      <c r="R330" s="23">
        <v>24.5</v>
      </c>
    </row>
    <row r="331" spans="17:18">
      <c r="Q331" s="17" t="s">
        <v>77</v>
      </c>
      <c r="R331" s="23">
        <v>3</v>
      </c>
    </row>
    <row r="332" spans="17:18">
      <c r="Q332" s="17" t="s">
        <v>77</v>
      </c>
      <c r="R332" s="23">
        <v>3</v>
      </c>
    </row>
    <row r="333" spans="17:18">
      <c r="Q333" s="17" t="s">
        <v>77</v>
      </c>
      <c r="R333" s="23">
        <v>30</v>
      </c>
    </row>
    <row r="334" spans="17:18">
      <c r="Q334" s="17" t="s">
        <v>77</v>
      </c>
      <c r="R334" s="23">
        <v>27.5</v>
      </c>
    </row>
    <row r="335" spans="17:18">
      <c r="Q335" s="17" t="s">
        <v>77</v>
      </c>
      <c r="R335" s="23">
        <v>26</v>
      </c>
    </row>
    <row r="336" spans="17:18">
      <c r="Q336" s="17" t="s">
        <v>77</v>
      </c>
      <c r="R336" s="23">
        <v>20</v>
      </c>
    </row>
    <row r="337" spans="17:18">
      <c r="Q337" s="17" t="s">
        <v>77</v>
      </c>
      <c r="R337" s="23">
        <v>12.5</v>
      </c>
    </row>
    <row r="338" spans="17:18">
      <c r="Q338" s="17" t="s">
        <v>77</v>
      </c>
      <c r="R338" s="23">
        <v>123.5</v>
      </c>
    </row>
    <row r="339" spans="17:18">
      <c r="Q339" s="17" t="s">
        <v>77</v>
      </c>
      <c r="R339" s="23">
        <v>6</v>
      </c>
    </row>
    <row r="340" spans="17:18">
      <c r="Q340" s="17" t="s">
        <v>77</v>
      </c>
      <c r="R340" s="23">
        <v>7.5</v>
      </c>
    </row>
    <row r="341" spans="17:18">
      <c r="Q341" s="17" t="s">
        <v>77</v>
      </c>
      <c r="R341" s="23">
        <v>7.5</v>
      </c>
    </row>
    <row r="342" spans="17:18">
      <c r="Q342" s="17" t="s">
        <v>77</v>
      </c>
      <c r="R342" s="23">
        <v>20</v>
      </c>
    </row>
    <row r="343" spans="17:18">
      <c r="Q343" s="17" t="s">
        <v>77</v>
      </c>
      <c r="R343" s="23">
        <v>20</v>
      </c>
    </row>
    <row r="344" spans="17:18">
      <c r="Q344" s="17" t="s">
        <v>77</v>
      </c>
      <c r="R344" s="23">
        <v>6</v>
      </c>
    </row>
    <row r="345" spans="17:18">
      <c r="Q345" s="17" t="s">
        <v>77</v>
      </c>
      <c r="R345" s="23">
        <v>50.5</v>
      </c>
    </row>
    <row r="346" spans="17:18">
      <c r="Q346" s="17" t="s">
        <v>77</v>
      </c>
      <c r="R346" s="23">
        <v>50</v>
      </c>
    </row>
    <row r="347" spans="17:18">
      <c r="Q347" s="17" t="s">
        <v>77</v>
      </c>
      <c r="R347" s="23">
        <v>26.5</v>
      </c>
    </row>
    <row r="348" spans="17:18">
      <c r="Q348" s="17" t="s">
        <v>77</v>
      </c>
      <c r="R348" s="23">
        <v>14</v>
      </c>
    </row>
    <row r="349" spans="17:18">
      <c r="Q349" s="17" t="s">
        <v>77</v>
      </c>
      <c r="R349" s="23">
        <v>35</v>
      </c>
    </row>
    <row r="350" spans="17:18">
      <c r="Q350" s="17" t="s">
        <v>78</v>
      </c>
      <c r="R350" s="23">
        <v>46.5</v>
      </c>
    </row>
    <row r="351" spans="17:18">
      <c r="Q351" s="17" t="s">
        <v>78</v>
      </c>
      <c r="R351" s="23">
        <v>12.5</v>
      </c>
    </row>
    <row r="352" spans="17:18">
      <c r="Q352" s="17" t="s">
        <v>78</v>
      </c>
      <c r="R352" s="23">
        <v>20</v>
      </c>
    </row>
    <row r="353" spans="17:18">
      <c r="Q353" s="17" t="s">
        <v>78</v>
      </c>
      <c r="R353" s="23">
        <v>10</v>
      </c>
    </row>
    <row r="354" spans="17:18">
      <c r="Q354" s="17" t="s">
        <v>78</v>
      </c>
      <c r="R354" s="23">
        <v>19</v>
      </c>
    </row>
    <row r="355" spans="17:18">
      <c r="Q355" s="17" t="s">
        <v>78</v>
      </c>
      <c r="R355" s="23">
        <v>26.5</v>
      </c>
    </row>
    <row r="356" spans="17:18">
      <c r="Q356" s="17" t="s">
        <v>78</v>
      </c>
      <c r="R356" s="23">
        <v>10</v>
      </c>
    </row>
    <row r="357" spans="17:18">
      <c r="Q357" s="17" t="s">
        <v>78</v>
      </c>
      <c r="R357" s="23">
        <v>3</v>
      </c>
    </row>
    <row r="358" spans="17:18">
      <c r="Q358" s="17" t="s">
        <v>78</v>
      </c>
      <c r="R358" s="23">
        <v>4.5</v>
      </c>
    </row>
    <row r="359" spans="17:18">
      <c r="Q359" s="17" t="s">
        <v>78</v>
      </c>
      <c r="R359" s="23">
        <v>6</v>
      </c>
    </row>
    <row r="360" spans="17:18">
      <c r="Q360" s="17" t="s">
        <v>78</v>
      </c>
      <c r="R360" s="23">
        <v>32</v>
      </c>
    </row>
    <row r="361" spans="17:18">
      <c r="Q361" s="17" t="s">
        <v>78</v>
      </c>
      <c r="R361" s="23">
        <v>7</v>
      </c>
    </row>
    <row r="362" spans="17:18">
      <c r="Q362" s="17" t="s">
        <v>78</v>
      </c>
      <c r="R362" s="23">
        <v>1.5</v>
      </c>
    </row>
    <row r="363" spans="17:18">
      <c r="Q363" s="17" t="s">
        <v>78</v>
      </c>
      <c r="R363" s="23">
        <v>40</v>
      </c>
    </row>
    <row r="364" spans="17:18">
      <c r="Q364" s="17" t="s">
        <v>78</v>
      </c>
      <c r="R364" s="23">
        <v>13.5</v>
      </c>
    </row>
  </sheetData>
  <autoFilter ref="Q1:R36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05"/>
  <sheetViews>
    <sheetView topLeftCell="A177" zoomScale="85" zoomScaleNormal="85" workbookViewId="0">
      <selection activeCell="D183" sqref="D183"/>
    </sheetView>
  </sheetViews>
  <sheetFormatPr defaultRowHeight="15"/>
  <cols>
    <col min="1" max="1" width="28.7109375" style="93" bestFit="1" customWidth="1"/>
    <col min="2" max="2" width="14.140625" style="93" bestFit="1" customWidth="1"/>
    <col min="3" max="3" width="9.42578125" style="93" bestFit="1" customWidth="1"/>
    <col min="4" max="4" width="11.5703125" style="94" bestFit="1" customWidth="1"/>
    <col min="5" max="5" width="8" style="93" bestFit="1" customWidth="1"/>
    <col min="6" max="256" width="9.140625" style="93"/>
    <col min="257" max="257" width="23.28515625" style="93" bestFit="1" customWidth="1"/>
    <col min="258" max="258" width="14.140625" style="93" bestFit="1" customWidth="1"/>
    <col min="259" max="259" width="9.42578125" style="93" bestFit="1" customWidth="1"/>
    <col min="260" max="260" width="11.5703125" style="93" bestFit="1" customWidth="1"/>
    <col min="261" max="261" width="8" style="93" bestFit="1" customWidth="1"/>
    <col min="262" max="512" width="9.140625" style="93"/>
    <col min="513" max="513" width="23.28515625" style="93" bestFit="1" customWidth="1"/>
    <col min="514" max="514" width="14.140625" style="93" bestFit="1" customWidth="1"/>
    <col min="515" max="515" width="9.42578125" style="93" bestFit="1" customWidth="1"/>
    <col min="516" max="516" width="11.5703125" style="93" bestFit="1" customWidth="1"/>
    <col min="517" max="517" width="8" style="93" bestFit="1" customWidth="1"/>
    <col min="518" max="768" width="9.140625" style="93"/>
    <col min="769" max="769" width="23.28515625" style="93" bestFit="1" customWidth="1"/>
    <col min="770" max="770" width="14.140625" style="93" bestFit="1" customWidth="1"/>
    <col min="771" max="771" width="9.42578125" style="93" bestFit="1" customWidth="1"/>
    <col min="772" max="772" width="11.5703125" style="93" bestFit="1" customWidth="1"/>
    <col min="773" max="773" width="8" style="93" bestFit="1" customWidth="1"/>
    <col min="774" max="1024" width="9.140625" style="93"/>
    <col min="1025" max="1025" width="23.28515625" style="93" bestFit="1" customWidth="1"/>
    <col min="1026" max="1026" width="14.140625" style="93" bestFit="1" customWidth="1"/>
    <col min="1027" max="1027" width="9.42578125" style="93" bestFit="1" customWidth="1"/>
    <col min="1028" max="1028" width="11.5703125" style="93" bestFit="1" customWidth="1"/>
    <col min="1029" max="1029" width="8" style="93" bestFit="1" customWidth="1"/>
    <col min="1030" max="1280" width="9.140625" style="93"/>
    <col min="1281" max="1281" width="23.28515625" style="93" bestFit="1" customWidth="1"/>
    <col min="1282" max="1282" width="14.140625" style="93" bestFit="1" customWidth="1"/>
    <col min="1283" max="1283" width="9.42578125" style="93" bestFit="1" customWidth="1"/>
    <col min="1284" max="1284" width="11.5703125" style="93" bestFit="1" customWidth="1"/>
    <col min="1285" max="1285" width="8" style="93" bestFit="1" customWidth="1"/>
    <col min="1286" max="1536" width="9.140625" style="93"/>
    <col min="1537" max="1537" width="23.28515625" style="93" bestFit="1" customWidth="1"/>
    <col min="1538" max="1538" width="14.140625" style="93" bestFit="1" customWidth="1"/>
    <col min="1539" max="1539" width="9.42578125" style="93" bestFit="1" customWidth="1"/>
    <col min="1540" max="1540" width="11.5703125" style="93" bestFit="1" customWidth="1"/>
    <col min="1541" max="1541" width="8" style="93" bestFit="1" customWidth="1"/>
    <col min="1542" max="1792" width="9.140625" style="93"/>
    <col min="1793" max="1793" width="23.28515625" style="93" bestFit="1" customWidth="1"/>
    <col min="1794" max="1794" width="14.140625" style="93" bestFit="1" customWidth="1"/>
    <col min="1795" max="1795" width="9.42578125" style="93" bestFit="1" customWidth="1"/>
    <col min="1796" max="1796" width="11.5703125" style="93" bestFit="1" customWidth="1"/>
    <col min="1797" max="1797" width="8" style="93" bestFit="1" customWidth="1"/>
    <col min="1798" max="2048" width="9.140625" style="93"/>
    <col min="2049" max="2049" width="23.28515625" style="93" bestFit="1" customWidth="1"/>
    <col min="2050" max="2050" width="14.140625" style="93" bestFit="1" customWidth="1"/>
    <col min="2051" max="2051" width="9.42578125" style="93" bestFit="1" customWidth="1"/>
    <col min="2052" max="2052" width="11.5703125" style="93" bestFit="1" customWidth="1"/>
    <col min="2053" max="2053" width="8" style="93" bestFit="1" customWidth="1"/>
    <col min="2054" max="2304" width="9.140625" style="93"/>
    <col min="2305" max="2305" width="23.28515625" style="93" bestFit="1" customWidth="1"/>
    <col min="2306" max="2306" width="14.140625" style="93" bestFit="1" customWidth="1"/>
    <col min="2307" max="2307" width="9.42578125" style="93" bestFit="1" customWidth="1"/>
    <col min="2308" max="2308" width="11.5703125" style="93" bestFit="1" customWidth="1"/>
    <col min="2309" max="2309" width="8" style="93" bestFit="1" customWidth="1"/>
    <col min="2310" max="2560" width="9.140625" style="93"/>
    <col min="2561" max="2561" width="23.28515625" style="93" bestFit="1" customWidth="1"/>
    <col min="2562" max="2562" width="14.140625" style="93" bestFit="1" customWidth="1"/>
    <col min="2563" max="2563" width="9.42578125" style="93" bestFit="1" customWidth="1"/>
    <col min="2564" max="2564" width="11.5703125" style="93" bestFit="1" customWidth="1"/>
    <col min="2565" max="2565" width="8" style="93" bestFit="1" customWidth="1"/>
    <col min="2566" max="2816" width="9.140625" style="93"/>
    <col min="2817" max="2817" width="23.28515625" style="93" bestFit="1" customWidth="1"/>
    <col min="2818" max="2818" width="14.140625" style="93" bestFit="1" customWidth="1"/>
    <col min="2819" max="2819" width="9.42578125" style="93" bestFit="1" customWidth="1"/>
    <col min="2820" max="2820" width="11.5703125" style="93" bestFit="1" customWidth="1"/>
    <col min="2821" max="2821" width="8" style="93" bestFit="1" customWidth="1"/>
    <col min="2822" max="3072" width="9.140625" style="93"/>
    <col min="3073" max="3073" width="23.28515625" style="93" bestFit="1" customWidth="1"/>
    <col min="3074" max="3074" width="14.140625" style="93" bestFit="1" customWidth="1"/>
    <col min="3075" max="3075" width="9.42578125" style="93" bestFit="1" customWidth="1"/>
    <col min="3076" max="3076" width="11.5703125" style="93" bestFit="1" customWidth="1"/>
    <col min="3077" max="3077" width="8" style="93" bestFit="1" customWidth="1"/>
    <col min="3078" max="3328" width="9.140625" style="93"/>
    <col min="3329" max="3329" width="23.28515625" style="93" bestFit="1" customWidth="1"/>
    <col min="3330" max="3330" width="14.140625" style="93" bestFit="1" customWidth="1"/>
    <col min="3331" max="3331" width="9.42578125" style="93" bestFit="1" customWidth="1"/>
    <col min="3332" max="3332" width="11.5703125" style="93" bestFit="1" customWidth="1"/>
    <col min="3333" max="3333" width="8" style="93" bestFit="1" customWidth="1"/>
    <col min="3334" max="3584" width="9.140625" style="93"/>
    <col min="3585" max="3585" width="23.28515625" style="93" bestFit="1" customWidth="1"/>
    <col min="3586" max="3586" width="14.140625" style="93" bestFit="1" customWidth="1"/>
    <col min="3587" max="3587" width="9.42578125" style="93" bestFit="1" customWidth="1"/>
    <col min="3588" max="3588" width="11.5703125" style="93" bestFit="1" customWidth="1"/>
    <col min="3589" max="3589" width="8" style="93" bestFit="1" customWidth="1"/>
    <col min="3590" max="3840" width="9.140625" style="93"/>
    <col min="3841" max="3841" width="23.28515625" style="93" bestFit="1" customWidth="1"/>
    <col min="3842" max="3842" width="14.140625" style="93" bestFit="1" customWidth="1"/>
    <col min="3843" max="3843" width="9.42578125" style="93" bestFit="1" customWidth="1"/>
    <col min="3844" max="3844" width="11.5703125" style="93" bestFit="1" customWidth="1"/>
    <col min="3845" max="3845" width="8" style="93" bestFit="1" customWidth="1"/>
    <col min="3846" max="4096" width="9.140625" style="93"/>
    <col min="4097" max="4097" width="23.28515625" style="93" bestFit="1" customWidth="1"/>
    <col min="4098" max="4098" width="14.140625" style="93" bestFit="1" customWidth="1"/>
    <col min="4099" max="4099" width="9.42578125" style="93" bestFit="1" customWidth="1"/>
    <col min="4100" max="4100" width="11.5703125" style="93" bestFit="1" customWidth="1"/>
    <col min="4101" max="4101" width="8" style="93" bestFit="1" customWidth="1"/>
    <col min="4102" max="4352" width="9.140625" style="93"/>
    <col min="4353" max="4353" width="23.28515625" style="93" bestFit="1" customWidth="1"/>
    <col min="4354" max="4354" width="14.140625" style="93" bestFit="1" customWidth="1"/>
    <col min="4355" max="4355" width="9.42578125" style="93" bestFit="1" customWidth="1"/>
    <col min="4356" max="4356" width="11.5703125" style="93" bestFit="1" customWidth="1"/>
    <col min="4357" max="4357" width="8" style="93" bestFit="1" customWidth="1"/>
    <col min="4358" max="4608" width="9.140625" style="93"/>
    <col min="4609" max="4609" width="23.28515625" style="93" bestFit="1" customWidth="1"/>
    <col min="4610" max="4610" width="14.140625" style="93" bestFit="1" customWidth="1"/>
    <col min="4611" max="4611" width="9.42578125" style="93" bestFit="1" customWidth="1"/>
    <col min="4612" max="4612" width="11.5703125" style="93" bestFit="1" customWidth="1"/>
    <col min="4613" max="4613" width="8" style="93" bestFit="1" customWidth="1"/>
    <col min="4614" max="4864" width="9.140625" style="93"/>
    <col min="4865" max="4865" width="23.28515625" style="93" bestFit="1" customWidth="1"/>
    <col min="4866" max="4866" width="14.140625" style="93" bestFit="1" customWidth="1"/>
    <col min="4867" max="4867" width="9.42578125" style="93" bestFit="1" customWidth="1"/>
    <col min="4868" max="4868" width="11.5703125" style="93" bestFit="1" customWidth="1"/>
    <col min="4869" max="4869" width="8" style="93" bestFit="1" customWidth="1"/>
    <col min="4870" max="5120" width="9.140625" style="93"/>
    <col min="5121" max="5121" width="23.28515625" style="93" bestFit="1" customWidth="1"/>
    <col min="5122" max="5122" width="14.140625" style="93" bestFit="1" customWidth="1"/>
    <col min="5123" max="5123" width="9.42578125" style="93" bestFit="1" customWidth="1"/>
    <col min="5124" max="5124" width="11.5703125" style="93" bestFit="1" customWidth="1"/>
    <col min="5125" max="5125" width="8" style="93" bestFit="1" customWidth="1"/>
    <col min="5126" max="5376" width="9.140625" style="93"/>
    <col min="5377" max="5377" width="23.28515625" style="93" bestFit="1" customWidth="1"/>
    <col min="5378" max="5378" width="14.140625" style="93" bestFit="1" customWidth="1"/>
    <col min="5379" max="5379" width="9.42578125" style="93" bestFit="1" customWidth="1"/>
    <col min="5380" max="5380" width="11.5703125" style="93" bestFit="1" customWidth="1"/>
    <col min="5381" max="5381" width="8" style="93" bestFit="1" customWidth="1"/>
    <col min="5382" max="5632" width="9.140625" style="93"/>
    <col min="5633" max="5633" width="23.28515625" style="93" bestFit="1" customWidth="1"/>
    <col min="5634" max="5634" width="14.140625" style="93" bestFit="1" customWidth="1"/>
    <col min="5635" max="5635" width="9.42578125" style="93" bestFit="1" customWidth="1"/>
    <col min="5636" max="5636" width="11.5703125" style="93" bestFit="1" customWidth="1"/>
    <col min="5637" max="5637" width="8" style="93" bestFit="1" customWidth="1"/>
    <col min="5638" max="5888" width="9.140625" style="93"/>
    <col min="5889" max="5889" width="23.28515625" style="93" bestFit="1" customWidth="1"/>
    <col min="5890" max="5890" width="14.140625" style="93" bestFit="1" customWidth="1"/>
    <col min="5891" max="5891" width="9.42578125" style="93" bestFit="1" customWidth="1"/>
    <col min="5892" max="5892" width="11.5703125" style="93" bestFit="1" customWidth="1"/>
    <col min="5893" max="5893" width="8" style="93" bestFit="1" customWidth="1"/>
    <col min="5894" max="6144" width="9.140625" style="93"/>
    <col min="6145" max="6145" width="23.28515625" style="93" bestFit="1" customWidth="1"/>
    <col min="6146" max="6146" width="14.140625" style="93" bestFit="1" customWidth="1"/>
    <col min="6147" max="6147" width="9.42578125" style="93" bestFit="1" customWidth="1"/>
    <col min="6148" max="6148" width="11.5703125" style="93" bestFit="1" customWidth="1"/>
    <col min="6149" max="6149" width="8" style="93" bestFit="1" customWidth="1"/>
    <col min="6150" max="6400" width="9.140625" style="93"/>
    <col min="6401" max="6401" width="23.28515625" style="93" bestFit="1" customWidth="1"/>
    <col min="6402" max="6402" width="14.140625" style="93" bestFit="1" customWidth="1"/>
    <col min="6403" max="6403" width="9.42578125" style="93" bestFit="1" customWidth="1"/>
    <col min="6404" max="6404" width="11.5703125" style="93" bestFit="1" customWidth="1"/>
    <col min="6405" max="6405" width="8" style="93" bestFit="1" customWidth="1"/>
    <col min="6406" max="6656" width="9.140625" style="93"/>
    <col min="6657" max="6657" width="23.28515625" style="93" bestFit="1" customWidth="1"/>
    <col min="6658" max="6658" width="14.140625" style="93" bestFit="1" customWidth="1"/>
    <col min="6659" max="6659" width="9.42578125" style="93" bestFit="1" customWidth="1"/>
    <col min="6660" max="6660" width="11.5703125" style="93" bestFit="1" customWidth="1"/>
    <col min="6661" max="6661" width="8" style="93" bestFit="1" customWidth="1"/>
    <col min="6662" max="6912" width="9.140625" style="93"/>
    <col min="6913" max="6913" width="23.28515625" style="93" bestFit="1" customWidth="1"/>
    <col min="6914" max="6914" width="14.140625" style="93" bestFit="1" customWidth="1"/>
    <col min="6915" max="6915" width="9.42578125" style="93" bestFit="1" customWidth="1"/>
    <col min="6916" max="6916" width="11.5703125" style="93" bestFit="1" customWidth="1"/>
    <col min="6917" max="6917" width="8" style="93" bestFit="1" customWidth="1"/>
    <col min="6918" max="7168" width="9.140625" style="93"/>
    <col min="7169" max="7169" width="23.28515625" style="93" bestFit="1" customWidth="1"/>
    <col min="7170" max="7170" width="14.140625" style="93" bestFit="1" customWidth="1"/>
    <col min="7171" max="7171" width="9.42578125" style="93" bestFit="1" customWidth="1"/>
    <col min="7172" max="7172" width="11.5703125" style="93" bestFit="1" customWidth="1"/>
    <col min="7173" max="7173" width="8" style="93" bestFit="1" customWidth="1"/>
    <col min="7174" max="7424" width="9.140625" style="93"/>
    <col min="7425" max="7425" width="23.28515625" style="93" bestFit="1" customWidth="1"/>
    <col min="7426" max="7426" width="14.140625" style="93" bestFit="1" customWidth="1"/>
    <col min="7427" max="7427" width="9.42578125" style="93" bestFit="1" customWidth="1"/>
    <col min="7428" max="7428" width="11.5703125" style="93" bestFit="1" customWidth="1"/>
    <col min="7429" max="7429" width="8" style="93" bestFit="1" customWidth="1"/>
    <col min="7430" max="7680" width="9.140625" style="93"/>
    <col min="7681" max="7681" width="23.28515625" style="93" bestFit="1" customWidth="1"/>
    <col min="7682" max="7682" width="14.140625" style="93" bestFit="1" customWidth="1"/>
    <col min="7683" max="7683" width="9.42578125" style="93" bestFit="1" customWidth="1"/>
    <col min="7684" max="7684" width="11.5703125" style="93" bestFit="1" customWidth="1"/>
    <col min="7685" max="7685" width="8" style="93" bestFit="1" customWidth="1"/>
    <col min="7686" max="7936" width="9.140625" style="93"/>
    <col min="7937" max="7937" width="23.28515625" style="93" bestFit="1" customWidth="1"/>
    <col min="7938" max="7938" width="14.140625" style="93" bestFit="1" customWidth="1"/>
    <col min="7939" max="7939" width="9.42578125" style="93" bestFit="1" customWidth="1"/>
    <col min="7940" max="7940" width="11.5703125" style="93" bestFit="1" customWidth="1"/>
    <col min="7941" max="7941" width="8" style="93" bestFit="1" customWidth="1"/>
    <col min="7942" max="8192" width="9.140625" style="93"/>
    <col min="8193" max="8193" width="23.28515625" style="93" bestFit="1" customWidth="1"/>
    <col min="8194" max="8194" width="14.140625" style="93" bestFit="1" customWidth="1"/>
    <col min="8195" max="8195" width="9.42578125" style="93" bestFit="1" customWidth="1"/>
    <col min="8196" max="8196" width="11.5703125" style="93" bestFit="1" customWidth="1"/>
    <col min="8197" max="8197" width="8" style="93" bestFit="1" customWidth="1"/>
    <col min="8198" max="8448" width="9.140625" style="93"/>
    <col min="8449" max="8449" width="23.28515625" style="93" bestFit="1" customWidth="1"/>
    <col min="8450" max="8450" width="14.140625" style="93" bestFit="1" customWidth="1"/>
    <col min="8451" max="8451" width="9.42578125" style="93" bestFit="1" customWidth="1"/>
    <col min="8452" max="8452" width="11.5703125" style="93" bestFit="1" customWidth="1"/>
    <col min="8453" max="8453" width="8" style="93" bestFit="1" customWidth="1"/>
    <col min="8454" max="8704" width="9.140625" style="93"/>
    <col min="8705" max="8705" width="23.28515625" style="93" bestFit="1" customWidth="1"/>
    <col min="8706" max="8706" width="14.140625" style="93" bestFit="1" customWidth="1"/>
    <col min="8707" max="8707" width="9.42578125" style="93" bestFit="1" customWidth="1"/>
    <col min="8708" max="8708" width="11.5703125" style="93" bestFit="1" customWidth="1"/>
    <col min="8709" max="8709" width="8" style="93" bestFit="1" customWidth="1"/>
    <col min="8710" max="8960" width="9.140625" style="93"/>
    <col min="8961" max="8961" width="23.28515625" style="93" bestFit="1" customWidth="1"/>
    <col min="8962" max="8962" width="14.140625" style="93" bestFit="1" customWidth="1"/>
    <col min="8963" max="8963" width="9.42578125" style="93" bestFit="1" customWidth="1"/>
    <col min="8964" max="8964" width="11.5703125" style="93" bestFit="1" customWidth="1"/>
    <col min="8965" max="8965" width="8" style="93" bestFit="1" customWidth="1"/>
    <col min="8966" max="9216" width="9.140625" style="93"/>
    <col min="9217" max="9217" width="23.28515625" style="93" bestFit="1" customWidth="1"/>
    <col min="9218" max="9218" width="14.140625" style="93" bestFit="1" customWidth="1"/>
    <col min="9219" max="9219" width="9.42578125" style="93" bestFit="1" customWidth="1"/>
    <col min="9220" max="9220" width="11.5703125" style="93" bestFit="1" customWidth="1"/>
    <col min="9221" max="9221" width="8" style="93" bestFit="1" customWidth="1"/>
    <col min="9222" max="9472" width="9.140625" style="93"/>
    <col min="9473" max="9473" width="23.28515625" style="93" bestFit="1" customWidth="1"/>
    <col min="9474" max="9474" width="14.140625" style="93" bestFit="1" customWidth="1"/>
    <col min="9475" max="9475" width="9.42578125" style="93" bestFit="1" customWidth="1"/>
    <col min="9476" max="9476" width="11.5703125" style="93" bestFit="1" customWidth="1"/>
    <col min="9477" max="9477" width="8" style="93" bestFit="1" customWidth="1"/>
    <col min="9478" max="9728" width="9.140625" style="93"/>
    <col min="9729" max="9729" width="23.28515625" style="93" bestFit="1" customWidth="1"/>
    <col min="9730" max="9730" width="14.140625" style="93" bestFit="1" customWidth="1"/>
    <col min="9731" max="9731" width="9.42578125" style="93" bestFit="1" customWidth="1"/>
    <col min="9732" max="9732" width="11.5703125" style="93" bestFit="1" customWidth="1"/>
    <col min="9733" max="9733" width="8" style="93" bestFit="1" customWidth="1"/>
    <col min="9734" max="9984" width="9.140625" style="93"/>
    <col min="9985" max="9985" width="23.28515625" style="93" bestFit="1" customWidth="1"/>
    <col min="9986" max="9986" width="14.140625" style="93" bestFit="1" customWidth="1"/>
    <col min="9987" max="9987" width="9.42578125" style="93" bestFit="1" customWidth="1"/>
    <col min="9988" max="9988" width="11.5703125" style="93" bestFit="1" customWidth="1"/>
    <col min="9989" max="9989" width="8" style="93" bestFit="1" customWidth="1"/>
    <col min="9990" max="10240" width="9.140625" style="93"/>
    <col min="10241" max="10241" width="23.28515625" style="93" bestFit="1" customWidth="1"/>
    <col min="10242" max="10242" width="14.140625" style="93" bestFit="1" customWidth="1"/>
    <col min="10243" max="10243" width="9.42578125" style="93" bestFit="1" customWidth="1"/>
    <col min="10244" max="10244" width="11.5703125" style="93" bestFit="1" customWidth="1"/>
    <col min="10245" max="10245" width="8" style="93" bestFit="1" customWidth="1"/>
    <col min="10246" max="10496" width="9.140625" style="93"/>
    <col min="10497" max="10497" width="23.28515625" style="93" bestFit="1" customWidth="1"/>
    <col min="10498" max="10498" width="14.140625" style="93" bestFit="1" customWidth="1"/>
    <col min="10499" max="10499" width="9.42578125" style="93" bestFit="1" customWidth="1"/>
    <col min="10500" max="10500" width="11.5703125" style="93" bestFit="1" customWidth="1"/>
    <col min="10501" max="10501" width="8" style="93" bestFit="1" customWidth="1"/>
    <col min="10502" max="10752" width="9.140625" style="93"/>
    <col min="10753" max="10753" width="23.28515625" style="93" bestFit="1" customWidth="1"/>
    <col min="10754" max="10754" width="14.140625" style="93" bestFit="1" customWidth="1"/>
    <col min="10755" max="10755" width="9.42578125" style="93" bestFit="1" customWidth="1"/>
    <col min="10756" max="10756" width="11.5703125" style="93" bestFit="1" customWidth="1"/>
    <col min="10757" max="10757" width="8" style="93" bestFit="1" customWidth="1"/>
    <col min="10758" max="11008" width="9.140625" style="93"/>
    <col min="11009" max="11009" width="23.28515625" style="93" bestFit="1" customWidth="1"/>
    <col min="11010" max="11010" width="14.140625" style="93" bestFit="1" customWidth="1"/>
    <col min="11011" max="11011" width="9.42578125" style="93" bestFit="1" customWidth="1"/>
    <col min="11012" max="11012" width="11.5703125" style="93" bestFit="1" customWidth="1"/>
    <col min="11013" max="11013" width="8" style="93" bestFit="1" customWidth="1"/>
    <col min="11014" max="11264" width="9.140625" style="93"/>
    <col min="11265" max="11265" width="23.28515625" style="93" bestFit="1" customWidth="1"/>
    <col min="11266" max="11266" width="14.140625" style="93" bestFit="1" customWidth="1"/>
    <col min="11267" max="11267" width="9.42578125" style="93" bestFit="1" customWidth="1"/>
    <col min="11268" max="11268" width="11.5703125" style="93" bestFit="1" customWidth="1"/>
    <col min="11269" max="11269" width="8" style="93" bestFit="1" customWidth="1"/>
    <col min="11270" max="11520" width="9.140625" style="93"/>
    <col min="11521" max="11521" width="23.28515625" style="93" bestFit="1" customWidth="1"/>
    <col min="11522" max="11522" width="14.140625" style="93" bestFit="1" customWidth="1"/>
    <col min="11523" max="11523" width="9.42578125" style="93" bestFit="1" customWidth="1"/>
    <col min="11524" max="11524" width="11.5703125" style="93" bestFit="1" customWidth="1"/>
    <col min="11525" max="11525" width="8" style="93" bestFit="1" customWidth="1"/>
    <col min="11526" max="11776" width="9.140625" style="93"/>
    <col min="11777" max="11777" width="23.28515625" style="93" bestFit="1" customWidth="1"/>
    <col min="11778" max="11778" width="14.140625" style="93" bestFit="1" customWidth="1"/>
    <col min="11779" max="11779" width="9.42578125" style="93" bestFit="1" customWidth="1"/>
    <col min="11780" max="11780" width="11.5703125" style="93" bestFit="1" customWidth="1"/>
    <col min="11781" max="11781" width="8" style="93" bestFit="1" customWidth="1"/>
    <col min="11782" max="12032" width="9.140625" style="93"/>
    <col min="12033" max="12033" width="23.28515625" style="93" bestFit="1" customWidth="1"/>
    <col min="12034" max="12034" width="14.140625" style="93" bestFit="1" customWidth="1"/>
    <col min="12035" max="12035" width="9.42578125" style="93" bestFit="1" customWidth="1"/>
    <col min="12036" max="12036" width="11.5703125" style="93" bestFit="1" customWidth="1"/>
    <col min="12037" max="12037" width="8" style="93" bestFit="1" customWidth="1"/>
    <col min="12038" max="12288" width="9.140625" style="93"/>
    <col min="12289" max="12289" width="23.28515625" style="93" bestFit="1" customWidth="1"/>
    <col min="12290" max="12290" width="14.140625" style="93" bestFit="1" customWidth="1"/>
    <col min="12291" max="12291" width="9.42578125" style="93" bestFit="1" customWidth="1"/>
    <col min="12292" max="12292" width="11.5703125" style="93" bestFit="1" customWidth="1"/>
    <col min="12293" max="12293" width="8" style="93" bestFit="1" customWidth="1"/>
    <col min="12294" max="12544" width="9.140625" style="93"/>
    <col min="12545" max="12545" width="23.28515625" style="93" bestFit="1" customWidth="1"/>
    <col min="12546" max="12546" width="14.140625" style="93" bestFit="1" customWidth="1"/>
    <col min="12547" max="12547" width="9.42578125" style="93" bestFit="1" customWidth="1"/>
    <col min="12548" max="12548" width="11.5703125" style="93" bestFit="1" customWidth="1"/>
    <col min="12549" max="12549" width="8" style="93" bestFit="1" customWidth="1"/>
    <col min="12550" max="12800" width="9.140625" style="93"/>
    <col min="12801" max="12801" width="23.28515625" style="93" bestFit="1" customWidth="1"/>
    <col min="12802" max="12802" width="14.140625" style="93" bestFit="1" customWidth="1"/>
    <col min="12803" max="12803" width="9.42578125" style="93" bestFit="1" customWidth="1"/>
    <col min="12804" max="12804" width="11.5703125" style="93" bestFit="1" customWidth="1"/>
    <col min="12805" max="12805" width="8" style="93" bestFit="1" customWidth="1"/>
    <col min="12806" max="13056" width="9.140625" style="93"/>
    <col min="13057" max="13057" width="23.28515625" style="93" bestFit="1" customWidth="1"/>
    <col min="13058" max="13058" width="14.140625" style="93" bestFit="1" customWidth="1"/>
    <col min="13059" max="13059" width="9.42578125" style="93" bestFit="1" customWidth="1"/>
    <col min="13060" max="13060" width="11.5703125" style="93" bestFit="1" customWidth="1"/>
    <col min="13061" max="13061" width="8" style="93" bestFit="1" customWidth="1"/>
    <col min="13062" max="13312" width="9.140625" style="93"/>
    <col min="13313" max="13313" width="23.28515625" style="93" bestFit="1" customWidth="1"/>
    <col min="13314" max="13314" width="14.140625" style="93" bestFit="1" customWidth="1"/>
    <col min="13315" max="13315" width="9.42578125" style="93" bestFit="1" customWidth="1"/>
    <col min="13316" max="13316" width="11.5703125" style="93" bestFit="1" customWidth="1"/>
    <col min="13317" max="13317" width="8" style="93" bestFit="1" customWidth="1"/>
    <col min="13318" max="13568" width="9.140625" style="93"/>
    <col min="13569" max="13569" width="23.28515625" style="93" bestFit="1" customWidth="1"/>
    <col min="13570" max="13570" width="14.140625" style="93" bestFit="1" customWidth="1"/>
    <col min="13571" max="13571" width="9.42578125" style="93" bestFit="1" customWidth="1"/>
    <col min="13572" max="13572" width="11.5703125" style="93" bestFit="1" customWidth="1"/>
    <col min="13573" max="13573" width="8" style="93" bestFit="1" customWidth="1"/>
    <col min="13574" max="13824" width="9.140625" style="93"/>
    <col min="13825" max="13825" width="23.28515625" style="93" bestFit="1" customWidth="1"/>
    <col min="13826" max="13826" width="14.140625" style="93" bestFit="1" customWidth="1"/>
    <col min="13827" max="13827" width="9.42578125" style="93" bestFit="1" customWidth="1"/>
    <col min="13828" max="13828" width="11.5703125" style="93" bestFit="1" customWidth="1"/>
    <col min="13829" max="13829" width="8" style="93" bestFit="1" customWidth="1"/>
    <col min="13830" max="14080" width="9.140625" style="93"/>
    <col min="14081" max="14081" width="23.28515625" style="93" bestFit="1" customWidth="1"/>
    <col min="14082" max="14082" width="14.140625" style="93" bestFit="1" customWidth="1"/>
    <col min="14083" max="14083" width="9.42578125" style="93" bestFit="1" customWidth="1"/>
    <col min="14084" max="14084" width="11.5703125" style="93" bestFit="1" customWidth="1"/>
    <col min="14085" max="14085" width="8" style="93" bestFit="1" customWidth="1"/>
    <col min="14086" max="14336" width="9.140625" style="93"/>
    <col min="14337" max="14337" width="23.28515625" style="93" bestFit="1" customWidth="1"/>
    <col min="14338" max="14338" width="14.140625" style="93" bestFit="1" customWidth="1"/>
    <col min="14339" max="14339" width="9.42578125" style="93" bestFit="1" customWidth="1"/>
    <col min="14340" max="14340" width="11.5703125" style="93" bestFit="1" customWidth="1"/>
    <col min="14341" max="14341" width="8" style="93" bestFit="1" customWidth="1"/>
    <col min="14342" max="14592" width="9.140625" style="93"/>
    <col min="14593" max="14593" width="23.28515625" style="93" bestFit="1" customWidth="1"/>
    <col min="14594" max="14594" width="14.140625" style="93" bestFit="1" customWidth="1"/>
    <col min="14595" max="14595" width="9.42578125" style="93" bestFit="1" customWidth="1"/>
    <col min="14596" max="14596" width="11.5703125" style="93" bestFit="1" customWidth="1"/>
    <col min="14597" max="14597" width="8" style="93" bestFit="1" customWidth="1"/>
    <col min="14598" max="14848" width="9.140625" style="93"/>
    <col min="14849" max="14849" width="23.28515625" style="93" bestFit="1" customWidth="1"/>
    <col min="14850" max="14850" width="14.140625" style="93" bestFit="1" customWidth="1"/>
    <col min="14851" max="14851" width="9.42578125" style="93" bestFit="1" customWidth="1"/>
    <col min="14852" max="14852" width="11.5703125" style="93" bestFit="1" customWidth="1"/>
    <col min="14853" max="14853" width="8" style="93" bestFit="1" customWidth="1"/>
    <col min="14854" max="15104" width="9.140625" style="93"/>
    <col min="15105" max="15105" width="23.28515625" style="93" bestFit="1" customWidth="1"/>
    <col min="15106" max="15106" width="14.140625" style="93" bestFit="1" customWidth="1"/>
    <col min="15107" max="15107" width="9.42578125" style="93" bestFit="1" customWidth="1"/>
    <col min="15108" max="15108" width="11.5703125" style="93" bestFit="1" customWidth="1"/>
    <col min="15109" max="15109" width="8" style="93" bestFit="1" customWidth="1"/>
    <col min="15110" max="15360" width="9.140625" style="93"/>
    <col min="15361" max="15361" width="23.28515625" style="93" bestFit="1" customWidth="1"/>
    <col min="15362" max="15362" width="14.140625" style="93" bestFit="1" customWidth="1"/>
    <col min="15363" max="15363" width="9.42578125" style="93" bestFit="1" customWidth="1"/>
    <col min="15364" max="15364" width="11.5703125" style="93" bestFit="1" customWidth="1"/>
    <col min="15365" max="15365" width="8" style="93" bestFit="1" customWidth="1"/>
    <col min="15366" max="15616" width="9.140625" style="93"/>
    <col min="15617" max="15617" width="23.28515625" style="93" bestFit="1" customWidth="1"/>
    <col min="15618" max="15618" width="14.140625" style="93" bestFit="1" customWidth="1"/>
    <col min="15619" max="15619" width="9.42578125" style="93" bestFit="1" customWidth="1"/>
    <col min="15620" max="15620" width="11.5703125" style="93" bestFit="1" customWidth="1"/>
    <col min="15621" max="15621" width="8" style="93" bestFit="1" customWidth="1"/>
    <col min="15622" max="15872" width="9.140625" style="93"/>
    <col min="15873" max="15873" width="23.28515625" style="93" bestFit="1" customWidth="1"/>
    <col min="15874" max="15874" width="14.140625" style="93" bestFit="1" customWidth="1"/>
    <col min="15875" max="15875" width="9.42578125" style="93" bestFit="1" customWidth="1"/>
    <col min="15876" max="15876" width="11.5703125" style="93" bestFit="1" customWidth="1"/>
    <col min="15877" max="15877" width="8" style="93" bestFit="1" customWidth="1"/>
    <col min="15878" max="16128" width="9.140625" style="93"/>
    <col min="16129" max="16129" width="23.28515625" style="93" bestFit="1" customWidth="1"/>
    <col min="16130" max="16130" width="14.140625" style="93" bestFit="1" customWidth="1"/>
    <col min="16131" max="16131" width="9.42578125" style="93" bestFit="1" customWidth="1"/>
    <col min="16132" max="16132" width="11.5703125" style="93" bestFit="1" customWidth="1"/>
    <col min="16133" max="16133" width="8" style="93" bestFit="1" customWidth="1"/>
    <col min="16134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191</v>
      </c>
      <c r="B2" s="132">
        <v>0</v>
      </c>
      <c r="C2" s="93">
        <v>13</v>
      </c>
      <c r="D2" s="94">
        <f>SUM(3*B2)</f>
        <v>0</v>
      </c>
    </row>
    <row r="3" spans="1:4">
      <c r="A3" s="132" t="s">
        <v>191</v>
      </c>
      <c r="B3" s="132">
        <v>0</v>
      </c>
      <c r="C3" s="93">
        <v>14</v>
      </c>
      <c r="D3" s="94">
        <f>SUM(3*B3)</f>
        <v>0</v>
      </c>
    </row>
    <row r="4" spans="1:4">
      <c r="A4" s="132" t="s">
        <v>191</v>
      </c>
      <c r="B4" s="132">
        <v>0</v>
      </c>
      <c r="C4" s="93">
        <v>15</v>
      </c>
      <c r="D4" s="94">
        <f>SUM(3*B4)</f>
        <v>0</v>
      </c>
    </row>
    <row r="5" spans="1:4">
      <c r="A5" s="132" t="s">
        <v>191</v>
      </c>
      <c r="B5" s="132">
        <v>1</v>
      </c>
      <c r="C5" s="93">
        <v>16</v>
      </c>
      <c r="D5" s="94">
        <f>SUM(3*B5)</f>
        <v>3</v>
      </c>
    </row>
    <row r="6" spans="1:4">
      <c r="A6" s="132" t="s">
        <v>191</v>
      </c>
      <c r="B6" s="132">
        <v>0</v>
      </c>
      <c r="C6" s="93">
        <v>17</v>
      </c>
      <c r="D6" s="94">
        <f>SUM(3*B6)</f>
        <v>0</v>
      </c>
    </row>
    <row r="7" spans="1:4">
      <c r="A7" s="132" t="s">
        <v>191</v>
      </c>
      <c r="B7" s="132">
        <v>0</v>
      </c>
      <c r="C7" s="93">
        <v>18</v>
      </c>
      <c r="D7" s="94">
        <f>SUM(3*B7)</f>
        <v>0</v>
      </c>
    </row>
    <row r="8" spans="1:4">
      <c r="A8" s="132" t="s">
        <v>191</v>
      </c>
      <c r="B8" s="132">
        <v>2</v>
      </c>
      <c r="C8" s="93">
        <v>19</v>
      </c>
      <c r="D8" s="94">
        <f>SUM(3*B8)</f>
        <v>6</v>
      </c>
    </row>
    <row r="9" spans="1:4">
      <c r="A9" s="132" t="s">
        <v>191</v>
      </c>
      <c r="B9" s="132">
        <v>3</v>
      </c>
      <c r="C9" s="93">
        <v>20</v>
      </c>
      <c r="D9" s="94">
        <f>SUM(3*B9)</f>
        <v>9</v>
      </c>
    </row>
    <row r="10" spans="1:4">
      <c r="A10" s="132" t="s">
        <v>191</v>
      </c>
      <c r="B10" s="132">
        <v>0</v>
      </c>
      <c r="C10" s="93">
        <v>21</v>
      </c>
      <c r="D10" s="94">
        <f>SUM(3*B10)</f>
        <v>0</v>
      </c>
    </row>
    <row r="11" spans="1:4">
      <c r="A11" s="132" t="s">
        <v>191</v>
      </c>
      <c r="B11" s="132">
        <v>1</v>
      </c>
      <c r="C11" s="93">
        <v>22</v>
      </c>
      <c r="D11" s="94">
        <f>SUM(3*B11)</f>
        <v>3</v>
      </c>
    </row>
    <row r="12" spans="1:4">
      <c r="A12" s="132" t="s">
        <v>191</v>
      </c>
      <c r="B12" s="132">
        <v>1</v>
      </c>
      <c r="C12" s="93">
        <v>23</v>
      </c>
      <c r="D12" s="94">
        <f>SUM(3*B12)</f>
        <v>3</v>
      </c>
    </row>
    <row r="13" spans="1:4">
      <c r="A13" s="132" t="s">
        <v>191</v>
      </c>
      <c r="B13" s="132">
        <v>0</v>
      </c>
      <c r="C13" s="93">
        <v>24</v>
      </c>
      <c r="D13" s="94">
        <f>SUM(3*B13)</f>
        <v>0</v>
      </c>
    </row>
    <row r="14" spans="1:4">
      <c r="A14" s="132" t="s">
        <v>53</v>
      </c>
      <c r="B14" s="132">
        <v>0</v>
      </c>
      <c r="C14" s="93">
        <v>13</v>
      </c>
      <c r="D14" s="94">
        <f>SUM(3.5*B14)</f>
        <v>0</v>
      </c>
    </row>
    <row r="15" spans="1:4">
      <c r="A15" s="132" t="s">
        <v>53</v>
      </c>
      <c r="B15" s="132">
        <v>2</v>
      </c>
      <c r="C15" s="93">
        <v>14</v>
      </c>
      <c r="D15" s="94">
        <f>SUM(3.5*B15)</f>
        <v>7</v>
      </c>
    </row>
    <row r="16" spans="1:4">
      <c r="A16" s="165" t="s">
        <v>53</v>
      </c>
      <c r="B16" s="132">
        <v>0</v>
      </c>
      <c r="C16" s="93">
        <v>15</v>
      </c>
      <c r="D16" s="94">
        <f>SUM(3.5*B16)</f>
        <v>0</v>
      </c>
    </row>
    <row r="17" spans="1:4">
      <c r="A17" s="132" t="s">
        <v>53</v>
      </c>
      <c r="B17" s="132">
        <v>0</v>
      </c>
      <c r="C17" s="93">
        <v>16</v>
      </c>
      <c r="D17" s="94">
        <f>SUM(3.5*B17)</f>
        <v>0</v>
      </c>
    </row>
    <row r="18" spans="1:4">
      <c r="A18" s="132" t="s">
        <v>53</v>
      </c>
      <c r="B18" s="132">
        <v>0</v>
      </c>
      <c r="C18" s="93">
        <v>17</v>
      </c>
      <c r="D18" s="94">
        <f>SUM(3.5*B18)</f>
        <v>0</v>
      </c>
    </row>
    <row r="19" spans="1:4">
      <c r="A19" s="132" t="s">
        <v>53</v>
      </c>
      <c r="B19" s="132">
        <v>0</v>
      </c>
      <c r="C19" s="93">
        <v>18</v>
      </c>
      <c r="D19" s="94">
        <f>SUM(3.5*B19)</f>
        <v>0</v>
      </c>
    </row>
    <row r="20" spans="1:4">
      <c r="A20" s="132" t="s">
        <v>53</v>
      </c>
      <c r="B20" s="132">
        <v>2</v>
      </c>
      <c r="C20" s="93">
        <v>19</v>
      </c>
      <c r="D20" s="94">
        <f>SUM(3.5*B20)</f>
        <v>7</v>
      </c>
    </row>
    <row r="21" spans="1:4">
      <c r="A21" s="132" t="s">
        <v>53</v>
      </c>
      <c r="B21" s="132">
        <v>0</v>
      </c>
      <c r="C21" s="93">
        <v>20</v>
      </c>
      <c r="D21" s="94">
        <f>SUM(3.5*B21)</f>
        <v>0</v>
      </c>
    </row>
    <row r="22" spans="1:4">
      <c r="A22" s="132" t="s">
        <v>53</v>
      </c>
      <c r="B22" s="132">
        <v>0</v>
      </c>
      <c r="C22" s="93">
        <v>21</v>
      </c>
      <c r="D22" s="94">
        <f>SUM(3.5*B22)</f>
        <v>0</v>
      </c>
    </row>
    <row r="23" spans="1:4">
      <c r="A23" s="132" t="s">
        <v>53</v>
      </c>
      <c r="B23" s="132">
        <v>2</v>
      </c>
      <c r="C23" s="93">
        <v>22</v>
      </c>
      <c r="D23" s="94">
        <f>SUM(3.5*B23)</f>
        <v>7</v>
      </c>
    </row>
    <row r="24" spans="1:4">
      <c r="A24" s="132" t="s">
        <v>53</v>
      </c>
      <c r="B24" s="132">
        <v>0</v>
      </c>
      <c r="C24" s="93">
        <v>23</v>
      </c>
      <c r="D24" s="94">
        <f>SUM(3.5*B24)</f>
        <v>0</v>
      </c>
    </row>
    <row r="25" spans="1:4">
      <c r="A25" s="132" t="s">
        <v>53</v>
      </c>
      <c r="B25" s="132">
        <v>0</v>
      </c>
      <c r="C25" s="93">
        <v>24</v>
      </c>
      <c r="D25" s="94">
        <f>SUM(3.5*B25)</f>
        <v>0</v>
      </c>
    </row>
    <row r="26" spans="1:4">
      <c r="A26" s="132" t="s">
        <v>163</v>
      </c>
      <c r="B26" s="166">
        <v>0</v>
      </c>
      <c r="C26" s="93">
        <v>13</v>
      </c>
      <c r="D26" s="94">
        <f>SUM(3.5*B26)</f>
        <v>0</v>
      </c>
    </row>
    <row r="27" spans="1:4">
      <c r="A27" s="132" t="s">
        <v>163</v>
      </c>
      <c r="B27" s="166">
        <v>0</v>
      </c>
      <c r="C27" s="93">
        <v>14</v>
      </c>
      <c r="D27" s="94">
        <f>SUM(3.5*B27)</f>
        <v>0</v>
      </c>
    </row>
    <row r="28" spans="1:4">
      <c r="A28" s="132" t="s">
        <v>163</v>
      </c>
      <c r="B28" s="166">
        <v>0</v>
      </c>
      <c r="C28" s="93">
        <v>15</v>
      </c>
      <c r="D28" s="94">
        <f>SUM(3.5*B28)</f>
        <v>0</v>
      </c>
    </row>
    <row r="29" spans="1:4">
      <c r="A29" s="132" t="s">
        <v>163</v>
      </c>
      <c r="B29" s="166">
        <v>0</v>
      </c>
      <c r="C29" s="93">
        <v>16</v>
      </c>
      <c r="D29" s="94">
        <f>SUM(3.5*B29)</f>
        <v>0</v>
      </c>
    </row>
    <row r="30" spans="1:4">
      <c r="A30" s="132" t="s">
        <v>163</v>
      </c>
      <c r="B30" s="166">
        <v>0</v>
      </c>
      <c r="C30" s="93">
        <v>17</v>
      </c>
      <c r="D30" s="94">
        <f>SUM(3.5*B30)</f>
        <v>0</v>
      </c>
    </row>
    <row r="31" spans="1:4">
      <c r="A31" s="165" t="s">
        <v>163</v>
      </c>
      <c r="B31" s="166">
        <v>0</v>
      </c>
      <c r="C31" s="93">
        <v>18</v>
      </c>
      <c r="D31" s="94">
        <f>SUM(3.5*B31)</f>
        <v>0</v>
      </c>
    </row>
    <row r="32" spans="1:4">
      <c r="A32" s="132" t="s">
        <v>163</v>
      </c>
      <c r="B32" s="166">
        <v>1</v>
      </c>
      <c r="C32" s="93">
        <v>19</v>
      </c>
      <c r="D32" s="94">
        <f>SUM(3.5*B32)</f>
        <v>3.5</v>
      </c>
    </row>
    <row r="33" spans="1:4">
      <c r="A33" s="132" t="s">
        <v>163</v>
      </c>
      <c r="B33" s="166">
        <v>3</v>
      </c>
      <c r="C33" s="93">
        <v>20</v>
      </c>
      <c r="D33" s="94">
        <f>SUM(3.5*B33)</f>
        <v>10.5</v>
      </c>
    </row>
    <row r="34" spans="1:4">
      <c r="A34" s="132" t="s">
        <v>163</v>
      </c>
      <c r="B34" s="166">
        <v>1</v>
      </c>
      <c r="C34" s="93">
        <v>21</v>
      </c>
      <c r="D34" s="94">
        <f>SUM(3.5*B34)</f>
        <v>3.5</v>
      </c>
    </row>
    <row r="35" spans="1:4">
      <c r="A35" s="132" t="s">
        <v>163</v>
      </c>
      <c r="B35" s="166">
        <v>0</v>
      </c>
      <c r="C35" s="93">
        <v>22</v>
      </c>
      <c r="D35" s="94">
        <f>SUM(3.5*B35)</f>
        <v>0</v>
      </c>
    </row>
    <row r="36" spans="1:4">
      <c r="A36" s="132" t="s">
        <v>163</v>
      </c>
      <c r="B36" s="166">
        <v>0</v>
      </c>
      <c r="C36" s="93">
        <v>23</v>
      </c>
      <c r="D36" s="94">
        <f>SUM(3.5*B36)</f>
        <v>0</v>
      </c>
    </row>
    <row r="37" spans="1:4">
      <c r="A37" s="132" t="s">
        <v>163</v>
      </c>
      <c r="B37" s="166">
        <v>0</v>
      </c>
      <c r="C37" s="93">
        <v>24</v>
      </c>
      <c r="D37" s="94">
        <f>SUM(3.5*B37)</f>
        <v>0</v>
      </c>
    </row>
    <row r="38" spans="1:4">
      <c r="A38" s="132" t="s">
        <v>54</v>
      </c>
      <c r="B38" s="167">
        <v>7</v>
      </c>
      <c r="C38" s="93">
        <v>13</v>
      </c>
      <c r="D38" s="94">
        <f>SUM(2*B38)</f>
        <v>14</v>
      </c>
    </row>
    <row r="39" spans="1:4">
      <c r="A39" s="132" t="s">
        <v>54</v>
      </c>
      <c r="B39" s="167">
        <v>4</v>
      </c>
      <c r="C39" s="93">
        <v>14</v>
      </c>
      <c r="D39" s="94">
        <f>SUM(2*B39)</f>
        <v>8</v>
      </c>
    </row>
    <row r="40" spans="1:4">
      <c r="A40" s="132" t="s">
        <v>54</v>
      </c>
      <c r="B40" s="167">
        <v>10</v>
      </c>
      <c r="C40" s="93">
        <v>15</v>
      </c>
      <c r="D40" s="94">
        <f>SUM(2*B40)</f>
        <v>20</v>
      </c>
    </row>
    <row r="41" spans="1:4">
      <c r="A41" s="132" t="s">
        <v>54</v>
      </c>
      <c r="B41" s="167">
        <v>6</v>
      </c>
      <c r="C41" s="93">
        <v>16</v>
      </c>
      <c r="D41" s="94">
        <f>SUM(2*B41)</f>
        <v>12</v>
      </c>
    </row>
    <row r="42" spans="1:4">
      <c r="A42" s="132" t="s">
        <v>54</v>
      </c>
      <c r="B42" s="167">
        <v>11</v>
      </c>
      <c r="C42" s="93">
        <v>17</v>
      </c>
      <c r="D42" s="94">
        <f>SUM(2*B42)</f>
        <v>22</v>
      </c>
    </row>
    <row r="43" spans="1:4">
      <c r="A43" s="132" t="s">
        <v>54</v>
      </c>
      <c r="B43" s="167">
        <v>18</v>
      </c>
      <c r="C43" s="93">
        <v>18</v>
      </c>
      <c r="D43" s="94">
        <f>SUM(2*B43)</f>
        <v>36</v>
      </c>
    </row>
    <row r="44" spans="1:4">
      <c r="A44" s="132" t="s">
        <v>54</v>
      </c>
      <c r="B44" s="167">
        <v>36</v>
      </c>
      <c r="C44" s="93">
        <v>19</v>
      </c>
      <c r="D44" s="94">
        <f>SUM(2*B44)</f>
        <v>72</v>
      </c>
    </row>
    <row r="45" spans="1:4">
      <c r="A45" s="132" t="s">
        <v>54</v>
      </c>
      <c r="B45" s="167">
        <v>42</v>
      </c>
      <c r="C45" s="93">
        <v>20</v>
      </c>
      <c r="D45" s="94">
        <f>SUM(2*B45)</f>
        <v>84</v>
      </c>
    </row>
    <row r="46" spans="1:4">
      <c r="A46" s="165" t="s">
        <v>54</v>
      </c>
      <c r="B46" s="167">
        <v>31</v>
      </c>
      <c r="C46" s="93">
        <v>21</v>
      </c>
      <c r="D46" s="94">
        <f>SUM(2*B46)</f>
        <v>62</v>
      </c>
    </row>
    <row r="47" spans="1:4">
      <c r="A47" s="132" t="s">
        <v>54</v>
      </c>
      <c r="B47" s="167">
        <v>25</v>
      </c>
      <c r="C47" s="93">
        <v>22</v>
      </c>
      <c r="D47" s="94">
        <f>SUM(2*B47)</f>
        <v>50</v>
      </c>
    </row>
    <row r="48" spans="1:4">
      <c r="A48" s="132" t="s">
        <v>54</v>
      </c>
      <c r="B48" s="167">
        <v>9</v>
      </c>
      <c r="C48" s="93">
        <v>23</v>
      </c>
      <c r="D48" s="94">
        <f>SUM(2*B48)</f>
        <v>18</v>
      </c>
    </row>
    <row r="49" spans="1:4">
      <c r="A49" s="132" t="s">
        <v>54</v>
      </c>
      <c r="B49" s="167">
        <v>0</v>
      </c>
      <c r="C49" s="93">
        <v>24</v>
      </c>
      <c r="D49" s="94">
        <f>SUM(2*B49)</f>
        <v>0</v>
      </c>
    </row>
    <row r="50" spans="1:4">
      <c r="A50" s="132" t="s">
        <v>144</v>
      </c>
      <c r="B50" s="132">
        <v>0</v>
      </c>
      <c r="C50" s="93">
        <v>13</v>
      </c>
      <c r="D50" s="94">
        <f>SUM(3*B50)</f>
        <v>0</v>
      </c>
    </row>
    <row r="51" spans="1:4">
      <c r="A51" s="132" t="s">
        <v>144</v>
      </c>
      <c r="B51" s="132">
        <v>0</v>
      </c>
      <c r="C51" s="93">
        <v>14</v>
      </c>
      <c r="D51" s="94">
        <f>SUM(3*B51)</f>
        <v>0</v>
      </c>
    </row>
    <row r="52" spans="1:4">
      <c r="A52" s="132" t="s">
        <v>144</v>
      </c>
      <c r="B52" s="132">
        <v>0</v>
      </c>
      <c r="C52" s="93">
        <v>15</v>
      </c>
      <c r="D52" s="94">
        <f>SUM(3*B52)</f>
        <v>0</v>
      </c>
    </row>
    <row r="53" spans="1:4">
      <c r="A53" s="132" t="s">
        <v>144</v>
      </c>
      <c r="B53" s="132">
        <v>0</v>
      </c>
      <c r="C53" s="93">
        <v>16</v>
      </c>
      <c r="D53" s="94">
        <f>SUM(3*B53)</f>
        <v>0</v>
      </c>
    </row>
    <row r="54" spans="1:4">
      <c r="A54" s="132" t="s">
        <v>144</v>
      </c>
      <c r="B54" s="132">
        <v>0</v>
      </c>
      <c r="C54" s="93">
        <v>17</v>
      </c>
      <c r="D54" s="94">
        <f>SUM(3*B54)</f>
        <v>0</v>
      </c>
    </row>
    <row r="55" spans="1:4">
      <c r="A55" s="132" t="s">
        <v>144</v>
      </c>
      <c r="B55" s="132">
        <v>0</v>
      </c>
      <c r="C55" s="93">
        <v>18</v>
      </c>
      <c r="D55" s="94">
        <f>SUM(3*B55)</f>
        <v>0</v>
      </c>
    </row>
    <row r="56" spans="1:4">
      <c r="A56" s="132" t="s">
        <v>144</v>
      </c>
      <c r="B56" s="132">
        <v>0</v>
      </c>
      <c r="C56" s="93">
        <v>19</v>
      </c>
      <c r="D56" s="94">
        <f>SUM(3*B56)</f>
        <v>0</v>
      </c>
    </row>
    <row r="57" spans="1:4">
      <c r="A57" s="132" t="s">
        <v>144</v>
      </c>
      <c r="B57" s="132">
        <v>1</v>
      </c>
      <c r="C57" s="93">
        <v>20</v>
      </c>
      <c r="D57" s="94">
        <f>SUM(3*B57)</f>
        <v>3</v>
      </c>
    </row>
    <row r="58" spans="1:4">
      <c r="A58" s="132" t="s">
        <v>144</v>
      </c>
      <c r="B58" s="132">
        <v>0</v>
      </c>
      <c r="C58" s="93">
        <v>21</v>
      </c>
      <c r="D58" s="94">
        <f>SUM(3*B58)</f>
        <v>0</v>
      </c>
    </row>
    <row r="59" spans="1:4">
      <c r="A59" s="132" t="s">
        <v>144</v>
      </c>
      <c r="B59" s="132">
        <v>2</v>
      </c>
      <c r="C59" s="93">
        <v>22</v>
      </c>
      <c r="D59" s="94">
        <f>SUM(3*B59)</f>
        <v>6</v>
      </c>
    </row>
    <row r="60" spans="1:4">
      <c r="A60" s="132" t="s">
        <v>144</v>
      </c>
      <c r="B60" s="132">
        <v>0</v>
      </c>
      <c r="C60" s="93">
        <v>23</v>
      </c>
      <c r="D60" s="94">
        <f>SUM(3*B60)</f>
        <v>0</v>
      </c>
    </row>
    <row r="61" spans="1:4">
      <c r="A61" s="165" t="s">
        <v>144</v>
      </c>
      <c r="B61" s="132">
        <v>0</v>
      </c>
      <c r="C61" s="93">
        <v>24</v>
      </c>
      <c r="D61" s="94">
        <f>SUM(3*B61)</f>
        <v>0</v>
      </c>
    </row>
    <row r="62" spans="1:4">
      <c r="A62" s="132" t="s">
        <v>55</v>
      </c>
      <c r="B62" s="168">
        <v>0</v>
      </c>
      <c r="C62" s="93">
        <v>13</v>
      </c>
      <c r="D62" s="94">
        <f>SUM(3*B62)</f>
        <v>0</v>
      </c>
    </row>
    <row r="63" spans="1:4">
      <c r="A63" s="132" t="s">
        <v>55</v>
      </c>
      <c r="B63" s="168">
        <v>12</v>
      </c>
      <c r="C63" s="93">
        <v>14</v>
      </c>
      <c r="D63" s="94">
        <f>SUM(3*B63)</f>
        <v>36</v>
      </c>
    </row>
    <row r="64" spans="1:4">
      <c r="A64" s="132" t="s">
        <v>55</v>
      </c>
      <c r="B64" s="168">
        <v>11</v>
      </c>
      <c r="C64" s="93">
        <v>15</v>
      </c>
      <c r="D64" s="94">
        <f>SUM(3*B64)</f>
        <v>33</v>
      </c>
    </row>
    <row r="65" spans="1:4">
      <c r="A65" s="132" t="s">
        <v>55</v>
      </c>
      <c r="B65" s="168">
        <v>18</v>
      </c>
      <c r="C65" s="93">
        <v>16</v>
      </c>
      <c r="D65" s="94">
        <f>SUM(3*B65)</f>
        <v>54</v>
      </c>
    </row>
    <row r="66" spans="1:4">
      <c r="A66" s="132" t="s">
        <v>55</v>
      </c>
      <c r="B66" s="168">
        <v>36</v>
      </c>
      <c r="C66" s="93">
        <v>17</v>
      </c>
      <c r="D66" s="94">
        <f>SUM(3*B66)</f>
        <v>108</v>
      </c>
    </row>
    <row r="67" spans="1:4">
      <c r="A67" s="132" t="s">
        <v>55</v>
      </c>
      <c r="B67" s="168">
        <v>49</v>
      </c>
      <c r="C67" s="93">
        <v>18</v>
      </c>
      <c r="D67" s="94">
        <f>SUM(3*B67)</f>
        <v>147</v>
      </c>
    </row>
    <row r="68" spans="1:4">
      <c r="A68" s="132" t="s">
        <v>55</v>
      </c>
      <c r="B68" s="168">
        <v>88</v>
      </c>
      <c r="C68" s="93">
        <v>19</v>
      </c>
      <c r="D68" s="94">
        <f>SUM(3*B68)</f>
        <v>264</v>
      </c>
    </row>
    <row r="69" spans="1:4">
      <c r="A69" s="132" t="s">
        <v>55</v>
      </c>
      <c r="B69" s="168">
        <v>73</v>
      </c>
      <c r="C69" s="93">
        <v>20</v>
      </c>
      <c r="D69" s="94">
        <f>SUM(3*B69)</f>
        <v>219</v>
      </c>
    </row>
    <row r="70" spans="1:4">
      <c r="A70" s="132" t="s">
        <v>55</v>
      </c>
      <c r="B70" s="168">
        <v>93</v>
      </c>
      <c r="C70" s="93">
        <v>21</v>
      </c>
      <c r="D70" s="94">
        <f>SUM(3*B70)</f>
        <v>279</v>
      </c>
    </row>
    <row r="71" spans="1:4">
      <c r="A71" s="132" t="s">
        <v>55</v>
      </c>
      <c r="B71" s="168">
        <v>46</v>
      </c>
      <c r="C71" s="93">
        <v>22</v>
      </c>
      <c r="D71" s="94">
        <f>SUM(3*B71)</f>
        <v>138</v>
      </c>
    </row>
    <row r="72" spans="1:4">
      <c r="A72" s="132" t="s">
        <v>55</v>
      </c>
      <c r="B72" s="168">
        <v>17</v>
      </c>
      <c r="C72" s="93">
        <v>23</v>
      </c>
      <c r="D72" s="94">
        <f>SUM(3*B72)</f>
        <v>51</v>
      </c>
    </row>
    <row r="73" spans="1:4">
      <c r="A73" s="132" t="s">
        <v>55</v>
      </c>
      <c r="B73" s="168">
        <v>0</v>
      </c>
      <c r="C73" s="93">
        <v>24</v>
      </c>
      <c r="D73" s="94">
        <f>SUM(3*B73)</f>
        <v>0</v>
      </c>
    </row>
    <row r="74" spans="1:4">
      <c r="A74" s="132" t="s">
        <v>56</v>
      </c>
      <c r="B74" s="169">
        <v>0</v>
      </c>
      <c r="C74" s="93">
        <v>13</v>
      </c>
      <c r="D74" s="94">
        <f>SUM(3*B74)</f>
        <v>0</v>
      </c>
    </row>
    <row r="75" spans="1:4">
      <c r="A75" s="132" t="s">
        <v>56</v>
      </c>
      <c r="B75" s="169">
        <v>3</v>
      </c>
      <c r="C75" s="93">
        <v>14</v>
      </c>
      <c r="D75" s="94">
        <f>SUM(3*B75)</f>
        <v>9</v>
      </c>
    </row>
    <row r="76" spans="1:4">
      <c r="A76" s="165" t="s">
        <v>56</v>
      </c>
      <c r="B76" s="169">
        <v>0</v>
      </c>
      <c r="C76" s="93">
        <v>15</v>
      </c>
      <c r="D76" s="94">
        <f>SUM(3*B76)</f>
        <v>0</v>
      </c>
    </row>
    <row r="77" spans="1:4">
      <c r="A77" s="132" t="s">
        <v>56</v>
      </c>
      <c r="B77" s="169">
        <v>1</v>
      </c>
      <c r="C77" s="93">
        <v>16</v>
      </c>
      <c r="D77" s="94">
        <f>SUM(3*B77)</f>
        <v>3</v>
      </c>
    </row>
    <row r="78" spans="1:4">
      <c r="A78" s="132" t="s">
        <v>56</v>
      </c>
      <c r="B78" s="169">
        <v>6</v>
      </c>
      <c r="C78" s="93">
        <v>17</v>
      </c>
      <c r="D78" s="94">
        <f>SUM(3*B78)</f>
        <v>18</v>
      </c>
    </row>
    <row r="79" spans="1:4">
      <c r="A79" s="132" t="s">
        <v>56</v>
      </c>
      <c r="B79" s="169">
        <v>12</v>
      </c>
      <c r="C79" s="93">
        <v>18</v>
      </c>
      <c r="D79" s="94">
        <f>SUM(3*B79)</f>
        <v>36</v>
      </c>
    </row>
    <row r="80" spans="1:4">
      <c r="A80" s="132" t="s">
        <v>56</v>
      </c>
      <c r="B80" s="169">
        <v>15</v>
      </c>
      <c r="C80" s="93">
        <v>19</v>
      </c>
      <c r="D80" s="94">
        <f>SUM(3*B80)</f>
        <v>45</v>
      </c>
    </row>
    <row r="81" spans="1:4">
      <c r="A81" s="132" t="s">
        <v>56</v>
      </c>
      <c r="B81" s="169">
        <v>24</v>
      </c>
      <c r="C81" s="93">
        <v>20</v>
      </c>
      <c r="D81" s="94">
        <f>SUM(3*B81)</f>
        <v>72</v>
      </c>
    </row>
    <row r="82" spans="1:4">
      <c r="A82" s="132" t="s">
        <v>56</v>
      </c>
      <c r="B82" s="169">
        <v>17</v>
      </c>
      <c r="C82" s="93">
        <v>21</v>
      </c>
      <c r="D82" s="94">
        <f>SUM(3*B82)</f>
        <v>51</v>
      </c>
    </row>
    <row r="83" spans="1:4">
      <c r="A83" s="132" t="s">
        <v>56</v>
      </c>
      <c r="B83" s="169">
        <v>6</v>
      </c>
      <c r="C83" s="93">
        <v>22</v>
      </c>
      <c r="D83" s="94">
        <f>SUM(3*B83)</f>
        <v>18</v>
      </c>
    </row>
    <row r="84" spans="1:4">
      <c r="A84" s="132" t="s">
        <v>56</v>
      </c>
      <c r="B84" s="169">
        <v>4</v>
      </c>
      <c r="C84" s="93">
        <v>23</v>
      </c>
      <c r="D84" s="94">
        <f>SUM(3*B84)</f>
        <v>12</v>
      </c>
    </row>
    <row r="85" spans="1:4">
      <c r="A85" s="132" t="s">
        <v>56</v>
      </c>
      <c r="B85" s="169">
        <v>2</v>
      </c>
      <c r="C85" s="93">
        <v>24</v>
      </c>
      <c r="D85" s="94">
        <f>SUM(3*B85)</f>
        <v>6</v>
      </c>
    </row>
    <row r="86" spans="1:4">
      <c r="A86" s="132" t="s">
        <v>164</v>
      </c>
      <c r="B86" s="132">
        <v>0</v>
      </c>
      <c r="C86" s="93">
        <v>13</v>
      </c>
      <c r="D86" s="94">
        <f>SUM(3*B86)</f>
        <v>0</v>
      </c>
    </row>
    <row r="87" spans="1:4">
      <c r="A87" s="132" t="s">
        <v>164</v>
      </c>
      <c r="B87" s="132">
        <v>0</v>
      </c>
      <c r="C87" s="93">
        <v>14</v>
      </c>
      <c r="D87" s="94">
        <f>SUM(3*B87)</f>
        <v>0</v>
      </c>
    </row>
    <row r="88" spans="1:4">
      <c r="A88" s="132" t="s">
        <v>164</v>
      </c>
      <c r="B88" s="132">
        <v>0</v>
      </c>
      <c r="C88" s="93">
        <v>15</v>
      </c>
      <c r="D88" s="94">
        <f>SUM(3*B88)</f>
        <v>0</v>
      </c>
    </row>
    <row r="89" spans="1:4">
      <c r="A89" s="132" t="s">
        <v>164</v>
      </c>
      <c r="B89" s="132">
        <v>0</v>
      </c>
      <c r="C89" s="93">
        <v>16</v>
      </c>
      <c r="D89" s="94">
        <f>SUM(3*B89)</f>
        <v>0</v>
      </c>
    </row>
    <row r="90" spans="1:4">
      <c r="A90" s="132" t="s">
        <v>164</v>
      </c>
      <c r="B90" s="132">
        <v>0</v>
      </c>
      <c r="C90" s="93">
        <v>17</v>
      </c>
      <c r="D90" s="94">
        <f>SUM(3*B90)</f>
        <v>0</v>
      </c>
    </row>
    <row r="91" spans="1:4">
      <c r="A91" s="165" t="s">
        <v>164</v>
      </c>
      <c r="B91" s="132">
        <v>2</v>
      </c>
      <c r="C91" s="93">
        <v>18</v>
      </c>
      <c r="D91" s="94">
        <f>SUM(3*B91)</f>
        <v>6</v>
      </c>
    </row>
    <row r="92" spans="1:4">
      <c r="A92" s="132" t="s">
        <v>164</v>
      </c>
      <c r="B92" s="132">
        <v>0</v>
      </c>
      <c r="C92" s="93">
        <v>19</v>
      </c>
      <c r="D92" s="94">
        <f>SUM(3*B92)</f>
        <v>0</v>
      </c>
    </row>
    <row r="93" spans="1:4">
      <c r="A93" s="132" t="s">
        <v>164</v>
      </c>
      <c r="B93" s="132">
        <v>0</v>
      </c>
      <c r="C93" s="93">
        <v>20</v>
      </c>
      <c r="D93" s="94">
        <f>SUM(3*B93)</f>
        <v>0</v>
      </c>
    </row>
    <row r="94" spans="1:4">
      <c r="A94" s="132" t="s">
        <v>164</v>
      </c>
      <c r="B94" s="132">
        <v>0</v>
      </c>
      <c r="C94" s="93">
        <v>21</v>
      </c>
      <c r="D94" s="94">
        <f>SUM(3*B94)</f>
        <v>0</v>
      </c>
    </row>
    <row r="95" spans="1:4">
      <c r="A95" s="132" t="s">
        <v>164</v>
      </c>
      <c r="B95" s="132">
        <v>1</v>
      </c>
      <c r="C95" s="93">
        <v>22</v>
      </c>
      <c r="D95" s="94">
        <f>SUM(3*B95)</f>
        <v>3</v>
      </c>
    </row>
    <row r="96" spans="1:4">
      <c r="A96" s="132" t="s">
        <v>164</v>
      </c>
      <c r="B96" s="132">
        <v>0</v>
      </c>
      <c r="C96" s="93">
        <v>23</v>
      </c>
      <c r="D96" s="94">
        <f>SUM(3*B96)</f>
        <v>0</v>
      </c>
    </row>
    <row r="97" spans="1:4">
      <c r="A97" s="132" t="s">
        <v>164</v>
      </c>
      <c r="B97" s="132">
        <v>0</v>
      </c>
      <c r="C97" s="93">
        <v>24</v>
      </c>
      <c r="D97" s="94">
        <f>SUM(3*B97)</f>
        <v>0</v>
      </c>
    </row>
    <row r="98" spans="1:4">
      <c r="A98" s="132" t="s">
        <v>57</v>
      </c>
      <c r="B98" s="170">
        <v>1</v>
      </c>
      <c r="C98" s="93">
        <v>13</v>
      </c>
      <c r="D98" s="94">
        <f>SUM(3*B98)</f>
        <v>3</v>
      </c>
    </row>
    <row r="99" spans="1:4">
      <c r="A99" s="132" t="s">
        <v>57</v>
      </c>
      <c r="B99" s="170">
        <v>24</v>
      </c>
      <c r="C99" s="93">
        <v>14</v>
      </c>
      <c r="D99" s="94">
        <f>SUM(3*B99)</f>
        <v>72</v>
      </c>
    </row>
    <row r="100" spans="1:4">
      <c r="A100" s="132" t="s">
        <v>57</v>
      </c>
      <c r="B100" s="170">
        <v>21</v>
      </c>
      <c r="C100" s="93">
        <v>15</v>
      </c>
      <c r="D100" s="94">
        <f>SUM(3*B100)</f>
        <v>63</v>
      </c>
    </row>
    <row r="101" spans="1:4">
      <c r="A101" s="132" t="s">
        <v>57</v>
      </c>
      <c r="B101" s="170">
        <v>26</v>
      </c>
      <c r="C101" s="93">
        <v>16</v>
      </c>
      <c r="D101" s="94">
        <f>SUM(3*B101)</f>
        <v>78</v>
      </c>
    </row>
    <row r="102" spans="1:4">
      <c r="A102" s="132" t="s">
        <v>57</v>
      </c>
      <c r="B102" s="170">
        <v>49</v>
      </c>
      <c r="C102" s="93">
        <v>17</v>
      </c>
      <c r="D102" s="94">
        <f>SUM(3*B102)</f>
        <v>147</v>
      </c>
    </row>
    <row r="103" spans="1:4">
      <c r="A103" s="132" t="s">
        <v>57</v>
      </c>
      <c r="B103" s="170">
        <v>73</v>
      </c>
      <c r="C103" s="93">
        <v>18</v>
      </c>
      <c r="D103" s="94">
        <f>SUM(3*B103)</f>
        <v>219</v>
      </c>
    </row>
    <row r="104" spans="1:4">
      <c r="A104" s="132" t="s">
        <v>57</v>
      </c>
      <c r="B104" s="170">
        <v>119</v>
      </c>
      <c r="C104" s="93">
        <v>19</v>
      </c>
      <c r="D104" s="94">
        <f>SUM(3*B104)</f>
        <v>357</v>
      </c>
    </row>
    <row r="105" spans="1:4">
      <c r="A105" s="132" t="s">
        <v>57</v>
      </c>
      <c r="B105" s="170">
        <v>100</v>
      </c>
      <c r="C105" s="93">
        <v>20</v>
      </c>
      <c r="D105" s="94">
        <f>SUM(3*B105)</f>
        <v>300</v>
      </c>
    </row>
    <row r="106" spans="1:4">
      <c r="A106" s="165" t="s">
        <v>57</v>
      </c>
      <c r="B106" s="170">
        <v>96</v>
      </c>
      <c r="C106" s="93">
        <v>21</v>
      </c>
      <c r="D106" s="94">
        <f>SUM(3*B106)</f>
        <v>288</v>
      </c>
    </row>
    <row r="107" spans="1:4">
      <c r="A107" s="132" t="s">
        <v>57</v>
      </c>
      <c r="B107" s="170">
        <v>68</v>
      </c>
      <c r="C107" s="93">
        <v>22</v>
      </c>
      <c r="D107" s="94">
        <f>SUM(3*B107)</f>
        <v>204</v>
      </c>
    </row>
    <row r="108" spans="1:4">
      <c r="A108" s="132" t="s">
        <v>57</v>
      </c>
      <c r="B108" s="170">
        <v>16</v>
      </c>
      <c r="C108" s="93">
        <v>23</v>
      </c>
      <c r="D108" s="94">
        <f>SUM(3*B108)</f>
        <v>48</v>
      </c>
    </row>
    <row r="109" spans="1:4">
      <c r="A109" s="132" t="s">
        <v>57</v>
      </c>
      <c r="B109" s="170">
        <v>0</v>
      </c>
      <c r="C109" s="93">
        <v>24</v>
      </c>
      <c r="D109" s="94">
        <f>SUM(3*B109)</f>
        <v>0</v>
      </c>
    </row>
    <row r="110" spans="1:4">
      <c r="A110" s="132" t="s">
        <v>58</v>
      </c>
      <c r="B110" s="171">
        <v>0</v>
      </c>
      <c r="C110" s="93">
        <v>13</v>
      </c>
      <c r="D110" s="94">
        <f>SUM(3*B110)</f>
        <v>0</v>
      </c>
    </row>
    <row r="111" spans="1:4">
      <c r="A111" s="132" t="s">
        <v>58</v>
      </c>
      <c r="B111" s="171">
        <v>0</v>
      </c>
      <c r="C111" s="93">
        <v>14</v>
      </c>
      <c r="D111" s="94">
        <f>SUM(3*B111)</f>
        <v>0</v>
      </c>
    </row>
    <row r="112" spans="1:4">
      <c r="A112" s="132" t="s">
        <v>58</v>
      </c>
      <c r="B112" s="171">
        <v>0</v>
      </c>
      <c r="C112" s="93">
        <v>15</v>
      </c>
      <c r="D112" s="94">
        <f>SUM(3*B112)</f>
        <v>0</v>
      </c>
    </row>
    <row r="113" spans="1:4">
      <c r="A113" s="132" t="s">
        <v>58</v>
      </c>
      <c r="B113" s="171">
        <v>2</v>
      </c>
      <c r="C113" s="93">
        <v>16</v>
      </c>
      <c r="D113" s="94">
        <f>SUM(3*B113)</f>
        <v>6</v>
      </c>
    </row>
    <row r="114" spans="1:4">
      <c r="A114" s="132" t="s">
        <v>58</v>
      </c>
      <c r="B114" s="171">
        <v>6</v>
      </c>
      <c r="C114" s="93">
        <v>17</v>
      </c>
      <c r="D114" s="94">
        <f>SUM(3*B114)</f>
        <v>18</v>
      </c>
    </row>
    <row r="115" spans="1:4">
      <c r="A115" s="132" t="s">
        <v>58</v>
      </c>
      <c r="B115" s="171">
        <v>2</v>
      </c>
      <c r="C115" s="93">
        <v>18</v>
      </c>
      <c r="D115" s="94">
        <f>SUM(3*B115)</f>
        <v>6</v>
      </c>
    </row>
    <row r="116" spans="1:4">
      <c r="A116" s="132" t="s">
        <v>58</v>
      </c>
      <c r="B116" s="171">
        <v>1</v>
      </c>
      <c r="C116" s="93">
        <v>19</v>
      </c>
      <c r="D116" s="94">
        <f>SUM(3*B116)</f>
        <v>3</v>
      </c>
    </row>
    <row r="117" spans="1:4">
      <c r="A117" s="132" t="s">
        <v>58</v>
      </c>
      <c r="B117" s="171">
        <v>5</v>
      </c>
      <c r="C117" s="93">
        <v>20</v>
      </c>
      <c r="D117" s="94">
        <f>SUM(3*B117)</f>
        <v>15</v>
      </c>
    </row>
    <row r="118" spans="1:4">
      <c r="A118" s="132" t="s">
        <v>58</v>
      </c>
      <c r="B118" s="171">
        <v>3</v>
      </c>
      <c r="C118" s="93">
        <v>21</v>
      </c>
      <c r="D118" s="94">
        <f>SUM(3*B118)</f>
        <v>9</v>
      </c>
    </row>
    <row r="119" spans="1:4">
      <c r="A119" s="132" t="s">
        <v>58</v>
      </c>
      <c r="B119" s="171">
        <v>4</v>
      </c>
      <c r="C119" s="93">
        <v>22</v>
      </c>
      <c r="D119" s="94">
        <f>SUM(3*B119)</f>
        <v>12</v>
      </c>
    </row>
    <row r="120" spans="1:4">
      <c r="A120" s="132" t="s">
        <v>58</v>
      </c>
      <c r="B120" s="171">
        <v>2</v>
      </c>
      <c r="C120" s="93">
        <v>23</v>
      </c>
      <c r="D120" s="94">
        <f>SUM(3*B120)</f>
        <v>6</v>
      </c>
    </row>
    <row r="121" spans="1:4">
      <c r="A121" s="165" t="s">
        <v>58</v>
      </c>
      <c r="B121" s="171">
        <v>0</v>
      </c>
      <c r="C121" s="93">
        <v>24</v>
      </c>
      <c r="D121" s="94">
        <f>SUM(3*B121)</f>
        <v>0</v>
      </c>
    </row>
    <row r="122" spans="1:4">
      <c r="A122" s="132" t="s">
        <v>59</v>
      </c>
      <c r="B122" s="172">
        <v>2</v>
      </c>
      <c r="C122" s="93">
        <v>13</v>
      </c>
      <c r="D122" s="94">
        <f>SUM(3*B122)</f>
        <v>6</v>
      </c>
    </row>
    <row r="123" spans="1:4">
      <c r="A123" s="132" t="s">
        <v>59</v>
      </c>
      <c r="B123" s="172">
        <v>13</v>
      </c>
      <c r="C123" s="93">
        <v>14</v>
      </c>
      <c r="D123" s="94">
        <f>SUM(3*B123)</f>
        <v>39</v>
      </c>
    </row>
    <row r="124" spans="1:4">
      <c r="A124" s="132" t="s">
        <v>59</v>
      </c>
      <c r="B124" s="172">
        <v>24</v>
      </c>
      <c r="C124" s="93">
        <v>15</v>
      </c>
      <c r="D124" s="94">
        <f>SUM(3*B124)</f>
        <v>72</v>
      </c>
    </row>
    <row r="125" spans="1:4">
      <c r="A125" s="132" t="s">
        <v>59</v>
      </c>
      <c r="B125" s="172">
        <v>21</v>
      </c>
      <c r="C125" s="93">
        <v>16</v>
      </c>
      <c r="D125" s="94">
        <f>SUM(3*B125)</f>
        <v>63</v>
      </c>
    </row>
    <row r="126" spans="1:4">
      <c r="A126" s="132" t="s">
        <v>59</v>
      </c>
      <c r="B126" s="172">
        <v>28</v>
      </c>
      <c r="C126" s="93">
        <v>17</v>
      </c>
      <c r="D126" s="94">
        <f>SUM(3*B126)</f>
        <v>84</v>
      </c>
    </row>
    <row r="127" spans="1:4">
      <c r="A127" s="132" t="s">
        <v>59</v>
      </c>
      <c r="B127" s="172">
        <v>52</v>
      </c>
      <c r="C127" s="93">
        <v>18</v>
      </c>
      <c r="D127" s="94">
        <f>SUM(3*B127)</f>
        <v>156</v>
      </c>
    </row>
    <row r="128" spans="1:4">
      <c r="A128" s="132" t="s">
        <v>59</v>
      </c>
      <c r="B128" s="172">
        <v>63</v>
      </c>
      <c r="C128" s="93">
        <v>19</v>
      </c>
      <c r="D128" s="94">
        <f>SUM(3*B128)</f>
        <v>189</v>
      </c>
    </row>
    <row r="129" spans="1:4">
      <c r="A129" s="132" t="s">
        <v>59</v>
      </c>
      <c r="B129" s="172">
        <v>56</v>
      </c>
      <c r="C129" s="93">
        <v>20</v>
      </c>
      <c r="D129" s="94">
        <f>SUM(3*B129)</f>
        <v>168</v>
      </c>
    </row>
    <row r="130" spans="1:4">
      <c r="A130" s="132" t="s">
        <v>59</v>
      </c>
      <c r="B130" s="172">
        <v>71</v>
      </c>
      <c r="C130" s="93">
        <v>21</v>
      </c>
      <c r="D130" s="94">
        <f>SUM(3*B130)</f>
        <v>213</v>
      </c>
    </row>
    <row r="131" spans="1:4">
      <c r="A131" s="132" t="s">
        <v>59</v>
      </c>
      <c r="B131" s="172">
        <v>52</v>
      </c>
      <c r="C131" s="93">
        <v>22</v>
      </c>
      <c r="D131" s="94">
        <f>SUM(3*B131)</f>
        <v>156</v>
      </c>
    </row>
    <row r="132" spans="1:4">
      <c r="A132" s="132" t="s">
        <v>59</v>
      </c>
      <c r="B132" s="172">
        <v>14</v>
      </c>
      <c r="C132" s="93">
        <v>23</v>
      </c>
      <c r="D132" s="94">
        <f>SUM(3*B132)</f>
        <v>42</v>
      </c>
    </row>
    <row r="133" spans="1:4">
      <c r="A133" s="132" t="s">
        <v>59</v>
      </c>
      <c r="B133" s="172">
        <v>0</v>
      </c>
      <c r="C133" s="93">
        <v>24</v>
      </c>
      <c r="D133" s="94">
        <f>SUM(3*B133)</f>
        <v>0</v>
      </c>
    </row>
    <row r="134" spans="1:4">
      <c r="A134" s="132" t="s">
        <v>60</v>
      </c>
      <c r="B134" s="173">
        <v>6</v>
      </c>
      <c r="C134" s="93">
        <v>13</v>
      </c>
      <c r="D134" s="94">
        <f>SUM(3*B134)</f>
        <v>18</v>
      </c>
    </row>
    <row r="135" spans="1:4">
      <c r="A135" s="132" t="s">
        <v>60</v>
      </c>
      <c r="B135" s="173">
        <v>43</v>
      </c>
      <c r="C135" s="93">
        <v>14</v>
      </c>
      <c r="D135" s="94">
        <f>SUM(3*B135)</f>
        <v>129</v>
      </c>
    </row>
    <row r="136" spans="1:4">
      <c r="A136" s="165" t="s">
        <v>60</v>
      </c>
      <c r="B136" s="173">
        <v>35</v>
      </c>
      <c r="C136" s="93">
        <v>15</v>
      </c>
      <c r="D136" s="94">
        <f>SUM(3*B136)</f>
        <v>105</v>
      </c>
    </row>
    <row r="137" spans="1:4">
      <c r="A137" s="132" t="s">
        <v>60</v>
      </c>
      <c r="B137" s="173">
        <v>52</v>
      </c>
      <c r="C137" s="93">
        <v>16</v>
      </c>
      <c r="D137" s="94">
        <f>SUM(3*B137)</f>
        <v>156</v>
      </c>
    </row>
    <row r="138" spans="1:4">
      <c r="A138" s="132" t="s">
        <v>60</v>
      </c>
      <c r="B138" s="173">
        <v>82</v>
      </c>
      <c r="C138" s="93">
        <v>17</v>
      </c>
      <c r="D138" s="94">
        <f>SUM(3*B138)</f>
        <v>246</v>
      </c>
    </row>
    <row r="139" spans="1:4">
      <c r="A139" s="132" t="s">
        <v>60</v>
      </c>
      <c r="B139" s="173">
        <v>135</v>
      </c>
      <c r="C139" s="93">
        <v>18</v>
      </c>
      <c r="D139" s="94">
        <f>SUM(3*B139)</f>
        <v>405</v>
      </c>
    </row>
    <row r="140" spans="1:4">
      <c r="A140" s="132" t="s">
        <v>60</v>
      </c>
      <c r="B140" s="173">
        <v>200</v>
      </c>
      <c r="C140" s="93">
        <v>19</v>
      </c>
      <c r="D140" s="94">
        <f>SUM(3*B140)</f>
        <v>600</v>
      </c>
    </row>
    <row r="141" spans="1:4">
      <c r="A141" s="132" t="s">
        <v>60</v>
      </c>
      <c r="B141" s="173">
        <v>228</v>
      </c>
      <c r="C141" s="93">
        <v>20</v>
      </c>
      <c r="D141" s="94">
        <f>SUM(3*B141)</f>
        <v>684</v>
      </c>
    </row>
    <row r="142" spans="1:4">
      <c r="A142" s="132" t="s">
        <v>60</v>
      </c>
      <c r="B142" s="173">
        <v>184</v>
      </c>
      <c r="C142" s="93">
        <v>21</v>
      </c>
      <c r="D142" s="94">
        <f>SUM(3*B142)</f>
        <v>552</v>
      </c>
    </row>
    <row r="143" spans="1:4">
      <c r="A143" s="132" t="s">
        <v>60</v>
      </c>
      <c r="B143" s="173">
        <v>126</v>
      </c>
      <c r="C143" s="93">
        <v>22</v>
      </c>
      <c r="D143" s="94">
        <f>SUM(3*B143)</f>
        <v>378</v>
      </c>
    </row>
    <row r="144" spans="1:4">
      <c r="A144" s="132" t="s">
        <v>60</v>
      </c>
      <c r="B144" s="173">
        <v>50</v>
      </c>
      <c r="C144" s="93">
        <v>23</v>
      </c>
      <c r="D144" s="94">
        <f>SUM(3*B144)</f>
        <v>150</v>
      </c>
    </row>
    <row r="145" spans="1:4">
      <c r="A145" s="132" t="s">
        <v>60</v>
      </c>
      <c r="B145" s="173">
        <v>1</v>
      </c>
      <c r="C145" s="93">
        <v>24</v>
      </c>
      <c r="D145" s="94">
        <f>SUM(3*B145)</f>
        <v>3</v>
      </c>
    </row>
    <row r="146" spans="1:4">
      <c r="A146" s="155" t="s">
        <v>434</v>
      </c>
      <c r="B146" s="175">
        <v>0</v>
      </c>
      <c r="C146" s="93">
        <v>13</v>
      </c>
      <c r="D146" s="94">
        <f>SUM(3.5*B146)</f>
        <v>0</v>
      </c>
    </row>
    <row r="147" spans="1:4">
      <c r="A147" s="155" t="s">
        <v>434</v>
      </c>
      <c r="B147" s="175">
        <v>0</v>
      </c>
      <c r="C147" s="93">
        <v>14</v>
      </c>
      <c r="D147" s="94">
        <f>SUM(3.5*B147)</f>
        <v>0</v>
      </c>
    </row>
    <row r="148" spans="1:4">
      <c r="A148" s="155" t="s">
        <v>434</v>
      </c>
      <c r="B148" s="175">
        <v>0</v>
      </c>
      <c r="C148" s="93">
        <v>15</v>
      </c>
      <c r="D148" s="94">
        <f>SUM(3.5*B148)</f>
        <v>0</v>
      </c>
    </row>
    <row r="149" spans="1:4">
      <c r="A149" s="155" t="s">
        <v>434</v>
      </c>
      <c r="B149" s="175">
        <v>0</v>
      </c>
      <c r="C149" s="93">
        <v>16</v>
      </c>
      <c r="D149" s="94">
        <f>SUM(3.5*B149)</f>
        <v>0</v>
      </c>
    </row>
    <row r="150" spans="1:4">
      <c r="A150" s="155" t="s">
        <v>434</v>
      </c>
      <c r="B150" s="175">
        <v>0</v>
      </c>
      <c r="C150" s="93">
        <v>17</v>
      </c>
      <c r="D150" s="94">
        <f>SUM(3.5*B150)</f>
        <v>0</v>
      </c>
    </row>
    <row r="151" spans="1:4">
      <c r="A151" s="155" t="s">
        <v>434</v>
      </c>
      <c r="B151" s="175">
        <v>4</v>
      </c>
      <c r="C151" s="93">
        <v>18</v>
      </c>
      <c r="D151" s="94">
        <f>SUM(3.5*B151)</f>
        <v>14</v>
      </c>
    </row>
    <row r="152" spans="1:4">
      <c r="A152" s="155" t="s">
        <v>434</v>
      </c>
      <c r="B152" s="175">
        <v>6</v>
      </c>
      <c r="C152" s="93">
        <v>19</v>
      </c>
      <c r="D152" s="94">
        <f>SUM(3.5*B152)</f>
        <v>21</v>
      </c>
    </row>
    <row r="153" spans="1:4">
      <c r="A153" s="155" t="s">
        <v>434</v>
      </c>
      <c r="B153" s="175">
        <v>11</v>
      </c>
      <c r="C153" s="93">
        <v>20</v>
      </c>
      <c r="D153" s="94">
        <f>SUM(3.5*B153)</f>
        <v>38.5</v>
      </c>
    </row>
    <row r="154" spans="1:4">
      <c r="A154" s="155" t="s">
        <v>434</v>
      </c>
      <c r="B154" s="175">
        <v>12</v>
      </c>
      <c r="C154" s="93">
        <v>21</v>
      </c>
      <c r="D154" s="94">
        <f>SUM(3.5*B154)</f>
        <v>42</v>
      </c>
    </row>
    <row r="155" spans="1:4">
      <c r="A155" s="155" t="s">
        <v>434</v>
      </c>
      <c r="B155" s="175">
        <v>1</v>
      </c>
      <c r="C155" s="93">
        <v>22</v>
      </c>
      <c r="D155" s="94">
        <f>SUM(3.5*B155)</f>
        <v>3.5</v>
      </c>
    </row>
    <row r="156" spans="1:4">
      <c r="A156" s="155" t="s">
        <v>434</v>
      </c>
      <c r="B156" s="175">
        <v>0</v>
      </c>
      <c r="C156" s="93">
        <v>23</v>
      </c>
      <c r="D156" s="94">
        <f>SUM(3.5*B156)</f>
        <v>0</v>
      </c>
    </row>
    <row r="157" spans="1:4">
      <c r="A157" s="155" t="s">
        <v>434</v>
      </c>
      <c r="B157" s="175">
        <v>0</v>
      </c>
      <c r="C157" s="93">
        <v>24</v>
      </c>
      <c r="D157" s="94">
        <f>SUM(3.5*B157)</f>
        <v>0</v>
      </c>
    </row>
    <row r="158" spans="1:4">
      <c r="A158" s="132" t="s">
        <v>133</v>
      </c>
      <c r="B158" s="177">
        <v>1</v>
      </c>
      <c r="C158" s="93">
        <v>13</v>
      </c>
      <c r="D158" s="94">
        <f>SUM(3*B158)</f>
        <v>3</v>
      </c>
    </row>
    <row r="159" spans="1:4">
      <c r="A159" s="132" t="s">
        <v>133</v>
      </c>
      <c r="B159" s="177">
        <v>4</v>
      </c>
      <c r="C159" s="93">
        <v>14</v>
      </c>
      <c r="D159" s="94">
        <f>SUM(3*B159)</f>
        <v>12</v>
      </c>
    </row>
    <row r="160" spans="1:4">
      <c r="A160" s="132" t="s">
        <v>133</v>
      </c>
      <c r="B160" s="177">
        <v>7</v>
      </c>
      <c r="C160" s="93">
        <v>15</v>
      </c>
      <c r="D160" s="94">
        <f>SUM(3*B160)</f>
        <v>21</v>
      </c>
    </row>
    <row r="161" spans="1:4">
      <c r="A161" s="132" t="s">
        <v>133</v>
      </c>
      <c r="B161" s="177">
        <v>10</v>
      </c>
      <c r="C161" s="93">
        <v>16</v>
      </c>
      <c r="D161" s="94">
        <f>SUM(3*B161)</f>
        <v>30</v>
      </c>
    </row>
    <row r="162" spans="1:4">
      <c r="A162" s="132" t="s">
        <v>133</v>
      </c>
      <c r="B162" s="177">
        <v>25</v>
      </c>
      <c r="C162" s="93">
        <v>17</v>
      </c>
      <c r="D162" s="94">
        <f>SUM(3*B162)</f>
        <v>75</v>
      </c>
    </row>
    <row r="163" spans="1:4">
      <c r="A163" s="132" t="s">
        <v>133</v>
      </c>
      <c r="B163" s="177">
        <v>22</v>
      </c>
      <c r="C163" s="93">
        <v>18</v>
      </c>
      <c r="D163" s="94">
        <f>SUM(3*B163)</f>
        <v>66</v>
      </c>
    </row>
    <row r="164" spans="1:4">
      <c r="A164" s="132" t="s">
        <v>133</v>
      </c>
      <c r="B164" s="177">
        <v>34</v>
      </c>
      <c r="C164" s="93">
        <v>19</v>
      </c>
      <c r="D164" s="94">
        <f>SUM(3*B164)</f>
        <v>102</v>
      </c>
    </row>
    <row r="165" spans="1:4">
      <c r="A165" s="132" t="s">
        <v>133</v>
      </c>
      <c r="B165" s="177">
        <v>32</v>
      </c>
      <c r="C165" s="93">
        <v>20</v>
      </c>
      <c r="D165" s="94">
        <f>SUM(3*B165)</f>
        <v>96</v>
      </c>
    </row>
    <row r="166" spans="1:4">
      <c r="A166" s="165" t="s">
        <v>133</v>
      </c>
      <c r="B166" s="177">
        <v>35</v>
      </c>
      <c r="C166" s="93">
        <v>21</v>
      </c>
      <c r="D166" s="94">
        <f>SUM(3*B166)</f>
        <v>105</v>
      </c>
    </row>
    <row r="167" spans="1:4">
      <c r="A167" s="132" t="s">
        <v>133</v>
      </c>
      <c r="B167" s="177">
        <v>28</v>
      </c>
      <c r="C167" s="93">
        <v>22</v>
      </c>
      <c r="D167" s="94">
        <f>SUM(3*B167)</f>
        <v>84</v>
      </c>
    </row>
    <row r="168" spans="1:4">
      <c r="A168" s="132" t="s">
        <v>133</v>
      </c>
      <c r="B168" s="177">
        <v>13</v>
      </c>
      <c r="C168" s="93">
        <v>23</v>
      </c>
      <c r="D168" s="94">
        <f>SUM(3*B168)</f>
        <v>39</v>
      </c>
    </row>
    <row r="169" spans="1:4">
      <c r="A169" s="132" t="s">
        <v>133</v>
      </c>
      <c r="B169" s="177">
        <v>0</v>
      </c>
      <c r="C169" s="93">
        <v>24</v>
      </c>
      <c r="D169" s="94">
        <f>SUM(3*B169)</f>
        <v>0</v>
      </c>
    </row>
    <row r="170" spans="1:4">
      <c r="A170" s="132" t="s">
        <v>61</v>
      </c>
      <c r="B170" s="132">
        <v>0</v>
      </c>
      <c r="C170" s="93">
        <v>13</v>
      </c>
      <c r="D170" s="94">
        <f>SUM(3*B170)</f>
        <v>0</v>
      </c>
    </row>
    <row r="171" spans="1:4">
      <c r="A171" s="132" t="s">
        <v>61</v>
      </c>
      <c r="B171" s="132">
        <v>0</v>
      </c>
      <c r="C171" s="93">
        <v>14</v>
      </c>
      <c r="D171" s="94">
        <f>SUM(3*B171)</f>
        <v>0</v>
      </c>
    </row>
    <row r="172" spans="1:4">
      <c r="A172" s="132" t="s">
        <v>61</v>
      </c>
      <c r="B172" s="132">
        <v>0</v>
      </c>
      <c r="C172" s="93">
        <v>15</v>
      </c>
      <c r="D172" s="94">
        <f>SUM(3*B172)</f>
        <v>0</v>
      </c>
    </row>
    <row r="173" spans="1:4">
      <c r="A173" s="132" t="s">
        <v>61</v>
      </c>
      <c r="B173" s="132">
        <v>0</v>
      </c>
      <c r="C173" s="93">
        <v>16</v>
      </c>
      <c r="D173" s="94">
        <f>SUM(3*B173)</f>
        <v>0</v>
      </c>
    </row>
    <row r="174" spans="1:4">
      <c r="A174" s="132" t="s">
        <v>61</v>
      </c>
      <c r="B174" s="132">
        <v>2</v>
      </c>
      <c r="C174" s="93">
        <v>17</v>
      </c>
      <c r="D174" s="94">
        <f>SUM(3*B174)</f>
        <v>6</v>
      </c>
    </row>
    <row r="175" spans="1:4">
      <c r="A175" s="132" t="s">
        <v>61</v>
      </c>
      <c r="B175" s="132">
        <v>0</v>
      </c>
      <c r="C175" s="93">
        <v>18</v>
      </c>
      <c r="D175" s="94">
        <f>SUM(3*B175)</f>
        <v>0</v>
      </c>
    </row>
    <row r="176" spans="1:4">
      <c r="A176" s="132" t="s">
        <v>61</v>
      </c>
      <c r="B176" s="132">
        <v>2</v>
      </c>
      <c r="C176" s="93">
        <v>19</v>
      </c>
      <c r="D176" s="94">
        <f>SUM(3*B176)</f>
        <v>6</v>
      </c>
    </row>
    <row r="177" spans="1:4">
      <c r="A177" s="132" t="s">
        <v>61</v>
      </c>
      <c r="B177" s="132">
        <v>0</v>
      </c>
      <c r="C177" s="93">
        <v>20</v>
      </c>
      <c r="D177" s="94">
        <f>SUM(3*B177)</f>
        <v>0</v>
      </c>
    </row>
    <row r="178" spans="1:4">
      <c r="A178" s="132" t="s">
        <v>61</v>
      </c>
      <c r="B178" s="132">
        <v>1</v>
      </c>
      <c r="C178" s="93">
        <v>21</v>
      </c>
      <c r="D178" s="94">
        <f>SUM(3*B178)</f>
        <v>3</v>
      </c>
    </row>
    <row r="179" spans="1:4">
      <c r="A179" s="132" t="s">
        <v>61</v>
      </c>
      <c r="B179" s="132">
        <v>1</v>
      </c>
      <c r="C179" s="93">
        <v>22</v>
      </c>
      <c r="D179" s="94">
        <f>SUM(3*B179)</f>
        <v>3</v>
      </c>
    </row>
    <row r="180" spans="1:4">
      <c r="A180" s="132" t="s">
        <v>61</v>
      </c>
      <c r="B180" s="132">
        <v>1</v>
      </c>
      <c r="C180" s="93">
        <v>23</v>
      </c>
      <c r="D180" s="94">
        <f>SUM(3*B180)</f>
        <v>3</v>
      </c>
    </row>
    <row r="181" spans="1:4">
      <c r="A181" s="165" t="s">
        <v>61</v>
      </c>
      <c r="B181" s="132">
        <v>0</v>
      </c>
      <c r="C181" s="93">
        <v>24</v>
      </c>
      <c r="D181" s="94">
        <f>SUM(3*B181)</f>
        <v>0</v>
      </c>
    </row>
    <row r="182" spans="1:4">
      <c r="A182" s="174" t="s">
        <v>442</v>
      </c>
      <c r="B182" s="165">
        <v>0</v>
      </c>
      <c r="C182" s="164">
        <v>13</v>
      </c>
      <c r="D182" s="94">
        <f>SUM(3*B182)</f>
        <v>0</v>
      </c>
    </row>
    <row r="183" spans="1:4">
      <c r="A183" s="174" t="s">
        <v>442</v>
      </c>
      <c r="B183" s="165">
        <v>1</v>
      </c>
      <c r="C183" s="164">
        <v>14</v>
      </c>
      <c r="D183" s="94">
        <f>SUM(3*B183)</f>
        <v>3</v>
      </c>
    </row>
    <row r="184" spans="1:4">
      <c r="A184" s="174" t="s">
        <v>442</v>
      </c>
      <c r="B184" s="165">
        <v>0</v>
      </c>
      <c r="C184" s="164">
        <v>15</v>
      </c>
      <c r="D184" s="94">
        <f>SUM(3*B184)</f>
        <v>0</v>
      </c>
    </row>
    <row r="185" spans="1:4">
      <c r="A185" s="174" t="s">
        <v>442</v>
      </c>
      <c r="B185" s="165">
        <v>0</v>
      </c>
      <c r="C185" s="164">
        <v>16</v>
      </c>
      <c r="D185" s="94">
        <f>SUM(3*B185)</f>
        <v>0</v>
      </c>
    </row>
    <row r="186" spans="1:4">
      <c r="A186" s="174" t="s">
        <v>442</v>
      </c>
      <c r="B186" s="165">
        <v>0</v>
      </c>
      <c r="C186" s="164">
        <v>17</v>
      </c>
      <c r="D186" s="94">
        <f>SUM(3*B186)</f>
        <v>0</v>
      </c>
    </row>
    <row r="187" spans="1:4">
      <c r="A187" s="174" t="s">
        <v>442</v>
      </c>
      <c r="B187" s="165">
        <v>0</v>
      </c>
      <c r="C187" s="164">
        <v>18</v>
      </c>
      <c r="D187" s="94">
        <f>SUM(3*B187)</f>
        <v>0</v>
      </c>
    </row>
    <row r="188" spans="1:4">
      <c r="A188" s="174" t="s">
        <v>442</v>
      </c>
      <c r="B188" s="165">
        <v>0</v>
      </c>
      <c r="C188" s="164">
        <v>19</v>
      </c>
      <c r="D188" s="94">
        <f>SUM(3*B188)</f>
        <v>0</v>
      </c>
    </row>
    <row r="189" spans="1:4">
      <c r="A189" s="174" t="s">
        <v>442</v>
      </c>
      <c r="B189" s="165">
        <v>0</v>
      </c>
      <c r="C189" s="164">
        <v>20</v>
      </c>
      <c r="D189" s="94">
        <f>SUM(3*B189)</f>
        <v>0</v>
      </c>
    </row>
    <row r="190" spans="1:4">
      <c r="A190" s="174" t="s">
        <v>442</v>
      </c>
      <c r="B190" s="165">
        <v>1</v>
      </c>
      <c r="C190" s="164">
        <v>21</v>
      </c>
      <c r="D190" s="94">
        <f>SUM(3*B190)</f>
        <v>3</v>
      </c>
    </row>
    <row r="191" spans="1:4">
      <c r="A191" s="174" t="s">
        <v>442</v>
      </c>
      <c r="B191" s="165">
        <v>0</v>
      </c>
      <c r="C191" s="164">
        <v>22</v>
      </c>
      <c r="D191" s="94">
        <f>SUM(3*B191)</f>
        <v>0</v>
      </c>
    </row>
    <row r="192" spans="1:4">
      <c r="A192" s="174" t="s">
        <v>442</v>
      </c>
      <c r="B192" s="165">
        <v>0</v>
      </c>
      <c r="C192" s="164">
        <v>23</v>
      </c>
      <c r="D192" s="94">
        <f>SUM(3*B192)</f>
        <v>0</v>
      </c>
    </row>
    <row r="193" spans="1:4">
      <c r="A193" s="174" t="s">
        <v>442</v>
      </c>
      <c r="B193" s="165">
        <v>0</v>
      </c>
      <c r="C193" s="164">
        <v>24</v>
      </c>
      <c r="D193" s="94">
        <f>SUM(3*B193)</f>
        <v>0</v>
      </c>
    </row>
    <row r="194" spans="1:4">
      <c r="A194" s="176" t="s">
        <v>440</v>
      </c>
      <c r="B194" s="165">
        <v>0</v>
      </c>
      <c r="C194" s="164">
        <v>13</v>
      </c>
      <c r="D194" s="94">
        <f>SUM(3*B194)</f>
        <v>0</v>
      </c>
    </row>
    <row r="195" spans="1:4">
      <c r="A195" s="176" t="s">
        <v>440</v>
      </c>
      <c r="B195" s="165">
        <v>0</v>
      </c>
      <c r="C195" s="164">
        <v>14</v>
      </c>
      <c r="D195" s="94">
        <f>SUM(3*B195)</f>
        <v>0</v>
      </c>
    </row>
    <row r="196" spans="1:4">
      <c r="A196" s="176" t="s">
        <v>440</v>
      </c>
      <c r="B196" s="165">
        <v>0</v>
      </c>
      <c r="C196" s="164">
        <v>15</v>
      </c>
      <c r="D196" s="94">
        <f>SUM(3*B196)</f>
        <v>0</v>
      </c>
    </row>
    <row r="197" spans="1:4">
      <c r="A197" s="176" t="s">
        <v>440</v>
      </c>
      <c r="B197" s="165">
        <v>0</v>
      </c>
      <c r="C197" s="164">
        <v>16</v>
      </c>
      <c r="D197" s="94">
        <f>SUM(3*B197)</f>
        <v>0</v>
      </c>
    </row>
    <row r="198" spans="1:4">
      <c r="A198" s="176" t="s">
        <v>440</v>
      </c>
      <c r="B198" s="165">
        <v>0</v>
      </c>
      <c r="C198" s="164">
        <v>17</v>
      </c>
      <c r="D198" s="94">
        <f>SUM(3*B198)</f>
        <v>0</v>
      </c>
    </row>
    <row r="199" spans="1:4">
      <c r="A199" s="176" t="s">
        <v>440</v>
      </c>
      <c r="B199" s="165">
        <v>1</v>
      </c>
      <c r="C199" s="164">
        <v>18</v>
      </c>
      <c r="D199" s="94">
        <f>SUM(3*B199)</f>
        <v>3</v>
      </c>
    </row>
    <row r="200" spans="1:4">
      <c r="A200" s="176" t="s">
        <v>440</v>
      </c>
      <c r="B200" s="165">
        <v>2</v>
      </c>
      <c r="C200" s="164">
        <v>19</v>
      </c>
      <c r="D200" s="94">
        <f>SUM(3*B200)</f>
        <v>6</v>
      </c>
    </row>
    <row r="201" spans="1:4">
      <c r="A201" s="176" t="s">
        <v>440</v>
      </c>
      <c r="B201" s="165">
        <v>0</v>
      </c>
      <c r="C201" s="164">
        <v>20</v>
      </c>
      <c r="D201" s="94">
        <f>SUM(3*B201)</f>
        <v>0</v>
      </c>
    </row>
    <row r="202" spans="1:4">
      <c r="A202" s="176" t="s">
        <v>440</v>
      </c>
      <c r="B202" s="165">
        <v>0</v>
      </c>
      <c r="C202" s="164">
        <v>21</v>
      </c>
      <c r="D202" s="94">
        <f>SUM(3*B202)</f>
        <v>0</v>
      </c>
    </row>
    <row r="203" spans="1:4">
      <c r="A203" s="176" t="s">
        <v>440</v>
      </c>
      <c r="B203" s="165">
        <v>0</v>
      </c>
      <c r="C203" s="164">
        <v>22</v>
      </c>
      <c r="D203" s="94">
        <f>SUM(3*B203)</f>
        <v>0</v>
      </c>
    </row>
    <row r="204" spans="1:4">
      <c r="A204" s="176" t="s">
        <v>440</v>
      </c>
      <c r="B204" s="165">
        <v>0</v>
      </c>
      <c r="C204" s="164">
        <v>23</v>
      </c>
      <c r="D204" s="94">
        <f>SUM(3*B204)</f>
        <v>0</v>
      </c>
    </row>
    <row r="205" spans="1:4">
      <c r="A205" s="176" t="s">
        <v>440</v>
      </c>
      <c r="B205" s="165">
        <v>0</v>
      </c>
      <c r="C205" s="164">
        <v>24</v>
      </c>
      <c r="D205" s="94">
        <f>SUM(3*B205)</f>
        <v>0</v>
      </c>
    </row>
  </sheetData>
  <autoFilter ref="A1:D181">
    <sortState ref="A2:D181">
      <sortCondition ref="A2:A18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29"/>
  <sheetViews>
    <sheetView topLeftCell="A172" workbookViewId="0">
      <selection activeCell="B217" sqref="B217"/>
    </sheetView>
  </sheetViews>
  <sheetFormatPr defaultRowHeight="15"/>
  <cols>
    <col min="1" max="1" width="23.5703125" style="93" bestFit="1" customWidth="1"/>
    <col min="2" max="256" width="9.140625" style="93"/>
    <col min="257" max="257" width="23.5703125" style="93" bestFit="1" customWidth="1"/>
    <col min="258" max="512" width="9.140625" style="93"/>
    <col min="513" max="513" width="23.5703125" style="93" bestFit="1" customWidth="1"/>
    <col min="514" max="768" width="9.140625" style="93"/>
    <col min="769" max="769" width="23.5703125" style="93" bestFit="1" customWidth="1"/>
    <col min="770" max="1024" width="9.140625" style="93"/>
    <col min="1025" max="1025" width="23.5703125" style="93" bestFit="1" customWidth="1"/>
    <col min="1026" max="1280" width="9.140625" style="93"/>
    <col min="1281" max="1281" width="23.5703125" style="93" bestFit="1" customWidth="1"/>
    <col min="1282" max="1536" width="9.140625" style="93"/>
    <col min="1537" max="1537" width="23.5703125" style="93" bestFit="1" customWidth="1"/>
    <col min="1538" max="1792" width="9.140625" style="93"/>
    <col min="1793" max="1793" width="23.5703125" style="93" bestFit="1" customWidth="1"/>
    <col min="1794" max="2048" width="9.140625" style="93"/>
    <col min="2049" max="2049" width="23.5703125" style="93" bestFit="1" customWidth="1"/>
    <col min="2050" max="2304" width="9.140625" style="93"/>
    <col min="2305" max="2305" width="23.5703125" style="93" bestFit="1" customWidth="1"/>
    <col min="2306" max="2560" width="9.140625" style="93"/>
    <col min="2561" max="2561" width="23.5703125" style="93" bestFit="1" customWidth="1"/>
    <col min="2562" max="2816" width="9.140625" style="93"/>
    <col min="2817" max="2817" width="23.5703125" style="93" bestFit="1" customWidth="1"/>
    <col min="2818" max="3072" width="9.140625" style="93"/>
    <col min="3073" max="3073" width="23.5703125" style="93" bestFit="1" customWidth="1"/>
    <col min="3074" max="3328" width="9.140625" style="93"/>
    <col min="3329" max="3329" width="23.5703125" style="93" bestFit="1" customWidth="1"/>
    <col min="3330" max="3584" width="9.140625" style="93"/>
    <col min="3585" max="3585" width="23.5703125" style="93" bestFit="1" customWidth="1"/>
    <col min="3586" max="3840" width="9.140625" style="93"/>
    <col min="3841" max="3841" width="23.5703125" style="93" bestFit="1" customWidth="1"/>
    <col min="3842" max="4096" width="9.140625" style="93"/>
    <col min="4097" max="4097" width="23.5703125" style="93" bestFit="1" customWidth="1"/>
    <col min="4098" max="4352" width="9.140625" style="93"/>
    <col min="4353" max="4353" width="23.5703125" style="93" bestFit="1" customWidth="1"/>
    <col min="4354" max="4608" width="9.140625" style="93"/>
    <col min="4609" max="4609" width="23.5703125" style="93" bestFit="1" customWidth="1"/>
    <col min="4610" max="4864" width="9.140625" style="93"/>
    <col min="4865" max="4865" width="23.5703125" style="93" bestFit="1" customWidth="1"/>
    <col min="4866" max="5120" width="9.140625" style="93"/>
    <col min="5121" max="5121" width="23.5703125" style="93" bestFit="1" customWidth="1"/>
    <col min="5122" max="5376" width="9.140625" style="93"/>
    <col min="5377" max="5377" width="23.5703125" style="93" bestFit="1" customWidth="1"/>
    <col min="5378" max="5632" width="9.140625" style="93"/>
    <col min="5633" max="5633" width="23.5703125" style="93" bestFit="1" customWidth="1"/>
    <col min="5634" max="5888" width="9.140625" style="93"/>
    <col min="5889" max="5889" width="23.5703125" style="93" bestFit="1" customWidth="1"/>
    <col min="5890" max="6144" width="9.140625" style="93"/>
    <col min="6145" max="6145" width="23.5703125" style="93" bestFit="1" customWidth="1"/>
    <col min="6146" max="6400" width="9.140625" style="93"/>
    <col min="6401" max="6401" width="23.5703125" style="93" bestFit="1" customWidth="1"/>
    <col min="6402" max="6656" width="9.140625" style="93"/>
    <col min="6657" max="6657" width="23.5703125" style="93" bestFit="1" customWidth="1"/>
    <col min="6658" max="6912" width="9.140625" style="93"/>
    <col min="6913" max="6913" width="23.5703125" style="93" bestFit="1" customWidth="1"/>
    <col min="6914" max="7168" width="9.140625" style="93"/>
    <col min="7169" max="7169" width="23.5703125" style="93" bestFit="1" customWidth="1"/>
    <col min="7170" max="7424" width="9.140625" style="93"/>
    <col min="7425" max="7425" width="23.5703125" style="93" bestFit="1" customWidth="1"/>
    <col min="7426" max="7680" width="9.140625" style="93"/>
    <col min="7681" max="7681" width="23.5703125" style="93" bestFit="1" customWidth="1"/>
    <col min="7682" max="7936" width="9.140625" style="93"/>
    <col min="7937" max="7937" width="23.5703125" style="93" bestFit="1" customWidth="1"/>
    <col min="7938" max="8192" width="9.140625" style="93"/>
    <col min="8193" max="8193" width="23.5703125" style="93" bestFit="1" customWidth="1"/>
    <col min="8194" max="8448" width="9.140625" style="93"/>
    <col min="8449" max="8449" width="23.5703125" style="93" bestFit="1" customWidth="1"/>
    <col min="8450" max="8704" width="9.140625" style="93"/>
    <col min="8705" max="8705" width="23.5703125" style="93" bestFit="1" customWidth="1"/>
    <col min="8706" max="8960" width="9.140625" style="93"/>
    <col min="8961" max="8961" width="23.5703125" style="93" bestFit="1" customWidth="1"/>
    <col min="8962" max="9216" width="9.140625" style="93"/>
    <col min="9217" max="9217" width="23.5703125" style="93" bestFit="1" customWidth="1"/>
    <col min="9218" max="9472" width="9.140625" style="93"/>
    <col min="9473" max="9473" width="23.5703125" style="93" bestFit="1" customWidth="1"/>
    <col min="9474" max="9728" width="9.140625" style="93"/>
    <col min="9729" max="9729" width="23.5703125" style="93" bestFit="1" customWidth="1"/>
    <col min="9730" max="9984" width="9.140625" style="93"/>
    <col min="9985" max="9985" width="23.5703125" style="93" bestFit="1" customWidth="1"/>
    <col min="9986" max="10240" width="9.140625" style="93"/>
    <col min="10241" max="10241" width="23.5703125" style="93" bestFit="1" customWidth="1"/>
    <col min="10242" max="10496" width="9.140625" style="93"/>
    <col min="10497" max="10497" width="23.5703125" style="93" bestFit="1" customWidth="1"/>
    <col min="10498" max="10752" width="9.140625" style="93"/>
    <col min="10753" max="10753" width="23.5703125" style="93" bestFit="1" customWidth="1"/>
    <col min="10754" max="11008" width="9.140625" style="93"/>
    <col min="11009" max="11009" width="23.5703125" style="93" bestFit="1" customWidth="1"/>
    <col min="11010" max="11264" width="9.140625" style="93"/>
    <col min="11265" max="11265" width="23.5703125" style="93" bestFit="1" customWidth="1"/>
    <col min="11266" max="11520" width="9.140625" style="93"/>
    <col min="11521" max="11521" width="23.5703125" style="93" bestFit="1" customWidth="1"/>
    <col min="11522" max="11776" width="9.140625" style="93"/>
    <col min="11777" max="11777" width="23.5703125" style="93" bestFit="1" customWidth="1"/>
    <col min="11778" max="12032" width="9.140625" style="93"/>
    <col min="12033" max="12033" width="23.5703125" style="93" bestFit="1" customWidth="1"/>
    <col min="12034" max="12288" width="9.140625" style="93"/>
    <col min="12289" max="12289" width="23.5703125" style="93" bestFit="1" customWidth="1"/>
    <col min="12290" max="12544" width="9.140625" style="93"/>
    <col min="12545" max="12545" width="23.5703125" style="93" bestFit="1" customWidth="1"/>
    <col min="12546" max="12800" width="9.140625" style="93"/>
    <col min="12801" max="12801" width="23.5703125" style="93" bestFit="1" customWidth="1"/>
    <col min="12802" max="13056" width="9.140625" style="93"/>
    <col min="13057" max="13057" width="23.5703125" style="93" bestFit="1" customWidth="1"/>
    <col min="13058" max="13312" width="9.140625" style="93"/>
    <col min="13313" max="13313" width="23.5703125" style="93" bestFit="1" customWidth="1"/>
    <col min="13314" max="13568" width="9.140625" style="93"/>
    <col min="13569" max="13569" width="23.5703125" style="93" bestFit="1" customWidth="1"/>
    <col min="13570" max="13824" width="9.140625" style="93"/>
    <col min="13825" max="13825" width="23.5703125" style="93" bestFit="1" customWidth="1"/>
    <col min="13826" max="14080" width="9.140625" style="93"/>
    <col min="14081" max="14081" width="23.5703125" style="93" bestFit="1" customWidth="1"/>
    <col min="14082" max="14336" width="9.140625" style="93"/>
    <col min="14337" max="14337" width="23.5703125" style="93" bestFit="1" customWidth="1"/>
    <col min="14338" max="14592" width="9.140625" style="93"/>
    <col min="14593" max="14593" width="23.5703125" style="93" bestFit="1" customWidth="1"/>
    <col min="14594" max="14848" width="9.140625" style="93"/>
    <col min="14849" max="14849" width="23.5703125" style="93" bestFit="1" customWidth="1"/>
    <col min="14850" max="15104" width="9.140625" style="93"/>
    <col min="15105" max="15105" width="23.5703125" style="93" bestFit="1" customWidth="1"/>
    <col min="15106" max="15360" width="9.140625" style="93"/>
    <col min="15361" max="15361" width="23.5703125" style="93" bestFit="1" customWidth="1"/>
    <col min="15362" max="15616" width="9.140625" style="93"/>
    <col min="15617" max="15617" width="23.5703125" style="93" bestFit="1" customWidth="1"/>
    <col min="15618" max="15872" width="9.140625" style="93"/>
    <col min="15873" max="15873" width="23.5703125" style="93" bestFit="1" customWidth="1"/>
    <col min="15874" max="16128" width="9.140625" style="93"/>
    <col min="16129" max="16129" width="23.570312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6.5" customHeight="1">
      <c r="A2" s="132" t="s">
        <v>11</v>
      </c>
      <c r="B2" s="132">
        <v>0</v>
      </c>
      <c r="C2" s="93">
        <v>13</v>
      </c>
      <c r="D2" s="93">
        <f>SUM(1*B2)</f>
        <v>0</v>
      </c>
    </row>
    <row r="3" spans="1:4">
      <c r="A3" s="132" t="s">
        <v>11</v>
      </c>
      <c r="B3" s="132">
        <v>1</v>
      </c>
      <c r="C3" s="93">
        <v>14</v>
      </c>
      <c r="D3" s="93">
        <f>SUM(1*B3)</f>
        <v>1</v>
      </c>
    </row>
    <row r="4" spans="1:4">
      <c r="A4" s="132" t="s">
        <v>11</v>
      </c>
      <c r="B4" s="132">
        <v>1</v>
      </c>
      <c r="C4" s="93">
        <v>15</v>
      </c>
      <c r="D4" s="93">
        <f>SUM(1*B4)</f>
        <v>1</v>
      </c>
    </row>
    <row r="5" spans="1:4">
      <c r="A5" s="132" t="s">
        <v>11</v>
      </c>
      <c r="B5" s="132">
        <v>6</v>
      </c>
      <c r="C5" s="93">
        <v>16</v>
      </c>
      <c r="D5" s="93">
        <f>SUM(1*B5)</f>
        <v>6</v>
      </c>
    </row>
    <row r="6" spans="1:4">
      <c r="A6" s="132" t="s">
        <v>11</v>
      </c>
      <c r="B6" s="132">
        <v>8</v>
      </c>
      <c r="C6" s="93">
        <v>17</v>
      </c>
      <c r="D6" s="93">
        <f>SUM(1*B6)</f>
        <v>8</v>
      </c>
    </row>
    <row r="7" spans="1:4">
      <c r="A7" s="132" t="s">
        <v>11</v>
      </c>
      <c r="B7" s="132">
        <v>4</v>
      </c>
      <c r="C7" s="93">
        <v>18</v>
      </c>
      <c r="D7" s="93">
        <f>SUM(1*B7)</f>
        <v>4</v>
      </c>
    </row>
    <row r="8" spans="1:4">
      <c r="A8" s="132" t="s">
        <v>11</v>
      </c>
      <c r="B8" s="132">
        <v>5</v>
      </c>
      <c r="C8" s="93">
        <v>19</v>
      </c>
      <c r="D8" s="93">
        <f>SUM(1*B8)</f>
        <v>5</v>
      </c>
    </row>
    <row r="9" spans="1:4">
      <c r="A9" s="132" t="s">
        <v>11</v>
      </c>
      <c r="B9" s="132">
        <v>9</v>
      </c>
      <c r="C9" s="93">
        <v>20</v>
      </c>
      <c r="D9" s="93">
        <f>SUM(1*B9)</f>
        <v>9</v>
      </c>
    </row>
    <row r="10" spans="1:4">
      <c r="A10" s="132" t="s">
        <v>11</v>
      </c>
      <c r="B10" s="132">
        <v>18</v>
      </c>
      <c r="C10" s="93">
        <v>21</v>
      </c>
      <c r="D10" s="93">
        <f>SUM(1*B10)</f>
        <v>18</v>
      </c>
    </row>
    <row r="11" spans="1:4">
      <c r="A11" s="132" t="s">
        <v>11</v>
      </c>
      <c r="B11" s="132">
        <v>16</v>
      </c>
      <c r="C11" s="93">
        <v>22</v>
      </c>
      <c r="D11" s="93">
        <f>SUM(1*B11)</f>
        <v>16</v>
      </c>
    </row>
    <row r="12" spans="1:4">
      <c r="A12" s="132" t="s">
        <v>11</v>
      </c>
      <c r="B12" s="132">
        <v>1</v>
      </c>
      <c r="C12" s="93">
        <v>23</v>
      </c>
      <c r="D12" s="93">
        <f>SUM(1*B12)</f>
        <v>1</v>
      </c>
    </row>
    <row r="13" spans="1:4">
      <c r="A13" s="132" t="s">
        <v>11</v>
      </c>
      <c r="B13" s="132">
        <v>0</v>
      </c>
      <c r="C13" s="93">
        <v>24</v>
      </c>
      <c r="D13" s="93">
        <f>SUM(1*B13)</f>
        <v>0</v>
      </c>
    </row>
    <row r="14" spans="1:4">
      <c r="A14" s="132" t="s">
        <v>12</v>
      </c>
      <c r="B14" s="132">
        <v>0</v>
      </c>
      <c r="C14" s="93">
        <v>13</v>
      </c>
      <c r="D14" s="93">
        <f>SUM(8*B14)</f>
        <v>0</v>
      </c>
    </row>
    <row r="15" spans="1:4">
      <c r="A15" s="132" t="s">
        <v>12</v>
      </c>
      <c r="B15" s="132">
        <v>3</v>
      </c>
      <c r="C15" s="93">
        <v>14</v>
      </c>
      <c r="D15" s="93">
        <f>SUM(8*B15)</f>
        <v>24</v>
      </c>
    </row>
    <row r="16" spans="1:4">
      <c r="A16" s="132" t="s">
        <v>12</v>
      </c>
      <c r="B16" s="132">
        <v>6</v>
      </c>
      <c r="C16" s="93">
        <v>15</v>
      </c>
      <c r="D16" s="93">
        <f>SUM(8*B16)</f>
        <v>48</v>
      </c>
    </row>
    <row r="17" spans="1:4">
      <c r="A17" s="132" t="s">
        <v>12</v>
      </c>
      <c r="B17" s="132">
        <v>1</v>
      </c>
      <c r="C17" s="93">
        <v>16</v>
      </c>
      <c r="D17" s="93">
        <f>SUM(8*B17)</f>
        <v>8</v>
      </c>
    </row>
    <row r="18" spans="1:4">
      <c r="A18" s="132" t="s">
        <v>12</v>
      </c>
      <c r="B18" s="132">
        <v>7</v>
      </c>
      <c r="C18" s="93">
        <v>17</v>
      </c>
      <c r="D18" s="93">
        <f>SUM(8*B18)</f>
        <v>56</v>
      </c>
    </row>
    <row r="19" spans="1:4">
      <c r="A19" s="132" t="s">
        <v>12</v>
      </c>
      <c r="B19" s="132">
        <v>8</v>
      </c>
      <c r="C19" s="93">
        <v>18</v>
      </c>
      <c r="D19" s="93">
        <f>SUM(8*B19)</f>
        <v>64</v>
      </c>
    </row>
    <row r="20" spans="1:4">
      <c r="A20" s="132" t="s">
        <v>12</v>
      </c>
      <c r="B20" s="132">
        <v>16</v>
      </c>
      <c r="C20" s="93">
        <v>19</v>
      </c>
      <c r="D20" s="93">
        <f>SUM(8*B20)</f>
        <v>128</v>
      </c>
    </row>
    <row r="21" spans="1:4">
      <c r="A21" s="132" t="s">
        <v>12</v>
      </c>
      <c r="B21" s="132">
        <v>33</v>
      </c>
      <c r="C21" s="93">
        <v>20</v>
      </c>
      <c r="D21" s="93">
        <f>SUM(8*B21)</f>
        <v>264</v>
      </c>
    </row>
    <row r="22" spans="1:4">
      <c r="A22" s="132" t="s">
        <v>12</v>
      </c>
      <c r="B22" s="132">
        <v>21</v>
      </c>
      <c r="C22" s="93">
        <v>21</v>
      </c>
      <c r="D22" s="93">
        <f>SUM(8*B22)</f>
        <v>168</v>
      </c>
    </row>
    <row r="23" spans="1:4">
      <c r="A23" s="132" t="s">
        <v>12</v>
      </c>
      <c r="B23" s="132">
        <v>20</v>
      </c>
      <c r="C23" s="93">
        <v>22</v>
      </c>
      <c r="D23" s="93">
        <f>SUM(8*B23)</f>
        <v>160</v>
      </c>
    </row>
    <row r="24" spans="1:4">
      <c r="A24" s="132" t="s">
        <v>12</v>
      </c>
      <c r="B24" s="132">
        <v>6</v>
      </c>
      <c r="C24" s="93">
        <v>23</v>
      </c>
      <c r="D24" s="93">
        <f>SUM(8*B24)</f>
        <v>48</v>
      </c>
    </row>
    <row r="25" spans="1:4">
      <c r="A25" s="132" t="s">
        <v>12</v>
      </c>
      <c r="B25" s="132">
        <v>0</v>
      </c>
      <c r="C25" s="93">
        <v>24</v>
      </c>
      <c r="D25" s="93">
        <f>SUM(8*B25)</f>
        <v>0</v>
      </c>
    </row>
    <row r="26" spans="1:4">
      <c r="A26" s="132" t="s">
        <v>141</v>
      </c>
      <c r="B26" s="132">
        <v>0</v>
      </c>
      <c r="C26" s="93">
        <v>13</v>
      </c>
      <c r="D26" s="93">
        <f>SUM(8*B26)</f>
        <v>0</v>
      </c>
    </row>
    <row r="27" spans="1:4">
      <c r="A27" s="132" t="s">
        <v>141</v>
      </c>
      <c r="B27" s="132">
        <v>0</v>
      </c>
      <c r="C27" s="93">
        <v>14</v>
      </c>
      <c r="D27" s="93">
        <f>SUM(8*B27)</f>
        <v>0</v>
      </c>
    </row>
    <row r="28" spans="1:4">
      <c r="A28" s="132" t="s">
        <v>141</v>
      </c>
      <c r="B28" s="132">
        <v>0</v>
      </c>
      <c r="C28" s="93">
        <v>15</v>
      </c>
      <c r="D28" s="93">
        <f>SUM(8*B28)</f>
        <v>0</v>
      </c>
    </row>
    <row r="29" spans="1:4">
      <c r="A29" s="132" t="s">
        <v>141</v>
      </c>
      <c r="B29" s="132">
        <v>1</v>
      </c>
      <c r="C29" s="93">
        <v>16</v>
      </c>
      <c r="D29" s="93">
        <f>SUM(8*B29)</f>
        <v>8</v>
      </c>
    </row>
    <row r="30" spans="1:4">
      <c r="A30" s="132" t="s">
        <v>141</v>
      </c>
      <c r="B30" s="132">
        <v>0</v>
      </c>
      <c r="C30" s="93">
        <v>17</v>
      </c>
      <c r="D30" s="93">
        <f>SUM(8*B30)</f>
        <v>0</v>
      </c>
    </row>
    <row r="31" spans="1:4">
      <c r="A31" s="132" t="s">
        <v>141</v>
      </c>
      <c r="B31" s="132">
        <v>0</v>
      </c>
      <c r="C31" s="93">
        <v>18</v>
      </c>
      <c r="D31" s="93">
        <f>SUM(8*B31)</f>
        <v>0</v>
      </c>
    </row>
    <row r="32" spans="1:4">
      <c r="A32" s="132" t="s">
        <v>141</v>
      </c>
      <c r="B32" s="132">
        <v>1</v>
      </c>
      <c r="C32" s="93">
        <v>19</v>
      </c>
      <c r="D32" s="93">
        <f>SUM(8*B32)</f>
        <v>8</v>
      </c>
    </row>
    <row r="33" spans="1:4">
      <c r="A33" s="132" t="s">
        <v>141</v>
      </c>
      <c r="B33" s="132">
        <v>0</v>
      </c>
      <c r="C33" s="93">
        <v>20</v>
      </c>
      <c r="D33" s="93">
        <f>SUM(8*B33)</f>
        <v>0</v>
      </c>
    </row>
    <row r="34" spans="1:4">
      <c r="A34" s="132" t="s">
        <v>141</v>
      </c>
      <c r="B34" s="132">
        <v>0</v>
      </c>
      <c r="C34" s="93">
        <v>21</v>
      </c>
      <c r="D34" s="93">
        <f>SUM(8*B34)</f>
        <v>0</v>
      </c>
    </row>
    <row r="35" spans="1:4">
      <c r="A35" s="132" t="s">
        <v>141</v>
      </c>
      <c r="B35" s="132">
        <v>0</v>
      </c>
      <c r="C35" s="93">
        <v>22</v>
      </c>
      <c r="D35" s="93">
        <f>SUM(8*B35)</f>
        <v>0</v>
      </c>
    </row>
    <row r="36" spans="1:4">
      <c r="A36" s="132" t="s">
        <v>141</v>
      </c>
      <c r="B36" s="132">
        <v>0</v>
      </c>
      <c r="C36" s="93">
        <v>23</v>
      </c>
      <c r="D36" s="93">
        <f>SUM(8*B36)</f>
        <v>0</v>
      </c>
    </row>
    <row r="37" spans="1:4">
      <c r="A37" s="132" t="s">
        <v>141</v>
      </c>
      <c r="B37" s="132">
        <v>0</v>
      </c>
      <c r="C37" s="93">
        <v>24</v>
      </c>
      <c r="D37" s="93">
        <f>SUM(8*B37)</f>
        <v>0</v>
      </c>
    </row>
    <row r="38" spans="1:4">
      <c r="A38" s="132" t="s">
        <v>22</v>
      </c>
      <c r="B38" s="132">
        <v>0</v>
      </c>
      <c r="C38" s="93">
        <v>13</v>
      </c>
      <c r="D38" s="93">
        <f>SUM(4.19117647058823*B38)</f>
        <v>0</v>
      </c>
    </row>
    <row r="39" spans="1:4">
      <c r="A39" s="132" t="s">
        <v>22</v>
      </c>
      <c r="B39" s="132">
        <v>1</v>
      </c>
      <c r="C39" s="93">
        <v>14</v>
      </c>
      <c r="D39" s="93">
        <f>SUM(4.19117647058823*B39)</f>
        <v>4.1911764705882302</v>
      </c>
    </row>
    <row r="40" spans="1:4">
      <c r="A40" s="132" t="s">
        <v>22</v>
      </c>
      <c r="B40" s="132">
        <v>0</v>
      </c>
      <c r="C40" s="93">
        <v>15</v>
      </c>
      <c r="D40" s="93">
        <f>SUM(4.19117647058823*B40)</f>
        <v>0</v>
      </c>
    </row>
    <row r="41" spans="1:4">
      <c r="A41" s="132" t="s">
        <v>22</v>
      </c>
      <c r="B41" s="132">
        <v>4</v>
      </c>
      <c r="C41" s="93">
        <v>16</v>
      </c>
      <c r="D41" s="93">
        <f>SUM(4.19117647058823*B41)</f>
        <v>16.764705882352921</v>
      </c>
    </row>
    <row r="42" spans="1:4">
      <c r="A42" s="132" t="s">
        <v>22</v>
      </c>
      <c r="B42" s="132">
        <v>2</v>
      </c>
      <c r="C42" s="93">
        <v>17</v>
      </c>
      <c r="D42" s="93">
        <f>SUM(4.19117647058823*B42)</f>
        <v>8.3823529411764603</v>
      </c>
    </row>
    <row r="43" spans="1:4">
      <c r="A43" s="132" t="s">
        <v>22</v>
      </c>
      <c r="B43" s="132">
        <v>10</v>
      </c>
      <c r="C43" s="93">
        <v>18</v>
      </c>
      <c r="D43" s="93">
        <f>SUM(4.19117647058823*B43)</f>
        <v>41.911764705882305</v>
      </c>
    </row>
    <row r="44" spans="1:4">
      <c r="A44" s="132" t="s">
        <v>22</v>
      </c>
      <c r="B44" s="132">
        <v>12</v>
      </c>
      <c r="C44" s="93">
        <v>19</v>
      </c>
      <c r="D44" s="93">
        <f>SUM(4.19117647058823*B44)</f>
        <v>50.294117647058762</v>
      </c>
    </row>
    <row r="45" spans="1:4">
      <c r="A45" s="132" t="s">
        <v>22</v>
      </c>
      <c r="B45" s="132">
        <v>10</v>
      </c>
      <c r="C45" s="93">
        <v>20</v>
      </c>
      <c r="D45" s="93">
        <f>SUM(4.19117647058823*B45)</f>
        <v>41.911764705882305</v>
      </c>
    </row>
    <row r="46" spans="1:4">
      <c r="A46" s="132" t="s">
        <v>22</v>
      </c>
      <c r="B46" s="132">
        <v>2</v>
      </c>
      <c r="C46" s="93">
        <v>21</v>
      </c>
      <c r="D46" s="93">
        <f>SUM(4.19117647058823*B46)</f>
        <v>8.3823529411764603</v>
      </c>
    </row>
    <row r="47" spans="1:4">
      <c r="A47" s="132" t="s">
        <v>22</v>
      </c>
      <c r="B47" s="132">
        <v>1</v>
      </c>
      <c r="C47" s="93">
        <v>22</v>
      </c>
      <c r="D47" s="93">
        <f>SUM(4.19117647058823*B47)</f>
        <v>4.1911764705882302</v>
      </c>
    </row>
    <row r="48" spans="1:4">
      <c r="A48" s="132" t="s">
        <v>22</v>
      </c>
      <c r="B48" s="132">
        <v>0</v>
      </c>
      <c r="C48" s="93">
        <v>23</v>
      </c>
      <c r="D48" s="93">
        <f>SUM(4.19117647058823*B48)</f>
        <v>0</v>
      </c>
    </row>
    <row r="49" spans="1:4">
      <c r="A49" s="132" t="s">
        <v>22</v>
      </c>
      <c r="B49" s="132">
        <v>0</v>
      </c>
      <c r="C49" s="93">
        <v>24</v>
      </c>
      <c r="D49" s="93">
        <f>SUM(4.19117647058823*B49)</f>
        <v>0</v>
      </c>
    </row>
    <row r="50" spans="1:4">
      <c r="A50" s="132" t="s">
        <v>35</v>
      </c>
      <c r="B50" s="132">
        <v>0</v>
      </c>
      <c r="C50" s="93">
        <v>13</v>
      </c>
      <c r="D50" s="93">
        <f>SUM(2*B50)</f>
        <v>0</v>
      </c>
    </row>
    <row r="51" spans="1:4">
      <c r="A51" s="132" t="s">
        <v>35</v>
      </c>
      <c r="B51" s="132">
        <v>2</v>
      </c>
      <c r="C51" s="93">
        <v>14</v>
      </c>
      <c r="D51" s="93">
        <f>SUM(2*B51)</f>
        <v>4</v>
      </c>
    </row>
    <row r="52" spans="1:4">
      <c r="A52" s="132" t="s">
        <v>35</v>
      </c>
      <c r="B52" s="132">
        <v>1</v>
      </c>
      <c r="C52" s="93">
        <v>15</v>
      </c>
      <c r="D52" s="93">
        <f>SUM(2*B52)</f>
        <v>2</v>
      </c>
    </row>
    <row r="53" spans="1:4">
      <c r="A53" s="132" t="s">
        <v>35</v>
      </c>
      <c r="B53" s="132">
        <v>2</v>
      </c>
      <c r="C53" s="93">
        <v>16</v>
      </c>
      <c r="D53" s="93">
        <f>SUM(2*B53)</f>
        <v>4</v>
      </c>
    </row>
    <row r="54" spans="1:4">
      <c r="A54" s="132" t="s">
        <v>35</v>
      </c>
      <c r="B54" s="132">
        <v>1</v>
      </c>
      <c r="C54" s="93">
        <v>17</v>
      </c>
      <c r="D54" s="93">
        <f>SUM(2*B54)</f>
        <v>2</v>
      </c>
    </row>
    <row r="55" spans="1:4">
      <c r="A55" s="132" t="s">
        <v>35</v>
      </c>
      <c r="B55" s="132">
        <v>4</v>
      </c>
      <c r="C55" s="93">
        <v>18</v>
      </c>
      <c r="D55" s="93">
        <f>SUM(2*B55)</f>
        <v>8</v>
      </c>
    </row>
    <row r="56" spans="1:4">
      <c r="A56" s="132" t="s">
        <v>35</v>
      </c>
      <c r="B56" s="132">
        <v>4</v>
      </c>
      <c r="C56" s="93">
        <v>19</v>
      </c>
      <c r="D56" s="93">
        <f>SUM(2*B56)</f>
        <v>8</v>
      </c>
    </row>
    <row r="57" spans="1:4">
      <c r="A57" s="132" t="s">
        <v>35</v>
      </c>
      <c r="B57" s="132">
        <v>4</v>
      </c>
      <c r="C57" s="93">
        <v>20</v>
      </c>
      <c r="D57" s="93">
        <f>SUM(2*B57)</f>
        <v>8</v>
      </c>
    </row>
    <row r="58" spans="1:4">
      <c r="A58" s="132" t="s">
        <v>35</v>
      </c>
      <c r="B58" s="132">
        <v>5</v>
      </c>
      <c r="C58" s="93">
        <v>21</v>
      </c>
      <c r="D58" s="93">
        <f>SUM(2*B58)</f>
        <v>10</v>
      </c>
    </row>
    <row r="59" spans="1:4">
      <c r="A59" s="132" t="s">
        <v>35</v>
      </c>
      <c r="B59" s="132">
        <v>2</v>
      </c>
      <c r="C59" s="93">
        <v>22</v>
      </c>
      <c r="D59" s="93">
        <f>SUM(2*B59)</f>
        <v>4</v>
      </c>
    </row>
    <row r="60" spans="1:4">
      <c r="A60" s="132" t="s">
        <v>35</v>
      </c>
      <c r="B60" s="132">
        <v>1</v>
      </c>
      <c r="C60" s="93">
        <v>23</v>
      </c>
      <c r="D60" s="93">
        <f>SUM(2*B60)</f>
        <v>2</v>
      </c>
    </row>
    <row r="61" spans="1:4">
      <c r="A61" s="132" t="s">
        <v>35</v>
      </c>
      <c r="B61" s="132">
        <v>0</v>
      </c>
      <c r="C61" s="93">
        <v>24</v>
      </c>
      <c r="D61" s="93">
        <f>SUM(2*B61)</f>
        <v>0</v>
      </c>
    </row>
    <row r="62" spans="1:4">
      <c r="A62" s="132" t="s">
        <v>134</v>
      </c>
      <c r="B62" s="132">
        <v>0</v>
      </c>
      <c r="C62" s="93">
        <v>13</v>
      </c>
      <c r="D62" s="93">
        <f>SUM(8*B62)</f>
        <v>0</v>
      </c>
    </row>
    <row r="63" spans="1:4">
      <c r="A63" s="132" t="s">
        <v>134</v>
      </c>
      <c r="B63" s="132">
        <v>2</v>
      </c>
      <c r="C63" s="93">
        <v>14</v>
      </c>
      <c r="D63" s="93">
        <f>SUM(8*B63)</f>
        <v>16</v>
      </c>
    </row>
    <row r="64" spans="1:4">
      <c r="A64" s="132" t="s">
        <v>134</v>
      </c>
      <c r="B64" s="132">
        <v>0</v>
      </c>
      <c r="C64" s="93">
        <v>15</v>
      </c>
      <c r="D64" s="93">
        <f>SUM(8*B64)</f>
        <v>0</v>
      </c>
    </row>
    <row r="65" spans="1:4">
      <c r="A65" s="132" t="s">
        <v>134</v>
      </c>
      <c r="B65" s="132">
        <v>4</v>
      </c>
      <c r="C65" s="93">
        <v>16</v>
      </c>
      <c r="D65" s="93">
        <f>SUM(8*B65)</f>
        <v>32</v>
      </c>
    </row>
    <row r="66" spans="1:4">
      <c r="A66" s="132" t="s">
        <v>134</v>
      </c>
      <c r="B66" s="132">
        <v>3</v>
      </c>
      <c r="C66" s="93">
        <v>17</v>
      </c>
      <c r="D66" s="93">
        <f>SUM(8*B66)</f>
        <v>24</v>
      </c>
    </row>
    <row r="67" spans="1:4">
      <c r="A67" s="132" t="s">
        <v>134</v>
      </c>
      <c r="B67" s="132">
        <v>4</v>
      </c>
      <c r="C67" s="93">
        <v>18</v>
      </c>
      <c r="D67" s="93">
        <f>SUM(8*B67)</f>
        <v>32</v>
      </c>
    </row>
    <row r="68" spans="1:4">
      <c r="A68" s="132" t="s">
        <v>134</v>
      </c>
      <c r="B68" s="132">
        <v>13</v>
      </c>
      <c r="C68" s="93">
        <v>19</v>
      </c>
      <c r="D68" s="93">
        <f>SUM(8*B68)</f>
        <v>104</v>
      </c>
    </row>
    <row r="69" spans="1:4">
      <c r="A69" s="132" t="s">
        <v>134</v>
      </c>
      <c r="B69" s="132">
        <v>17</v>
      </c>
      <c r="C69" s="93">
        <v>20</v>
      </c>
      <c r="D69" s="93">
        <f>SUM(8*B69)</f>
        <v>136</v>
      </c>
    </row>
    <row r="70" spans="1:4">
      <c r="A70" s="132" t="s">
        <v>134</v>
      </c>
      <c r="B70" s="132">
        <v>33</v>
      </c>
      <c r="C70" s="93">
        <v>21</v>
      </c>
      <c r="D70" s="93">
        <f>SUM(8*B70)</f>
        <v>264</v>
      </c>
    </row>
    <row r="71" spans="1:4">
      <c r="A71" s="132" t="s">
        <v>134</v>
      </c>
      <c r="B71" s="132">
        <v>22</v>
      </c>
      <c r="C71" s="93">
        <v>22</v>
      </c>
      <c r="D71" s="93">
        <f>SUM(8*B71)</f>
        <v>176</v>
      </c>
    </row>
    <row r="72" spans="1:4">
      <c r="A72" s="132" t="s">
        <v>134</v>
      </c>
      <c r="B72" s="132">
        <v>5</v>
      </c>
      <c r="C72" s="93">
        <v>23</v>
      </c>
      <c r="D72" s="93">
        <f>SUM(8*B72)</f>
        <v>40</v>
      </c>
    </row>
    <row r="73" spans="1:4">
      <c r="A73" s="132" t="s">
        <v>134</v>
      </c>
      <c r="B73" s="132">
        <v>0</v>
      </c>
      <c r="C73" s="93">
        <v>24</v>
      </c>
      <c r="D73" s="93">
        <f>SUM(8*B73)</f>
        <v>0</v>
      </c>
    </row>
    <row r="74" spans="1:4">
      <c r="A74" s="132" t="s">
        <v>159</v>
      </c>
      <c r="B74" s="132">
        <v>0</v>
      </c>
      <c r="C74" s="93">
        <v>13</v>
      </c>
      <c r="D74" s="93">
        <f>SUM(5*B74)</f>
        <v>0</v>
      </c>
    </row>
    <row r="75" spans="1:4">
      <c r="A75" s="132" t="s">
        <v>159</v>
      </c>
      <c r="B75" s="132">
        <v>0</v>
      </c>
      <c r="C75" s="93">
        <v>14</v>
      </c>
      <c r="D75" s="93">
        <f>SUM(5*B75)</f>
        <v>0</v>
      </c>
    </row>
    <row r="76" spans="1:4">
      <c r="A76" s="132" t="s">
        <v>159</v>
      </c>
      <c r="B76" s="132">
        <v>3</v>
      </c>
      <c r="C76" s="93">
        <v>15</v>
      </c>
      <c r="D76" s="93">
        <f>SUM(5*B76)</f>
        <v>15</v>
      </c>
    </row>
    <row r="77" spans="1:4">
      <c r="A77" s="132" t="s">
        <v>159</v>
      </c>
      <c r="B77" s="132">
        <v>0</v>
      </c>
      <c r="C77" s="93">
        <v>16</v>
      </c>
      <c r="D77" s="93">
        <f>SUM(5*B77)</f>
        <v>0</v>
      </c>
    </row>
    <row r="78" spans="1:4">
      <c r="A78" s="132" t="s">
        <v>159</v>
      </c>
      <c r="B78" s="132">
        <v>4</v>
      </c>
      <c r="C78" s="93">
        <v>17</v>
      </c>
      <c r="D78" s="93">
        <f>SUM(5*B78)</f>
        <v>20</v>
      </c>
    </row>
    <row r="79" spans="1:4">
      <c r="A79" s="132" t="s">
        <v>159</v>
      </c>
      <c r="B79" s="132">
        <v>4</v>
      </c>
      <c r="C79" s="93">
        <v>18</v>
      </c>
      <c r="D79" s="93">
        <f>SUM(5*B79)</f>
        <v>20</v>
      </c>
    </row>
    <row r="80" spans="1:4">
      <c r="A80" s="132" t="s">
        <v>159</v>
      </c>
      <c r="B80" s="132">
        <v>1</v>
      </c>
      <c r="C80" s="93">
        <v>19</v>
      </c>
      <c r="D80" s="93">
        <f>SUM(5*B80)</f>
        <v>5</v>
      </c>
    </row>
    <row r="81" spans="1:4">
      <c r="A81" s="132" t="s">
        <v>159</v>
      </c>
      <c r="B81" s="132">
        <v>0</v>
      </c>
      <c r="C81" s="93">
        <v>20</v>
      </c>
      <c r="D81" s="93">
        <f>SUM(5*B81)</f>
        <v>0</v>
      </c>
    </row>
    <row r="82" spans="1:4">
      <c r="A82" s="132" t="s">
        <v>159</v>
      </c>
      <c r="B82" s="132">
        <v>1</v>
      </c>
      <c r="C82" s="93">
        <v>21</v>
      </c>
      <c r="D82" s="93">
        <f>SUM(5*B82)</f>
        <v>5</v>
      </c>
    </row>
    <row r="83" spans="1:4">
      <c r="A83" s="132" t="s">
        <v>159</v>
      </c>
      <c r="B83" s="132">
        <v>4</v>
      </c>
      <c r="C83" s="93">
        <v>22</v>
      </c>
      <c r="D83" s="93">
        <f>SUM(5*B83)</f>
        <v>20</v>
      </c>
    </row>
    <row r="84" spans="1:4">
      <c r="A84" s="132" t="s">
        <v>159</v>
      </c>
      <c r="B84" s="132">
        <v>0</v>
      </c>
      <c r="C84" s="93">
        <v>23</v>
      </c>
      <c r="D84" s="93">
        <f>SUM(5*B84)</f>
        <v>0</v>
      </c>
    </row>
    <row r="85" spans="1:4">
      <c r="A85" s="132" t="s">
        <v>159</v>
      </c>
      <c r="B85" s="132">
        <v>0</v>
      </c>
      <c r="C85" s="93">
        <v>24</v>
      </c>
      <c r="D85" s="93">
        <f>SUM(5*B85)</f>
        <v>0</v>
      </c>
    </row>
    <row r="86" spans="1:4">
      <c r="A86" s="132" t="s">
        <v>151</v>
      </c>
      <c r="B86" s="132">
        <v>2</v>
      </c>
      <c r="C86" s="93">
        <v>13</v>
      </c>
      <c r="D86" s="93">
        <f>SUM(B86*1.5)</f>
        <v>3</v>
      </c>
    </row>
    <row r="87" spans="1:4">
      <c r="A87" s="132" t="s">
        <v>151</v>
      </c>
      <c r="B87" s="132">
        <v>11</v>
      </c>
      <c r="C87" s="93">
        <v>14</v>
      </c>
      <c r="D87" s="93">
        <f>SUM(B87*1.5)</f>
        <v>16.5</v>
      </c>
    </row>
    <row r="88" spans="1:4">
      <c r="A88" s="132" t="s">
        <v>151</v>
      </c>
      <c r="B88" s="132">
        <v>9</v>
      </c>
      <c r="C88" s="93">
        <v>15</v>
      </c>
      <c r="D88" s="93">
        <f>SUM(B88*1.5)</f>
        <v>13.5</v>
      </c>
    </row>
    <row r="89" spans="1:4">
      <c r="A89" s="132" t="s">
        <v>151</v>
      </c>
      <c r="B89" s="132">
        <v>31</v>
      </c>
      <c r="C89" s="93">
        <v>16</v>
      </c>
      <c r="D89" s="93">
        <f>SUM(B89*1.5)</f>
        <v>46.5</v>
      </c>
    </row>
    <row r="90" spans="1:4">
      <c r="A90" s="132" t="s">
        <v>151</v>
      </c>
      <c r="B90" s="132">
        <v>37</v>
      </c>
      <c r="C90" s="93">
        <v>17</v>
      </c>
      <c r="D90" s="93">
        <f>SUM(B90*1.5)</f>
        <v>55.5</v>
      </c>
    </row>
    <row r="91" spans="1:4">
      <c r="A91" s="132" t="s">
        <v>151</v>
      </c>
      <c r="B91" s="132">
        <v>54</v>
      </c>
      <c r="C91" s="93">
        <v>18</v>
      </c>
      <c r="D91" s="93">
        <f>SUM(B91*1.5)</f>
        <v>81</v>
      </c>
    </row>
    <row r="92" spans="1:4">
      <c r="A92" s="132" t="s">
        <v>151</v>
      </c>
      <c r="B92" s="132">
        <v>38</v>
      </c>
      <c r="C92" s="93">
        <v>19</v>
      </c>
      <c r="D92" s="93">
        <f>SUM(B92*1.5)</f>
        <v>57</v>
      </c>
    </row>
    <row r="93" spans="1:4">
      <c r="A93" s="132" t="s">
        <v>151</v>
      </c>
      <c r="B93" s="132">
        <v>72</v>
      </c>
      <c r="C93" s="93">
        <v>20</v>
      </c>
      <c r="D93" s="93">
        <f>SUM(B93*1.5)</f>
        <v>108</v>
      </c>
    </row>
    <row r="94" spans="1:4">
      <c r="A94" s="132" t="s">
        <v>151</v>
      </c>
      <c r="B94" s="132">
        <v>52</v>
      </c>
      <c r="C94" s="93">
        <v>21</v>
      </c>
      <c r="D94" s="93">
        <f>SUM(B94*1.5)</f>
        <v>78</v>
      </c>
    </row>
    <row r="95" spans="1:4">
      <c r="A95" s="132" t="s">
        <v>151</v>
      </c>
      <c r="B95" s="132">
        <v>20</v>
      </c>
      <c r="C95" s="93">
        <v>22</v>
      </c>
      <c r="D95" s="93">
        <f>SUM(B95*1.5)</f>
        <v>30</v>
      </c>
    </row>
    <row r="96" spans="1:4">
      <c r="A96" s="132" t="s">
        <v>151</v>
      </c>
      <c r="B96" s="132">
        <v>17</v>
      </c>
      <c r="C96" s="93">
        <v>23</v>
      </c>
      <c r="D96" s="93">
        <f>SUM(B96*1.5)</f>
        <v>25.5</v>
      </c>
    </row>
    <row r="97" spans="1:4">
      <c r="A97" s="132" t="s">
        <v>151</v>
      </c>
      <c r="B97" s="132">
        <v>0</v>
      </c>
      <c r="C97" s="93">
        <v>24</v>
      </c>
      <c r="D97" s="93">
        <f>SUM(B97*1.5)</f>
        <v>0</v>
      </c>
    </row>
    <row r="98" spans="1:4">
      <c r="A98" s="132" t="s">
        <v>148</v>
      </c>
      <c r="B98" s="132">
        <v>0</v>
      </c>
      <c r="C98" s="93">
        <v>13</v>
      </c>
      <c r="D98" s="93">
        <f>SUM(2.5*B98)</f>
        <v>0</v>
      </c>
    </row>
    <row r="99" spans="1:4">
      <c r="A99" s="132" t="s">
        <v>148</v>
      </c>
      <c r="B99" s="132">
        <v>8</v>
      </c>
      <c r="C99" s="93">
        <v>14</v>
      </c>
      <c r="D99" s="93">
        <f>SUM(2.5*B99)</f>
        <v>20</v>
      </c>
    </row>
    <row r="100" spans="1:4">
      <c r="A100" s="132" t="s">
        <v>148</v>
      </c>
      <c r="B100" s="132">
        <v>11</v>
      </c>
      <c r="C100" s="93">
        <v>15</v>
      </c>
      <c r="D100" s="93">
        <f>SUM(2.5*B100)</f>
        <v>27.5</v>
      </c>
    </row>
    <row r="101" spans="1:4">
      <c r="A101" s="132" t="s">
        <v>148</v>
      </c>
      <c r="B101" s="132">
        <v>23</v>
      </c>
      <c r="C101" s="93">
        <v>16</v>
      </c>
      <c r="D101" s="93">
        <f>SUM(2.5*B101)</f>
        <v>57.5</v>
      </c>
    </row>
    <row r="102" spans="1:4">
      <c r="A102" s="132" t="s">
        <v>148</v>
      </c>
      <c r="B102" s="132">
        <v>25</v>
      </c>
      <c r="C102" s="93">
        <v>17</v>
      </c>
      <c r="D102" s="93">
        <f>SUM(2.5*B102)</f>
        <v>62.5</v>
      </c>
    </row>
    <row r="103" spans="1:4">
      <c r="A103" s="132" t="s">
        <v>148</v>
      </c>
      <c r="B103" s="132">
        <v>46</v>
      </c>
      <c r="C103" s="93">
        <v>18</v>
      </c>
      <c r="D103" s="93">
        <f>SUM(2.5*B103)</f>
        <v>115</v>
      </c>
    </row>
    <row r="104" spans="1:4">
      <c r="A104" s="132" t="s">
        <v>148</v>
      </c>
      <c r="B104" s="132">
        <v>21</v>
      </c>
      <c r="C104" s="93">
        <v>19</v>
      </c>
      <c r="D104" s="93">
        <f>SUM(2.5*B104)</f>
        <v>52.5</v>
      </c>
    </row>
    <row r="105" spans="1:4">
      <c r="A105" s="132" t="s">
        <v>148</v>
      </c>
      <c r="B105" s="132">
        <v>32</v>
      </c>
      <c r="C105" s="93">
        <v>20</v>
      </c>
      <c r="D105" s="93">
        <f>SUM(2.5*B105)</f>
        <v>80</v>
      </c>
    </row>
    <row r="106" spans="1:4">
      <c r="A106" s="132" t="s">
        <v>148</v>
      </c>
      <c r="B106" s="132">
        <v>33</v>
      </c>
      <c r="C106" s="93">
        <v>21</v>
      </c>
      <c r="D106" s="93">
        <f>SUM(2.5*B106)</f>
        <v>82.5</v>
      </c>
    </row>
    <row r="107" spans="1:4">
      <c r="A107" s="132" t="s">
        <v>148</v>
      </c>
      <c r="B107" s="132">
        <v>14</v>
      </c>
      <c r="C107" s="93">
        <v>22</v>
      </c>
      <c r="D107" s="93">
        <f>SUM(2.5*B107)</f>
        <v>35</v>
      </c>
    </row>
    <row r="108" spans="1:4">
      <c r="A108" s="132" t="s">
        <v>148</v>
      </c>
      <c r="B108" s="132">
        <v>4</v>
      </c>
      <c r="C108" s="93">
        <v>23</v>
      </c>
      <c r="D108" s="93">
        <f>SUM(2.5*B108)</f>
        <v>10</v>
      </c>
    </row>
    <row r="109" spans="1:4">
      <c r="A109" s="132" t="s">
        <v>148</v>
      </c>
      <c r="B109" s="132">
        <v>0</v>
      </c>
      <c r="C109" s="93">
        <v>24</v>
      </c>
      <c r="D109" s="93">
        <f>SUM(2.5*B109)</f>
        <v>0</v>
      </c>
    </row>
    <row r="110" spans="1:4">
      <c r="A110" s="132" t="s">
        <v>142</v>
      </c>
      <c r="B110" s="132">
        <v>0</v>
      </c>
      <c r="C110" s="93">
        <v>13</v>
      </c>
      <c r="D110" s="93">
        <f>SUM(8*B110)</f>
        <v>0</v>
      </c>
    </row>
    <row r="111" spans="1:4">
      <c r="A111" s="132" t="s">
        <v>142</v>
      </c>
      <c r="B111" s="132">
        <v>0</v>
      </c>
      <c r="C111" s="93">
        <v>14</v>
      </c>
      <c r="D111" s="93">
        <f>SUM(8*B111)</f>
        <v>0</v>
      </c>
    </row>
    <row r="112" spans="1:4">
      <c r="A112" s="132" t="s">
        <v>142</v>
      </c>
      <c r="B112" s="132">
        <v>0</v>
      </c>
      <c r="C112" s="93">
        <v>15</v>
      </c>
      <c r="D112" s="93">
        <f>SUM(8*B112)</f>
        <v>0</v>
      </c>
    </row>
    <row r="113" spans="1:4">
      <c r="A113" s="132" t="s">
        <v>142</v>
      </c>
      <c r="B113" s="132">
        <v>1</v>
      </c>
      <c r="C113" s="93">
        <v>16</v>
      </c>
      <c r="D113" s="93">
        <f>SUM(8*B113)</f>
        <v>8</v>
      </c>
    </row>
    <row r="114" spans="1:4">
      <c r="A114" s="132" t="s">
        <v>142</v>
      </c>
      <c r="B114" s="132">
        <v>0</v>
      </c>
      <c r="C114" s="93">
        <v>17</v>
      </c>
      <c r="D114" s="93">
        <f>SUM(8*B114)</f>
        <v>0</v>
      </c>
    </row>
    <row r="115" spans="1:4">
      <c r="A115" s="132" t="s">
        <v>142</v>
      </c>
      <c r="B115" s="132">
        <v>1</v>
      </c>
      <c r="C115" s="93">
        <v>18</v>
      </c>
      <c r="D115" s="93">
        <f>SUM(8*B115)</f>
        <v>8</v>
      </c>
    </row>
    <row r="116" spans="1:4">
      <c r="A116" s="132" t="s">
        <v>142</v>
      </c>
      <c r="B116" s="132">
        <v>2</v>
      </c>
      <c r="C116" s="93">
        <v>19</v>
      </c>
      <c r="D116" s="93">
        <f>SUM(8*B116)</f>
        <v>16</v>
      </c>
    </row>
    <row r="117" spans="1:4">
      <c r="A117" s="132" t="s">
        <v>142</v>
      </c>
      <c r="B117" s="132">
        <v>3</v>
      </c>
      <c r="C117" s="93">
        <v>20</v>
      </c>
      <c r="D117" s="93">
        <f>SUM(8*B117)</f>
        <v>24</v>
      </c>
    </row>
    <row r="118" spans="1:4">
      <c r="A118" s="132" t="s">
        <v>142</v>
      </c>
      <c r="B118" s="132">
        <v>2</v>
      </c>
      <c r="C118" s="93">
        <v>21</v>
      </c>
      <c r="D118" s="93">
        <f>SUM(8*B118)</f>
        <v>16</v>
      </c>
    </row>
    <row r="119" spans="1:4">
      <c r="A119" s="132" t="s">
        <v>142</v>
      </c>
      <c r="B119" s="132">
        <v>0</v>
      </c>
      <c r="C119" s="93">
        <v>22</v>
      </c>
      <c r="D119" s="93">
        <f>SUM(8*B119)</f>
        <v>0</v>
      </c>
    </row>
    <row r="120" spans="1:4">
      <c r="A120" s="132" t="s">
        <v>142</v>
      </c>
      <c r="B120" s="132">
        <v>0</v>
      </c>
      <c r="C120" s="93">
        <v>23</v>
      </c>
      <c r="D120" s="93">
        <f>SUM(8*B120)</f>
        <v>0</v>
      </c>
    </row>
    <row r="121" spans="1:4">
      <c r="A121" s="132" t="s">
        <v>142</v>
      </c>
      <c r="B121" s="132">
        <v>0</v>
      </c>
      <c r="C121" s="93">
        <v>24</v>
      </c>
      <c r="D121" s="93">
        <f>SUM(8*B121)</f>
        <v>0</v>
      </c>
    </row>
    <row r="122" spans="1:4">
      <c r="A122" s="132" t="s">
        <v>145</v>
      </c>
      <c r="B122" s="132">
        <v>0</v>
      </c>
      <c r="C122" s="93">
        <v>13</v>
      </c>
      <c r="D122" s="93">
        <f>SUM(8*B122)</f>
        <v>0</v>
      </c>
    </row>
    <row r="123" spans="1:4">
      <c r="A123" s="132" t="s">
        <v>145</v>
      </c>
      <c r="B123" s="132">
        <v>0</v>
      </c>
      <c r="C123" s="93">
        <v>14</v>
      </c>
      <c r="D123" s="93">
        <f>SUM(8*B123)</f>
        <v>0</v>
      </c>
    </row>
    <row r="124" spans="1:4">
      <c r="A124" s="132" t="s">
        <v>145</v>
      </c>
      <c r="B124" s="132">
        <v>0</v>
      </c>
      <c r="C124" s="93">
        <v>15</v>
      </c>
      <c r="D124" s="93">
        <f>SUM(8*B124)</f>
        <v>0</v>
      </c>
    </row>
    <row r="125" spans="1:4">
      <c r="A125" s="132" t="s">
        <v>145</v>
      </c>
      <c r="B125" s="132">
        <v>0</v>
      </c>
      <c r="C125" s="93">
        <v>16</v>
      </c>
      <c r="D125" s="93">
        <f>SUM(8*B125)</f>
        <v>0</v>
      </c>
    </row>
    <row r="126" spans="1:4">
      <c r="A126" s="132" t="s">
        <v>145</v>
      </c>
      <c r="B126" s="132">
        <v>1</v>
      </c>
      <c r="C126" s="93">
        <v>17</v>
      </c>
      <c r="D126" s="93">
        <f>SUM(8*B126)</f>
        <v>8</v>
      </c>
    </row>
    <row r="127" spans="1:4">
      <c r="A127" s="132" t="s">
        <v>145</v>
      </c>
      <c r="B127" s="132">
        <v>0</v>
      </c>
      <c r="C127" s="93">
        <v>18</v>
      </c>
      <c r="D127" s="93">
        <f>SUM(8*B127)</f>
        <v>0</v>
      </c>
    </row>
    <row r="128" spans="1:4">
      <c r="A128" s="132" t="s">
        <v>145</v>
      </c>
      <c r="B128" s="132">
        <v>2</v>
      </c>
      <c r="C128" s="93">
        <v>19</v>
      </c>
      <c r="D128" s="93">
        <f>SUM(8*B128)</f>
        <v>16</v>
      </c>
    </row>
    <row r="129" spans="1:4">
      <c r="A129" s="132" t="s">
        <v>145</v>
      </c>
      <c r="B129" s="132">
        <v>0</v>
      </c>
      <c r="C129" s="93">
        <v>20</v>
      </c>
      <c r="D129" s="93">
        <f>SUM(8*B129)</f>
        <v>0</v>
      </c>
    </row>
    <row r="130" spans="1:4">
      <c r="A130" s="132" t="s">
        <v>145</v>
      </c>
      <c r="B130" s="132">
        <v>6</v>
      </c>
      <c r="C130" s="93">
        <v>21</v>
      </c>
      <c r="D130" s="93">
        <f>SUM(8*B130)</f>
        <v>48</v>
      </c>
    </row>
    <row r="131" spans="1:4">
      <c r="A131" s="132" t="s">
        <v>145</v>
      </c>
      <c r="B131" s="132">
        <v>0</v>
      </c>
      <c r="C131" s="93">
        <v>22</v>
      </c>
      <c r="D131" s="93">
        <f>SUM(8*B131)</f>
        <v>0</v>
      </c>
    </row>
    <row r="132" spans="1:4">
      <c r="A132" s="132" t="s">
        <v>145</v>
      </c>
      <c r="B132" s="132">
        <v>0</v>
      </c>
      <c r="C132" s="93">
        <v>23</v>
      </c>
      <c r="D132" s="93">
        <f>SUM(8*B132)</f>
        <v>0</v>
      </c>
    </row>
    <row r="133" spans="1:4">
      <c r="A133" s="132" t="s">
        <v>145</v>
      </c>
      <c r="B133" s="132">
        <v>0</v>
      </c>
      <c r="C133" s="93">
        <v>24</v>
      </c>
      <c r="D133" s="93">
        <f>SUM(8*B133)</f>
        <v>0</v>
      </c>
    </row>
    <row r="134" spans="1:4">
      <c r="A134" s="132" t="s">
        <v>43</v>
      </c>
      <c r="B134" s="132">
        <v>0</v>
      </c>
      <c r="C134" s="93">
        <v>13</v>
      </c>
      <c r="D134" s="93">
        <f>SUM(2*B134)</f>
        <v>0</v>
      </c>
    </row>
    <row r="135" spans="1:4">
      <c r="A135" s="132" t="s">
        <v>43</v>
      </c>
      <c r="B135" s="132">
        <v>8</v>
      </c>
      <c r="C135" s="93">
        <v>14</v>
      </c>
      <c r="D135" s="93">
        <f>SUM(2*B135)</f>
        <v>16</v>
      </c>
    </row>
    <row r="136" spans="1:4">
      <c r="A136" s="132" t="s">
        <v>43</v>
      </c>
      <c r="B136" s="132">
        <v>3</v>
      </c>
      <c r="C136" s="93">
        <v>15</v>
      </c>
      <c r="D136" s="93">
        <f>SUM(2*B136)</f>
        <v>6</v>
      </c>
    </row>
    <row r="137" spans="1:4">
      <c r="A137" s="132" t="s">
        <v>43</v>
      </c>
      <c r="B137" s="132">
        <v>10</v>
      </c>
      <c r="C137" s="93">
        <v>16</v>
      </c>
      <c r="D137" s="93">
        <f>SUM(2*B137)</f>
        <v>20</v>
      </c>
    </row>
    <row r="138" spans="1:4">
      <c r="A138" s="132" t="s">
        <v>43</v>
      </c>
      <c r="B138" s="132">
        <v>14</v>
      </c>
      <c r="C138" s="93">
        <v>17</v>
      </c>
      <c r="D138" s="93">
        <f>SUM(2*B138)</f>
        <v>28</v>
      </c>
    </row>
    <row r="139" spans="1:4">
      <c r="A139" s="132" t="s">
        <v>43</v>
      </c>
      <c r="B139" s="132">
        <v>22</v>
      </c>
      <c r="C139" s="93">
        <v>18</v>
      </c>
      <c r="D139" s="93">
        <f>SUM(2*B139)</f>
        <v>44</v>
      </c>
    </row>
    <row r="140" spans="1:4">
      <c r="A140" s="132" t="s">
        <v>43</v>
      </c>
      <c r="B140" s="132">
        <v>31</v>
      </c>
      <c r="C140" s="93">
        <v>19</v>
      </c>
      <c r="D140" s="93">
        <f>SUM(2*B140)</f>
        <v>62</v>
      </c>
    </row>
    <row r="141" spans="1:4">
      <c r="A141" s="132" t="s">
        <v>43</v>
      </c>
      <c r="B141" s="132">
        <v>65</v>
      </c>
      <c r="C141" s="93">
        <v>20</v>
      </c>
      <c r="D141" s="93">
        <f>SUM(2*B141)</f>
        <v>130</v>
      </c>
    </row>
    <row r="142" spans="1:4">
      <c r="A142" s="132" t="s">
        <v>43</v>
      </c>
      <c r="B142" s="132">
        <v>59</v>
      </c>
      <c r="C142" s="93">
        <v>21</v>
      </c>
      <c r="D142" s="93">
        <f>SUM(2*B142)</f>
        <v>118</v>
      </c>
    </row>
    <row r="143" spans="1:4">
      <c r="A143" s="132" t="s">
        <v>43</v>
      </c>
      <c r="B143" s="132">
        <v>41</v>
      </c>
      <c r="C143" s="93">
        <v>22</v>
      </c>
      <c r="D143" s="93">
        <f>SUM(2*B143)</f>
        <v>82</v>
      </c>
    </row>
    <row r="144" spans="1:4">
      <c r="A144" s="132" t="s">
        <v>43</v>
      </c>
      <c r="B144" s="132">
        <v>7</v>
      </c>
      <c r="C144" s="93">
        <v>23</v>
      </c>
      <c r="D144" s="93">
        <f>SUM(2*B144)</f>
        <v>14</v>
      </c>
    </row>
    <row r="145" spans="1:4">
      <c r="A145" s="132" t="s">
        <v>43</v>
      </c>
      <c r="B145" s="132">
        <v>1</v>
      </c>
      <c r="C145" s="93">
        <v>24</v>
      </c>
      <c r="D145" s="93">
        <f>SUM(2*B145)</f>
        <v>2</v>
      </c>
    </row>
    <row r="146" spans="1:4">
      <c r="A146" s="132" t="s">
        <v>44</v>
      </c>
      <c r="B146" s="132">
        <v>0</v>
      </c>
      <c r="C146" s="93">
        <v>13</v>
      </c>
      <c r="D146" s="93">
        <f>SUM(8*B146)</f>
        <v>0</v>
      </c>
    </row>
    <row r="147" spans="1:4">
      <c r="A147" s="132" t="s">
        <v>44</v>
      </c>
      <c r="B147" s="132">
        <v>0</v>
      </c>
      <c r="C147" s="93">
        <v>14</v>
      </c>
      <c r="D147" s="93">
        <f>SUM(8*B147)</f>
        <v>0</v>
      </c>
    </row>
    <row r="148" spans="1:4">
      <c r="A148" s="132" t="s">
        <v>44</v>
      </c>
      <c r="B148" s="132">
        <v>0</v>
      </c>
      <c r="C148" s="93">
        <v>15</v>
      </c>
      <c r="D148" s="93">
        <f>SUM(8*B148)</f>
        <v>0</v>
      </c>
    </row>
    <row r="149" spans="1:4">
      <c r="A149" s="132" t="s">
        <v>44</v>
      </c>
      <c r="B149" s="132">
        <v>2</v>
      </c>
      <c r="C149" s="93">
        <v>16</v>
      </c>
      <c r="D149" s="93">
        <f>SUM(8*B149)</f>
        <v>16</v>
      </c>
    </row>
    <row r="150" spans="1:4">
      <c r="A150" s="132" t="s">
        <v>44</v>
      </c>
      <c r="B150" s="132">
        <v>0</v>
      </c>
      <c r="C150" s="93">
        <v>17</v>
      </c>
      <c r="D150" s="93">
        <f>SUM(8*B150)</f>
        <v>0</v>
      </c>
    </row>
    <row r="151" spans="1:4">
      <c r="A151" s="132" t="s">
        <v>44</v>
      </c>
      <c r="B151" s="132">
        <v>1</v>
      </c>
      <c r="C151" s="93">
        <v>18</v>
      </c>
      <c r="D151" s="93">
        <f>SUM(8*B151)</f>
        <v>8</v>
      </c>
    </row>
    <row r="152" spans="1:4">
      <c r="A152" s="132" t="s">
        <v>44</v>
      </c>
      <c r="B152" s="132">
        <v>2</v>
      </c>
      <c r="C152" s="93">
        <v>19</v>
      </c>
      <c r="D152" s="93">
        <f>SUM(8*B152)</f>
        <v>16</v>
      </c>
    </row>
    <row r="153" spans="1:4">
      <c r="A153" s="132" t="s">
        <v>44</v>
      </c>
      <c r="B153" s="132">
        <v>4</v>
      </c>
      <c r="C153" s="93">
        <v>20</v>
      </c>
      <c r="D153" s="93">
        <f>SUM(8*B153)</f>
        <v>32</v>
      </c>
    </row>
    <row r="154" spans="1:4">
      <c r="A154" s="132" t="s">
        <v>44</v>
      </c>
      <c r="B154" s="132">
        <v>4</v>
      </c>
      <c r="C154" s="93">
        <v>21</v>
      </c>
      <c r="D154" s="93">
        <f>SUM(8*B154)</f>
        <v>32</v>
      </c>
    </row>
    <row r="155" spans="1:4">
      <c r="A155" s="132" t="s">
        <v>44</v>
      </c>
      <c r="B155" s="132">
        <v>0</v>
      </c>
      <c r="C155" s="93">
        <v>22</v>
      </c>
      <c r="D155" s="93">
        <f>SUM(8*B155)</f>
        <v>0</v>
      </c>
    </row>
    <row r="156" spans="1:4">
      <c r="A156" s="132" t="s">
        <v>44</v>
      </c>
      <c r="B156" s="132">
        <v>5</v>
      </c>
      <c r="C156" s="93">
        <v>23</v>
      </c>
      <c r="D156" s="93">
        <f>SUM(8*B156)</f>
        <v>40</v>
      </c>
    </row>
    <row r="157" spans="1:4">
      <c r="A157" s="132" t="s">
        <v>44</v>
      </c>
      <c r="B157" s="132">
        <v>0</v>
      </c>
      <c r="C157" s="93">
        <v>24</v>
      </c>
      <c r="D157" s="93">
        <f>SUM(8*B157)</f>
        <v>0</v>
      </c>
    </row>
    <row r="158" spans="1:4">
      <c r="A158" s="132" t="s">
        <v>193</v>
      </c>
      <c r="B158" s="132">
        <v>0</v>
      </c>
      <c r="C158" s="93">
        <v>13</v>
      </c>
      <c r="D158" s="93">
        <f>SUM(10*B158)</f>
        <v>0</v>
      </c>
    </row>
    <row r="159" spans="1:4">
      <c r="A159" s="132" t="s">
        <v>193</v>
      </c>
      <c r="B159" s="132">
        <v>0</v>
      </c>
      <c r="C159" s="93">
        <v>14</v>
      </c>
      <c r="D159" s="93">
        <f>SUM(10*B159)</f>
        <v>0</v>
      </c>
    </row>
    <row r="160" spans="1:4">
      <c r="A160" s="132" t="s">
        <v>193</v>
      </c>
      <c r="B160" s="132">
        <v>0</v>
      </c>
      <c r="C160" s="93">
        <v>15</v>
      </c>
      <c r="D160" s="93">
        <f>SUM(10*B160)</f>
        <v>0</v>
      </c>
    </row>
    <row r="161" spans="1:4">
      <c r="A161" s="132" t="s">
        <v>193</v>
      </c>
      <c r="B161" s="132">
        <v>0</v>
      </c>
      <c r="C161" s="93">
        <v>16</v>
      </c>
      <c r="D161" s="93">
        <f>SUM(10*B161)</f>
        <v>0</v>
      </c>
    </row>
    <row r="162" spans="1:4">
      <c r="A162" s="132" t="s">
        <v>193</v>
      </c>
      <c r="B162" s="132">
        <v>0</v>
      </c>
      <c r="C162" s="93">
        <v>17</v>
      </c>
      <c r="D162" s="93">
        <f>SUM(10*B162)</f>
        <v>0</v>
      </c>
    </row>
    <row r="163" spans="1:4">
      <c r="A163" s="132" t="s">
        <v>193</v>
      </c>
      <c r="B163" s="132">
        <v>0</v>
      </c>
      <c r="C163" s="93">
        <v>18</v>
      </c>
      <c r="D163" s="93">
        <f>SUM(10*B163)</f>
        <v>0</v>
      </c>
    </row>
    <row r="164" spans="1:4">
      <c r="A164" s="132" t="s">
        <v>193</v>
      </c>
      <c r="B164" s="132">
        <v>1</v>
      </c>
      <c r="C164" s="93">
        <v>19</v>
      </c>
      <c r="D164" s="93">
        <f>SUM(10*B164)</f>
        <v>10</v>
      </c>
    </row>
    <row r="165" spans="1:4">
      <c r="A165" s="132" t="s">
        <v>193</v>
      </c>
      <c r="B165" s="132">
        <v>0</v>
      </c>
      <c r="C165" s="93">
        <v>20</v>
      </c>
      <c r="D165" s="93">
        <f>SUM(10*B165)</f>
        <v>0</v>
      </c>
    </row>
    <row r="166" spans="1:4">
      <c r="A166" s="132" t="s">
        <v>193</v>
      </c>
      <c r="B166" s="132">
        <v>0</v>
      </c>
      <c r="C166" s="93">
        <v>21</v>
      </c>
      <c r="D166" s="93">
        <f>SUM(10*B166)</f>
        <v>0</v>
      </c>
    </row>
    <row r="167" spans="1:4">
      <c r="A167" s="132" t="s">
        <v>193</v>
      </c>
      <c r="B167" s="132">
        <v>0</v>
      </c>
      <c r="C167" s="93">
        <v>22</v>
      </c>
      <c r="D167" s="93">
        <f>SUM(10*B167)</f>
        <v>0</v>
      </c>
    </row>
    <row r="168" spans="1:4">
      <c r="A168" s="132" t="s">
        <v>193</v>
      </c>
      <c r="B168" s="132">
        <v>0</v>
      </c>
      <c r="C168" s="93">
        <v>23</v>
      </c>
      <c r="D168" s="93">
        <f>SUM(10*B168)</f>
        <v>0</v>
      </c>
    </row>
    <row r="169" spans="1:4">
      <c r="A169" s="132" t="s">
        <v>193</v>
      </c>
      <c r="B169" s="132">
        <v>0</v>
      </c>
      <c r="C169" s="93">
        <v>24</v>
      </c>
      <c r="D169" s="93">
        <f>SUM(10*B169)</f>
        <v>0</v>
      </c>
    </row>
    <row r="170" spans="1:4">
      <c r="A170" s="132" t="s">
        <v>162</v>
      </c>
      <c r="B170" s="132">
        <v>0</v>
      </c>
      <c r="C170" s="93">
        <v>13</v>
      </c>
      <c r="D170" s="93">
        <f>SUM(17.5*B170)</f>
        <v>0</v>
      </c>
    </row>
    <row r="171" spans="1:4">
      <c r="A171" s="132" t="s">
        <v>162</v>
      </c>
      <c r="B171" s="132">
        <v>0</v>
      </c>
      <c r="C171" s="93">
        <v>14</v>
      </c>
      <c r="D171" s="93">
        <f>SUM(17.5*B171)</f>
        <v>0</v>
      </c>
    </row>
    <row r="172" spans="1:4">
      <c r="A172" s="132" t="s">
        <v>162</v>
      </c>
      <c r="B172" s="132">
        <v>0</v>
      </c>
      <c r="C172" s="93">
        <v>15</v>
      </c>
      <c r="D172" s="93">
        <f>SUM(17.5*B172)</f>
        <v>0</v>
      </c>
    </row>
    <row r="173" spans="1:4">
      <c r="A173" s="132" t="s">
        <v>162</v>
      </c>
      <c r="B173" s="132">
        <v>0</v>
      </c>
      <c r="C173" s="93">
        <v>16</v>
      </c>
      <c r="D173" s="93">
        <f>SUM(17.5*B173)</f>
        <v>0</v>
      </c>
    </row>
    <row r="174" spans="1:4">
      <c r="A174" s="132" t="s">
        <v>162</v>
      </c>
      <c r="B174" s="132">
        <v>0</v>
      </c>
      <c r="C174" s="93">
        <v>17</v>
      </c>
      <c r="D174" s="93">
        <f>SUM(17.5*B174)</f>
        <v>0</v>
      </c>
    </row>
    <row r="175" spans="1:4">
      <c r="A175" s="132" t="s">
        <v>162</v>
      </c>
      <c r="B175" s="132">
        <v>0</v>
      </c>
      <c r="C175" s="93">
        <v>18</v>
      </c>
      <c r="D175" s="93">
        <f>SUM(17.5*B175)</f>
        <v>0</v>
      </c>
    </row>
    <row r="176" spans="1:4">
      <c r="A176" s="132" t="s">
        <v>162</v>
      </c>
      <c r="B176" s="132">
        <v>0</v>
      </c>
      <c r="C176" s="93">
        <v>19</v>
      </c>
      <c r="D176" s="93">
        <f>SUM(17.5*B176)</f>
        <v>0</v>
      </c>
    </row>
    <row r="177" spans="1:4">
      <c r="A177" s="132" t="s">
        <v>162</v>
      </c>
      <c r="B177" s="132">
        <v>0</v>
      </c>
      <c r="C177" s="93">
        <v>20</v>
      </c>
      <c r="D177" s="93">
        <f>SUM(17.5*B177)</f>
        <v>0</v>
      </c>
    </row>
    <row r="178" spans="1:4">
      <c r="A178" s="132" t="s">
        <v>162</v>
      </c>
      <c r="B178" s="132">
        <v>1</v>
      </c>
      <c r="C178" s="93">
        <v>21</v>
      </c>
      <c r="D178" s="93">
        <f>SUM(17.5*B178)</f>
        <v>17.5</v>
      </c>
    </row>
    <row r="179" spans="1:4">
      <c r="A179" s="132" t="s">
        <v>162</v>
      </c>
      <c r="B179" s="132">
        <v>0</v>
      </c>
      <c r="C179" s="93">
        <v>22</v>
      </c>
      <c r="D179" s="93">
        <f>SUM(17.5*B179)</f>
        <v>0</v>
      </c>
    </row>
    <row r="180" spans="1:4">
      <c r="A180" s="132" t="s">
        <v>162</v>
      </c>
      <c r="B180" s="132">
        <v>1</v>
      </c>
      <c r="C180" s="93">
        <v>23</v>
      </c>
      <c r="D180" s="93">
        <f>SUM(17.5*B180)</f>
        <v>17.5</v>
      </c>
    </row>
    <row r="181" spans="1:4">
      <c r="A181" s="132" t="s">
        <v>162</v>
      </c>
      <c r="B181" s="132">
        <v>0</v>
      </c>
      <c r="C181" s="93">
        <v>24</v>
      </c>
      <c r="D181" s="93">
        <f>SUM(17.5*B181)</f>
        <v>0</v>
      </c>
    </row>
    <row r="182" spans="1:4">
      <c r="A182" s="132" t="s">
        <v>49</v>
      </c>
      <c r="B182" s="132">
        <v>0</v>
      </c>
      <c r="C182" s="93">
        <v>13</v>
      </c>
      <c r="D182" s="93">
        <f>SUM(10*B182)</f>
        <v>0</v>
      </c>
    </row>
    <row r="183" spans="1:4">
      <c r="A183" s="132" t="s">
        <v>49</v>
      </c>
      <c r="B183" s="132">
        <v>0</v>
      </c>
      <c r="C183" s="93">
        <v>14</v>
      </c>
      <c r="D183" s="93">
        <f>SUM(10*B183)</f>
        <v>0</v>
      </c>
    </row>
    <row r="184" spans="1:4">
      <c r="A184" s="132" t="s">
        <v>49</v>
      </c>
      <c r="B184" s="132">
        <v>0</v>
      </c>
      <c r="C184" s="93">
        <v>15</v>
      </c>
      <c r="D184" s="93">
        <f>SUM(10*B184)</f>
        <v>0</v>
      </c>
    </row>
    <row r="185" spans="1:4">
      <c r="A185" s="132" t="s">
        <v>49</v>
      </c>
      <c r="B185" s="132">
        <v>1</v>
      </c>
      <c r="C185" s="93">
        <v>16</v>
      </c>
      <c r="D185" s="93">
        <f>SUM(10*B185)</f>
        <v>10</v>
      </c>
    </row>
    <row r="186" spans="1:4">
      <c r="A186" s="132" t="s">
        <v>49</v>
      </c>
      <c r="B186" s="132">
        <v>0</v>
      </c>
      <c r="C186" s="93">
        <v>17</v>
      </c>
      <c r="D186" s="93">
        <f>SUM(10*B186)</f>
        <v>0</v>
      </c>
    </row>
    <row r="187" spans="1:4">
      <c r="A187" s="132" t="s">
        <v>49</v>
      </c>
      <c r="B187" s="132">
        <v>2</v>
      </c>
      <c r="C187" s="93">
        <v>18</v>
      </c>
      <c r="D187" s="93">
        <f>SUM(10*B187)</f>
        <v>20</v>
      </c>
    </row>
    <row r="188" spans="1:4">
      <c r="A188" s="132" t="s">
        <v>49</v>
      </c>
      <c r="B188" s="132">
        <v>3</v>
      </c>
      <c r="C188" s="93">
        <v>19</v>
      </c>
      <c r="D188" s="93">
        <f>SUM(10*B188)</f>
        <v>30</v>
      </c>
    </row>
    <row r="189" spans="1:4">
      <c r="A189" s="132" t="s">
        <v>49</v>
      </c>
      <c r="B189" s="132">
        <v>2</v>
      </c>
      <c r="C189" s="93">
        <v>20</v>
      </c>
      <c r="D189" s="93">
        <f>SUM(10*B189)</f>
        <v>20</v>
      </c>
    </row>
    <row r="190" spans="1:4">
      <c r="A190" s="132" t="s">
        <v>49</v>
      </c>
      <c r="B190" s="132">
        <v>7</v>
      </c>
      <c r="C190" s="93">
        <v>21</v>
      </c>
      <c r="D190" s="93">
        <f>SUM(10*B190)</f>
        <v>70</v>
      </c>
    </row>
    <row r="191" spans="1:4">
      <c r="A191" s="132" t="s">
        <v>49</v>
      </c>
      <c r="B191" s="132">
        <v>1</v>
      </c>
      <c r="C191" s="93">
        <v>22</v>
      </c>
      <c r="D191" s="93">
        <f>SUM(10*B191)</f>
        <v>10</v>
      </c>
    </row>
    <row r="192" spans="1:4">
      <c r="A192" s="132" t="s">
        <v>49</v>
      </c>
      <c r="B192" s="132">
        <v>1</v>
      </c>
      <c r="C192" s="93">
        <v>23</v>
      </c>
      <c r="D192" s="93">
        <f>SUM(10*B192)</f>
        <v>10</v>
      </c>
    </row>
    <row r="193" spans="1:4">
      <c r="A193" s="132" t="s">
        <v>49</v>
      </c>
      <c r="B193" s="132">
        <v>0</v>
      </c>
      <c r="C193" s="93">
        <v>24</v>
      </c>
      <c r="D193" s="93">
        <f>SUM(10*B193)</f>
        <v>0</v>
      </c>
    </row>
    <row r="194" spans="1:4">
      <c r="A194" s="132" t="s">
        <v>50</v>
      </c>
      <c r="B194" s="132">
        <v>0</v>
      </c>
      <c r="C194" s="93">
        <v>13</v>
      </c>
      <c r="D194" s="93">
        <f>SUM(7*B194)</f>
        <v>0</v>
      </c>
    </row>
    <row r="195" spans="1:4">
      <c r="A195" s="132" t="s">
        <v>50</v>
      </c>
      <c r="B195" s="132">
        <v>0</v>
      </c>
      <c r="C195" s="93">
        <v>14</v>
      </c>
      <c r="D195" s="93">
        <f>SUM(7*B195)</f>
        <v>0</v>
      </c>
    </row>
    <row r="196" spans="1:4">
      <c r="A196" s="132" t="s">
        <v>50</v>
      </c>
      <c r="B196" s="132">
        <v>0</v>
      </c>
      <c r="C196" s="93">
        <v>15</v>
      </c>
      <c r="D196" s="93">
        <f>SUM(7*B196)</f>
        <v>0</v>
      </c>
    </row>
    <row r="197" spans="1:4">
      <c r="A197" s="132" t="s">
        <v>50</v>
      </c>
      <c r="B197" s="132">
        <v>0</v>
      </c>
      <c r="C197" s="93">
        <v>16</v>
      </c>
      <c r="D197" s="93">
        <f>SUM(7*B197)</f>
        <v>0</v>
      </c>
    </row>
    <row r="198" spans="1:4">
      <c r="A198" s="132" t="s">
        <v>50</v>
      </c>
      <c r="B198" s="132">
        <v>1</v>
      </c>
      <c r="C198" s="93">
        <v>17</v>
      </c>
      <c r="D198" s="93">
        <f>SUM(7*B198)</f>
        <v>7</v>
      </c>
    </row>
    <row r="199" spans="1:4">
      <c r="A199" s="132" t="s">
        <v>50</v>
      </c>
      <c r="B199" s="132">
        <v>0</v>
      </c>
      <c r="C199" s="93">
        <v>18</v>
      </c>
      <c r="D199" s="93">
        <f>SUM(7*B199)</f>
        <v>0</v>
      </c>
    </row>
    <row r="200" spans="1:4">
      <c r="A200" s="132" t="s">
        <v>50</v>
      </c>
      <c r="B200" s="132">
        <v>1</v>
      </c>
      <c r="C200" s="93">
        <v>19</v>
      </c>
      <c r="D200" s="93">
        <f>SUM(7*B200)</f>
        <v>7</v>
      </c>
    </row>
    <row r="201" spans="1:4">
      <c r="A201" s="132" t="s">
        <v>50</v>
      </c>
      <c r="B201" s="132">
        <v>3</v>
      </c>
      <c r="C201" s="93">
        <v>20</v>
      </c>
      <c r="D201" s="93">
        <f>SUM(7*B201)</f>
        <v>21</v>
      </c>
    </row>
    <row r="202" spans="1:4">
      <c r="A202" s="132" t="s">
        <v>50</v>
      </c>
      <c r="B202" s="132">
        <v>3</v>
      </c>
      <c r="C202" s="93">
        <v>21</v>
      </c>
      <c r="D202" s="93">
        <f>SUM(7*B202)</f>
        <v>21</v>
      </c>
    </row>
    <row r="203" spans="1:4">
      <c r="A203" s="132" t="s">
        <v>50</v>
      </c>
      <c r="B203" s="132">
        <v>1</v>
      </c>
      <c r="C203" s="93">
        <v>22</v>
      </c>
      <c r="D203" s="93">
        <f>SUM(7*B203)</f>
        <v>7</v>
      </c>
    </row>
    <row r="204" spans="1:4">
      <c r="A204" s="132" t="s">
        <v>50</v>
      </c>
      <c r="B204" s="132">
        <v>0</v>
      </c>
      <c r="C204" s="93">
        <v>23</v>
      </c>
      <c r="D204" s="93">
        <f>SUM(7*B204)</f>
        <v>0</v>
      </c>
    </row>
    <row r="205" spans="1:4">
      <c r="A205" s="132" t="s">
        <v>50</v>
      </c>
      <c r="B205" s="132">
        <v>0</v>
      </c>
      <c r="C205" s="93">
        <v>24</v>
      </c>
      <c r="D205" s="93">
        <f>SUM(7*B205)</f>
        <v>0</v>
      </c>
    </row>
    <row r="206" spans="1:4">
      <c r="A206" s="132" t="s">
        <v>65</v>
      </c>
      <c r="B206" s="132">
        <v>0</v>
      </c>
      <c r="C206" s="93">
        <v>13</v>
      </c>
      <c r="D206" s="93">
        <f>SUM(1.5*B206)</f>
        <v>0</v>
      </c>
    </row>
    <row r="207" spans="1:4">
      <c r="A207" s="132" t="s">
        <v>65</v>
      </c>
      <c r="B207" s="132">
        <v>4</v>
      </c>
      <c r="C207" s="93">
        <v>14</v>
      </c>
      <c r="D207" s="93">
        <f>SUM(1.5*B207)</f>
        <v>6</v>
      </c>
    </row>
    <row r="208" spans="1:4">
      <c r="A208" s="132" t="s">
        <v>65</v>
      </c>
      <c r="B208" s="132">
        <v>2</v>
      </c>
      <c r="C208" s="93">
        <v>15</v>
      </c>
      <c r="D208" s="93">
        <f>SUM(1.5*B208)</f>
        <v>3</v>
      </c>
    </row>
    <row r="209" spans="1:4">
      <c r="A209" s="132" t="s">
        <v>65</v>
      </c>
      <c r="B209" s="132">
        <v>1</v>
      </c>
      <c r="C209" s="93">
        <v>16</v>
      </c>
      <c r="D209" s="93">
        <f>SUM(1.5*B209)</f>
        <v>1.5</v>
      </c>
    </row>
    <row r="210" spans="1:4">
      <c r="A210" s="132" t="s">
        <v>65</v>
      </c>
      <c r="B210" s="132">
        <v>14</v>
      </c>
      <c r="C210" s="93">
        <v>17</v>
      </c>
      <c r="D210" s="93">
        <f>SUM(1.5*B210)</f>
        <v>21</v>
      </c>
    </row>
    <row r="211" spans="1:4">
      <c r="A211" s="132" t="s">
        <v>65</v>
      </c>
      <c r="B211" s="132">
        <v>25</v>
      </c>
      <c r="C211" s="93">
        <v>18</v>
      </c>
      <c r="D211" s="93">
        <f>SUM(1.5*B211)</f>
        <v>37.5</v>
      </c>
    </row>
    <row r="212" spans="1:4">
      <c r="A212" s="132" t="s">
        <v>65</v>
      </c>
      <c r="B212" s="132">
        <v>19</v>
      </c>
      <c r="C212" s="93">
        <v>19</v>
      </c>
      <c r="D212" s="93">
        <f>SUM(1.5*B212)</f>
        <v>28.5</v>
      </c>
    </row>
    <row r="213" spans="1:4">
      <c r="A213" s="132" t="s">
        <v>65</v>
      </c>
      <c r="B213" s="132">
        <v>32</v>
      </c>
      <c r="C213" s="93">
        <v>20</v>
      </c>
      <c r="D213" s="93">
        <f>SUM(1.5*B213)</f>
        <v>48</v>
      </c>
    </row>
    <row r="214" spans="1:4">
      <c r="A214" s="132" t="s">
        <v>65</v>
      </c>
      <c r="B214" s="132">
        <v>37</v>
      </c>
      <c r="C214" s="93">
        <v>21</v>
      </c>
      <c r="D214" s="93">
        <f>SUM(1.5*B214)</f>
        <v>55.5</v>
      </c>
    </row>
    <row r="215" spans="1:4">
      <c r="A215" s="132" t="s">
        <v>65</v>
      </c>
      <c r="B215" s="132">
        <v>50</v>
      </c>
      <c r="C215" s="93">
        <v>22</v>
      </c>
      <c r="D215" s="93">
        <f>SUM(1.5*B215)</f>
        <v>75</v>
      </c>
    </row>
    <row r="216" spans="1:4">
      <c r="A216" s="132" t="s">
        <v>65</v>
      </c>
      <c r="B216" s="132">
        <v>4</v>
      </c>
      <c r="C216" s="93">
        <v>23</v>
      </c>
      <c r="D216" s="93">
        <f>SUM(1.5*B216)</f>
        <v>6</v>
      </c>
    </row>
    <row r="217" spans="1:4">
      <c r="A217" s="132" t="s">
        <v>65</v>
      </c>
      <c r="B217" s="132">
        <v>0</v>
      </c>
      <c r="C217" s="93">
        <v>24</v>
      </c>
      <c r="D217" s="93">
        <f>SUM(1.5*B217)</f>
        <v>0</v>
      </c>
    </row>
    <row r="218" spans="1:4">
      <c r="A218" s="182" t="s">
        <v>439</v>
      </c>
      <c r="B218" s="93">
        <v>0</v>
      </c>
      <c r="C218" s="164">
        <v>13</v>
      </c>
      <c r="D218" s="93">
        <f>SUM(8*B218)</f>
        <v>0</v>
      </c>
    </row>
    <row r="219" spans="1:4">
      <c r="A219" s="182" t="s">
        <v>439</v>
      </c>
      <c r="B219" s="93">
        <v>0</v>
      </c>
      <c r="C219" s="164">
        <v>14</v>
      </c>
      <c r="D219" s="164">
        <f t="shared" ref="D219:D229" si="0">SUM(8*B219)</f>
        <v>0</v>
      </c>
    </row>
    <row r="220" spans="1:4">
      <c r="A220" s="182" t="s">
        <v>439</v>
      </c>
      <c r="B220" s="93">
        <v>0</v>
      </c>
      <c r="C220" s="164">
        <v>15</v>
      </c>
      <c r="D220" s="164">
        <f t="shared" si="0"/>
        <v>0</v>
      </c>
    </row>
    <row r="221" spans="1:4">
      <c r="A221" s="182" t="s">
        <v>439</v>
      </c>
      <c r="B221" s="93">
        <v>0</v>
      </c>
      <c r="C221" s="164">
        <v>16</v>
      </c>
      <c r="D221" s="164">
        <f t="shared" si="0"/>
        <v>0</v>
      </c>
    </row>
    <row r="222" spans="1:4">
      <c r="A222" s="182" t="s">
        <v>439</v>
      </c>
      <c r="B222" s="93">
        <v>0</v>
      </c>
      <c r="C222" s="164">
        <v>17</v>
      </c>
      <c r="D222" s="164">
        <f t="shared" si="0"/>
        <v>0</v>
      </c>
    </row>
    <row r="223" spans="1:4">
      <c r="A223" s="182" t="s">
        <v>439</v>
      </c>
      <c r="B223" s="93">
        <v>1</v>
      </c>
      <c r="C223" s="164">
        <v>18</v>
      </c>
      <c r="D223" s="164">
        <f t="shared" si="0"/>
        <v>8</v>
      </c>
    </row>
    <row r="224" spans="1:4">
      <c r="A224" s="182" t="s">
        <v>439</v>
      </c>
      <c r="B224" s="93">
        <v>0</v>
      </c>
      <c r="C224" s="164">
        <v>19</v>
      </c>
      <c r="D224" s="164">
        <f t="shared" si="0"/>
        <v>0</v>
      </c>
    </row>
    <row r="225" spans="1:4">
      <c r="A225" s="182" t="s">
        <v>439</v>
      </c>
      <c r="B225" s="93">
        <v>1</v>
      </c>
      <c r="C225" s="164">
        <v>20</v>
      </c>
      <c r="D225" s="164">
        <f t="shared" si="0"/>
        <v>8</v>
      </c>
    </row>
    <row r="226" spans="1:4">
      <c r="A226" s="182" t="s">
        <v>439</v>
      </c>
      <c r="B226" s="93">
        <v>0</v>
      </c>
      <c r="C226" s="164">
        <v>21</v>
      </c>
      <c r="D226" s="164">
        <f t="shared" si="0"/>
        <v>0</v>
      </c>
    </row>
    <row r="227" spans="1:4">
      <c r="A227" s="182" t="s">
        <v>439</v>
      </c>
      <c r="B227" s="93">
        <v>0</v>
      </c>
      <c r="C227" s="164">
        <v>22</v>
      </c>
      <c r="D227" s="164">
        <f t="shared" si="0"/>
        <v>0</v>
      </c>
    </row>
    <row r="228" spans="1:4">
      <c r="A228" s="182" t="s">
        <v>439</v>
      </c>
      <c r="B228" s="93">
        <v>0</v>
      </c>
      <c r="C228" s="164">
        <v>23</v>
      </c>
      <c r="D228" s="164">
        <f t="shared" si="0"/>
        <v>0</v>
      </c>
    </row>
    <row r="229" spans="1:4">
      <c r="A229" s="182" t="s">
        <v>439</v>
      </c>
      <c r="B229" s="93">
        <v>0</v>
      </c>
      <c r="C229" s="164">
        <v>24</v>
      </c>
      <c r="D229" s="164">
        <f t="shared" si="0"/>
        <v>0</v>
      </c>
    </row>
  </sheetData>
  <autoFilter ref="A1:D1"/>
  <sortState ref="A2:D217">
    <sortCondition ref="A2:A21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33"/>
  <sheetViews>
    <sheetView topLeftCell="A119" workbookViewId="0">
      <selection activeCell="B120" sqref="B120"/>
    </sheetView>
  </sheetViews>
  <sheetFormatPr defaultRowHeight="15"/>
  <cols>
    <col min="1" max="1" width="18.7109375" style="93" bestFit="1" customWidth="1"/>
    <col min="2" max="3" width="9.140625" style="93"/>
    <col min="4" max="4" width="9.140625" style="94"/>
    <col min="5" max="256" width="9.140625" style="93"/>
    <col min="257" max="257" width="18.7109375" style="93" bestFit="1" customWidth="1"/>
    <col min="258" max="512" width="9.140625" style="93"/>
    <col min="513" max="513" width="18.7109375" style="93" bestFit="1" customWidth="1"/>
    <col min="514" max="768" width="9.140625" style="93"/>
    <col min="769" max="769" width="18.7109375" style="93" bestFit="1" customWidth="1"/>
    <col min="770" max="1024" width="9.140625" style="93"/>
    <col min="1025" max="1025" width="18.7109375" style="93" bestFit="1" customWidth="1"/>
    <col min="1026" max="1280" width="9.140625" style="93"/>
    <col min="1281" max="1281" width="18.7109375" style="93" bestFit="1" customWidth="1"/>
    <col min="1282" max="1536" width="9.140625" style="93"/>
    <col min="1537" max="1537" width="18.7109375" style="93" bestFit="1" customWidth="1"/>
    <col min="1538" max="1792" width="9.140625" style="93"/>
    <col min="1793" max="1793" width="18.7109375" style="93" bestFit="1" customWidth="1"/>
    <col min="1794" max="2048" width="9.140625" style="93"/>
    <col min="2049" max="2049" width="18.7109375" style="93" bestFit="1" customWidth="1"/>
    <col min="2050" max="2304" width="9.140625" style="93"/>
    <col min="2305" max="2305" width="18.7109375" style="93" bestFit="1" customWidth="1"/>
    <col min="2306" max="2560" width="9.140625" style="93"/>
    <col min="2561" max="2561" width="18.7109375" style="93" bestFit="1" customWidth="1"/>
    <col min="2562" max="2816" width="9.140625" style="93"/>
    <col min="2817" max="2817" width="18.7109375" style="93" bestFit="1" customWidth="1"/>
    <col min="2818" max="3072" width="9.140625" style="93"/>
    <col min="3073" max="3073" width="18.7109375" style="93" bestFit="1" customWidth="1"/>
    <col min="3074" max="3328" width="9.140625" style="93"/>
    <col min="3329" max="3329" width="18.7109375" style="93" bestFit="1" customWidth="1"/>
    <col min="3330" max="3584" width="9.140625" style="93"/>
    <col min="3585" max="3585" width="18.7109375" style="93" bestFit="1" customWidth="1"/>
    <col min="3586" max="3840" width="9.140625" style="93"/>
    <col min="3841" max="3841" width="18.7109375" style="93" bestFit="1" customWidth="1"/>
    <col min="3842" max="4096" width="9.140625" style="93"/>
    <col min="4097" max="4097" width="18.7109375" style="93" bestFit="1" customWidth="1"/>
    <col min="4098" max="4352" width="9.140625" style="93"/>
    <col min="4353" max="4353" width="18.7109375" style="93" bestFit="1" customWidth="1"/>
    <col min="4354" max="4608" width="9.140625" style="93"/>
    <col min="4609" max="4609" width="18.7109375" style="93" bestFit="1" customWidth="1"/>
    <col min="4610" max="4864" width="9.140625" style="93"/>
    <col min="4865" max="4865" width="18.7109375" style="93" bestFit="1" customWidth="1"/>
    <col min="4866" max="5120" width="9.140625" style="93"/>
    <col min="5121" max="5121" width="18.7109375" style="93" bestFit="1" customWidth="1"/>
    <col min="5122" max="5376" width="9.140625" style="93"/>
    <col min="5377" max="5377" width="18.7109375" style="93" bestFit="1" customWidth="1"/>
    <col min="5378" max="5632" width="9.140625" style="93"/>
    <col min="5633" max="5633" width="18.7109375" style="93" bestFit="1" customWidth="1"/>
    <col min="5634" max="5888" width="9.140625" style="93"/>
    <col min="5889" max="5889" width="18.7109375" style="93" bestFit="1" customWidth="1"/>
    <col min="5890" max="6144" width="9.140625" style="93"/>
    <col min="6145" max="6145" width="18.7109375" style="93" bestFit="1" customWidth="1"/>
    <col min="6146" max="6400" width="9.140625" style="93"/>
    <col min="6401" max="6401" width="18.7109375" style="93" bestFit="1" customWidth="1"/>
    <col min="6402" max="6656" width="9.140625" style="93"/>
    <col min="6657" max="6657" width="18.7109375" style="93" bestFit="1" customWidth="1"/>
    <col min="6658" max="6912" width="9.140625" style="93"/>
    <col min="6913" max="6913" width="18.7109375" style="93" bestFit="1" customWidth="1"/>
    <col min="6914" max="7168" width="9.140625" style="93"/>
    <col min="7169" max="7169" width="18.7109375" style="93" bestFit="1" customWidth="1"/>
    <col min="7170" max="7424" width="9.140625" style="93"/>
    <col min="7425" max="7425" width="18.7109375" style="93" bestFit="1" customWidth="1"/>
    <col min="7426" max="7680" width="9.140625" style="93"/>
    <col min="7681" max="7681" width="18.7109375" style="93" bestFit="1" customWidth="1"/>
    <col min="7682" max="7936" width="9.140625" style="93"/>
    <col min="7937" max="7937" width="18.7109375" style="93" bestFit="1" customWidth="1"/>
    <col min="7938" max="8192" width="9.140625" style="93"/>
    <col min="8193" max="8193" width="18.7109375" style="93" bestFit="1" customWidth="1"/>
    <col min="8194" max="8448" width="9.140625" style="93"/>
    <col min="8449" max="8449" width="18.7109375" style="93" bestFit="1" customWidth="1"/>
    <col min="8450" max="8704" width="9.140625" style="93"/>
    <col min="8705" max="8705" width="18.7109375" style="93" bestFit="1" customWidth="1"/>
    <col min="8706" max="8960" width="9.140625" style="93"/>
    <col min="8961" max="8961" width="18.7109375" style="93" bestFit="1" customWidth="1"/>
    <col min="8962" max="9216" width="9.140625" style="93"/>
    <col min="9217" max="9217" width="18.7109375" style="93" bestFit="1" customWidth="1"/>
    <col min="9218" max="9472" width="9.140625" style="93"/>
    <col min="9473" max="9473" width="18.7109375" style="93" bestFit="1" customWidth="1"/>
    <col min="9474" max="9728" width="9.140625" style="93"/>
    <col min="9729" max="9729" width="18.7109375" style="93" bestFit="1" customWidth="1"/>
    <col min="9730" max="9984" width="9.140625" style="93"/>
    <col min="9985" max="9985" width="18.7109375" style="93" bestFit="1" customWidth="1"/>
    <col min="9986" max="10240" width="9.140625" style="93"/>
    <col min="10241" max="10241" width="18.7109375" style="93" bestFit="1" customWidth="1"/>
    <col min="10242" max="10496" width="9.140625" style="93"/>
    <col min="10497" max="10497" width="18.7109375" style="93" bestFit="1" customWidth="1"/>
    <col min="10498" max="10752" width="9.140625" style="93"/>
    <col min="10753" max="10753" width="18.7109375" style="93" bestFit="1" customWidth="1"/>
    <col min="10754" max="11008" width="9.140625" style="93"/>
    <col min="11009" max="11009" width="18.7109375" style="93" bestFit="1" customWidth="1"/>
    <col min="11010" max="11264" width="9.140625" style="93"/>
    <col min="11265" max="11265" width="18.7109375" style="93" bestFit="1" customWidth="1"/>
    <col min="11266" max="11520" width="9.140625" style="93"/>
    <col min="11521" max="11521" width="18.7109375" style="93" bestFit="1" customWidth="1"/>
    <col min="11522" max="11776" width="9.140625" style="93"/>
    <col min="11777" max="11777" width="18.7109375" style="93" bestFit="1" customWidth="1"/>
    <col min="11778" max="12032" width="9.140625" style="93"/>
    <col min="12033" max="12033" width="18.7109375" style="93" bestFit="1" customWidth="1"/>
    <col min="12034" max="12288" width="9.140625" style="93"/>
    <col min="12289" max="12289" width="18.7109375" style="93" bestFit="1" customWidth="1"/>
    <col min="12290" max="12544" width="9.140625" style="93"/>
    <col min="12545" max="12545" width="18.7109375" style="93" bestFit="1" customWidth="1"/>
    <col min="12546" max="12800" width="9.140625" style="93"/>
    <col min="12801" max="12801" width="18.7109375" style="93" bestFit="1" customWidth="1"/>
    <col min="12802" max="13056" width="9.140625" style="93"/>
    <col min="13057" max="13057" width="18.7109375" style="93" bestFit="1" customWidth="1"/>
    <col min="13058" max="13312" width="9.140625" style="93"/>
    <col min="13313" max="13313" width="18.7109375" style="93" bestFit="1" customWidth="1"/>
    <col min="13314" max="13568" width="9.140625" style="93"/>
    <col min="13569" max="13569" width="18.7109375" style="93" bestFit="1" customWidth="1"/>
    <col min="13570" max="13824" width="9.140625" style="93"/>
    <col min="13825" max="13825" width="18.7109375" style="93" bestFit="1" customWidth="1"/>
    <col min="13826" max="14080" width="9.140625" style="93"/>
    <col min="14081" max="14081" width="18.7109375" style="93" bestFit="1" customWidth="1"/>
    <col min="14082" max="14336" width="9.140625" style="93"/>
    <col min="14337" max="14337" width="18.7109375" style="93" bestFit="1" customWidth="1"/>
    <col min="14338" max="14592" width="9.140625" style="93"/>
    <col min="14593" max="14593" width="18.7109375" style="93" bestFit="1" customWidth="1"/>
    <col min="14594" max="14848" width="9.140625" style="93"/>
    <col min="14849" max="14849" width="18.7109375" style="93" bestFit="1" customWidth="1"/>
    <col min="14850" max="15104" width="9.140625" style="93"/>
    <col min="15105" max="15105" width="18.7109375" style="93" bestFit="1" customWidth="1"/>
    <col min="15106" max="15360" width="9.140625" style="93"/>
    <col min="15361" max="15361" width="18.7109375" style="93" bestFit="1" customWidth="1"/>
    <col min="15362" max="15616" width="9.140625" style="93"/>
    <col min="15617" max="15617" width="18.7109375" style="93" bestFit="1" customWidth="1"/>
    <col min="15618" max="15872" width="9.140625" style="93"/>
    <col min="15873" max="15873" width="18.7109375" style="93" bestFit="1" customWidth="1"/>
    <col min="15874" max="16128" width="9.140625" style="93"/>
    <col min="16129" max="16129" width="18.710937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143</v>
      </c>
      <c r="B2" s="132">
        <v>0</v>
      </c>
      <c r="C2" s="164">
        <v>13</v>
      </c>
      <c r="D2" s="94">
        <f>SUM(3*B2)</f>
        <v>0</v>
      </c>
    </row>
    <row r="3" spans="1:4">
      <c r="A3" s="132" t="s">
        <v>143</v>
      </c>
      <c r="B3" s="132">
        <v>0</v>
      </c>
      <c r="C3" s="93">
        <v>14</v>
      </c>
      <c r="D3" s="94">
        <f>SUM(3*B3)</f>
        <v>0</v>
      </c>
    </row>
    <row r="4" spans="1:4">
      <c r="A4" s="132" t="s">
        <v>143</v>
      </c>
      <c r="B4" s="132">
        <v>0</v>
      </c>
      <c r="C4" s="93">
        <v>15</v>
      </c>
      <c r="D4" s="94">
        <f>SUM(3*B4)</f>
        <v>0</v>
      </c>
    </row>
    <row r="5" spans="1:4">
      <c r="A5" s="132" t="s">
        <v>143</v>
      </c>
      <c r="B5" s="132">
        <v>2</v>
      </c>
      <c r="C5" s="93">
        <v>16</v>
      </c>
      <c r="D5" s="94">
        <f>SUM(3*B5)</f>
        <v>6</v>
      </c>
    </row>
    <row r="6" spans="1:4">
      <c r="A6" s="132" t="s">
        <v>143</v>
      </c>
      <c r="B6" s="132">
        <v>0</v>
      </c>
      <c r="C6" s="93">
        <v>17</v>
      </c>
      <c r="D6" s="94">
        <f>SUM(3*B6)</f>
        <v>0</v>
      </c>
    </row>
    <row r="7" spans="1:4">
      <c r="A7" s="132" t="s">
        <v>143</v>
      </c>
      <c r="B7" s="132">
        <v>0</v>
      </c>
      <c r="C7" s="93">
        <v>18</v>
      </c>
      <c r="D7" s="94">
        <f>SUM(3*B7)</f>
        <v>0</v>
      </c>
    </row>
    <row r="8" spans="1:4">
      <c r="A8" s="132" t="s">
        <v>143</v>
      </c>
      <c r="B8" s="132">
        <v>0</v>
      </c>
      <c r="C8" s="93">
        <v>19</v>
      </c>
      <c r="D8" s="94">
        <f>SUM(3*B8)</f>
        <v>0</v>
      </c>
    </row>
    <row r="9" spans="1:4">
      <c r="A9" s="132" t="s">
        <v>143</v>
      </c>
      <c r="B9" s="132">
        <v>4</v>
      </c>
      <c r="C9" s="93">
        <v>20</v>
      </c>
      <c r="D9" s="94">
        <f>SUM(3*B9)</f>
        <v>12</v>
      </c>
    </row>
    <row r="10" spans="1:4">
      <c r="A10" s="132" t="s">
        <v>143</v>
      </c>
      <c r="B10" s="132">
        <v>5</v>
      </c>
      <c r="C10" s="93">
        <v>21</v>
      </c>
      <c r="D10" s="94">
        <f>SUM(3*B10)</f>
        <v>15</v>
      </c>
    </row>
    <row r="11" spans="1:4">
      <c r="A11" s="132" t="s">
        <v>143</v>
      </c>
      <c r="B11" s="132">
        <v>0</v>
      </c>
      <c r="C11" s="93">
        <v>22</v>
      </c>
      <c r="D11" s="94">
        <f>SUM(3*B11)</f>
        <v>0</v>
      </c>
    </row>
    <row r="12" spans="1:4">
      <c r="A12" s="132" t="s">
        <v>143</v>
      </c>
      <c r="B12" s="132">
        <v>0</v>
      </c>
      <c r="C12" s="93">
        <v>23</v>
      </c>
      <c r="D12" s="94">
        <f>SUM(3*B12)</f>
        <v>0</v>
      </c>
    </row>
    <row r="13" spans="1:4">
      <c r="A13" s="132" t="s">
        <v>143</v>
      </c>
      <c r="B13" s="132">
        <v>0</v>
      </c>
      <c r="C13" s="93">
        <v>24</v>
      </c>
      <c r="D13" s="94">
        <f>SUM(3*B13)</f>
        <v>0</v>
      </c>
    </row>
    <row r="14" spans="1:4">
      <c r="A14" s="132" t="s">
        <v>166</v>
      </c>
      <c r="B14" s="132">
        <v>0</v>
      </c>
      <c r="C14" s="93">
        <v>13</v>
      </c>
      <c r="D14" s="94">
        <f>SUM(3*B14)</f>
        <v>0</v>
      </c>
    </row>
    <row r="15" spans="1:4">
      <c r="A15" s="132" t="s">
        <v>166</v>
      </c>
      <c r="B15" s="132">
        <v>0</v>
      </c>
      <c r="C15" s="93">
        <v>14</v>
      </c>
      <c r="D15" s="94">
        <f>SUM(3*B15)</f>
        <v>0</v>
      </c>
    </row>
    <row r="16" spans="1:4">
      <c r="A16" s="132" t="s">
        <v>166</v>
      </c>
      <c r="B16" s="132">
        <v>0</v>
      </c>
      <c r="C16" s="93">
        <v>15</v>
      </c>
      <c r="D16" s="94">
        <f>SUM(3*B16)</f>
        <v>0</v>
      </c>
    </row>
    <row r="17" spans="1:4">
      <c r="A17" s="132" t="s">
        <v>166</v>
      </c>
      <c r="B17" s="132">
        <v>4</v>
      </c>
      <c r="C17" s="93">
        <v>16</v>
      </c>
      <c r="D17" s="94">
        <f>SUM(3*B17)</f>
        <v>12</v>
      </c>
    </row>
    <row r="18" spans="1:4">
      <c r="A18" s="132" t="s">
        <v>166</v>
      </c>
      <c r="B18" s="132">
        <v>0</v>
      </c>
      <c r="C18" s="93">
        <v>17</v>
      </c>
      <c r="D18" s="94">
        <f>SUM(3*B18)</f>
        <v>0</v>
      </c>
    </row>
    <row r="19" spans="1:4">
      <c r="A19" s="132" t="s">
        <v>166</v>
      </c>
      <c r="B19" s="132">
        <v>1</v>
      </c>
      <c r="C19" s="93">
        <v>18</v>
      </c>
      <c r="D19" s="94">
        <f>SUM(3*B19)</f>
        <v>3</v>
      </c>
    </row>
    <row r="20" spans="1:4">
      <c r="A20" s="132" t="s">
        <v>166</v>
      </c>
      <c r="B20" s="132">
        <v>1</v>
      </c>
      <c r="C20" s="93">
        <v>19</v>
      </c>
      <c r="D20" s="94">
        <f>SUM(3*B20)</f>
        <v>3</v>
      </c>
    </row>
    <row r="21" spans="1:4">
      <c r="A21" s="132" t="s">
        <v>166</v>
      </c>
      <c r="B21" s="132">
        <v>0</v>
      </c>
      <c r="C21" s="93">
        <v>20</v>
      </c>
      <c r="D21" s="94">
        <f>SUM(3*B21)</f>
        <v>0</v>
      </c>
    </row>
    <row r="22" spans="1:4">
      <c r="A22" s="132" t="s">
        <v>166</v>
      </c>
      <c r="B22" s="132">
        <v>3</v>
      </c>
      <c r="C22" s="93">
        <v>21</v>
      </c>
      <c r="D22" s="94">
        <f>SUM(3*B22)</f>
        <v>9</v>
      </c>
    </row>
    <row r="23" spans="1:4">
      <c r="A23" s="132" t="s">
        <v>166</v>
      </c>
      <c r="B23" s="132">
        <v>0</v>
      </c>
      <c r="C23" s="93">
        <v>22</v>
      </c>
      <c r="D23" s="94">
        <f>SUM(3*B23)</f>
        <v>0</v>
      </c>
    </row>
    <row r="24" spans="1:4">
      <c r="A24" s="132" t="s">
        <v>166</v>
      </c>
      <c r="B24" s="132">
        <v>0</v>
      </c>
      <c r="C24" s="93">
        <v>23</v>
      </c>
      <c r="D24" s="94">
        <f>SUM(3*B24)</f>
        <v>0</v>
      </c>
    </row>
    <row r="25" spans="1:4">
      <c r="A25" s="132" t="s">
        <v>166</v>
      </c>
      <c r="B25" s="132">
        <v>0</v>
      </c>
      <c r="C25" s="93">
        <v>24</v>
      </c>
      <c r="D25" s="94">
        <f>SUM(3*B25)</f>
        <v>0</v>
      </c>
    </row>
    <row r="26" spans="1:4">
      <c r="A26" s="132" t="s">
        <v>13</v>
      </c>
      <c r="B26" s="132">
        <v>0</v>
      </c>
      <c r="C26" s="165">
        <v>13</v>
      </c>
      <c r="D26" s="94">
        <f>SUM(3.5*B26)</f>
        <v>0</v>
      </c>
    </row>
    <row r="27" spans="1:4">
      <c r="A27" s="132" t="s">
        <v>13</v>
      </c>
      <c r="B27" s="132">
        <v>1</v>
      </c>
      <c r="C27" s="93">
        <v>14</v>
      </c>
      <c r="D27" s="94">
        <f>SUM(3.5*B27)</f>
        <v>3.5</v>
      </c>
    </row>
    <row r="28" spans="1:4">
      <c r="A28" s="132" t="s">
        <v>13</v>
      </c>
      <c r="B28" s="132">
        <v>0</v>
      </c>
      <c r="C28" s="93">
        <v>15</v>
      </c>
      <c r="D28" s="94">
        <f>SUM(3.5*B28)</f>
        <v>0</v>
      </c>
    </row>
    <row r="29" spans="1:4">
      <c r="A29" s="132" t="s">
        <v>13</v>
      </c>
      <c r="B29" s="132">
        <v>1</v>
      </c>
      <c r="C29" s="93">
        <v>16</v>
      </c>
      <c r="D29" s="94">
        <f>SUM(3.5*B29)</f>
        <v>3.5</v>
      </c>
    </row>
    <row r="30" spans="1:4">
      <c r="A30" s="132" t="s">
        <v>13</v>
      </c>
      <c r="B30" s="132">
        <v>8</v>
      </c>
      <c r="C30" s="93">
        <v>17</v>
      </c>
      <c r="D30" s="94">
        <f>SUM(3.5*B30)</f>
        <v>28</v>
      </c>
    </row>
    <row r="31" spans="1:4">
      <c r="A31" s="132" t="s">
        <v>13</v>
      </c>
      <c r="B31" s="132">
        <v>11</v>
      </c>
      <c r="C31" s="93">
        <v>18</v>
      </c>
      <c r="D31" s="94">
        <f>SUM(3.5*B31)</f>
        <v>38.5</v>
      </c>
    </row>
    <row r="32" spans="1:4">
      <c r="A32" s="132" t="s">
        <v>13</v>
      </c>
      <c r="B32" s="132">
        <v>21</v>
      </c>
      <c r="C32" s="93">
        <v>19</v>
      </c>
      <c r="D32" s="94">
        <f>SUM(3.5*B32)</f>
        <v>73.5</v>
      </c>
    </row>
    <row r="33" spans="1:4">
      <c r="A33" s="132" t="s">
        <v>13</v>
      </c>
      <c r="B33" s="132">
        <v>8</v>
      </c>
      <c r="C33" s="93">
        <v>20</v>
      </c>
      <c r="D33" s="94">
        <f>SUM(3.5*B33)</f>
        <v>28</v>
      </c>
    </row>
    <row r="34" spans="1:4">
      <c r="A34" s="132" t="s">
        <v>13</v>
      </c>
      <c r="B34" s="132">
        <v>22</v>
      </c>
      <c r="C34" s="93">
        <v>21</v>
      </c>
      <c r="D34" s="94">
        <f>SUM(3.5*B34)</f>
        <v>77</v>
      </c>
    </row>
    <row r="35" spans="1:4">
      <c r="A35" s="132" t="s">
        <v>13</v>
      </c>
      <c r="B35" s="132">
        <v>18</v>
      </c>
      <c r="C35" s="93">
        <v>22</v>
      </c>
      <c r="D35" s="94">
        <f>SUM(3.5*B35)</f>
        <v>63</v>
      </c>
    </row>
    <row r="36" spans="1:4">
      <c r="A36" s="132" t="s">
        <v>13</v>
      </c>
      <c r="B36" s="132">
        <v>2</v>
      </c>
      <c r="C36" s="93">
        <v>23</v>
      </c>
      <c r="D36" s="94">
        <f>SUM(3.5*B36)</f>
        <v>7</v>
      </c>
    </row>
    <row r="37" spans="1:4">
      <c r="A37" s="132" t="s">
        <v>13</v>
      </c>
      <c r="B37" s="132">
        <v>0</v>
      </c>
      <c r="C37" s="93">
        <v>24</v>
      </c>
      <c r="D37" s="94">
        <f>SUM(3.5*B37)</f>
        <v>0</v>
      </c>
    </row>
    <row r="38" spans="1:4">
      <c r="A38" s="132" t="s">
        <v>14</v>
      </c>
      <c r="B38" s="132">
        <v>0</v>
      </c>
      <c r="C38" s="93">
        <v>13</v>
      </c>
      <c r="D38" s="94">
        <f>SUM(3*B38)</f>
        <v>0</v>
      </c>
    </row>
    <row r="39" spans="1:4">
      <c r="A39" s="132" t="s">
        <v>14</v>
      </c>
      <c r="B39" s="132">
        <v>0</v>
      </c>
      <c r="C39" s="93">
        <v>14</v>
      </c>
      <c r="D39" s="94">
        <f>SUM(3*B39)</f>
        <v>0</v>
      </c>
    </row>
    <row r="40" spans="1:4">
      <c r="A40" s="132" t="s">
        <v>14</v>
      </c>
      <c r="B40" s="132">
        <v>4</v>
      </c>
      <c r="C40" s="93">
        <v>15</v>
      </c>
      <c r="D40" s="94">
        <f>SUM(3*B40)</f>
        <v>12</v>
      </c>
    </row>
    <row r="41" spans="1:4">
      <c r="A41" s="132" t="s">
        <v>14</v>
      </c>
      <c r="B41" s="132">
        <v>2</v>
      </c>
      <c r="C41" s="93">
        <v>16</v>
      </c>
      <c r="D41" s="94">
        <f>SUM(3*B41)</f>
        <v>6</v>
      </c>
    </row>
    <row r="42" spans="1:4">
      <c r="A42" s="132" t="s">
        <v>14</v>
      </c>
      <c r="B42" s="132">
        <v>6</v>
      </c>
      <c r="C42" s="93">
        <v>17</v>
      </c>
      <c r="D42" s="94">
        <f>SUM(3*B42)</f>
        <v>18</v>
      </c>
    </row>
    <row r="43" spans="1:4">
      <c r="A43" s="132" t="s">
        <v>14</v>
      </c>
      <c r="B43" s="132">
        <v>6</v>
      </c>
      <c r="C43" s="93">
        <v>18</v>
      </c>
      <c r="D43" s="94">
        <f>SUM(3*B43)</f>
        <v>18</v>
      </c>
    </row>
    <row r="44" spans="1:4">
      <c r="A44" s="132" t="s">
        <v>14</v>
      </c>
      <c r="B44" s="132">
        <v>8</v>
      </c>
      <c r="C44" s="93">
        <v>19</v>
      </c>
      <c r="D44" s="94">
        <f>SUM(3*B44)</f>
        <v>24</v>
      </c>
    </row>
    <row r="45" spans="1:4">
      <c r="A45" s="132" t="s">
        <v>14</v>
      </c>
      <c r="B45" s="132">
        <v>5</v>
      </c>
      <c r="C45" s="93">
        <v>20</v>
      </c>
      <c r="D45" s="94">
        <f>SUM(3*B45)</f>
        <v>15</v>
      </c>
    </row>
    <row r="46" spans="1:4">
      <c r="A46" s="132" t="s">
        <v>14</v>
      </c>
      <c r="B46" s="132">
        <v>7</v>
      </c>
      <c r="C46" s="93">
        <v>21</v>
      </c>
      <c r="D46" s="94">
        <f>SUM(3*B46)</f>
        <v>21</v>
      </c>
    </row>
    <row r="47" spans="1:4">
      <c r="A47" s="132" t="s">
        <v>14</v>
      </c>
      <c r="B47" s="132">
        <v>12</v>
      </c>
      <c r="C47" s="93">
        <v>22</v>
      </c>
      <c r="D47" s="94">
        <f>SUM(3*B47)</f>
        <v>36</v>
      </c>
    </row>
    <row r="48" spans="1:4">
      <c r="A48" s="132" t="s">
        <v>14</v>
      </c>
      <c r="B48" s="132">
        <v>4</v>
      </c>
      <c r="C48" s="93">
        <v>23</v>
      </c>
      <c r="D48" s="94">
        <f>SUM(3*B48)</f>
        <v>12</v>
      </c>
    </row>
    <row r="49" spans="1:4">
      <c r="A49" s="132" t="s">
        <v>14</v>
      </c>
      <c r="B49" s="132">
        <v>0</v>
      </c>
      <c r="C49" s="93">
        <v>24</v>
      </c>
      <c r="D49" s="94">
        <f>SUM(3*B49)</f>
        <v>0</v>
      </c>
    </row>
    <row r="50" spans="1:4">
      <c r="A50" s="132" t="s">
        <v>167</v>
      </c>
      <c r="B50" s="132">
        <v>0</v>
      </c>
      <c r="C50" s="93">
        <v>13</v>
      </c>
      <c r="D50" s="94">
        <f>SUM(3*B50)</f>
        <v>0</v>
      </c>
    </row>
    <row r="51" spans="1:4">
      <c r="A51" s="132" t="s">
        <v>167</v>
      </c>
      <c r="B51" s="132">
        <v>0</v>
      </c>
      <c r="C51" s="93">
        <v>14</v>
      </c>
      <c r="D51" s="94">
        <f>SUM(3*B51)</f>
        <v>0</v>
      </c>
    </row>
    <row r="52" spans="1:4">
      <c r="A52" s="132" t="s">
        <v>167</v>
      </c>
      <c r="B52" s="132">
        <v>0</v>
      </c>
      <c r="C52" s="93">
        <v>15</v>
      </c>
      <c r="D52" s="94">
        <f>SUM(3*B52)</f>
        <v>0</v>
      </c>
    </row>
    <row r="53" spans="1:4">
      <c r="A53" s="132" t="s">
        <v>167</v>
      </c>
      <c r="B53" s="132">
        <v>0</v>
      </c>
      <c r="C53" s="93">
        <v>16</v>
      </c>
      <c r="D53" s="94">
        <f>SUM(3*B53)</f>
        <v>0</v>
      </c>
    </row>
    <row r="54" spans="1:4">
      <c r="A54" s="132" t="s">
        <v>167</v>
      </c>
      <c r="B54" s="132">
        <v>0</v>
      </c>
      <c r="C54" s="93">
        <v>17</v>
      </c>
      <c r="D54" s="94">
        <f>SUM(3*B54)</f>
        <v>0</v>
      </c>
    </row>
    <row r="55" spans="1:4">
      <c r="A55" s="132" t="s">
        <v>167</v>
      </c>
      <c r="B55" s="132">
        <v>0</v>
      </c>
      <c r="C55" s="93">
        <v>18</v>
      </c>
      <c r="D55" s="94">
        <f>SUM(3*B55)</f>
        <v>0</v>
      </c>
    </row>
    <row r="56" spans="1:4">
      <c r="A56" s="132" t="s">
        <v>167</v>
      </c>
      <c r="B56" s="132">
        <v>0</v>
      </c>
      <c r="C56" s="93">
        <v>19</v>
      </c>
      <c r="D56" s="94">
        <f>SUM(3*B56)</f>
        <v>0</v>
      </c>
    </row>
    <row r="57" spans="1:4">
      <c r="A57" s="132" t="s">
        <v>167</v>
      </c>
      <c r="B57" s="132">
        <v>0</v>
      </c>
      <c r="C57" s="93">
        <v>20</v>
      </c>
      <c r="D57" s="94">
        <f>SUM(3*B57)</f>
        <v>0</v>
      </c>
    </row>
    <row r="58" spans="1:4">
      <c r="A58" s="132" t="s">
        <v>167</v>
      </c>
      <c r="B58" s="132">
        <v>0</v>
      </c>
      <c r="C58" s="93">
        <v>21</v>
      </c>
      <c r="D58" s="94">
        <f>SUM(3*B58)</f>
        <v>0</v>
      </c>
    </row>
    <row r="59" spans="1:4">
      <c r="A59" s="132" t="s">
        <v>167</v>
      </c>
      <c r="B59" s="132">
        <v>0</v>
      </c>
      <c r="C59" s="93">
        <v>22</v>
      </c>
      <c r="D59" s="94">
        <f>SUM(3*B59)</f>
        <v>0</v>
      </c>
    </row>
    <row r="60" spans="1:4">
      <c r="A60" s="132" t="s">
        <v>167</v>
      </c>
      <c r="B60" s="132">
        <v>1</v>
      </c>
      <c r="C60" s="93">
        <v>23</v>
      </c>
      <c r="D60" s="94">
        <f>SUM(3*B60)</f>
        <v>3</v>
      </c>
    </row>
    <row r="61" spans="1:4">
      <c r="A61" s="132" t="s">
        <v>167</v>
      </c>
      <c r="B61" s="132">
        <v>0</v>
      </c>
      <c r="C61" s="93">
        <v>24</v>
      </c>
      <c r="D61" s="94">
        <f>SUM(3*B61)</f>
        <v>0</v>
      </c>
    </row>
    <row r="62" spans="1:4">
      <c r="A62" s="132" t="s">
        <v>15</v>
      </c>
      <c r="B62" s="132">
        <v>7</v>
      </c>
      <c r="C62" s="93">
        <v>13</v>
      </c>
      <c r="D62" s="94">
        <f>SUM(3*B62)</f>
        <v>21</v>
      </c>
    </row>
    <row r="63" spans="1:4">
      <c r="A63" s="132" t="s">
        <v>15</v>
      </c>
      <c r="B63" s="132">
        <v>2</v>
      </c>
      <c r="C63" s="93">
        <v>14</v>
      </c>
      <c r="D63" s="94">
        <f>SUM(3*B63)</f>
        <v>6</v>
      </c>
    </row>
    <row r="64" spans="1:4">
      <c r="A64" s="132" t="s">
        <v>15</v>
      </c>
      <c r="B64" s="132">
        <v>4</v>
      </c>
      <c r="C64" s="93">
        <v>15</v>
      </c>
      <c r="D64" s="94">
        <f>SUM(3*B64)</f>
        <v>12</v>
      </c>
    </row>
    <row r="65" spans="1:4">
      <c r="A65" s="132" t="s">
        <v>15</v>
      </c>
      <c r="B65" s="132">
        <v>3</v>
      </c>
      <c r="C65" s="93">
        <v>16</v>
      </c>
      <c r="D65" s="94">
        <f>SUM(3*B65)</f>
        <v>9</v>
      </c>
    </row>
    <row r="66" spans="1:4">
      <c r="A66" s="132" t="s">
        <v>15</v>
      </c>
      <c r="B66" s="132">
        <v>19</v>
      </c>
      <c r="C66" s="93">
        <v>17</v>
      </c>
      <c r="D66" s="94">
        <f>SUM(3*B66)</f>
        <v>57</v>
      </c>
    </row>
    <row r="67" spans="1:4">
      <c r="A67" s="132" t="s">
        <v>15</v>
      </c>
      <c r="B67" s="132">
        <v>23</v>
      </c>
      <c r="C67" s="93">
        <v>18</v>
      </c>
      <c r="D67" s="94">
        <f>SUM(3*B67)</f>
        <v>69</v>
      </c>
    </row>
    <row r="68" spans="1:4">
      <c r="A68" s="132" t="s">
        <v>15</v>
      </c>
      <c r="B68" s="132">
        <v>52</v>
      </c>
      <c r="C68" s="93">
        <v>19</v>
      </c>
      <c r="D68" s="94">
        <f>SUM(3*B68)</f>
        <v>156</v>
      </c>
    </row>
    <row r="69" spans="1:4">
      <c r="A69" s="132" t="s">
        <v>15</v>
      </c>
      <c r="B69" s="132">
        <v>28</v>
      </c>
      <c r="C69" s="93">
        <v>20</v>
      </c>
      <c r="D69" s="94">
        <f>SUM(3*B69)</f>
        <v>84</v>
      </c>
    </row>
    <row r="70" spans="1:4">
      <c r="A70" s="132" t="s">
        <v>15</v>
      </c>
      <c r="B70" s="132">
        <v>59</v>
      </c>
      <c r="C70" s="93">
        <v>21</v>
      </c>
      <c r="D70" s="94">
        <f>SUM(3*B70)</f>
        <v>177</v>
      </c>
    </row>
    <row r="71" spans="1:4">
      <c r="A71" s="132" t="s">
        <v>15</v>
      </c>
      <c r="B71" s="132">
        <v>63</v>
      </c>
      <c r="C71" s="93">
        <v>22</v>
      </c>
      <c r="D71" s="94">
        <f>SUM(3*B71)</f>
        <v>189</v>
      </c>
    </row>
    <row r="72" spans="1:4">
      <c r="A72" s="132" t="s">
        <v>15</v>
      </c>
      <c r="B72" s="132">
        <v>37</v>
      </c>
      <c r="C72" s="93">
        <v>23</v>
      </c>
      <c r="D72" s="94">
        <f>SUM(3*B72)</f>
        <v>111</v>
      </c>
    </row>
    <row r="73" spans="1:4">
      <c r="A73" s="132" t="s">
        <v>15</v>
      </c>
      <c r="B73" s="132">
        <v>0</v>
      </c>
      <c r="C73" s="93">
        <v>24</v>
      </c>
      <c r="D73" s="94">
        <f>SUM(3*B73)</f>
        <v>0</v>
      </c>
    </row>
    <row r="74" spans="1:4">
      <c r="A74" s="132" t="s">
        <v>21</v>
      </c>
      <c r="B74" s="132">
        <v>0</v>
      </c>
      <c r="C74" s="93">
        <v>13</v>
      </c>
      <c r="D74" s="94">
        <f>SUM(3*B74)</f>
        <v>0</v>
      </c>
    </row>
    <row r="75" spans="1:4">
      <c r="A75" s="132" t="s">
        <v>21</v>
      </c>
      <c r="B75" s="132">
        <v>0</v>
      </c>
      <c r="C75" s="93">
        <v>14</v>
      </c>
      <c r="D75" s="94">
        <f>SUM(3*B75)</f>
        <v>0</v>
      </c>
    </row>
    <row r="76" spans="1:4">
      <c r="A76" s="132" t="s">
        <v>21</v>
      </c>
      <c r="B76" s="132">
        <v>0</v>
      </c>
      <c r="C76" s="93">
        <v>15</v>
      </c>
      <c r="D76" s="94">
        <f>SUM(3*B76)</f>
        <v>0</v>
      </c>
    </row>
    <row r="77" spans="1:4">
      <c r="A77" s="132" t="s">
        <v>21</v>
      </c>
      <c r="B77" s="132">
        <v>1</v>
      </c>
      <c r="C77" s="93">
        <v>16</v>
      </c>
      <c r="D77" s="94">
        <f>SUM(3*B77)</f>
        <v>3</v>
      </c>
    </row>
    <row r="78" spans="1:4">
      <c r="A78" s="132" t="s">
        <v>21</v>
      </c>
      <c r="B78" s="132">
        <v>0</v>
      </c>
      <c r="C78" s="93">
        <v>17</v>
      </c>
      <c r="D78" s="94">
        <f>SUM(3*B78)</f>
        <v>0</v>
      </c>
    </row>
    <row r="79" spans="1:4">
      <c r="A79" s="132" t="s">
        <v>21</v>
      </c>
      <c r="B79" s="132">
        <v>3</v>
      </c>
      <c r="C79" s="93">
        <v>18</v>
      </c>
      <c r="D79" s="94">
        <f>SUM(3*B79)</f>
        <v>9</v>
      </c>
    </row>
    <row r="80" spans="1:4">
      <c r="A80" s="132" t="s">
        <v>21</v>
      </c>
      <c r="B80" s="132">
        <v>11</v>
      </c>
      <c r="C80" s="93">
        <v>19</v>
      </c>
      <c r="D80" s="94">
        <f>SUM(3*B80)</f>
        <v>33</v>
      </c>
    </row>
    <row r="81" spans="1:4">
      <c r="A81" s="132" t="s">
        <v>21</v>
      </c>
      <c r="B81" s="132">
        <v>4</v>
      </c>
      <c r="C81" s="93">
        <v>20</v>
      </c>
      <c r="D81" s="94">
        <f>SUM(3*B81)</f>
        <v>12</v>
      </c>
    </row>
    <row r="82" spans="1:4">
      <c r="A82" s="132" t="s">
        <v>21</v>
      </c>
      <c r="B82" s="132">
        <v>8</v>
      </c>
      <c r="C82" s="93">
        <v>21</v>
      </c>
      <c r="D82" s="94">
        <f>SUM(3*B82)</f>
        <v>24</v>
      </c>
    </row>
    <row r="83" spans="1:4">
      <c r="A83" s="132" t="s">
        <v>21</v>
      </c>
      <c r="B83" s="132">
        <v>9</v>
      </c>
      <c r="C83" s="93">
        <v>22</v>
      </c>
      <c r="D83" s="94">
        <f>SUM(3*B83)</f>
        <v>27</v>
      </c>
    </row>
    <row r="84" spans="1:4">
      <c r="A84" s="132" t="s">
        <v>21</v>
      </c>
      <c r="B84" s="132">
        <v>0</v>
      </c>
      <c r="C84" s="93">
        <v>23</v>
      </c>
      <c r="D84" s="94">
        <f>SUM(3*B84)</f>
        <v>0</v>
      </c>
    </row>
    <row r="85" spans="1:4">
      <c r="A85" s="132" t="s">
        <v>21</v>
      </c>
      <c r="B85" s="132">
        <v>0</v>
      </c>
      <c r="C85" s="93">
        <v>24</v>
      </c>
      <c r="D85" s="94">
        <f>SUM(3*B85)</f>
        <v>0</v>
      </c>
    </row>
    <row r="86" spans="1:4">
      <c r="A86" s="132" t="s">
        <v>45</v>
      </c>
      <c r="B86" s="132">
        <v>1</v>
      </c>
      <c r="C86" s="93">
        <v>13</v>
      </c>
      <c r="D86" s="94">
        <f>SUM(3.5*B86)</f>
        <v>3.5</v>
      </c>
    </row>
    <row r="87" spans="1:4">
      <c r="A87" s="132" t="s">
        <v>45</v>
      </c>
      <c r="B87" s="132">
        <v>1</v>
      </c>
      <c r="C87" s="93">
        <v>14</v>
      </c>
      <c r="D87" s="94">
        <f>SUM(3.5*B87)</f>
        <v>3.5</v>
      </c>
    </row>
    <row r="88" spans="1:4">
      <c r="A88" s="132" t="s">
        <v>45</v>
      </c>
      <c r="B88" s="132">
        <v>0</v>
      </c>
      <c r="C88" s="93">
        <v>15</v>
      </c>
      <c r="D88" s="94">
        <f>SUM(3.5*B88)</f>
        <v>0</v>
      </c>
    </row>
    <row r="89" spans="1:4">
      <c r="A89" s="132" t="s">
        <v>45</v>
      </c>
      <c r="B89" s="132">
        <v>0</v>
      </c>
      <c r="C89" s="93">
        <v>16</v>
      </c>
      <c r="D89" s="94">
        <f>SUM(3.5*B89)</f>
        <v>0</v>
      </c>
    </row>
    <row r="90" spans="1:4">
      <c r="A90" s="132" t="s">
        <v>45</v>
      </c>
      <c r="B90" s="132">
        <v>3</v>
      </c>
      <c r="C90" s="93">
        <v>17</v>
      </c>
      <c r="D90" s="94">
        <f>SUM(3.5*B90)</f>
        <v>10.5</v>
      </c>
    </row>
    <row r="91" spans="1:4">
      <c r="A91" s="132" t="s">
        <v>45</v>
      </c>
      <c r="B91" s="132">
        <v>7</v>
      </c>
      <c r="C91" s="93">
        <v>18</v>
      </c>
      <c r="D91" s="94">
        <f>SUM(3.5*B91)</f>
        <v>24.5</v>
      </c>
    </row>
    <row r="92" spans="1:4">
      <c r="A92" s="132" t="s">
        <v>45</v>
      </c>
      <c r="B92" s="132">
        <v>18</v>
      </c>
      <c r="C92" s="93">
        <v>19</v>
      </c>
      <c r="D92" s="94">
        <f>SUM(3.5*B92)</f>
        <v>63</v>
      </c>
    </row>
    <row r="93" spans="1:4">
      <c r="A93" s="132" t="s">
        <v>45</v>
      </c>
      <c r="B93" s="132">
        <v>52</v>
      </c>
      <c r="C93" s="93">
        <v>20</v>
      </c>
      <c r="D93" s="94">
        <f>SUM(3.5*B93)</f>
        <v>182</v>
      </c>
    </row>
    <row r="94" spans="1:4">
      <c r="A94" s="132" t="s">
        <v>45</v>
      </c>
      <c r="B94" s="132">
        <v>22</v>
      </c>
      <c r="C94" s="93">
        <v>21</v>
      </c>
      <c r="D94" s="94">
        <f>SUM(3.5*B94)</f>
        <v>77</v>
      </c>
    </row>
    <row r="95" spans="1:4">
      <c r="A95" s="132" t="s">
        <v>45</v>
      </c>
      <c r="B95" s="132">
        <v>35</v>
      </c>
      <c r="C95" s="93">
        <v>22</v>
      </c>
      <c r="D95" s="94">
        <f>SUM(3.5*B95)</f>
        <v>122.5</v>
      </c>
    </row>
    <row r="96" spans="1:4">
      <c r="A96" s="132" t="s">
        <v>45</v>
      </c>
      <c r="B96" s="132">
        <v>11</v>
      </c>
      <c r="C96" s="93">
        <v>23</v>
      </c>
      <c r="D96" s="94">
        <f>SUM(3.5*B96)</f>
        <v>38.5</v>
      </c>
    </row>
    <row r="97" spans="1:4">
      <c r="A97" s="132" t="s">
        <v>45</v>
      </c>
      <c r="B97" s="132">
        <v>0</v>
      </c>
      <c r="C97" s="93">
        <v>24</v>
      </c>
      <c r="D97" s="94">
        <f>SUM(3.5*B97)</f>
        <v>0</v>
      </c>
    </row>
    <row r="98" spans="1:4">
      <c r="A98" s="132" t="s">
        <v>46</v>
      </c>
      <c r="B98" s="132">
        <v>0</v>
      </c>
      <c r="C98" s="93">
        <v>13</v>
      </c>
      <c r="D98" s="94">
        <f>SUM(3*B98)</f>
        <v>0</v>
      </c>
    </row>
    <row r="99" spans="1:4">
      <c r="A99" s="132" t="s">
        <v>46</v>
      </c>
      <c r="B99" s="132">
        <v>0</v>
      </c>
      <c r="C99" s="93">
        <v>14</v>
      </c>
      <c r="D99" s="94">
        <f>SUM(3*B99)</f>
        <v>0</v>
      </c>
    </row>
    <row r="100" spans="1:4">
      <c r="A100" s="132" t="s">
        <v>46</v>
      </c>
      <c r="B100" s="132">
        <v>1</v>
      </c>
      <c r="C100" s="93">
        <v>15</v>
      </c>
      <c r="D100" s="94">
        <f>SUM(3*B100)</f>
        <v>3</v>
      </c>
    </row>
    <row r="101" spans="1:4">
      <c r="A101" s="132" t="s">
        <v>46</v>
      </c>
      <c r="B101" s="132">
        <v>1</v>
      </c>
      <c r="C101" s="93">
        <v>16</v>
      </c>
      <c r="D101" s="94">
        <f>SUM(3*B101)</f>
        <v>3</v>
      </c>
    </row>
    <row r="102" spans="1:4">
      <c r="A102" s="132" t="s">
        <v>46</v>
      </c>
      <c r="B102" s="132">
        <v>4</v>
      </c>
      <c r="C102" s="93">
        <v>17</v>
      </c>
      <c r="D102" s="94">
        <f>SUM(3*B102)</f>
        <v>12</v>
      </c>
    </row>
    <row r="103" spans="1:4">
      <c r="A103" s="132" t="s">
        <v>46</v>
      </c>
      <c r="B103" s="132">
        <v>1</v>
      </c>
      <c r="C103" s="93">
        <v>18</v>
      </c>
      <c r="D103" s="94">
        <f>SUM(3*B103)</f>
        <v>3</v>
      </c>
    </row>
    <row r="104" spans="1:4">
      <c r="A104" s="132" t="s">
        <v>46</v>
      </c>
      <c r="B104" s="132">
        <v>7</v>
      </c>
      <c r="C104" s="93">
        <v>19</v>
      </c>
      <c r="D104" s="94">
        <f>SUM(3*B104)</f>
        <v>21</v>
      </c>
    </row>
    <row r="105" spans="1:4">
      <c r="A105" s="132" t="s">
        <v>46</v>
      </c>
      <c r="B105" s="132">
        <v>1</v>
      </c>
      <c r="C105" s="93">
        <v>20</v>
      </c>
      <c r="D105" s="94">
        <f>SUM(3*B105)</f>
        <v>3</v>
      </c>
    </row>
    <row r="106" spans="1:4">
      <c r="A106" s="132" t="s">
        <v>46</v>
      </c>
      <c r="B106" s="132">
        <v>9</v>
      </c>
      <c r="C106" s="93">
        <v>21</v>
      </c>
      <c r="D106" s="94">
        <f>SUM(3*B106)</f>
        <v>27</v>
      </c>
    </row>
    <row r="107" spans="1:4">
      <c r="A107" s="132" t="s">
        <v>46</v>
      </c>
      <c r="B107" s="132">
        <v>7</v>
      </c>
      <c r="C107" s="93">
        <v>22</v>
      </c>
      <c r="D107" s="94">
        <f>SUM(3*B107)</f>
        <v>21</v>
      </c>
    </row>
    <row r="108" spans="1:4">
      <c r="A108" s="132" t="s">
        <v>46</v>
      </c>
      <c r="B108" s="132">
        <v>8</v>
      </c>
      <c r="C108" s="93">
        <v>23</v>
      </c>
      <c r="D108" s="94">
        <f>SUM(3*B108)</f>
        <v>24</v>
      </c>
    </row>
    <row r="109" spans="1:4">
      <c r="A109" s="132" t="s">
        <v>46</v>
      </c>
      <c r="B109" s="132">
        <v>0</v>
      </c>
      <c r="C109" s="93">
        <v>24</v>
      </c>
      <c r="D109" s="94">
        <f>SUM(3*B109)</f>
        <v>0</v>
      </c>
    </row>
    <row r="110" spans="1:4">
      <c r="A110" s="132" t="s">
        <v>47</v>
      </c>
      <c r="B110" s="132">
        <v>0</v>
      </c>
      <c r="C110" s="93">
        <v>13</v>
      </c>
      <c r="D110" s="94">
        <f>SUM(3*B110)</f>
        <v>0</v>
      </c>
    </row>
    <row r="111" spans="1:4">
      <c r="A111" s="132" t="s">
        <v>47</v>
      </c>
      <c r="B111" s="132">
        <v>0</v>
      </c>
      <c r="C111" s="93">
        <v>14</v>
      </c>
      <c r="D111" s="94">
        <f>SUM(3*B111)</f>
        <v>0</v>
      </c>
    </row>
    <row r="112" spans="1:4">
      <c r="A112" s="132" t="s">
        <v>47</v>
      </c>
      <c r="B112" s="132">
        <v>0</v>
      </c>
      <c r="C112" s="93">
        <v>15</v>
      </c>
      <c r="D112" s="94">
        <f>SUM(3*B112)</f>
        <v>0</v>
      </c>
    </row>
    <row r="113" spans="1:4">
      <c r="A113" s="132" t="s">
        <v>47</v>
      </c>
      <c r="B113" s="132">
        <v>8</v>
      </c>
      <c r="C113" s="93">
        <v>16</v>
      </c>
      <c r="D113" s="94">
        <f>SUM(3*B113)</f>
        <v>24</v>
      </c>
    </row>
    <row r="114" spans="1:4">
      <c r="A114" s="132" t="s">
        <v>47</v>
      </c>
      <c r="B114" s="132">
        <v>5</v>
      </c>
      <c r="C114" s="93">
        <v>17</v>
      </c>
      <c r="D114" s="94">
        <f>SUM(3*B114)</f>
        <v>15</v>
      </c>
    </row>
    <row r="115" spans="1:4">
      <c r="A115" s="132" t="s">
        <v>47</v>
      </c>
      <c r="B115" s="132">
        <v>3</v>
      </c>
      <c r="C115" s="93">
        <v>18</v>
      </c>
      <c r="D115" s="94">
        <f>SUM(3*B115)</f>
        <v>9</v>
      </c>
    </row>
    <row r="116" spans="1:4">
      <c r="A116" s="132" t="s">
        <v>47</v>
      </c>
      <c r="B116" s="132">
        <v>7</v>
      </c>
      <c r="C116" s="93">
        <v>19</v>
      </c>
      <c r="D116" s="94">
        <f>SUM(3*B116)</f>
        <v>21</v>
      </c>
    </row>
    <row r="117" spans="1:4">
      <c r="A117" s="132" t="s">
        <v>47</v>
      </c>
      <c r="B117" s="132">
        <v>5</v>
      </c>
      <c r="C117" s="93">
        <v>20</v>
      </c>
      <c r="D117" s="94">
        <f>SUM(3*B117)</f>
        <v>15</v>
      </c>
    </row>
    <row r="118" spans="1:4">
      <c r="A118" s="132" t="s">
        <v>47</v>
      </c>
      <c r="B118" s="132">
        <v>2</v>
      </c>
      <c r="C118" s="93">
        <v>21</v>
      </c>
      <c r="D118" s="94">
        <f>SUM(3*B118)</f>
        <v>6</v>
      </c>
    </row>
    <row r="119" spans="1:4">
      <c r="A119" s="132" t="s">
        <v>47</v>
      </c>
      <c r="B119" s="132">
        <v>18</v>
      </c>
      <c r="C119" s="93">
        <v>22</v>
      </c>
      <c r="D119" s="94">
        <f>SUM(3*B119)</f>
        <v>54</v>
      </c>
    </row>
    <row r="120" spans="1:4">
      <c r="A120" s="132" t="s">
        <v>47</v>
      </c>
      <c r="B120" s="132">
        <v>5</v>
      </c>
      <c r="C120" s="93">
        <v>23</v>
      </c>
      <c r="D120" s="94">
        <f>SUM(3*B120)</f>
        <v>15</v>
      </c>
    </row>
    <row r="121" spans="1:4">
      <c r="A121" s="132" t="s">
        <v>47</v>
      </c>
      <c r="B121" s="132">
        <v>0</v>
      </c>
      <c r="C121" s="93">
        <v>24</v>
      </c>
      <c r="D121" s="94">
        <f>SUM(3*B121)</f>
        <v>0</v>
      </c>
    </row>
    <row r="122" spans="1:4">
      <c r="A122" s="181" t="s">
        <v>441</v>
      </c>
      <c r="B122" s="165">
        <v>0</v>
      </c>
      <c r="C122" s="164">
        <v>13</v>
      </c>
      <c r="D122" s="94">
        <f>SUM(3*B122)</f>
        <v>0</v>
      </c>
    </row>
    <row r="123" spans="1:4">
      <c r="A123" s="181" t="s">
        <v>441</v>
      </c>
      <c r="B123" s="165">
        <v>0</v>
      </c>
      <c r="C123" s="164">
        <v>14</v>
      </c>
      <c r="D123" s="94">
        <f>SUM(3*B123)</f>
        <v>0</v>
      </c>
    </row>
    <row r="124" spans="1:4">
      <c r="A124" s="181" t="s">
        <v>441</v>
      </c>
      <c r="B124" s="165">
        <v>0</v>
      </c>
      <c r="C124" s="164">
        <v>15</v>
      </c>
      <c r="D124" s="94">
        <f>SUM(3*B124)</f>
        <v>0</v>
      </c>
    </row>
    <row r="125" spans="1:4">
      <c r="A125" s="181" t="s">
        <v>441</v>
      </c>
      <c r="B125" s="165">
        <v>1</v>
      </c>
      <c r="C125" s="164">
        <v>16</v>
      </c>
      <c r="D125" s="94">
        <f>SUM(3*B125)</f>
        <v>3</v>
      </c>
    </row>
    <row r="126" spans="1:4">
      <c r="A126" s="181" t="s">
        <v>441</v>
      </c>
      <c r="B126" s="165">
        <v>0</v>
      </c>
      <c r="C126" s="164">
        <v>17</v>
      </c>
      <c r="D126" s="94">
        <f>SUM(3*B126)</f>
        <v>0</v>
      </c>
    </row>
    <row r="127" spans="1:4">
      <c r="A127" s="181" t="s">
        <v>441</v>
      </c>
      <c r="B127" s="165">
        <v>0</v>
      </c>
      <c r="C127" s="164">
        <v>18</v>
      </c>
      <c r="D127" s="94">
        <f>SUM(3*B127)</f>
        <v>0</v>
      </c>
    </row>
    <row r="128" spans="1:4">
      <c r="A128" s="181" t="s">
        <v>441</v>
      </c>
      <c r="B128" s="165">
        <v>0</v>
      </c>
      <c r="C128" s="164">
        <v>19</v>
      </c>
      <c r="D128" s="94">
        <f>SUM(3*B128)</f>
        <v>0</v>
      </c>
    </row>
    <row r="129" spans="1:4">
      <c r="A129" s="181" t="s">
        <v>441</v>
      </c>
      <c r="B129" s="165">
        <v>0</v>
      </c>
      <c r="C129" s="164">
        <v>20</v>
      </c>
      <c r="D129" s="94">
        <f>SUM(3*B129)</f>
        <v>0</v>
      </c>
    </row>
    <row r="130" spans="1:4">
      <c r="A130" s="181" t="s">
        <v>441</v>
      </c>
      <c r="B130" s="165">
        <v>1</v>
      </c>
      <c r="C130" s="164">
        <v>21</v>
      </c>
      <c r="D130" s="94">
        <f>SUM(3*B130)</f>
        <v>3</v>
      </c>
    </row>
    <row r="131" spans="1:4">
      <c r="A131" s="181" t="s">
        <v>441</v>
      </c>
      <c r="B131" s="165">
        <v>0</v>
      </c>
      <c r="C131" s="164">
        <v>22</v>
      </c>
      <c r="D131" s="94">
        <f>SUM(3*B131)</f>
        <v>0</v>
      </c>
    </row>
    <row r="132" spans="1:4">
      <c r="A132" s="181" t="s">
        <v>441</v>
      </c>
      <c r="B132" s="165">
        <v>0</v>
      </c>
      <c r="C132" s="164">
        <v>23</v>
      </c>
      <c r="D132" s="94">
        <f>SUM(3*B132)</f>
        <v>0</v>
      </c>
    </row>
    <row r="133" spans="1:4">
      <c r="A133" s="181" t="s">
        <v>441</v>
      </c>
      <c r="B133" s="165">
        <v>0</v>
      </c>
      <c r="C133" s="164">
        <v>24</v>
      </c>
      <c r="D133" s="94">
        <f>SUM(3*B133)</f>
        <v>0</v>
      </c>
    </row>
  </sheetData>
  <sortState ref="A2:D121">
    <sortCondition ref="A2:A1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45"/>
  <sheetViews>
    <sheetView workbookViewId="0">
      <selection activeCell="B28" sqref="B28"/>
    </sheetView>
  </sheetViews>
  <sheetFormatPr defaultRowHeight="15"/>
  <cols>
    <col min="1" max="1" width="25.28515625" style="93" bestFit="1" customWidth="1"/>
    <col min="2" max="3" width="9.140625" style="93"/>
    <col min="4" max="4" width="9.140625" style="94"/>
    <col min="5" max="256" width="9.140625" style="93"/>
    <col min="257" max="257" width="25.28515625" style="93" bestFit="1" customWidth="1"/>
    <col min="258" max="512" width="9.140625" style="93"/>
    <col min="513" max="513" width="25.28515625" style="93" bestFit="1" customWidth="1"/>
    <col min="514" max="768" width="9.140625" style="93"/>
    <col min="769" max="769" width="25.28515625" style="93" bestFit="1" customWidth="1"/>
    <col min="770" max="1024" width="9.140625" style="93"/>
    <col min="1025" max="1025" width="25.28515625" style="93" bestFit="1" customWidth="1"/>
    <col min="1026" max="1280" width="9.140625" style="93"/>
    <col min="1281" max="1281" width="25.28515625" style="93" bestFit="1" customWidth="1"/>
    <col min="1282" max="1536" width="9.140625" style="93"/>
    <col min="1537" max="1537" width="25.28515625" style="93" bestFit="1" customWidth="1"/>
    <col min="1538" max="1792" width="9.140625" style="93"/>
    <col min="1793" max="1793" width="25.28515625" style="93" bestFit="1" customWidth="1"/>
    <col min="1794" max="2048" width="9.140625" style="93"/>
    <col min="2049" max="2049" width="25.28515625" style="93" bestFit="1" customWidth="1"/>
    <col min="2050" max="2304" width="9.140625" style="93"/>
    <col min="2305" max="2305" width="25.28515625" style="93" bestFit="1" customWidth="1"/>
    <col min="2306" max="2560" width="9.140625" style="93"/>
    <col min="2561" max="2561" width="25.28515625" style="93" bestFit="1" customWidth="1"/>
    <col min="2562" max="2816" width="9.140625" style="93"/>
    <col min="2817" max="2817" width="25.28515625" style="93" bestFit="1" customWidth="1"/>
    <col min="2818" max="3072" width="9.140625" style="93"/>
    <col min="3073" max="3073" width="25.28515625" style="93" bestFit="1" customWidth="1"/>
    <col min="3074" max="3328" width="9.140625" style="93"/>
    <col min="3329" max="3329" width="25.28515625" style="93" bestFit="1" customWidth="1"/>
    <col min="3330" max="3584" width="9.140625" style="93"/>
    <col min="3585" max="3585" width="25.28515625" style="93" bestFit="1" customWidth="1"/>
    <col min="3586" max="3840" width="9.140625" style="93"/>
    <col min="3841" max="3841" width="25.28515625" style="93" bestFit="1" customWidth="1"/>
    <col min="3842" max="4096" width="9.140625" style="93"/>
    <col min="4097" max="4097" width="25.28515625" style="93" bestFit="1" customWidth="1"/>
    <col min="4098" max="4352" width="9.140625" style="93"/>
    <col min="4353" max="4353" width="25.28515625" style="93" bestFit="1" customWidth="1"/>
    <col min="4354" max="4608" width="9.140625" style="93"/>
    <col min="4609" max="4609" width="25.28515625" style="93" bestFit="1" customWidth="1"/>
    <col min="4610" max="4864" width="9.140625" style="93"/>
    <col min="4865" max="4865" width="25.28515625" style="93" bestFit="1" customWidth="1"/>
    <col min="4866" max="5120" width="9.140625" style="93"/>
    <col min="5121" max="5121" width="25.28515625" style="93" bestFit="1" customWidth="1"/>
    <col min="5122" max="5376" width="9.140625" style="93"/>
    <col min="5377" max="5377" width="25.28515625" style="93" bestFit="1" customWidth="1"/>
    <col min="5378" max="5632" width="9.140625" style="93"/>
    <col min="5633" max="5633" width="25.28515625" style="93" bestFit="1" customWidth="1"/>
    <col min="5634" max="5888" width="9.140625" style="93"/>
    <col min="5889" max="5889" width="25.28515625" style="93" bestFit="1" customWidth="1"/>
    <col min="5890" max="6144" width="9.140625" style="93"/>
    <col min="6145" max="6145" width="25.28515625" style="93" bestFit="1" customWidth="1"/>
    <col min="6146" max="6400" width="9.140625" style="93"/>
    <col min="6401" max="6401" width="25.28515625" style="93" bestFit="1" customWidth="1"/>
    <col min="6402" max="6656" width="9.140625" style="93"/>
    <col min="6657" max="6657" width="25.28515625" style="93" bestFit="1" customWidth="1"/>
    <col min="6658" max="6912" width="9.140625" style="93"/>
    <col min="6913" max="6913" width="25.28515625" style="93" bestFit="1" customWidth="1"/>
    <col min="6914" max="7168" width="9.140625" style="93"/>
    <col min="7169" max="7169" width="25.28515625" style="93" bestFit="1" customWidth="1"/>
    <col min="7170" max="7424" width="9.140625" style="93"/>
    <col min="7425" max="7425" width="25.28515625" style="93" bestFit="1" customWidth="1"/>
    <col min="7426" max="7680" width="9.140625" style="93"/>
    <col min="7681" max="7681" width="25.28515625" style="93" bestFit="1" customWidth="1"/>
    <col min="7682" max="7936" width="9.140625" style="93"/>
    <col min="7937" max="7937" width="25.28515625" style="93" bestFit="1" customWidth="1"/>
    <col min="7938" max="8192" width="9.140625" style="93"/>
    <col min="8193" max="8193" width="25.28515625" style="93" bestFit="1" customWidth="1"/>
    <col min="8194" max="8448" width="9.140625" style="93"/>
    <col min="8449" max="8449" width="25.28515625" style="93" bestFit="1" customWidth="1"/>
    <col min="8450" max="8704" width="9.140625" style="93"/>
    <col min="8705" max="8705" width="25.28515625" style="93" bestFit="1" customWidth="1"/>
    <col min="8706" max="8960" width="9.140625" style="93"/>
    <col min="8961" max="8961" width="25.28515625" style="93" bestFit="1" customWidth="1"/>
    <col min="8962" max="9216" width="9.140625" style="93"/>
    <col min="9217" max="9217" width="25.28515625" style="93" bestFit="1" customWidth="1"/>
    <col min="9218" max="9472" width="9.140625" style="93"/>
    <col min="9473" max="9473" width="25.28515625" style="93" bestFit="1" customWidth="1"/>
    <col min="9474" max="9728" width="9.140625" style="93"/>
    <col min="9729" max="9729" width="25.28515625" style="93" bestFit="1" customWidth="1"/>
    <col min="9730" max="9984" width="9.140625" style="93"/>
    <col min="9985" max="9985" width="25.28515625" style="93" bestFit="1" customWidth="1"/>
    <col min="9986" max="10240" width="9.140625" style="93"/>
    <col min="10241" max="10241" width="25.28515625" style="93" bestFit="1" customWidth="1"/>
    <col min="10242" max="10496" width="9.140625" style="93"/>
    <col min="10497" max="10497" width="25.28515625" style="93" bestFit="1" customWidth="1"/>
    <col min="10498" max="10752" width="9.140625" style="93"/>
    <col min="10753" max="10753" width="25.28515625" style="93" bestFit="1" customWidth="1"/>
    <col min="10754" max="11008" width="9.140625" style="93"/>
    <col min="11009" max="11009" width="25.28515625" style="93" bestFit="1" customWidth="1"/>
    <col min="11010" max="11264" width="9.140625" style="93"/>
    <col min="11265" max="11265" width="25.28515625" style="93" bestFit="1" customWidth="1"/>
    <col min="11266" max="11520" width="9.140625" style="93"/>
    <col min="11521" max="11521" width="25.28515625" style="93" bestFit="1" customWidth="1"/>
    <col min="11522" max="11776" width="9.140625" style="93"/>
    <col min="11777" max="11777" width="25.28515625" style="93" bestFit="1" customWidth="1"/>
    <col min="11778" max="12032" width="9.140625" style="93"/>
    <col min="12033" max="12033" width="25.28515625" style="93" bestFit="1" customWidth="1"/>
    <col min="12034" max="12288" width="9.140625" style="93"/>
    <col min="12289" max="12289" width="25.28515625" style="93" bestFit="1" customWidth="1"/>
    <col min="12290" max="12544" width="9.140625" style="93"/>
    <col min="12545" max="12545" width="25.28515625" style="93" bestFit="1" customWidth="1"/>
    <col min="12546" max="12800" width="9.140625" style="93"/>
    <col min="12801" max="12801" width="25.28515625" style="93" bestFit="1" customWidth="1"/>
    <col min="12802" max="13056" width="9.140625" style="93"/>
    <col min="13057" max="13057" width="25.28515625" style="93" bestFit="1" customWidth="1"/>
    <col min="13058" max="13312" width="9.140625" style="93"/>
    <col min="13313" max="13313" width="25.28515625" style="93" bestFit="1" customWidth="1"/>
    <col min="13314" max="13568" width="9.140625" style="93"/>
    <col min="13569" max="13569" width="25.28515625" style="93" bestFit="1" customWidth="1"/>
    <col min="13570" max="13824" width="9.140625" style="93"/>
    <col min="13825" max="13825" width="25.28515625" style="93" bestFit="1" customWidth="1"/>
    <col min="13826" max="14080" width="9.140625" style="93"/>
    <col min="14081" max="14081" width="25.28515625" style="93" bestFit="1" customWidth="1"/>
    <col min="14082" max="14336" width="9.140625" style="93"/>
    <col min="14337" max="14337" width="25.28515625" style="93" bestFit="1" customWidth="1"/>
    <col min="14338" max="14592" width="9.140625" style="93"/>
    <col min="14593" max="14593" width="25.28515625" style="93" bestFit="1" customWidth="1"/>
    <col min="14594" max="14848" width="9.140625" style="93"/>
    <col min="14849" max="14849" width="25.28515625" style="93" bestFit="1" customWidth="1"/>
    <col min="14850" max="15104" width="9.140625" style="93"/>
    <col min="15105" max="15105" width="25.28515625" style="93" bestFit="1" customWidth="1"/>
    <col min="15106" max="15360" width="9.140625" style="93"/>
    <col min="15361" max="15361" width="25.28515625" style="93" bestFit="1" customWidth="1"/>
    <col min="15362" max="15616" width="9.140625" style="93"/>
    <col min="15617" max="15617" width="25.28515625" style="93" bestFit="1" customWidth="1"/>
    <col min="15618" max="15872" width="9.140625" style="93"/>
    <col min="15873" max="15873" width="25.28515625" style="93" bestFit="1" customWidth="1"/>
    <col min="15874" max="16128" width="9.140625" style="93"/>
    <col min="16129" max="16129" width="25.2851562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3.5" customHeight="1">
      <c r="A2" s="132" t="s">
        <v>9</v>
      </c>
      <c r="B2" s="153">
        <v>10</v>
      </c>
      <c r="C2" s="153">
        <v>13</v>
      </c>
      <c r="D2" s="94">
        <f>SUM(1.5*B2)</f>
        <v>15</v>
      </c>
    </row>
    <row r="3" spans="1:4" ht="13.5" customHeight="1">
      <c r="A3" s="132" t="s">
        <v>9</v>
      </c>
      <c r="B3" s="153">
        <v>10</v>
      </c>
      <c r="C3" s="93">
        <v>14</v>
      </c>
      <c r="D3" s="94">
        <f>SUM(1.5*B3)</f>
        <v>15</v>
      </c>
    </row>
    <row r="4" spans="1:4" ht="13.5" customHeight="1">
      <c r="A4" s="132" t="s">
        <v>9</v>
      </c>
      <c r="B4" s="153">
        <v>10</v>
      </c>
      <c r="C4" s="93">
        <v>15</v>
      </c>
      <c r="D4" s="94">
        <f>SUM(1.5*B4)</f>
        <v>15</v>
      </c>
    </row>
    <row r="5" spans="1:4" ht="13.5" customHeight="1">
      <c r="A5" s="132" t="s">
        <v>9</v>
      </c>
      <c r="B5" s="153">
        <v>10</v>
      </c>
      <c r="C5" s="93">
        <v>16</v>
      </c>
      <c r="D5" s="94">
        <f>SUM(1.5*B5)</f>
        <v>15</v>
      </c>
    </row>
    <row r="6" spans="1:4" ht="13.5" customHeight="1">
      <c r="A6" s="132" t="s">
        <v>9</v>
      </c>
      <c r="B6" s="132">
        <f>SUM(52+7)</f>
        <v>59</v>
      </c>
      <c r="C6" s="93">
        <v>17</v>
      </c>
      <c r="D6" s="94">
        <f>SUM(1.5*B6)</f>
        <v>88.5</v>
      </c>
    </row>
    <row r="7" spans="1:4" ht="13.5" customHeight="1">
      <c r="A7" s="132" t="s">
        <v>9</v>
      </c>
      <c r="B7" s="132">
        <f>SUM(42+11)</f>
        <v>53</v>
      </c>
      <c r="C7" s="93">
        <v>18</v>
      </c>
      <c r="D7" s="94">
        <f>SUM(1.5*B7)</f>
        <v>79.5</v>
      </c>
    </row>
    <row r="8" spans="1:4" ht="13.5" customHeight="1">
      <c r="A8" s="132" t="s">
        <v>9</v>
      </c>
      <c r="B8" s="154">
        <f>SUM(94+19)</f>
        <v>113</v>
      </c>
      <c r="C8" s="93">
        <v>19</v>
      </c>
      <c r="D8" s="94">
        <f>SUM(1.5*B8)</f>
        <v>169.5</v>
      </c>
    </row>
    <row r="9" spans="1:4" ht="13.5" customHeight="1">
      <c r="A9" s="132" t="s">
        <v>9</v>
      </c>
      <c r="B9" s="154">
        <f>SUM(80+27)</f>
        <v>107</v>
      </c>
      <c r="C9" s="93">
        <v>20</v>
      </c>
      <c r="D9" s="94">
        <f>SUM(1.5*B9)</f>
        <v>160.5</v>
      </c>
    </row>
    <row r="10" spans="1:4" ht="13.5" customHeight="1">
      <c r="A10" s="132" t="s">
        <v>9</v>
      </c>
      <c r="B10" s="154">
        <f>SUM(138+25)</f>
        <v>163</v>
      </c>
      <c r="C10" s="93">
        <v>21</v>
      </c>
      <c r="D10" s="94">
        <f>SUM(1.5*B10)</f>
        <v>244.5</v>
      </c>
    </row>
    <row r="11" spans="1:4" ht="13.5" customHeight="1">
      <c r="A11" s="132" t="s">
        <v>9</v>
      </c>
      <c r="B11" s="154">
        <f>SUM(106+21)</f>
        <v>127</v>
      </c>
      <c r="C11" s="93">
        <v>22</v>
      </c>
      <c r="D11" s="94">
        <f>SUM(1.5*B11)</f>
        <v>190.5</v>
      </c>
    </row>
    <row r="12" spans="1:4" ht="13.5" customHeight="1">
      <c r="A12" s="132" t="s">
        <v>9</v>
      </c>
      <c r="B12" s="154">
        <f>SUM(43+17)</f>
        <v>60</v>
      </c>
      <c r="C12" s="93">
        <v>23</v>
      </c>
      <c r="D12" s="94">
        <f>SUM(1.5*B12)</f>
        <v>90</v>
      </c>
    </row>
    <row r="13" spans="1:4" ht="13.5" customHeight="1">
      <c r="A13" s="132" t="s">
        <v>9</v>
      </c>
      <c r="B13" s="154">
        <v>1</v>
      </c>
      <c r="C13" s="93">
        <v>24</v>
      </c>
      <c r="D13" s="94">
        <f>SUM(1.5*B13)</f>
        <v>1.5</v>
      </c>
    </row>
    <row r="14" spans="1:4" ht="13.5" customHeight="1">
      <c r="A14" s="132" t="s">
        <v>16</v>
      </c>
      <c r="B14" s="154">
        <v>2</v>
      </c>
      <c r="C14" s="93">
        <v>13</v>
      </c>
      <c r="D14" s="94">
        <f>SUM(3*B14)</f>
        <v>6</v>
      </c>
    </row>
    <row r="15" spans="1:4" ht="13.5" customHeight="1">
      <c r="A15" s="132" t="s">
        <v>16</v>
      </c>
      <c r="B15" s="154">
        <v>2</v>
      </c>
      <c r="C15" s="93">
        <v>14</v>
      </c>
      <c r="D15" s="94">
        <f>SUM(3*B15)</f>
        <v>6</v>
      </c>
    </row>
    <row r="16" spans="1:4" ht="13.5" customHeight="1">
      <c r="A16" s="132" t="s">
        <v>16</v>
      </c>
      <c r="B16" s="154">
        <v>2</v>
      </c>
      <c r="C16" s="93">
        <v>15</v>
      </c>
      <c r="D16" s="94">
        <f>SUM(3*B16)</f>
        <v>6</v>
      </c>
    </row>
    <row r="17" spans="1:4" ht="13.5" customHeight="1">
      <c r="A17" s="132" t="s">
        <v>16</v>
      </c>
      <c r="B17" s="154">
        <v>7</v>
      </c>
      <c r="C17" s="93">
        <v>16</v>
      </c>
      <c r="D17" s="94">
        <f>SUM(3*B17)</f>
        <v>21</v>
      </c>
    </row>
    <row r="18" spans="1:4" ht="13.5" customHeight="1">
      <c r="A18" s="132" t="s">
        <v>16</v>
      </c>
      <c r="B18" s="154">
        <v>10</v>
      </c>
      <c r="C18" s="93">
        <v>17</v>
      </c>
      <c r="D18" s="94">
        <f>SUM(3*B18)</f>
        <v>30</v>
      </c>
    </row>
    <row r="19" spans="1:4" ht="13.5" customHeight="1">
      <c r="A19" s="132" t="s">
        <v>16</v>
      </c>
      <c r="B19" s="132">
        <v>12</v>
      </c>
      <c r="C19" s="93">
        <v>18</v>
      </c>
      <c r="D19" s="94">
        <f>SUM(3*B19)</f>
        <v>36</v>
      </c>
    </row>
    <row r="20" spans="1:4" ht="13.5" customHeight="1">
      <c r="A20" s="132" t="s">
        <v>16</v>
      </c>
      <c r="B20" s="151">
        <v>12</v>
      </c>
      <c r="C20" s="93">
        <v>19</v>
      </c>
      <c r="D20" s="94">
        <f>SUM(3*B20)</f>
        <v>36</v>
      </c>
    </row>
    <row r="21" spans="1:4" ht="13.5" customHeight="1">
      <c r="A21" s="132" t="s">
        <v>16</v>
      </c>
      <c r="B21" s="151">
        <v>28</v>
      </c>
      <c r="C21" s="93">
        <v>20</v>
      </c>
      <c r="D21" s="94">
        <f>SUM(3*B21)</f>
        <v>84</v>
      </c>
    </row>
    <row r="22" spans="1:4" ht="13.5" customHeight="1">
      <c r="A22" s="132" t="s">
        <v>16</v>
      </c>
      <c r="B22" s="151">
        <v>30</v>
      </c>
      <c r="C22" s="93">
        <v>21</v>
      </c>
      <c r="D22" s="94">
        <f>SUM(3*B22)</f>
        <v>90</v>
      </c>
    </row>
    <row r="23" spans="1:4" ht="13.5" customHeight="1">
      <c r="A23" s="132" t="s">
        <v>16</v>
      </c>
      <c r="B23" s="154">
        <v>21</v>
      </c>
      <c r="C23" s="93">
        <v>22</v>
      </c>
      <c r="D23" s="94">
        <f>SUM(3*B23)</f>
        <v>63</v>
      </c>
    </row>
    <row r="24" spans="1:4" ht="13.5" customHeight="1">
      <c r="A24" s="132" t="s">
        <v>16</v>
      </c>
      <c r="B24" s="154">
        <v>6</v>
      </c>
      <c r="C24" s="93">
        <v>23</v>
      </c>
      <c r="D24" s="94">
        <f>SUM(3*B24)</f>
        <v>18</v>
      </c>
    </row>
    <row r="25" spans="1:4" ht="13.5" customHeight="1">
      <c r="A25" s="132" t="s">
        <v>16</v>
      </c>
      <c r="B25" s="154">
        <v>0</v>
      </c>
      <c r="C25" s="93">
        <v>24</v>
      </c>
      <c r="D25" s="94">
        <f>SUM(3*B25)</f>
        <v>0</v>
      </c>
    </row>
    <row r="26" spans="1:4" ht="13.5" customHeight="1">
      <c r="A26" s="132" t="s">
        <v>17</v>
      </c>
      <c r="B26" s="156">
        <v>2</v>
      </c>
      <c r="C26" s="154">
        <v>13</v>
      </c>
      <c r="D26" s="94">
        <f>SUM(1.5*B26)</f>
        <v>3</v>
      </c>
    </row>
    <row r="27" spans="1:4" ht="13.5" customHeight="1">
      <c r="A27" s="132" t="s">
        <v>17</v>
      </c>
      <c r="B27" s="156">
        <v>16</v>
      </c>
      <c r="C27" s="93">
        <v>14</v>
      </c>
      <c r="D27" s="94">
        <f>SUM(1.5*B27)</f>
        <v>24</v>
      </c>
    </row>
    <row r="28" spans="1:4" ht="13.5" customHeight="1">
      <c r="A28" s="132" t="s">
        <v>17</v>
      </c>
      <c r="B28" s="156">
        <v>14</v>
      </c>
      <c r="C28" s="93">
        <v>15</v>
      </c>
      <c r="D28" s="94">
        <f>SUM(1.5*B28)</f>
        <v>21</v>
      </c>
    </row>
    <row r="29" spans="1:4" ht="13.5" customHeight="1">
      <c r="A29" s="132" t="s">
        <v>17</v>
      </c>
      <c r="B29" s="156">
        <v>23</v>
      </c>
      <c r="C29" s="93">
        <v>16</v>
      </c>
      <c r="D29" s="94">
        <f>SUM(1.5*B29)</f>
        <v>34.5</v>
      </c>
    </row>
    <row r="30" spans="1:4" ht="13.5" customHeight="1">
      <c r="A30" s="132" t="s">
        <v>17</v>
      </c>
      <c r="B30" s="156">
        <v>20</v>
      </c>
      <c r="C30" s="93">
        <v>17</v>
      </c>
      <c r="D30" s="94">
        <f>SUM(1.5*B30)</f>
        <v>30</v>
      </c>
    </row>
    <row r="31" spans="1:4" ht="13.5" customHeight="1">
      <c r="A31" s="132" t="s">
        <v>17</v>
      </c>
      <c r="B31" s="156">
        <v>89</v>
      </c>
      <c r="C31" s="93">
        <v>18</v>
      </c>
      <c r="D31" s="94">
        <f>SUM(1.5*B31)</f>
        <v>133.5</v>
      </c>
    </row>
    <row r="32" spans="1:4" ht="13.5" customHeight="1">
      <c r="A32" s="132" t="s">
        <v>17</v>
      </c>
      <c r="B32" s="156">
        <v>130</v>
      </c>
      <c r="C32" s="93">
        <v>19</v>
      </c>
      <c r="D32" s="94">
        <f>SUM(1.5*B32)</f>
        <v>195</v>
      </c>
    </row>
    <row r="33" spans="1:4" ht="13.5" customHeight="1">
      <c r="A33" s="132" t="s">
        <v>17</v>
      </c>
      <c r="B33" s="156">
        <v>168</v>
      </c>
      <c r="C33" s="93">
        <v>20</v>
      </c>
      <c r="D33" s="94">
        <f>SUM(1.5*B33)</f>
        <v>252</v>
      </c>
    </row>
    <row r="34" spans="1:4" ht="13.5" customHeight="1">
      <c r="A34" s="132" t="s">
        <v>17</v>
      </c>
      <c r="B34" s="156">
        <v>198</v>
      </c>
      <c r="C34" s="93">
        <v>21</v>
      </c>
      <c r="D34" s="94">
        <f>SUM(1.5*B34)</f>
        <v>297</v>
      </c>
    </row>
    <row r="35" spans="1:4" ht="13.5" customHeight="1">
      <c r="A35" s="132" t="s">
        <v>17</v>
      </c>
      <c r="B35" s="156">
        <v>137</v>
      </c>
      <c r="C35" s="93">
        <v>22</v>
      </c>
      <c r="D35" s="94">
        <f>SUM(1.5*B35)</f>
        <v>205.5</v>
      </c>
    </row>
    <row r="36" spans="1:4" ht="13.5" customHeight="1">
      <c r="A36" s="132" t="s">
        <v>17</v>
      </c>
      <c r="B36" s="156">
        <v>49</v>
      </c>
      <c r="C36" s="93">
        <v>23</v>
      </c>
      <c r="D36" s="94">
        <f>SUM(1.5*B36)</f>
        <v>73.5</v>
      </c>
    </row>
    <row r="37" spans="1:4" ht="13.5" customHeight="1">
      <c r="A37" s="132" t="s">
        <v>17</v>
      </c>
      <c r="B37" s="156">
        <v>0</v>
      </c>
      <c r="C37" s="93">
        <v>24</v>
      </c>
      <c r="D37" s="94">
        <f>SUM(1.5*B37)</f>
        <v>0</v>
      </c>
    </row>
    <row r="38" spans="1:4" ht="13.5" customHeight="1">
      <c r="A38" s="132" t="s">
        <v>18</v>
      </c>
      <c r="B38" s="157">
        <v>0</v>
      </c>
      <c r="C38" s="93">
        <v>13</v>
      </c>
      <c r="D38" s="94">
        <f>SUM(1.5*B38)</f>
        <v>0</v>
      </c>
    </row>
    <row r="39" spans="1:4" ht="13.5" customHeight="1">
      <c r="A39" s="132" t="s">
        <v>18</v>
      </c>
      <c r="B39" s="157">
        <v>11</v>
      </c>
      <c r="C39" s="93">
        <v>14</v>
      </c>
      <c r="D39" s="94">
        <f>SUM(1.5*B39)</f>
        <v>16.5</v>
      </c>
    </row>
    <row r="40" spans="1:4" ht="13.5" customHeight="1">
      <c r="A40" s="132" t="s">
        <v>18</v>
      </c>
      <c r="B40" s="157">
        <v>7</v>
      </c>
      <c r="C40" s="93">
        <v>15</v>
      </c>
      <c r="D40" s="94">
        <f>SUM(1.5*B40)</f>
        <v>10.5</v>
      </c>
    </row>
    <row r="41" spans="1:4" ht="13.5" customHeight="1">
      <c r="A41" s="132" t="s">
        <v>18</v>
      </c>
      <c r="B41" s="157">
        <v>9</v>
      </c>
      <c r="C41" s="93">
        <v>16</v>
      </c>
      <c r="D41" s="94">
        <f>SUM(1.5*B41)</f>
        <v>13.5</v>
      </c>
    </row>
    <row r="42" spans="1:4" ht="13.5" customHeight="1">
      <c r="A42" s="132" t="s">
        <v>18</v>
      </c>
      <c r="B42" s="157">
        <v>10</v>
      </c>
      <c r="C42" s="93">
        <v>17</v>
      </c>
      <c r="D42" s="94">
        <f>SUM(1.5*B42)</f>
        <v>15</v>
      </c>
    </row>
    <row r="43" spans="1:4" ht="13.5" customHeight="1">
      <c r="A43" s="132" t="s">
        <v>18</v>
      </c>
      <c r="B43" s="157">
        <v>22</v>
      </c>
      <c r="C43" s="93">
        <v>18</v>
      </c>
      <c r="D43" s="94">
        <f>SUM(1.5*B43)</f>
        <v>33</v>
      </c>
    </row>
    <row r="44" spans="1:4" ht="13.5" customHeight="1">
      <c r="A44" s="132" t="s">
        <v>18</v>
      </c>
      <c r="B44" s="157">
        <v>35</v>
      </c>
      <c r="C44" s="93">
        <v>19</v>
      </c>
      <c r="D44" s="94">
        <f>SUM(1.5*B44)</f>
        <v>52.5</v>
      </c>
    </row>
    <row r="45" spans="1:4" ht="13.5" customHeight="1">
      <c r="A45" s="132" t="s">
        <v>18</v>
      </c>
      <c r="B45" s="157">
        <v>42</v>
      </c>
      <c r="C45" s="93">
        <v>20</v>
      </c>
      <c r="D45" s="94">
        <f>SUM(1.5*B45)</f>
        <v>63</v>
      </c>
    </row>
    <row r="46" spans="1:4" ht="13.5" customHeight="1">
      <c r="A46" s="132" t="s">
        <v>18</v>
      </c>
      <c r="B46" s="157">
        <v>54</v>
      </c>
      <c r="C46" s="93">
        <v>21</v>
      </c>
      <c r="D46" s="94">
        <f>SUM(1.5*B46)</f>
        <v>81</v>
      </c>
    </row>
    <row r="47" spans="1:4" ht="13.5" customHeight="1">
      <c r="A47" s="132" t="s">
        <v>18</v>
      </c>
      <c r="B47" s="157">
        <v>35</v>
      </c>
      <c r="C47" s="93">
        <v>22</v>
      </c>
      <c r="D47" s="94">
        <f>SUM(1.5*B47)</f>
        <v>52.5</v>
      </c>
    </row>
    <row r="48" spans="1:4" ht="13.5" customHeight="1">
      <c r="A48" s="132" t="s">
        <v>18</v>
      </c>
      <c r="B48" s="157">
        <v>15</v>
      </c>
      <c r="C48" s="93">
        <v>23</v>
      </c>
      <c r="D48" s="94">
        <f>SUM(1.5*B48)</f>
        <v>22.5</v>
      </c>
    </row>
    <row r="49" spans="1:4" ht="13.5" customHeight="1">
      <c r="A49" s="132" t="s">
        <v>18</v>
      </c>
      <c r="B49" s="157">
        <v>0</v>
      </c>
      <c r="C49" s="93">
        <v>24</v>
      </c>
      <c r="D49" s="94">
        <f>SUM(1.5*B49)</f>
        <v>0</v>
      </c>
    </row>
    <row r="50" spans="1:4" ht="13.5" customHeight="1">
      <c r="A50" s="132" t="s">
        <v>165</v>
      </c>
      <c r="B50" s="152">
        <v>12</v>
      </c>
      <c r="C50" s="93">
        <v>13</v>
      </c>
      <c r="D50" s="94">
        <f>SUM(3*B50)</f>
        <v>36</v>
      </c>
    </row>
    <row r="51" spans="1:4" ht="13.5" customHeight="1">
      <c r="A51" s="132" t="s">
        <v>165</v>
      </c>
      <c r="B51" s="152">
        <v>12</v>
      </c>
      <c r="C51" s="93">
        <v>14</v>
      </c>
      <c r="D51" s="94">
        <f>SUM(3*B51)</f>
        <v>36</v>
      </c>
    </row>
    <row r="52" spans="1:4" ht="13.5" customHeight="1">
      <c r="A52" s="132" t="s">
        <v>165</v>
      </c>
      <c r="B52" s="152">
        <v>12</v>
      </c>
      <c r="C52" s="93">
        <v>15</v>
      </c>
      <c r="D52" s="94">
        <f>SUM(3*B52)</f>
        <v>36</v>
      </c>
    </row>
    <row r="53" spans="1:4" ht="13.5" customHeight="1">
      <c r="A53" s="132" t="s">
        <v>165</v>
      </c>
      <c r="B53" s="152">
        <v>12</v>
      </c>
      <c r="C53" s="93">
        <v>16</v>
      </c>
      <c r="D53" s="94">
        <f>SUM(3*B53)</f>
        <v>36</v>
      </c>
    </row>
    <row r="54" spans="1:4" ht="13.5" customHeight="1">
      <c r="A54" s="132" t="s">
        <v>165</v>
      </c>
      <c r="B54" s="154">
        <v>0</v>
      </c>
      <c r="C54" s="93">
        <v>17</v>
      </c>
      <c r="D54" s="94">
        <f>SUM(3*B54)</f>
        <v>0</v>
      </c>
    </row>
    <row r="55" spans="1:4" ht="13.5" customHeight="1">
      <c r="A55" s="132" t="s">
        <v>165</v>
      </c>
      <c r="B55" s="132">
        <v>0</v>
      </c>
      <c r="C55" s="93">
        <v>18</v>
      </c>
      <c r="D55" s="94">
        <f>SUM(3*B55)</f>
        <v>0</v>
      </c>
    </row>
    <row r="56" spans="1:4" ht="13.5" customHeight="1">
      <c r="A56" s="132" t="s">
        <v>165</v>
      </c>
      <c r="B56" s="132">
        <v>0</v>
      </c>
      <c r="C56" s="93">
        <v>19</v>
      </c>
      <c r="D56" s="94">
        <f>SUM(3*B56)</f>
        <v>0</v>
      </c>
    </row>
    <row r="57" spans="1:4" ht="13.5" customHeight="1">
      <c r="A57" s="132" t="s">
        <v>165</v>
      </c>
      <c r="B57" s="132">
        <v>0</v>
      </c>
      <c r="C57" s="93">
        <v>20</v>
      </c>
      <c r="D57" s="94">
        <f>SUM(3*B57)</f>
        <v>0</v>
      </c>
    </row>
    <row r="58" spans="1:4" ht="13.5" customHeight="1">
      <c r="A58" s="132" t="s">
        <v>165</v>
      </c>
      <c r="B58" s="132">
        <v>2</v>
      </c>
      <c r="C58" s="93">
        <v>21</v>
      </c>
      <c r="D58" s="94">
        <f>SUM(3*B58)</f>
        <v>6</v>
      </c>
    </row>
    <row r="59" spans="1:4" ht="13.5" customHeight="1">
      <c r="A59" s="132" t="s">
        <v>165</v>
      </c>
      <c r="B59" s="132">
        <v>0</v>
      </c>
      <c r="C59" s="93">
        <v>22</v>
      </c>
      <c r="D59" s="94">
        <f>SUM(3*B59)</f>
        <v>0</v>
      </c>
    </row>
    <row r="60" spans="1:4" ht="13.5" customHeight="1">
      <c r="A60" s="132" t="s">
        <v>165</v>
      </c>
      <c r="B60" s="132">
        <v>0</v>
      </c>
      <c r="C60" s="93">
        <v>23</v>
      </c>
      <c r="D60" s="94">
        <f>SUM(3*B60)</f>
        <v>0</v>
      </c>
    </row>
    <row r="61" spans="1:4" ht="13.5" customHeight="1">
      <c r="A61" s="132" t="s">
        <v>165</v>
      </c>
      <c r="B61" s="132">
        <v>0</v>
      </c>
      <c r="C61" s="93">
        <v>24</v>
      </c>
      <c r="D61" s="94">
        <f>SUM(3*B61)</f>
        <v>0</v>
      </c>
    </row>
    <row r="62" spans="1:4" ht="13.5" customHeight="1">
      <c r="A62" s="132" t="s">
        <v>36</v>
      </c>
      <c r="B62" s="158">
        <v>7</v>
      </c>
      <c r="C62" s="93">
        <v>13</v>
      </c>
      <c r="D62" s="94">
        <f>SUM(1.5*B62)</f>
        <v>10.5</v>
      </c>
    </row>
    <row r="63" spans="1:4" ht="13.5" customHeight="1">
      <c r="A63" s="132" t="s">
        <v>36</v>
      </c>
      <c r="B63" s="158">
        <v>8</v>
      </c>
      <c r="C63" s="93">
        <v>14</v>
      </c>
      <c r="D63" s="94">
        <f>SUM(1.5*B63)</f>
        <v>12</v>
      </c>
    </row>
    <row r="64" spans="1:4" ht="13.5" customHeight="1">
      <c r="A64" s="132" t="s">
        <v>36</v>
      </c>
      <c r="B64" s="158">
        <v>7</v>
      </c>
      <c r="C64" s="93">
        <v>15</v>
      </c>
      <c r="D64" s="94">
        <f>SUM(1.5*B64)</f>
        <v>10.5</v>
      </c>
    </row>
    <row r="65" spans="1:4" ht="13.5" customHeight="1">
      <c r="A65" s="132" t="s">
        <v>36</v>
      </c>
      <c r="B65" s="158">
        <v>10</v>
      </c>
      <c r="C65" s="93">
        <v>16</v>
      </c>
      <c r="D65" s="94">
        <f>SUM(1.5*B65)</f>
        <v>15</v>
      </c>
    </row>
    <row r="66" spans="1:4" ht="13.5" customHeight="1">
      <c r="A66" s="132" t="s">
        <v>36</v>
      </c>
      <c r="B66" s="158">
        <v>9</v>
      </c>
      <c r="C66" s="93">
        <v>17</v>
      </c>
      <c r="D66" s="94">
        <f>SUM(1.5*B66)</f>
        <v>13.5</v>
      </c>
    </row>
    <row r="67" spans="1:4" ht="13.5" customHeight="1">
      <c r="A67" s="132" t="s">
        <v>36</v>
      </c>
      <c r="B67" s="158">
        <v>11</v>
      </c>
      <c r="C67" s="93">
        <v>18</v>
      </c>
      <c r="D67" s="94">
        <f>SUM(1.5*B67)</f>
        <v>16.5</v>
      </c>
    </row>
    <row r="68" spans="1:4" ht="13.5" customHeight="1">
      <c r="A68" s="132" t="s">
        <v>36</v>
      </c>
      <c r="B68" s="158">
        <v>20</v>
      </c>
      <c r="C68" s="93">
        <v>19</v>
      </c>
      <c r="D68" s="94">
        <f>SUM(1.5*B68)</f>
        <v>30</v>
      </c>
    </row>
    <row r="69" spans="1:4" ht="13.5" customHeight="1">
      <c r="A69" s="132" t="s">
        <v>36</v>
      </c>
      <c r="B69" s="158">
        <v>25</v>
      </c>
      <c r="C69" s="93">
        <v>20</v>
      </c>
      <c r="D69" s="94">
        <f>SUM(1.5*B69)</f>
        <v>37.5</v>
      </c>
    </row>
    <row r="70" spans="1:4" ht="13.5" customHeight="1">
      <c r="A70" s="132" t="s">
        <v>36</v>
      </c>
      <c r="B70" s="158">
        <v>33</v>
      </c>
      <c r="C70" s="93">
        <v>21</v>
      </c>
      <c r="D70" s="94">
        <f>SUM(1.5*B70)</f>
        <v>49.5</v>
      </c>
    </row>
    <row r="71" spans="1:4" ht="13.5" customHeight="1">
      <c r="A71" s="132" t="s">
        <v>36</v>
      </c>
      <c r="B71" s="158">
        <v>14</v>
      </c>
      <c r="C71" s="93">
        <v>22</v>
      </c>
      <c r="D71" s="94">
        <f>SUM(1.5*B71)</f>
        <v>21</v>
      </c>
    </row>
    <row r="72" spans="1:4" ht="13.5" customHeight="1">
      <c r="A72" s="132" t="s">
        <v>36</v>
      </c>
      <c r="B72" s="158">
        <v>6</v>
      </c>
      <c r="C72" s="93">
        <v>23</v>
      </c>
      <c r="D72" s="94">
        <f>SUM(1.5*B72)</f>
        <v>9</v>
      </c>
    </row>
    <row r="73" spans="1:4" ht="13.5" customHeight="1">
      <c r="A73" s="132" t="s">
        <v>36</v>
      </c>
      <c r="B73" s="158">
        <v>0</v>
      </c>
      <c r="C73" s="93">
        <v>24</v>
      </c>
      <c r="D73" s="94">
        <f>SUM(1.5*B73)</f>
        <v>0</v>
      </c>
    </row>
    <row r="74" spans="1:4" ht="13.5" customHeight="1">
      <c r="A74" s="132" t="s">
        <v>38</v>
      </c>
      <c r="B74" s="159">
        <v>0</v>
      </c>
      <c r="C74" s="93">
        <v>13</v>
      </c>
      <c r="D74" s="94">
        <f>SUM(1.5*B74)</f>
        <v>0</v>
      </c>
    </row>
    <row r="75" spans="1:4" ht="13.5" customHeight="1">
      <c r="A75" s="132" t="s">
        <v>38</v>
      </c>
      <c r="B75" s="159">
        <v>21</v>
      </c>
      <c r="C75" s="93">
        <v>14</v>
      </c>
      <c r="D75" s="94">
        <f>SUM(1.5*B75)</f>
        <v>31.5</v>
      </c>
    </row>
    <row r="76" spans="1:4" ht="13.5" customHeight="1">
      <c r="A76" s="132" t="s">
        <v>38</v>
      </c>
      <c r="B76" s="159">
        <v>21</v>
      </c>
      <c r="C76" s="93">
        <v>15</v>
      </c>
      <c r="D76" s="94">
        <f>SUM(1.5*B76)</f>
        <v>31.5</v>
      </c>
    </row>
    <row r="77" spans="1:4" ht="13.5" customHeight="1">
      <c r="A77" s="132" t="s">
        <v>38</v>
      </c>
      <c r="B77" s="159">
        <v>23</v>
      </c>
      <c r="C77" s="93">
        <v>16</v>
      </c>
      <c r="D77" s="94">
        <f>SUM(1.5*B77)</f>
        <v>34.5</v>
      </c>
    </row>
    <row r="78" spans="1:4" ht="13.5" customHeight="1">
      <c r="A78" s="132" t="s">
        <v>38</v>
      </c>
      <c r="B78" s="159">
        <v>22</v>
      </c>
      <c r="C78" s="93">
        <v>17</v>
      </c>
      <c r="D78" s="94">
        <f>SUM(1.5*B78)</f>
        <v>33</v>
      </c>
    </row>
    <row r="79" spans="1:4" ht="13.5" customHeight="1">
      <c r="A79" s="132" t="s">
        <v>38</v>
      </c>
      <c r="B79" s="159">
        <v>1</v>
      </c>
      <c r="C79" s="93">
        <v>18</v>
      </c>
      <c r="D79" s="94">
        <f>SUM(1.5*B79)</f>
        <v>1.5</v>
      </c>
    </row>
    <row r="80" spans="1:4" ht="13.5" customHeight="1">
      <c r="A80" s="132" t="s">
        <v>38</v>
      </c>
      <c r="B80" s="159">
        <v>15</v>
      </c>
      <c r="C80" s="93">
        <v>19</v>
      </c>
      <c r="D80" s="94">
        <f>SUM(1.5*B80)</f>
        <v>22.5</v>
      </c>
    </row>
    <row r="81" spans="1:4" ht="13.5" customHeight="1">
      <c r="A81" s="132" t="s">
        <v>38</v>
      </c>
      <c r="B81" s="159">
        <v>17</v>
      </c>
      <c r="C81" s="93">
        <v>20</v>
      </c>
      <c r="D81" s="94">
        <f>SUM(1.5*B81)</f>
        <v>25.5</v>
      </c>
    </row>
    <row r="82" spans="1:4" ht="13.5" customHeight="1">
      <c r="A82" s="132" t="s">
        <v>38</v>
      </c>
      <c r="B82" s="159">
        <v>5</v>
      </c>
      <c r="C82" s="93">
        <v>21</v>
      </c>
      <c r="D82" s="94">
        <f>SUM(1.5*B82)</f>
        <v>7.5</v>
      </c>
    </row>
    <row r="83" spans="1:4" ht="13.5" customHeight="1">
      <c r="A83" s="132" t="s">
        <v>38</v>
      </c>
      <c r="B83" s="159">
        <v>16</v>
      </c>
      <c r="C83" s="93">
        <v>22</v>
      </c>
      <c r="D83" s="94">
        <f>SUM(1.5*B83)</f>
        <v>24</v>
      </c>
    </row>
    <row r="84" spans="1:4" ht="13.5" customHeight="1">
      <c r="A84" s="132" t="s">
        <v>38</v>
      </c>
      <c r="B84" s="159">
        <v>10</v>
      </c>
      <c r="C84" s="93">
        <v>23</v>
      </c>
      <c r="D84" s="94">
        <f>SUM(1.5*B84)</f>
        <v>15</v>
      </c>
    </row>
    <row r="85" spans="1:4" ht="13.5" customHeight="1">
      <c r="A85" s="132" t="s">
        <v>38</v>
      </c>
      <c r="B85" s="159">
        <v>0</v>
      </c>
      <c r="C85" s="93">
        <v>24</v>
      </c>
      <c r="D85" s="94">
        <f>SUM(1.5*B85)</f>
        <v>0</v>
      </c>
    </row>
    <row r="86" spans="1:4">
      <c r="A86" s="132" t="s">
        <v>39</v>
      </c>
      <c r="B86" s="160">
        <v>2</v>
      </c>
      <c r="C86" s="93">
        <v>13</v>
      </c>
      <c r="D86" s="94">
        <f>SUM(1.5*B86)</f>
        <v>3</v>
      </c>
    </row>
    <row r="87" spans="1:4">
      <c r="A87" s="132" t="s">
        <v>39</v>
      </c>
      <c r="B87" s="160">
        <v>3</v>
      </c>
      <c r="C87" s="93">
        <v>14</v>
      </c>
      <c r="D87" s="94">
        <f>SUM(1.5*B87)</f>
        <v>4.5</v>
      </c>
    </row>
    <row r="88" spans="1:4">
      <c r="A88" s="132" t="s">
        <v>39</v>
      </c>
      <c r="B88" s="160">
        <v>2</v>
      </c>
      <c r="C88" s="93">
        <v>15</v>
      </c>
      <c r="D88" s="94">
        <f>SUM(1.5*B88)</f>
        <v>3</v>
      </c>
    </row>
    <row r="89" spans="1:4">
      <c r="A89" s="132" t="s">
        <v>39</v>
      </c>
      <c r="B89" s="160">
        <v>5</v>
      </c>
      <c r="C89" s="93">
        <v>16</v>
      </c>
      <c r="D89" s="94">
        <f>SUM(1.5*B89)</f>
        <v>7.5</v>
      </c>
    </row>
    <row r="90" spans="1:4">
      <c r="A90" s="132" t="s">
        <v>39</v>
      </c>
      <c r="B90" s="160">
        <v>6</v>
      </c>
      <c r="C90" s="93">
        <v>17</v>
      </c>
      <c r="D90" s="94">
        <f>SUM(1.5*B90)</f>
        <v>9</v>
      </c>
    </row>
    <row r="91" spans="1:4">
      <c r="A91" s="132" t="s">
        <v>39</v>
      </c>
      <c r="B91" s="160">
        <v>12</v>
      </c>
      <c r="C91" s="93">
        <v>18</v>
      </c>
      <c r="D91" s="94">
        <f>SUM(1.5*B91)</f>
        <v>18</v>
      </c>
    </row>
    <row r="92" spans="1:4">
      <c r="A92" s="132" t="s">
        <v>39</v>
      </c>
      <c r="B92" s="160">
        <v>21</v>
      </c>
      <c r="C92" s="93">
        <v>19</v>
      </c>
      <c r="D92" s="94">
        <f>SUM(1.5*B92)</f>
        <v>31.5</v>
      </c>
    </row>
    <row r="93" spans="1:4">
      <c r="A93" s="132" t="s">
        <v>39</v>
      </c>
      <c r="B93" s="160">
        <v>40</v>
      </c>
      <c r="C93" s="93">
        <v>20</v>
      </c>
      <c r="D93" s="94">
        <f>SUM(1.5*B93)</f>
        <v>60</v>
      </c>
    </row>
    <row r="94" spans="1:4">
      <c r="A94" s="132" t="s">
        <v>39</v>
      </c>
      <c r="B94" s="160">
        <v>50</v>
      </c>
      <c r="C94" s="93">
        <v>21</v>
      </c>
      <c r="D94" s="94">
        <f>SUM(1.5*B94)</f>
        <v>75</v>
      </c>
    </row>
    <row r="95" spans="1:4">
      <c r="A95" s="132" t="s">
        <v>39</v>
      </c>
      <c r="B95" s="160">
        <v>55</v>
      </c>
      <c r="C95" s="93">
        <v>22</v>
      </c>
      <c r="D95" s="94">
        <f>SUM(1.5*B95)</f>
        <v>82.5</v>
      </c>
    </row>
    <row r="96" spans="1:4">
      <c r="A96" s="132" t="s">
        <v>39</v>
      </c>
      <c r="B96" s="160">
        <v>17</v>
      </c>
      <c r="C96" s="93">
        <v>23</v>
      </c>
      <c r="D96" s="94">
        <f>SUM(1.5*B96)</f>
        <v>25.5</v>
      </c>
    </row>
    <row r="97" spans="1:4">
      <c r="A97" s="132" t="s">
        <v>39</v>
      </c>
      <c r="B97" s="160">
        <v>0</v>
      </c>
      <c r="C97" s="93">
        <v>24</v>
      </c>
      <c r="D97" s="94">
        <f>SUM(1.5*B97)</f>
        <v>0</v>
      </c>
    </row>
    <row r="98" spans="1:4" ht="13.5" customHeight="1">
      <c r="A98" s="132" t="s">
        <v>41</v>
      </c>
      <c r="B98" s="161">
        <v>2</v>
      </c>
      <c r="C98" s="93">
        <v>13</v>
      </c>
      <c r="D98" s="94">
        <f>SUM(1.5*B98)</f>
        <v>3</v>
      </c>
    </row>
    <row r="99" spans="1:4" ht="13.5" customHeight="1">
      <c r="A99" s="132" t="s">
        <v>41</v>
      </c>
      <c r="B99" s="161">
        <v>10</v>
      </c>
      <c r="C99" s="93">
        <v>14</v>
      </c>
      <c r="D99" s="94">
        <f>SUM(1.5*B99)</f>
        <v>15</v>
      </c>
    </row>
    <row r="100" spans="1:4" ht="13.5" customHeight="1">
      <c r="A100" s="132" t="s">
        <v>41</v>
      </c>
      <c r="B100" s="161">
        <v>9</v>
      </c>
      <c r="C100" s="93">
        <v>15</v>
      </c>
      <c r="D100" s="94">
        <f>SUM(1.5*B100)</f>
        <v>13.5</v>
      </c>
    </row>
    <row r="101" spans="1:4" ht="13.5" customHeight="1">
      <c r="A101" s="132" t="s">
        <v>41</v>
      </c>
      <c r="B101" s="161">
        <v>25</v>
      </c>
      <c r="C101" s="93">
        <v>16</v>
      </c>
      <c r="D101" s="94">
        <f>SUM(1.5*B101)</f>
        <v>37.5</v>
      </c>
    </row>
    <row r="102" spans="1:4" ht="13.5" customHeight="1">
      <c r="A102" s="132" t="s">
        <v>41</v>
      </c>
      <c r="B102" s="161">
        <v>12</v>
      </c>
      <c r="C102" s="93">
        <v>17</v>
      </c>
      <c r="D102" s="94">
        <f>SUM(1.5*B102)</f>
        <v>18</v>
      </c>
    </row>
    <row r="103" spans="1:4" ht="13.5" customHeight="1">
      <c r="A103" s="132" t="s">
        <v>41</v>
      </c>
      <c r="B103" s="161">
        <v>35</v>
      </c>
      <c r="C103" s="93">
        <v>18</v>
      </c>
      <c r="D103" s="94">
        <f>SUM(1.5*B103)</f>
        <v>52.5</v>
      </c>
    </row>
    <row r="104" spans="1:4" ht="13.5" customHeight="1">
      <c r="A104" s="132" t="s">
        <v>41</v>
      </c>
      <c r="B104" s="161">
        <v>54</v>
      </c>
      <c r="C104" s="93">
        <v>19</v>
      </c>
      <c r="D104" s="94">
        <f>SUM(1.5*B104)</f>
        <v>81</v>
      </c>
    </row>
    <row r="105" spans="1:4" ht="13.5" customHeight="1">
      <c r="A105" s="132" t="s">
        <v>41</v>
      </c>
      <c r="B105" s="161">
        <v>65</v>
      </c>
      <c r="C105" s="93">
        <v>20</v>
      </c>
      <c r="D105" s="94">
        <f>SUM(1.5*B105)</f>
        <v>97.5</v>
      </c>
    </row>
    <row r="106" spans="1:4" ht="13.5" customHeight="1">
      <c r="A106" s="132" t="s">
        <v>41</v>
      </c>
      <c r="B106" s="161">
        <v>87</v>
      </c>
      <c r="C106" s="93">
        <v>21</v>
      </c>
      <c r="D106" s="94">
        <f>SUM(1.5*B106)</f>
        <v>130.5</v>
      </c>
    </row>
    <row r="107" spans="1:4" ht="13.5" customHeight="1">
      <c r="A107" s="132" t="s">
        <v>41</v>
      </c>
      <c r="B107" s="161">
        <v>63</v>
      </c>
      <c r="C107" s="93">
        <v>22</v>
      </c>
      <c r="D107" s="94">
        <f>SUM(1.5*B107)</f>
        <v>94.5</v>
      </c>
    </row>
    <row r="108" spans="1:4" ht="13.5" customHeight="1">
      <c r="A108" s="132" t="s">
        <v>41</v>
      </c>
      <c r="B108" s="161">
        <v>4</v>
      </c>
      <c r="C108" s="93">
        <v>23</v>
      </c>
      <c r="D108" s="94">
        <f>SUM(1.5*B108)</f>
        <v>6</v>
      </c>
    </row>
    <row r="109" spans="1:4" ht="13.5" customHeight="1">
      <c r="A109" s="132" t="s">
        <v>41</v>
      </c>
      <c r="B109" s="161">
        <v>0</v>
      </c>
      <c r="C109" s="93">
        <v>24</v>
      </c>
      <c r="D109" s="94">
        <f>SUM(1.5*B109)</f>
        <v>0</v>
      </c>
    </row>
    <row r="110" spans="1:4" ht="13.5" customHeight="1">
      <c r="A110" s="132" t="s">
        <v>62</v>
      </c>
      <c r="B110" s="162">
        <v>2</v>
      </c>
      <c r="C110" s="93">
        <v>13</v>
      </c>
      <c r="D110" s="94">
        <f>SUM(3*B110)</f>
        <v>6</v>
      </c>
    </row>
    <row r="111" spans="1:4" ht="13.5" customHeight="1">
      <c r="A111" s="132" t="s">
        <v>62</v>
      </c>
      <c r="B111" s="162">
        <v>4</v>
      </c>
      <c r="C111" s="93">
        <v>14</v>
      </c>
      <c r="D111" s="94">
        <f>SUM(3*B111)</f>
        <v>12</v>
      </c>
    </row>
    <row r="112" spans="1:4" ht="13.5" customHeight="1">
      <c r="A112" s="132" t="s">
        <v>62</v>
      </c>
      <c r="B112" s="162">
        <v>2</v>
      </c>
      <c r="C112" s="93">
        <v>15</v>
      </c>
      <c r="D112" s="94">
        <f>SUM(3*B112)</f>
        <v>6</v>
      </c>
    </row>
    <row r="113" spans="1:4" ht="13.5" customHeight="1">
      <c r="A113" s="132" t="s">
        <v>62</v>
      </c>
      <c r="B113" s="162">
        <v>2</v>
      </c>
      <c r="C113" s="93">
        <v>16</v>
      </c>
      <c r="D113" s="94">
        <f>SUM(3*B113)</f>
        <v>6</v>
      </c>
    </row>
    <row r="114" spans="1:4" ht="13.5" customHeight="1">
      <c r="A114" s="132" t="s">
        <v>62</v>
      </c>
      <c r="B114" s="162">
        <v>3</v>
      </c>
      <c r="C114" s="93">
        <v>17</v>
      </c>
      <c r="D114" s="94">
        <f>SUM(3*B114)</f>
        <v>9</v>
      </c>
    </row>
    <row r="115" spans="1:4" ht="13.5" customHeight="1">
      <c r="A115" s="132" t="s">
        <v>62</v>
      </c>
      <c r="B115" s="162">
        <v>7</v>
      </c>
      <c r="C115" s="93">
        <v>18</v>
      </c>
      <c r="D115" s="94">
        <f>SUM(3*B115)</f>
        <v>21</v>
      </c>
    </row>
    <row r="116" spans="1:4" ht="13.5" customHeight="1">
      <c r="A116" s="132" t="s">
        <v>62</v>
      </c>
      <c r="B116" s="162">
        <v>6</v>
      </c>
      <c r="C116" s="93">
        <v>19</v>
      </c>
      <c r="D116" s="94">
        <f>SUM(3*B116)</f>
        <v>18</v>
      </c>
    </row>
    <row r="117" spans="1:4" ht="13.5" customHeight="1">
      <c r="A117" s="132" t="s">
        <v>62</v>
      </c>
      <c r="B117" s="162">
        <v>10</v>
      </c>
      <c r="C117" s="93">
        <v>20</v>
      </c>
      <c r="D117" s="94">
        <f>SUM(3*B117)</f>
        <v>30</v>
      </c>
    </row>
    <row r="118" spans="1:4" ht="13.5" customHeight="1">
      <c r="A118" s="132" t="s">
        <v>62</v>
      </c>
      <c r="B118" s="162">
        <v>17</v>
      </c>
      <c r="C118" s="93">
        <v>21</v>
      </c>
      <c r="D118" s="94">
        <f>SUM(3*B118)</f>
        <v>51</v>
      </c>
    </row>
    <row r="119" spans="1:4" ht="13.5" customHeight="1">
      <c r="A119" s="132" t="s">
        <v>62</v>
      </c>
      <c r="B119" s="162">
        <v>4</v>
      </c>
      <c r="C119" s="93">
        <v>22</v>
      </c>
      <c r="D119" s="94">
        <f>SUM(3*B119)</f>
        <v>12</v>
      </c>
    </row>
    <row r="120" spans="1:4" ht="13.5" customHeight="1">
      <c r="A120" s="132" t="s">
        <v>62</v>
      </c>
      <c r="B120" s="162">
        <v>4</v>
      </c>
      <c r="C120" s="93">
        <v>23</v>
      </c>
      <c r="D120" s="94">
        <f>SUM(3*B120)</f>
        <v>12</v>
      </c>
    </row>
    <row r="121" spans="1:4" ht="13.5" customHeight="1">
      <c r="A121" s="132" t="s">
        <v>62</v>
      </c>
      <c r="B121" s="162">
        <v>0</v>
      </c>
      <c r="C121" s="93">
        <v>24</v>
      </c>
      <c r="D121" s="94">
        <f>SUM(3*B121)</f>
        <v>0</v>
      </c>
    </row>
    <row r="122" spans="1:4" ht="13.5" customHeight="1">
      <c r="A122" s="132" t="s">
        <v>63</v>
      </c>
      <c r="B122" s="163">
        <v>1</v>
      </c>
      <c r="C122" s="93">
        <v>13</v>
      </c>
      <c r="D122" s="94">
        <f>SUM(1.5*B122)</f>
        <v>1.5</v>
      </c>
    </row>
    <row r="123" spans="1:4" ht="13.5" customHeight="1">
      <c r="A123" s="132" t="s">
        <v>63</v>
      </c>
      <c r="B123" s="163">
        <v>32</v>
      </c>
      <c r="C123" s="93">
        <v>14</v>
      </c>
      <c r="D123" s="94">
        <f>SUM(1.5*B123)</f>
        <v>48</v>
      </c>
    </row>
    <row r="124" spans="1:4" ht="13.5" customHeight="1">
      <c r="A124" s="132" t="s">
        <v>63</v>
      </c>
      <c r="B124" s="163">
        <v>31</v>
      </c>
      <c r="C124" s="93">
        <v>15</v>
      </c>
      <c r="D124" s="94">
        <f>SUM(1.5*B124)</f>
        <v>46.5</v>
      </c>
    </row>
    <row r="125" spans="1:4" ht="13.5" customHeight="1">
      <c r="A125" s="132" t="s">
        <v>63</v>
      </c>
      <c r="B125" s="163">
        <v>33</v>
      </c>
      <c r="C125" s="93">
        <v>16</v>
      </c>
      <c r="D125" s="94">
        <f>SUM(1.5*B125)</f>
        <v>49.5</v>
      </c>
    </row>
    <row r="126" spans="1:4" ht="13.5" customHeight="1">
      <c r="A126" s="132" t="s">
        <v>63</v>
      </c>
      <c r="B126" s="163">
        <v>34</v>
      </c>
      <c r="C126" s="93">
        <v>17</v>
      </c>
      <c r="D126" s="94">
        <f>SUM(1.5*B126)</f>
        <v>51</v>
      </c>
    </row>
    <row r="127" spans="1:4" ht="13.5" customHeight="1">
      <c r="A127" s="132" t="s">
        <v>63</v>
      </c>
      <c r="B127" s="163">
        <v>31</v>
      </c>
      <c r="C127" s="93">
        <v>18</v>
      </c>
      <c r="D127" s="94">
        <f>SUM(1.5*B127)</f>
        <v>46.5</v>
      </c>
    </row>
    <row r="128" spans="1:4" ht="13.5" customHeight="1">
      <c r="A128" s="132" t="s">
        <v>63</v>
      </c>
      <c r="B128" s="163">
        <v>35</v>
      </c>
      <c r="C128" s="93">
        <v>19</v>
      </c>
      <c r="D128" s="94">
        <f>SUM(1.5*B128)</f>
        <v>52.5</v>
      </c>
    </row>
    <row r="129" spans="1:4" ht="13.5" customHeight="1">
      <c r="A129" s="132" t="s">
        <v>63</v>
      </c>
      <c r="B129" s="163">
        <v>48</v>
      </c>
      <c r="C129" s="93">
        <v>20</v>
      </c>
      <c r="D129" s="94">
        <f>SUM(1.5*B129)</f>
        <v>72</v>
      </c>
    </row>
    <row r="130" spans="1:4" ht="13.5" customHeight="1">
      <c r="A130" s="132" t="s">
        <v>63</v>
      </c>
      <c r="B130" s="163">
        <v>55</v>
      </c>
      <c r="C130" s="93">
        <v>21</v>
      </c>
      <c r="D130" s="94">
        <f>SUM(1.5*B130)</f>
        <v>82.5</v>
      </c>
    </row>
    <row r="131" spans="1:4" ht="13.5" customHeight="1">
      <c r="A131" s="132" t="s">
        <v>63</v>
      </c>
      <c r="B131" s="163">
        <v>28</v>
      </c>
      <c r="C131" s="93">
        <v>22</v>
      </c>
      <c r="D131" s="94">
        <f>SUM(1.5*B131)</f>
        <v>42</v>
      </c>
    </row>
    <row r="132" spans="1:4" ht="13.5" customHeight="1">
      <c r="A132" s="132" t="s">
        <v>63</v>
      </c>
      <c r="B132" s="163">
        <v>19</v>
      </c>
      <c r="C132" s="93">
        <v>23</v>
      </c>
      <c r="D132" s="94">
        <f>SUM(1.5*B132)</f>
        <v>28.5</v>
      </c>
    </row>
    <row r="133" spans="1:4" ht="13.5" customHeight="1">
      <c r="A133" s="132" t="s">
        <v>63</v>
      </c>
      <c r="B133" s="163">
        <v>0</v>
      </c>
      <c r="C133" s="93">
        <v>24</v>
      </c>
      <c r="D133" s="94">
        <f>SUM(1.5*B133)</f>
        <v>0</v>
      </c>
    </row>
    <row r="134" spans="1:4" ht="13.5" customHeight="1">
      <c r="A134" s="132" t="s">
        <v>64</v>
      </c>
      <c r="B134" s="165">
        <v>0</v>
      </c>
      <c r="C134" s="93">
        <v>13</v>
      </c>
      <c r="D134" s="94">
        <f>SUM(1.5*B134)</f>
        <v>0</v>
      </c>
    </row>
    <row r="135" spans="1:4" ht="13.5" customHeight="1">
      <c r="A135" s="132" t="s">
        <v>64</v>
      </c>
      <c r="B135" s="165">
        <v>29</v>
      </c>
      <c r="C135" s="93">
        <v>14</v>
      </c>
      <c r="D135" s="94">
        <f>SUM(1.5*B135)</f>
        <v>43.5</v>
      </c>
    </row>
    <row r="136" spans="1:4" ht="13.5" customHeight="1">
      <c r="A136" s="132" t="s">
        <v>64</v>
      </c>
      <c r="B136" s="165">
        <v>29</v>
      </c>
      <c r="C136" s="93">
        <v>15</v>
      </c>
      <c r="D136" s="94">
        <f>SUM(1.5*B136)</f>
        <v>43.5</v>
      </c>
    </row>
    <row r="137" spans="1:4" ht="13.5" customHeight="1">
      <c r="A137" s="132" t="s">
        <v>64</v>
      </c>
      <c r="B137" s="165">
        <v>28</v>
      </c>
      <c r="C137" s="93">
        <v>16</v>
      </c>
      <c r="D137" s="94">
        <f>SUM(1.5*B137)</f>
        <v>42</v>
      </c>
    </row>
    <row r="138" spans="1:4" ht="13.5" customHeight="1">
      <c r="A138" s="132" t="s">
        <v>64</v>
      </c>
      <c r="B138" s="165">
        <v>29</v>
      </c>
      <c r="C138" s="93">
        <v>17</v>
      </c>
      <c r="D138" s="94">
        <f>SUM(1.5*B138)</f>
        <v>43.5</v>
      </c>
    </row>
    <row r="139" spans="1:4" ht="13.5" customHeight="1">
      <c r="A139" s="132" t="s">
        <v>64</v>
      </c>
      <c r="B139" s="165">
        <v>13</v>
      </c>
      <c r="C139" s="93">
        <v>18</v>
      </c>
      <c r="D139" s="94">
        <f>SUM(1.5*B139)</f>
        <v>19.5</v>
      </c>
    </row>
    <row r="140" spans="1:4" ht="13.5" customHeight="1">
      <c r="A140" s="132" t="s">
        <v>64</v>
      </c>
      <c r="B140" s="165">
        <v>23</v>
      </c>
      <c r="C140" s="93">
        <v>19</v>
      </c>
      <c r="D140" s="94">
        <f>SUM(1.5*B140)</f>
        <v>34.5</v>
      </c>
    </row>
    <row r="141" spans="1:4" ht="13.5" customHeight="1">
      <c r="A141" s="132" t="s">
        <v>64</v>
      </c>
      <c r="B141" s="165">
        <v>25</v>
      </c>
      <c r="C141" s="93">
        <v>20</v>
      </c>
      <c r="D141" s="94">
        <f>SUM(1.5*B141)</f>
        <v>37.5</v>
      </c>
    </row>
    <row r="142" spans="1:4" ht="13.5" customHeight="1">
      <c r="A142" s="132" t="s">
        <v>64</v>
      </c>
      <c r="B142" s="165">
        <v>32</v>
      </c>
      <c r="C142" s="93">
        <v>21</v>
      </c>
      <c r="D142" s="94">
        <f>SUM(1.5*B142)</f>
        <v>48</v>
      </c>
    </row>
    <row r="143" spans="1:4" ht="13.5" customHeight="1">
      <c r="A143" s="132" t="s">
        <v>64</v>
      </c>
      <c r="B143" s="165">
        <v>24</v>
      </c>
      <c r="C143" s="93">
        <v>22</v>
      </c>
      <c r="D143" s="94">
        <f>SUM(1.5*B143)</f>
        <v>36</v>
      </c>
    </row>
    <row r="144" spans="1:4" ht="13.5" customHeight="1">
      <c r="A144" s="132" t="s">
        <v>64</v>
      </c>
      <c r="B144" s="165">
        <v>4</v>
      </c>
      <c r="C144" s="93">
        <v>23</v>
      </c>
      <c r="D144" s="94">
        <f>SUM(1.5*B144)</f>
        <v>6</v>
      </c>
    </row>
    <row r="145" spans="1:4" ht="13.5" customHeight="1">
      <c r="A145" s="132" t="s">
        <v>64</v>
      </c>
      <c r="B145" s="165">
        <v>0</v>
      </c>
      <c r="C145" s="93">
        <v>24</v>
      </c>
      <c r="D145" s="94">
        <f>SUM(1.5*B145)</f>
        <v>0</v>
      </c>
    </row>
  </sheetData>
  <autoFilter ref="A1:D145">
    <filterColumn colId="0"/>
    <sortState ref="A2:D145">
      <sortCondition ref="A2:A14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F7" sqref="F7"/>
    </sheetView>
  </sheetViews>
  <sheetFormatPr defaultRowHeight="15"/>
  <cols>
    <col min="1" max="3" width="11.5703125" bestFit="1" customWidth="1"/>
    <col min="6" max="6" width="12.5703125" bestFit="1" customWidth="1"/>
    <col min="7" max="7" width="11.5703125" bestFit="1" customWidth="1"/>
  </cols>
  <sheetData>
    <row r="1" spans="1:7">
      <c r="A1" s="93" t="s">
        <v>194</v>
      </c>
      <c r="B1" s="93" t="s">
        <v>1</v>
      </c>
      <c r="C1" s="93" t="s">
        <v>7</v>
      </c>
      <c r="D1" s="93"/>
      <c r="E1" s="93" t="s">
        <v>188</v>
      </c>
      <c r="F1" s="93" t="s">
        <v>195</v>
      </c>
      <c r="G1" s="93" t="s">
        <v>109</v>
      </c>
    </row>
    <row r="2" spans="1:7">
      <c r="A2" s="95">
        <f>SUM(3469.5+5108.66+5322+6066.5+4731.77+6281.25)</f>
        <v>30979.68</v>
      </c>
      <c r="B2" s="95">
        <f>SUM(2741+5113.34+4670.5+6645+5355.33+6697.75)</f>
        <v>31222.92</v>
      </c>
      <c r="C2" s="95">
        <f>SUM(A2:B2)</f>
        <v>62202.6</v>
      </c>
      <c r="E2">
        <f>SUM(1971+550+601)</f>
        <v>3122</v>
      </c>
      <c r="F2">
        <f>SUM(24+26+27+26+26+25)</f>
        <v>154</v>
      </c>
      <c r="G2" s="94">
        <f>SUM(5016.23+5118.14+6836.92+7600.64+6225.57+7549.09)</f>
        <v>38346.589999999997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D12" sqref="D12"/>
    </sheetView>
  </sheetViews>
  <sheetFormatPr defaultRowHeight="15"/>
  <cols>
    <col min="1" max="1" width="10" bestFit="1" customWidth="1"/>
    <col min="2" max="3" width="10.5703125" bestFit="1" customWidth="1"/>
    <col min="5" max="5" width="10" bestFit="1" customWidth="1"/>
    <col min="6" max="7" width="11.5703125" bestFit="1" customWidth="1"/>
  </cols>
  <sheetData>
    <row r="1" spans="1:7">
      <c r="A1" s="93" t="s">
        <v>196</v>
      </c>
      <c r="B1" s="93" t="s">
        <v>202</v>
      </c>
      <c r="C1" s="93" t="s">
        <v>109</v>
      </c>
      <c r="E1" s="93" t="s">
        <v>204</v>
      </c>
      <c r="F1" s="93" t="s">
        <v>203</v>
      </c>
      <c r="G1" s="93" t="s">
        <v>197</v>
      </c>
    </row>
    <row r="2" spans="1:7">
      <c r="A2" s="93" t="s">
        <v>198</v>
      </c>
      <c r="B2" s="95">
        <f>SUM([1]JANUARY!AR2:AR10)</f>
        <v>3485.13</v>
      </c>
      <c r="C2" s="95">
        <v>5016.2299999999996</v>
      </c>
      <c r="E2" s="93" t="s">
        <v>198</v>
      </c>
      <c r="F2" s="94">
        <v>8732.7000000000007</v>
      </c>
      <c r="G2" s="94">
        <v>6279.5</v>
      </c>
    </row>
    <row r="3" spans="1:7">
      <c r="A3" s="93" t="s">
        <v>199</v>
      </c>
      <c r="B3" s="95">
        <f>SUM([1]FEBRUARY!AR2:AR9)</f>
        <v>3050</v>
      </c>
      <c r="C3" s="95">
        <v>5141.5600000000004</v>
      </c>
      <c r="E3" s="93" t="s">
        <v>199</v>
      </c>
      <c r="F3" s="94">
        <v>7177.83</v>
      </c>
      <c r="G3" s="94">
        <v>10222</v>
      </c>
    </row>
    <row r="4" spans="1:7">
      <c r="A4" s="93" t="s">
        <v>200</v>
      </c>
      <c r="B4" s="95">
        <f>SUM([1]MARCH!AR2:AR7)</f>
        <v>3170.0299999999997</v>
      </c>
      <c r="C4" s="95">
        <v>6836.92</v>
      </c>
      <c r="E4" s="93" t="s">
        <v>200</v>
      </c>
      <c r="F4" s="94">
        <v>8485.4</v>
      </c>
      <c r="G4" s="94">
        <v>9992.5</v>
      </c>
    </row>
    <row r="5" spans="1:7">
      <c r="A5" s="93" t="s">
        <v>201</v>
      </c>
      <c r="B5" s="95">
        <f>SUM([1]APRIL!AU2:AU8)</f>
        <v>1977.6000000000001</v>
      </c>
      <c r="C5" s="95">
        <v>7600.64</v>
      </c>
      <c r="E5" s="93" t="s">
        <v>201</v>
      </c>
      <c r="F5" s="94">
        <v>3811.14</v>
      </c>
      <c r="G5" s="94">
        <v>12711.5</v>
      </c>
    </row>
    <row r="6" spans="1:7">
      <c r="A6" s="93" t="s">
        <v>422</v>
      </c>
      <c r="B6" s="94">
        <v>3282.9</v>
      </c>
      <c r="C6" s="95">
        <v>6225.57</v>
      </c>
      <c r="E6" s="93" t="s">
        <v>422</v>
      </c>
      <c r="F6" s="94">
        <v>5668.58</v>
      </c>
      <c r="G6" s="94">
        <v>10087.1</v>
      </c>
    </row>
    <row r="7" spans="1:7">
      <c r="A7" s="93" t="s">
        <v>443</v>
      </c>
      <c r="B7" s="94">
        <v>4229.38</v>
      </c>
      <c r="C7" s="94">
        <v>7549.09</v>
      </c>
      <c r="E7" s="93" t="s">
        <v>443</v>
      </c>
      <c r="F7" s="94">
        <v>11647</v>
      </c>
      <c r="G7" s="94">
        <v>12979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530"/>
  <sheetViews>
    <sheetView topLeftCell="A463" zoomScale="70" zoomScaleNormal="70" workbookViewId="0">
      <selection activeCell="B2" sqref="B2"/>
    </sheetView>
  </sheetViews>
  <sheetFormatPr defaultRowHeight="15"/>
  <cols>
    <col min="1" max="1" width="23.7109375" bestFit="1" customWidth="1"/>
    <col min="2" max="2" width="15.7109375" bestFit="1" customWidth="1"/>
    <col min="3" max="3" width="27.85546875" bestFit="1" customWidth="1"/>
    <col min="4" max="4" width="0.7109375" hidden="1" customWidth="1"/>
    <col min="5" max="5" width="9.140625" hidden="1" customWidth="1"/>
    <col min="7" max="7" width="31.28515625" bestFit="1" customWidth="1"/>
    <col min="8" max="8" width="39.7109375" bestFit="1" customWidth="1"/>
    <col min="9" max="9" width="18.7109375" customWidth="1"/>
    <col min="11" max="11" width="39.7109375" bestFit="1" customWidth="1"/>
    <col min="12" max="12" width="16.5703125" bestFit="1" customWidth="1"/>
    <col min="16" max="16" width="9.140625" customWidth="1"/>
    <col min="26" max="26" width="21" bestFit="1" customWidth="1"/>
    <col min="27" max="27" width="17.5703125" customWidth="1"/>
  </cols>
  <sheetData>
    <row r="1" spans="1:12" ht="19.5" thickBot="1">
      <c r="A1" s="146" t="s">
        <v>216</v>
      </c>
      <c r="B1" s="147"/>
      <c r="C1" s="147"/>
      <c r="D1" s="147"/>
      <c r="E1" s="148"/>
      <c r="H1" s="107" t="s">
        <v>221</v>
      </c>
    </row>
    <row r="2" spans="1:12" ht="24.75" customHeight="1">
      <c r="A2" s="96" t="s">
        <v>205</v>
      </c>
      <c r="B2" s="97" t="s">
        <v>215</v>
      </c>
      <c r="C2" s="102" t="s">
        <v>214</v>
      </c>
      <c r="H2" s="106" t="s">
        <v>51</v>
      </c>
      <c r="I2" s="110" t="s">
        <v>233</v>
      </c>
      <c r="K2" s="67"/>
    </row>
    <row r="3" spans="1:12" ht="18.75">
      <c r="A3" s="98">
        <v>44565</v>
      </c>
      <c r="B3" s="99" t="s">
        <v>207</v>
      </c>
      <c r="C3" s="103">
        <v>0</v>
      </c>
      <c r="K3" s="67"/>
    </row>
    <row r="4" spans="1:12" ht="18.75">
      <c r="A4" s="98">
        <v>44566</v>
      </c>
      <c r="B4" s="99" t="s">
        <v>208</v>
      </c>
      <c r="C4" s="103">
        <v>0</v>
      </c>
      <c r="H4" s="109" t="s">
        <v>281</v>
      </c>
      <c r="I4" s="112" t="s">
        <v>218</v>
      </c>
    </row>
    <row r="5" spans="1:12" ht="18.75">
      <c r="A5" s="98">
        <v>44567</v>
      </c>
      <c r="B5" s="99" t="s">
        <v>209</v>
      </c>
      <c r="C5" s="103">
        <v>0</v>
      </c>
      <c r="H5" s="109" t="s">
        <v>230</v>
      </c>
      <c r="I5" s="126" t="s">
        <v>240</v>
      </c>
    </row>
    <row r="6" spans="1:12" ht="18.75">
      <c r="A6" s="98">
        <v>44568</v>
      </c>
      <c r="B6" s="99" t="s">
        <v>210</v>
      </c>
      <c r="C6" s="103">
        <v>0</v>
      </c>
      <c r="H6" s="109" t="s">
        <v>247</v>
      </c>
      <c r="I6" s="126">
        <v>1</v>
      </c>
    </row>
    <row r="7" spans="1:12" ht="18.75">
      <c r="A7" s="98">
        <v>44569</v>
      </c>
      <c r="B7" s="99" t="s">
        <v>211</v>
      </c>
      <c r="C7" s="103">
        <v>2</v>
      </c>
      <c r="H7" s="109" t="s">
        <v>244</v>
      </c>
      <c r="I7" s="126">
        <v>1</v>
      </c>
    </row>
    <row r="8" spans="1:12" ht="18.75">
      <c r="A8" s="98">
        <v>44570</v>
      </c>
      <c r="B8" s="99" t="s">
        <v>212</v>
      </c>
      <c r="C8" s="103">
        <v>1</v>
      </c>
      <c r="H8" s="109" t="s">
        <v>419</v>
      </c>
      <c r="I8" s="126">
        <v>3</v>
      </c>
    </row>
    <row r="9" spans="1:12" ht="18.75">
      <c r="A9" s="100"/>
      <c r="B9" s="101" t="s">
        <v>213</v>
      </c>
      <c r="C9" s="104">
        <f>SUM(C3:C8)</f>
        <v>3</v>
      </c>
    </row>
    <row r="14" spans="1:12" s="111" customFormat="1"/>
    <row r="15" spans="1:12" ht="15.75" thickBot="1"/>
    <row r="16" spans="1:12" ht="19.5" thickBot="1">
      <c r="A16" s="149" t="s">
        <v>234</v>
      </c>
      <c r="B16" s="150"/>
      <c r="H16" s="107" t="s">
        <v>221</v>
      </c>
      <c r="K16" s="107" t="s">
        <v>281</v>
      </c>
      <c r="L16" s="112" t="s">
        <v>218</v>
      </c>
    </row>
    <row r="17" spans="1:17" ht="19.5" thickBot="1">
      <c r="A17" s="146" t="s">
        <v>216</v>
      </c>
      <c r="B17" s="147"/>
      <c r="C17" s="147"/>
      <c r="D17" s="147"/>
      <c r="E17" s="148"/>
      <c r="H17" s="106" t="s">
        <v>51</v>
      </c>
      <c r="I17" s="110" t="s">
        <v>235</v>
      </c>
      <c r="K17" s="107" t="s">
        <v>232</v>
      </c>
      <c r="L17" s="127" t="s">
        <v>240</v>
      </c>
    </row>
    <row r="18" spans="1:17" ht="18.75">
      <c r="A18" s="96" t="s">
        <v>205</v>
      </c>
      <c r="B18" s="97" t="s">
        <v>206</v>
      </c>
      <c r="C18" s="102" t="s">
        <v>214</v>
      </c>
      <c r="K18" s="107" t="s">
        <v>247</v>
      </c>
      <c r="L18" s="127">
        <v>1</v>
      </c>
    </row>
    <row r="19" spans="1:17" ht="18.75">
      <c r="A19" s="98">
        <v>44572</v>
      </c>
      <c r="B19" s="99" t="s">
        <v>207</v>
      </c>
      <c r="C19" s="103">
        <v>0</v>
      </c>
      <c r="H19" s="107" t="s">
        <v>224</v>
      </c>
      <c r="I19" s="100" t="s">
        <v>236</v>
      </c>
      <c r="K19" s="107" t="s">
        <v>419</v>
      </c>
      <c r="L19" s="104">
        <f>SUM(L13:L18)</f>
        <v>1</v>
      </c>
    </row>
    <row r="20" spans="1:17" ht="18.75">
      <c r="A20" s="98">
        <v>44573</v>
      </c>
      <c r="B20" s="99" t="s">
        <v>208</v>
      </c>
      <c r="C20" s="103">
        <v>0</v>
      </c>
      <c r="H20" s="107" t="s">
        <v>226</v>
      </c>
      <c r="I20" s="100" t="s">
        <v>238</v>
      </c>
    </row>
    <row r="21" spans="1:17" ht="18.75">
      <c r="A21" s="98">
        <v>44574</v>
      </c>
      <c r="B21" s="99" t="s">
        <v>209</v>
      </c>
      <c r="C21" s="103">
        <v>0</v>
      </c>
      <c r="H21" s="107" t="s">
        <v>232</v>
      </c>
      <c r="I21" s="100" t="s">
        <v>239</v>
      </c>
    </row>
    <row r="22" spans="1:17" ht="18.75">
      <c r="A22" s="98">
        <v>44575</v>
      </c>
      <c r="B22" s="99" t="s">
        <v>210</v>
      </c>
      <c r="C22" s="103">
        <v>1</v>
      </c>
    </row>
    <row r="23" spans="1:17" ht="18.75">
      <c r="A23" s="98">
        <v>44576</v>
      </c>
      <c r="B23" s="99" t="s">
        <v>211</v>
      </c>
      <c r="C23" s="103">
        <v>0</v>
      </c>
    </row>
    <row r="24" spans="1:17" ht="18.75">
      <c r="A24" s="98">
        <v>44577</v>
      </c>
      <c r="B24" s="99" t="s">
        <v>212</v>
      </c>
      <c r="C24" s="103">
        <v>0</v>
      </c>
    </row>
    <row r="25" spans="1:17" ht="18.75">
      <c r="A25" s="100"/>
      <c r="B25" s="101" t="s">
        <v>213</v>
      </c>
      <c r="C25" s="104">
        <f>SUM(C19:C24)</f>
        <v>1</v>
      </c>
    </row>
    <row r="27" spans="1:17" s="111" customFormat="1"/>
    <row r="28" spans="1:17" ht="15.75" thickBot="1"/>
    <row r="29" spans="1:17" ht="19.5" thickBot="1">
      <c r="A29" s="146" t="s">
        <v>216</v>
      </c>
      <c r="B29" s="147"/>
      <c r="C29" s="147"/>
      <c r="D29" s="147"/>
      <c r="E29" s="148"/>
      <c r="H29" s="107" t="s">
        <v>281</v>
      </c>
      <c r="I29" s="112" t="s">
        <v>218</v>
      </c>
      <c r="K29" s="93"/>
      <c r="L29" s="93"/>
      <c r="M29" s="93"/>
      <c r="N29" s="93"/>
      <c r="O29" s="93"/>
      <c r="P29" s="93"/>
      <c r="Q29" s="93"/>
    </row>
    <row r="30" spans="1:17" ht="24.75" customHeight="1" thickBot="1">
      <c r="B30" s="113" t="s">
        <v>241</v>
      </c>
      <c r="C30" s="93"/>
      <c r="D30" s="93"/>
      <c r="E30" s="93"/>
      <c r="H30" s="107" t="s">
        <v>40</v>
      </c>
      <c r="I30" s="103">
        <v>1</v>
      </c>
      <c r="K30" s="93"/>
      <c r="L30" s="93"/>
      <c r="M30" s="93"/>
      <c r="N30" s="93"/>
      <c r="O30" s="93"/>
      <c r="P30" s="93"/>
      <c r="Q30" s="93"/>
    </row>
    <row r="31" spans="1:17" ht="18.75" customHeight="1">
      <c r="A31" s="96" t="s">
        <v>205</v>
      </c>
      <c r="B31" s="97" t="s">
        <v>206</v>
      </c>
      <c r="C31" s="102" t="s">
        <v>214</v>
      </c>
      <c r="D31" s="93"/>
      <c r="E31" s="93"/>
      <c r="H31" s="107" t="s">
        <v>243</v>
      </c>
      <c r="I31" s="103">
        <v>1</v>
      </c>
      <c r="K31" s="93"/>
      <c r="L31" s="93"/>
      <c r="M31" s="93"/>
      <c r="N31" s="93"/>
      <c r="O31" s="93"/>
      <c r="P31" s="93"/>
      <c r="Q31" s="93"/>
    </row>
    <row r="32" spans="1:17" ht="18.75">
      <c r="A32" s="98">
        <v>44579</v>
      </c>
      <c r="B32" s="99" t="s">
        <v>207</v>
      </c>
      <c r="C32" s="103">
        <v>3</v>
      </c>
      <c r="D32" s="93"/>
      <c r="E32" s="93"/>
      <c r="H32" s="107" t="s">
        <v>244</v>
      </c>
      <c r="I32" s="103">
        <v>1</v>
      </c>
      <c r="K32" s="93"/>
      <c r="L32" s="93"/>
      <c r="M32" s="93"/>
      <c r="N32" s="93"/>
      <c r="O32" s="93"/>
      <c r="P32" s="93"/>
      <c r="Q32" s="93"/>
    </row>
    <row r="33" spans="1:17" ht="18.75">
      <c r="A33" s="98">
        <v>44580</v>
      </c>
      <c r="B33" s="99" t="s">
        <v>208</v>
      </c>
      <c r="C33" s="103">
        <v>6</v>
      </c>
      <c r="D33" s="93"/>
      <c r="E33" s="93"/>
      <c r="H33" s="107" t="s">
        <v>247</v>
      </c>
      <c r="I33" s="103">
        <v>3</v>
      </c>
      <c r="K33" s="93"/>
      <c r="L33" s="93"/>
      <c r="M33" s="93"/>
      <c r="N33" s="93"/>
      <c r="O33" s="93"/>
      <c r="P33" s="93"/>
      <c r="Q33" s="93"/>
    </row>
    <row r="34" spans="1:17" ht="18.75">
      <c r="A34" s="98">
        <v>44581</v>
      </c>
      <c r="B34" s="99" t="s">
        <v>209</v>
      </c>
      <c r="C34" s="103">
        <v>0</v>
      </c>
      <c r="D34" s="93"/>
      <c r="E34" s="93"/>
      <c r="H34" s="107" t="s">
        <v>258</v>
      </c>
      <c r="I34" s="103">
        <v>12</v>
      </c>
      <c r="K34" s="93"/>
      <c r="L34" s="93"/>
      <c r="M34" s="93"/>
      <c r="N34" s="93"/>
      <c r="O34" s="93"/>
      <c r="P34" s="93"/>
      <c r="Q34" s="93"/>
    </row>
    <row r="35" spans="1:17" ht="18.75">
      <c r="A35" s="98">
        <v>44582</v>
      </c>
      <c r="B35" s="99" t="s">
        <v>210</v>
      </c>
      <c r="C35" s="103">
        <v>0</v>
      </c>
      <c r="D35" s="93"/>
      <c r="E35" s="93"/>
      <c r="H35" s="107" t="s">
        <v>419</v>
      </c>
      <c r="I35" s="104">
        <v>9</v>
      </c>
      <c r="K35" s="93"/>
      <c r="L35" s="93"/>
      <c r="M35" s="93"/>
      <c r="N35" s="93"/>
      <c r="O35" s="93"/>
      <c r="P35" s="93"/>
      <c r="Q35" s="93"/>
    </row>
    <row r="36" spans="1:17" ht="18.75">
      <c r="A36" s="98">
        <v>44583</v>
      </c>
      <c r="B36" s="99" t="s">
        <v>211</v>
      </c>
      <c r="C36" s="103">
        <v>0</v>
      </c>
      <c r="D36" s="93"/>
      <c r="E36" s="93"/>
      <c r="H36" s="93"/>
      <c r="I36" s="93"/>
      <c r="K36" s="93"/>
      <c r="L36" s="93"/>
      <c r="M36" s="93"/>
      <c r="N36" s="93"/>
      <c r="O36" s="93"/>
      <c r="P36" s="93"/>
      <c r="Q36" s="93"/>
    </row>
    <row r="37" spans="1:17" ht="18.75">
      <c r="A37" s="98">
        <v>44584</v>
      </c>
      <c r="B37" s="99" t="s">
        <v>212</v>
      </c>
      <c r="C37" s="103">
        <v>0</v>
      </c>
      <c r="D37" s="93"/>
      <c r="E37" s="93"/>
      <c r="H37" s="93"/>
      <c r="I37" s="93"/>
      <c r="K37" s="93"/>
      <c r="L37" s="93"/>
      <c r="M37" s="93"/>
      <c r="N37" s="93"/>
      <c r="O37" s="93"/>
      <c r="P37" s="93"/>
      <c r="Q37" s="93"/>
    </row>
    <row r="38" spans="1:17" ht="18.75">
      <c r="A38" s="100"/>
      <c r="B38" s="101" t="s">
        <v>213</v>
      </c>
      <c r="C38" s="104">
        <f>SUM(C32:C37)</f>
        <v>9</v>
      </c>
      <c r="D38" s="93"/>
      <c r="E38" s="93"/>
      <c r="H38" s="93"/>
      <c r="I38" s="93"/>
      <c r="K38" s="93"/>
      <c r="L38" s="93"/>
      <c r="M38" s="93"/>
      <c r="N38" s="93"/>
      <c r="O38" s="93"/>
      <c r="P38" s="93"/>
      <c r="Q38" s="93"/>
    </row>
    <row r="39" spans="1:17">
      <c r="H39" s="93"/>
      <c r="I39" s="93"/>
      <c r="K39" s="93"/>
      <c r="L39" s="93"/>
      <c r="M39" s="93"/>
      <c r="N39" s="93"/>
      <c r="O39" s="93"/>
      <c r="P39" s="93"/>
      <c r="Q39" s="93"/>
    </row>
    <row r="40" spans="1:17">
      <c r="H40" s="93"/>
      <c r="I40" s="93"/>
      <c r="K40" s="93"/>
      <c r="L40" s="93"/>
      <c r="M40" s="93"/>
      <c r="N40" s="93"/>
      <c r="O40" s="93"/>
      <c r="P40" s="93"/>
      <c r="Q40" s="93"/>
    </row>
    <row r="41" spans="1:17">
      <c r="H41" s="93"/>
      <c r="I41" s="93"/>
    </row>
    <row r="42" spans="1:17">
      <c r="H42" s="93"/>
      <c r="I42" s="93"/>
    </row>
    <row r="43" spans="1:17">
      <c r="H43" s="93"/>
      <c r="I43" s="93"/>
    </row>
    <row r="44" spans="1:17">
      <c r="H44" s="93"/>
      <c r="I44" s="93"/>
    </row>
    <row r="45" spans="1:17">
      <c r="H45" s="93"/>
      <c r="I45" s="93"/>
    </row>
    <row r="46" spans="1:17">
      <c r="H46" s="93"/>
      <c r="I46" s="93"/>
    </row>
    <row r="47" spans="1:17">
      <c r="H47" s="93"/>
      <c r="I47" s="93"/>
    </row>
    <row r="48" spans="1:17">
      <c r="H48" s="93"/>
      <c r="I48" s="93"/>
    </row>
    <row r="49" spans="1:12">
      <c r="H49" s="93"/>
      <c r="I49" s="93"/>
    </row>
    <row r="50" spans="1:12">
      <c r="H50" s="93"/>
      <c r="I50" s="93"/>
    </row>
    <row r="57" spans="1:12" s="111" customFormat="1"/>
    <row r="58" spans="1:12" ht="15.75" thickBot="1"/>
    <row r="59" spans="1:12" ht="19.5" thickBot="1">
      <c r="A59" s="146" t="s">
        <v>216</v>
      </c>
      <c r="B59" s="147"/>
      <c r="C59" s="147"/>
      <c r="D59" s="147"/>
      <c r="E59" s="148"/>
      <c r="H59" s="107" t="s">
        <v>221</v>
      </c>
      <c r="K59" s="107" t="s">
        <v>281</v>
      </c>
      <c r="L59" s="112" t="s">
        <v>218</v>
      </c>
    </row>
    <row r="60" spans="1:12" ht="19.5" thickBot="1">
      <c r="A60" s="123" t="s">
        <v>261</v>
      </c>
      <c r="B60" s="115"/>
      <c r="H60" s="106" t="s">
        <v>51</v>
      </c>
      <c r="I60" s="110" t="s">
        <v>235</v>
      </c>
      <c r="K60" s="107" t="s">
        <v>232</v>
      </c>
      <c r="L60" s="103">
        <v>2</v>
      </c>
    </row>
    <row r="61" spans="1:12" ht="18.75" customHeight="1">
      <c r="A61" s="96" t="s">
        <v>205</v>
      </c>
      <c r="B61" s="97" t="s">
        <v>206</v>
      </c>
      <c r="C61" s="102" t="s">
        <v>214</v>
      </c>
      <c r="K61" s="107" t="s">
        <v>262</v>
      </c>
      <c r="L61" s="103">
        <v>1</v>
      </c>
    </row>
    <row r="62" spans="1:12" ht="19.5" customHeight="1">
      <c r="A62" s="98">
        <v>44586</v>
      </c>
      <c r="B62" s="99" t="s">
        <v>207</v>
      </c>
      <c r="C62" s="103">
        <v>2</v>
      </c>
      <c r="H62" s="107" t="s">
        <v>222</v>
      </c>
      <c r="K62" s="107" t="s">
        <v>263</v>
      </c>
      <c r="L62" s="103">
        <v>1</v>
      </c>
    </row>
    <row r="63" spans="1:12" ht="18.75">
      <c r="A63" s="98">
        <v>44587</v>
      </c>
      <c r="B63" s="99" t="s">
        <v>208</v>
      </c>
      <c r="C63" s="103">
        <v>4</v>
      </c>
      <c r="D63" s="93"/>
      <c r="E63" s="93"/>
      <c r="H63" s="106" t="s">
        <v>237</v>
      </c>
      <c r="I63" s="100" t="s">
        <v>240</v>
      </c>
      <c r="K63" s="107" t="s">
        <v>243</v>
      </c>
      <c r="L63" s="103">
        <v>1</v>
      </c>
    </row>
    <row r="64" spans="1:12" ht="18.75">
      <c r="A64" s="98">
        <v>44588</v>
      </c>
      <c r="B64" s="99" t="s">
        <v>209</v>
      </c>
      <c r="C64" s="103">
        <v>4</v>
      </c>
      <c r="D64" s="93"/>
      <c r="E64" s="93"/>
      <c r="K64" s="107" t="s">
        <v>244</v>
      </c>
      <c r="L64" s="103">
        <v>1</v>
      </c>
    </row>
    <row r="65" spans="1:12" ht="18.75">
      <c r="A65" s="98">
        <v>44589</v>
      </c>
      <c r="B65" s="99" t="s">
        <v>210</v>
      </c>
      <c r="C65" s="103">
        <v>0</v>
      </c>
      <c r="H65" s="107" t="s">
        <v>226</v>
      </c>
      <c r="K65" s="107" t="s">
        <v>247</v>
      </c>
      <c r="L65" s="103">
        <v>1</v>
      </c>
    </row>
    <row r="66" spans="1:12" ht="18.75">
      <c r="A66" s="98">
        <v>44590</v>
      </c>
      <c r="B66" s="99" t="s">
        <v>211</v>
      </c>
      <c r="C66" s="103">
        <v>0</v>
      </c>
      <c r="H66" s="106" t="s">
        <v>237</v>
      </c>
      <c r="I66" s="100" t="s">
        <v>240</v>
      </c>
      <c r="K66" s="107" t="s">
        <v>419</v>
      </c>
      <c r="L66" s="103">
        <v>10</v>
      </c>
    </row>
    <row r="67" spans="1:12" ht="18.75">
      <c r="A67" s="98">
        <v>44591</v>
      </c>
      <c r="B67" s="99" t="s">
        <v>212</v>
      </c>
      <c r="C67" s="103">
        <v>0</v>
      </c>
    </row>
    <row r="68" spans="1:12" ht="18.75">
      <c r="A68" s="100"/>
      <c r="B68" s="101" t="s">
        <v>213</v>
      </c>
      <c r="C68" s="104">
        <f>SUM(C62:C67)</f>
        <v>10</v>
      </c>
      <c r="H68" s="108" t="s">
        <v>232</v>
      </c>
    </row>
    <row r="69" spans="1:12" ht="18.75">
      <c r="H69" s="106" t="s">
        <v>237</v>
      </c>
      <c r="I69" s="100" t="s">
        <v>240</v>
      </c>
    </row>
    <row r="70" spans="1:12">
      <c r="H70" s="93"/>
      <c r="I70" s="93"/>
    </row>
    <row r="71" spans="1:12">
      <c r="H71" s="93"/>
      <c r="I71" s="93"/>
    </row>
    <row r="72" spans="1:12">
      <c r="H72" s="93"/>
      <c r="I72" s="93"/>
    </row>
    <row r="74" spans="1:12" s="111" customFormat="1"/>
    <row r="76" spans="1:12" ht="15.75" thickBot="1"/>
    <row r="77" spans="1:12" ht="19.5" thickBot="1">
      <c r="A77" s="146" t="s">
        <v>216</v>
      </c>
      <c r="B77" s="147"/>
      <c r="C77" s="147"/>
      <c r="D77" s="147"/>
      <c r="E77" s="148"/>
      <c r="H77" s="107" t="s">
        <v>222</v>
      </c>
      <c r="K77" s="107" t="s">
        <v>281</v>
      </c>
      <c r="L77" s="112" t="s">
        <v>218</v>
      </c>
    </row>
    <row r="78" spans="1:12" ht="19.5" thickBot="1">
      <c r="A78" s="123" t="s">
        <v>285</v>
      </c>
      <c r="B78" s="115"/>
      <c r="C78" s="93"/>
      <c r="D78" s="93"/>
      <c r="E78" s="93"/>
      <c r="H78" s="106" t="s">
        <v>237</v>
      </c>
      <c r="I78" s="100" t="s">
        <v>270</v>
      </c>
      <c r="K78" s="107" t="s">
        <v>221</v>
      </c>
      <c r="L78" s="103">
        <v>1</v>
      </c>
    </row>
    <row r="79" spans="1:12" ht="18.75">
      <c r="A79" s="96" t="s">
        <v>205</v>
      </c>
      <c r="B79" s="97" t="s">
        <v>206</v>
      </c>
      <c r="C79" s="102" t="s">
        <v>214</v>
      </c>
      <c r="D79" s="93"/>
      <c r="E79" s="93"/>
      <c r="K79" s="107" t="s">
        <v>244</v>
      </c>
      <c r="L79" s="103">
        <v>2</v>
      </c>
    </row>
    <row r="80" spans="1:12" ht="18.75">
      <c r="A80" s="124" t="s">
        <v>264</v>
      </c>
      <c r="B80" s="99" t="s">
        <v>207</v>
      </c>
      <c r="C80" s="103">
        <v>0</v>
      </c>
      <c r="D80" s="93"/>
      <c r="E80" s="93"/>
      <c r="H80" s="107" t="s">
        <v>226</v>
      </c>
      <c r="K80" s="107" t="s">
        <v>419</v>
      </c>
      <c r="L80" s="103">
        <v>14</v>
      </c>
    </row>
    <row r="81" spans="1:12" ht="18.75">
      <c r="A81" s="124" t="s">
        <v>265</v>
      </c>
      <c r="B81" s="99" t="s">
        <v>208</v>
      </c>
      <c r="C81" s="103">
        <v>7</v>
      </c>
      <c r="D81" s="93"/>
      <c r="E81" s="93"/>
      <c r="H81" s="106" t="s">
        <v>237</v>
      </c>
      <c r="I81" s="100" t="s">
        <v>238</v>
      </c>
    </row>
    <row r="82" spans="1:12" ht="18.75">
      <c r="A82" s="124" t="s">
        <v>266</v>
      </c>
      <c r="B82" s="99" t="s">
        <v>209</v>
      </c>
      <c r="C82" s="103">
        <v>0</v>
      </c>
      <c r="D82" s="93"/>
      <c r="E82" s="93"/>
    </row>
    <row r="83" spans="1:12" ht="18.75">
      <c r="A83" s="124" t="s">
        <v>267</v>
      </c>
      <c r="B83" s="99" t="s">
        <v>210</v>
      </c>
      <c r="C83" s="103">
        <v>5</v>
      </c>
      <c r="D83" s="93"/>
      <c r="E83" s="93"/>
      <c r="H83" s="108" t="s">
        <v>232</v>
      </c>
      <c r="I83" s="93"/>
    </row>
    <row r="84" spans="1:12" ht="18.75">
      <c r="A84" s="124" t="s">
        <v>268</v>
      </c>
      <c r="B84" s="99" t="s">
        <v>211</v>
      </c>
      <c r="C84" s="103">
        <v>2</v>
      </c>
      <c r="D84" s="93"/>
      <c r="E84" s="93"/>
      <c r="H84" s="106" t="s">
        <v>237</v>
      </c>
      <c r="I84" s="100" t="s">
        <v>272</v>
      </c>
    </row>
    <row r="85" spans="1:12" ht="18.75">
      <c r="A85" s="124" t="s">
        <v>269</v>
      </c>
      <c r="B85" s="99" t="s">
        <v>212</v>
      </c>
      <c r="C85" s="103">
        <v>0</v>
      </c>
      <c r="D85" s="93"/>
      <c r="E85" s="93"/>
      <c r="H85" s="93"/>
      <c r="I85" s="93"/>
    </row>
    <row r="86" spans="1:12" ht="18.75">
      <c r="A86" s="100"/>
      <c r="B86" s="101" t="s">
        <v>213</v>
      </c>
      <c r="C86" s="104">
        <f>SUM(C80:C85)</f>
        <v>14</v>
      </c>
      <c r="D86" s="93"/>
      <c r="E86" s="93"/>
      <c r="H86" s="93"/>
      <c r="I86" s="93"/>
    </row>
    <row r="87" spans="1:12">
      <c r="H87" s="93"/>
      <c r="I87" s="93"/>
    </row>
    <row r="88" spans="1:12">
      <c r="H88" s="93"/>
      <c r="I88" s="93"/>
    </row>
    <row r="89" spans="1:12" s="111" customFormat="1"/>
    <row r="90" spans="1:12">
      <c r="H90" s="93"/>
      <c r="I90" s="93"/>
    </row>
    <row r="91" spans="1:12" ht="15.75" thickBot="1">
      <c r="H91" s="93"/>
      <c r="I91" s="93"/>
    </row>
    <row r="92" spans="1:12" ht="19.5" thickBot="1">
      <c r="A92" s="120" t="s">
        <v>216</v>
      </c>
      <c r="B92" s="121"/>
      <c r="C92" s="121"/>
      <c r="D92" s="121"/>
      <c r="E92" s="122"/>
      <c r="F92" s="93"/>
      <c r="G92" s="107" t="s">
        <v>221</v>
      </c>
      <c r="H92" s="93"/>
      <c r="I92" s="93"/>
      <c r="J92" s="93"/>
      <c r="K92" s="107" t="s">
        <v>281</v>
      </c>
      <c r="L92" s="112" t="s">
        <v>218</v>
      </c>
    </row>
    <row r="93" spans="1:12" ht="19.5" thickBot="1">
      <c r="A93" s="113" t="s">
        <v>283</v>
      </c>
      <c r="B93" s="115"/>
      <c r="C93" s="93"/>
      <c r="D93" s="93"/>
      <c r="E93" s="93"/>
      <c r="F93" s="93"/>
      <c r="G93" s="106" t="s">
        <v>51</v>
      </c>
      <c r="H93" s="110" t="s">
        <v>279</v>
      </c>
      <c r="I93" s="93"/>
      <c r="J93" s="93"/>
      <c r="K93" s="107" t="s">
        <v>257</v>
      </c>
      <c r="L93" s="103">
        <v>1</v>
      </c>
    </row>
    <row r="94" spans="1:12" ht="18.75">
      <c r="A94" s="96" t="s">
        <v>205</v>
      </c>
      <c r="B94" s="97" t="s">
        <v>206</v>
      </c>
      <c r="C94" s="102" t="s">
        <v>214</v>
      </c>
      <c r="D94" s="93"/>
      <c r="E94" s="93"/>
      <c r="F94" s="93"/>
      <c r="G94" s="93"/>
      <c r="H94" s="93"/>
      <c r="I94" s="93"/>
      <c r="J94" s="93"/>
      <c r="K94" s="107" t="s">
        <v>94</v>
      </c>
      <c r="L94" s="103">
        <v>1</v>
      </c>
    </row>
    <row r="95" spans="1:12" ht="18.75">
      <c r="A95" s="124" t="s">
        <v>273</v>
      </c>
      <c r="B95" s="99" t="s">
        <v>207</v>
      </c>
      <c r="C95" s="103">
        <v>0</v>
      </c>
      <c r="D95" s="93"/>
      <c r="E95" s="93"/>
      <c r="F95" s="93"/>
      <c r="G95" s="107" t="s">
        <v>222</v>
      </c>
      <c r="H95" s="93"/>
      <c r="I95" s="93"/>
      <c r="J95" s="93"/>
      <c r="K95" s="107" t="s">
        <v>19</v>
      </c>
      <c r="L95" s="103">
        <v>1</v>
      </c>
    </row>
    <row r="96" spans="1:12" ht="18.75">
      <c r="A96" s="124" t="s">
        <v>274</v>
      </c>
      <c r="B96" s="99" t="s">
        <v>208</v>
      </c>
      <c r="C96" s="103">
        <v>7</v>
      </c>
      <c r="D96" s="93"/>
      <c r="E96" s="93"/>
      <c r="F96" s="93"/>
      <c r="G96" s="106" t="s">
        <v>237</v>
      </c>
      <c r="H96" s="100" t="s">
        <v>280</v>
      </c>
      <c r="I96" s="93"/>
      <c r="J96" s="93"/>
      <c r="K96" s="107" t="s">
        <v>243</v>
      </c>
      <c r="L96" s="103">
        <v>1</v>
      </c>
    </row>
    <row r="97" spans="1:12" ht="18.75">
      <c r="A97" s="124" t="s">
        <v>275</v>
      </c>
      <c r="B97" s="99" t="s">
        <v>209</v>
      </c>
      <c r="C97" s="103">
        <v>0</v>
      </c>
      <c r="D97" s="93"/>
      <c r="E97" s="93"/>
      <c r="F97" s="93"/>
      <c r="G97" s="93"/>
      <c r="H97" s="93"/>
      <c r="I97" s="93"/>
      <c r="J97" s="93"/>
      <c r="K97" s="107" t="s">
        <v>20</v>
      </c>
      <c r="L97" s="103">
        <v>1</v>
      </c>
    </row>
    <row r="98" spans="1:12" ht="18.75">
      <c r="A98" s="124" t="s">
        <v>276</v>
      </c>
      <c r="B98" s="99" t="s">
        <v>210</v>
      </c>
      <c r="C98" s="103">
        <v>8</v>
      </c>
      <c r="D98" s="93"/>
      <c r="E98" s="93"/>
      <c r="F98" s="93"/>
      <c r="G98" s="108" t="s">
        <v>232</v>
      </c>
      <c r="H98" s="93"/>
      <c r="I98" s="93"/>
      <c r="J98" s="93"/>
      <c r="K98" s="107" t="s">
        <v>262</v>
      </c>
      <c r="L98" s="103">
        <v>1</v>
      </c>
    </row>
    <row r="99" spans="1:12" ht="18.75">
      <c r="A99" s="124" t="s">
        <v>277</v>
      </c>
      <c r="B99" s="99" t="s">
        <v>211</v>
      </c>
      <c r="C99" s="103">
        <v>0</v>
      </c>
      <c r="D99" s="93"/>
      <c r="E99" s="93"/>
      <c r="F99" s="93"/>
      <c r="G99" s="106" t="s">
        <v>237</v>
      </c>
      <c r="H99" s="100" t="s">
        <v>270</v>
      </c>
      <c r="I99" s="93"/>
      <c r="J99" s="93"/>
      <c r="K99" s="107" t="s">
        <v>224</v>
      </c>
      <c r="L99" s="103">
        <v>1</v>
      </c>
    </row>
    <row r="100" spans="1:12" ht="18.75">
      <c r="A100" s="124" t="s">
        <v>278</v>
      </c>
      <c r="B100" s="99" t="s">
        <v>212</v>
      </c>
      <c r="C100" s="103">
        <v>4</v>
      </c>
      <c r="D100" s="93"/>
      <c r="E100" s="93"/>
      <c r="F100" s="93"/>
      <c r="G100" s="93"/>
      <c r="H100" s="93"/>
      <c r="I100" s="93"/>
      <c r="J100" s="93"/>
      <c r="K100" s="107" t="s">
        <v>244</v>
      </c>
      <c r="L100" s="103">
        <v>5</v>
      </c>
    </row>
    <row r="101" spans="1:12" ht="18.75">
      <c r="A101" s="100"/>
      <c r="B101" s="101" t="s">
        <v>213</v>
      </c>
      <c r="C101" s="104">
        <f>SUM(C95:C100)</f>
        <v>19</v>
      </c>
      <c r="D101" s="93"/>
      <c r="E101" s="93"/>
      <c r="F101" s="93"/>
      <c r="G101" s="93"/>
      <c r="H101" s="93"/>
      <c r="I101" s="93"/>
      <c r="J101" s="93"/>
      <c r="K101" s="107" t="s">
        <v>247</v>
      </c>
      <c r="L101" s="103">
        <v>3</v>
      </c>
    </row>
    <row r="102" spans="1:12" ht="18.75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107" t="s">
        <v>419</v>
      </c>
      <c r="L102" s="103">
        <v>19</v>
      </c>
    </row>
    <row r="103" spans="1:12">
      <c r="A103" s="93"/>
      <c r="B103" s="93"/>
      <c r="C103" s="93"/>
      <c r="D103" s="93"/>
      <c r="E103" s="93"/>
      <c r="F103" s="93"/>
      <c r="G103" s="93"/>
      <c r="H103" s="93"/>
      <c r="I103" s="93"/>
      <c r="J103" s="93"/>
    </row>
    <row r="104" spans="1:12">
      <c r="H104" s="93"/>
      <c r="I104" s="93"/>
    </row>
    <row r="105" spans="1:12" s="111" customFormat="1"/>
    <row r="107" spans="1:1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</row>
    <row r="108" spans="1:1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</row>
    <row r="109" spans="1:1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</row>
    <row r="110" spans="1:12" ht="15.75" thickBo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</row>
    <row r="111" spans="1:12" ht="19.5" thickBot="1">
      <c r="A111" s="146" t="s">
        <v>216</v>
      </c>
      <c r="B111" s="147"/>
      <c r="C111" s="147"/>
      <c r="D111" s="147"/>
      <c r="E111" s="148"/>
      <c r="F111" s="93"/>
      <c r="G111" s="107" t="s">
        <v>221</v>
      </c>
      <c r="H111" s="93"/>
      <c r="I111" s="93"/>
      <c r="J111" s="93"/>
      <c r="K111" s="107" t="s">
        <v>281</v>
      </c>
      <c r="L111" s="112" t="s">
        <v>218</v>
      </c>
    </row>
    <row r="112" spans="1:12" ht="19.5" thickBot="1">
      <c r="A112" s="113" t="s">
        <v>284</v>
      </c>
      <c r="B112" s="115"/>
      <c r="C112" s="93"/>
      <c r="D112" s="93"/>
      <c r="E112" s="93"/>
      <c r="F112" s="93"/>
      <c r="G112" s="106" t="s">
        <v>51</v>
      </c>
      <c r="H112" s="100" t="s">
        <v>235</v>
      </c>
      <c r="I112" s="93"/>
      <c r="J112" s="93"/>
      <c r="K112" s="107" t="s">
        <v>263</v>
      </c>
      <c r="L112" s="103">
        <v>1</v>
      </c>
    </row>
    <row r="113" spans="1:12" ht="18.75">
      <c r="A113" s="96" t="s">
        <v>205</v>
      </c>
      <c r="B113" s="97" t="s">
        <v>206</v>
      </c>
      <c r="C113" s="102" t="s">
        <v>214</v>
      </c>
      <c r="D113" s="93"/>
      <c r="E113" s="93"/>
      <c r="F113" s="93"/>
      <c r="G113" s="93"/>
      <c r="H113" s="93"/>
      <c r="I113" s="93"/>
      <c r="J113" s="93"/>
      <c r="K113" s="107" t="s">
        <v>287</v>
      </c>
      <c r="L113" s="103">
        <v>1</v>
      </c>
    </row>
    <row r="114" spans="1:12" ht="18.75">
      <c r="A114" s="98">
        <v>44606</v>
      </c>
      <c r="B114" s="99" t="s">
        <v>282</v>
      </c>
      <c r="C114" s="103">
        <v>0</v>
      </c>
      <c r="D114" s="93"/>
      <c r="E114" s="93"/>
      <c r="F114" s="93"/>
      <c r="G114" s="93"/>
      <c r="H114" s="93"/>
      <c r="I114" s="93"/>
      <c r="J114" s="93"/>
      <c r="K114" s="107" t="s">
        <v>94</v>
      </c>
      <c r="L114" s="103">
        <v>4</v>
      </c>
    </row>
    <row r="115" spans="1:12" ht="18.75">
      <c r="A115" s="98">
        <v>44607</v>
      </c>
      <c r="B115" s="99" t="s">
        <v>207</v>
      </c>
      <c r="C115" s="103">
        <v>0</v>
      </c>
      <c r="D115" s="93"/>
      <c r="E115" s="93"/>
      <c r="F115" s="93"/>
      <c r="G115" s="107" t="s">
        <v>222</v>
      </c>
      <c r="H115" s="93"/>
      <c r="I115" s="93"/>
      <c r="J115" s="93"/>
      <c r="K115" s="107" t="s">
        <v>244</v>
      </c>
      <c r="L115" s="103">
        <v>1</v>
      </c>
    </row>
    <row r="116" spans="1:12" ht="18.75">
      <c r="A116" s="98">
        <v>44608</v>
      </c>
      <c r="B116" s="99" t="s">
        <v>208</v>
      </c>
      <c r="C116" s="103">
        <v>0</v>
      </c>
      <c r="D116" s="93"/>
      <c r="E116" s="93"/>
      <c r="F116" s="93"/>
      <c r="G116" s="106" t="s">
        <v>237</v>
      </c>
      <c r="H116" s="100" t="s">
        <v>280</v>
      </c>
      <c r="I116" s="93"/>
      <c r="J116" s="93"/>
      <c r="K116" s="107" t="s">
        <v>247</v>
      </c>
      <c r="L116" s="103">
        <v>1</v>
      </c>
    </row>
    <row r="117" spans="1:12" ht="18.75">
      <c r="A117" s="98">
        <v>44609</v>
      </c>
      <c r="B117" s="99" t="s">
        <v>209</v>
      </c>
      <c r="C117" s="103">
        <v>0</v>
      </c>
      <c r="D117" s="93"/>
      <c r="E117" s="93"/>
      <c r="F117" s="93"/>
      <c r="G117" s="93"/>
      <c r="H117" s="93"/>
      <c r="I117" s="93"/>
      <c r="J117" s="93"/>
      <c r="K117" s="107" t="s">
        <v>253</v>
      </c>
      <c r="L117" s="103">
        <v>2</v>
      </c>
    </row>
    <row r="118" spans="1:12" ht="18.75">
      <c r="A118" s="98">
        <v>44610</v>
      </c>
      <c r="B118" s="99" t="s">
        <v>210</v>
      </c>
      <c r="C118" s="103">
        <v>2</v>
      </c>
      <c r="D118" s="93"/>
      <c r="E118" s="93"/>
      <c r="F118" s="93"/>
      <c r="G118" s="107" t="s">
        <v>224</v>
      </c>
      <c r="H118" s="93"/>
      <c r="I118" s="93"/>
      <c r="J118" s="93"/>
      <c r="K118" s="107" t="s">
        <v>419</v>
      </c>
      <c r="L118" s="103">
        <v>3</v>
      </c>
    </row>
    <row r="119" spans="1:12" ht="18.75">
      <c r="A119" s="98">
        <v>44611</v>
      </c>
      <c r="B119" s="99" t="s">
        <v>211</v>
      </c>
      <c r="C119" s="103">
        <v>0</v>
      </c>
      <c r="D119" s="93"/>
      <c r="E119" s="93"/>
      <c r="F119" s="93"/>
      <c r="G119" s="106" t="s">
        <v>237</v>
      </c>
      <c r="H119" s="100" t="s">
        <v>239</v>
      </c>
      <c r="I119" s="93"/>
      <c r="J119" s="93"/>
    </row>
    <row r="120" spans="1:12" ht="18.75">
      <c r="A120" s="98">
        <v>44612</v>
      </c>
      <c r="B120" s="99" t="s">
        <v>212</v>
      </c>
      <c r="C120" s="103">
        <v>1</v>
      </c>
      <c r="D120" s="93"/>
      <c r="E120" s="93"/>
      <c r="F120" s="93"/>
      <c r="G120" s="93"/>
      <c r="H120" s="93"/>
      <c r="I120" s="93"/>
      <c r="J120" s="93"/>
    </row>
    <row r="121" spans="1:12" ht="18.75">
      <c r="A121" s="100"/>
      <c r="B121" s="101" t="s">
        <v>213</v>
      </c>
      <c r="C121" s="104">
        <f>SUM(C115:C120)</f>
        <v>3</v>
      </c>
      <c r="D121" s="93"/>
      <c r="E121" s="93"/>
      <c r="F121" s="93"/>
      <c r="G121" s="107" t="s">
        <v>226</v>
      </c>
      <c r="H121" s="93"/>
      <c r="I121" s="93"/>
      <c r="J121" s="93"/>
    </row>
    <row r="122" spans="1:12" ht="18.75">
      <c r="A122" s="93"/>
      <c r="B122" s="93"/>
      <c r="C122" s="93"/>
      <c r="D122" s="93"/>
      <c r="E122" s="93"/>
      <c r="F122" s="93"/>
      <c r="G122" s="106" t="s">
        <v>237</v>
      </c>
      <c r="H122" s="100" t="s">
        <v>239</v>
      </c>
      <c r="I122" s="93"/>
      <c r="J122" s="93"/>
    </row>
    <row r="123" spans="1:12">
      <c r="A123" s="93"/>
      <c r="B123" s="93"/>
      <c r="C123" s="93"/>
      <c r="D123" s="93"/>
      <c r="E123" s="93"/>
      <c r="F123" s="93"/>
      <c r="G123" s="93"/>
      <c r="H123" s="93"/>
      <c r="I123" s="93"/>
      <c r="J123" s="93"/>
    </row>
    <row r="124" spans="1:12" ht="15.75">
      <c r="A124" s="93"/>
      <c r="B124" s="93"/>
      <c r="C124" s="93"/>
      <c r="D124" s="93"/>
      <c r="E124" s="93"/>
      <c r="F124" s="93"/>
      <c r="G124" s="108" t="s">
        <v>232</v>
      </c>
      <c r="H124" s="93"/>
      <c r="I124" s="93"/>
      <c r="J124" s="93"/>
    </row>
    <row r="125" spans="1:12" ht="18.75">
      <c r="A125" s="93"/>
      <c r="B125" s="93"/>
      <c r="C125" s="93"/>
      <c r="D125" s="93"/>
      <c r="E125" s="93"/>
      <c r="F125" s="93"/>
      <c r="G125" s="106" t="s">
        <v>237</v>
      </c>
      <c r="H125" s="100" t="s">
        <v>286</v>
      </c>
      <c r="I125" s="93"/>
      <c r="J125" s="93"/>
    </row>
    <row r="126" spans="1:1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</row>
    <row r="127" spans="1:12" ht="21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</row>
    <row r="128" spans="1:12" s="111" customFormat="1"/>
    <row r="129" spans="1:12">
      <c r="A129" s="93"/>
      <c r="B129" s="93"/>
      <c r="C129" s="93"/>
      <c r="D129" s="93"/>
      <c r="E129" s="93"/>
      <c r="F129" s="93"/>
      <c r="G129" s="93"/>
      <c r="H129" s="93"/>
      <c r="I129" s="93"/>
      <c r="J129" s="93"/>
    </row>
    <row r="130" spans="1:12">
      <c r="A130" s="93"/>
      <c r="B130" s="93"/>
      <c r="C130" s="93"/>
      <c r="D130" s="93"/>
      <c r="E130" s="93"/>
      <c r="F130" s="93"/>
      <c r="G130" s="93"/>
      <c r="H130" s="93"/>
      <c r="I130" s="93"/>
      <c r="J130" s="93"/>
    </row>
    <row r="131" spans="1:12" ht="15.75" thickBot="1"/>
    <row r="132" spans="1:12" ht="19.5" thickBot="1">
      <c r="A132" s="146" t="s">
        <v>216</v>
      </c>
      <c r="B132" s="147"/>
      <c r="C132" s="147"/>
      <c r="D132" s="147"/>
      <c r="E132" s="148"/>
      <c r="H132" s="106" t="s">
        <v>51</v>
      </c>
      <c r="I132" s="93"/>
      <c r="K132" s="107" t="s">
        <v>281</v>
      </c>
      <c r="L132" s="112" t="s">
        <v>218</v>
      </c>
    </row>
    <row r="133" spans="1:12" ht="19.5" thickBot="1">
      <c r="A133" s="149" t="s">
        <v>288</v>
      </c>
      <c r="B133" s="150"/>
      <c r="G133" s="107" t="s">
        <v>221</v>
      </c>
      <c r="H133" s="100" t="s">
        <v>289</v>
      </c>
      <c r="I133" s="93"/>
      <c r="K133" s="107" t="s">
        <v>244</v>
      </c>
      <c r="L133" s="100">
        <v>1</v>
      </c>
    </row>
    <row r="134" spans="1:12" ht="18.75">
      <c r="A134" s="96" t="s">
        <v>205</v>
      </c>
      <c r="B134" s="97" t="s">
        <v>206</v>
      </c>
      <c r="C134" s="102" t="s">
        <v>214</v>
      </c>
      <c r="G134" s="107" t="s">
        <v>293</v>
      </c>
      <c r="H134" s="100" t="s">
        <v>294</v>
      </c>
      <c r="I134" s="93"/>
      <c r="K134" s="107" t="s">
        <v>247</v>
      </c>
      <c r="L134" s="100">
        <v>3</v>
      </c>
    </row>
    <row r="135" spans="1:12" ht="18.75">
      <c r="A135" s="98">
        <v>44614</v>
      </c>
      <c r="B135" s="99" t="s">
        <v>207</v>
      </c>
      <c r="C135" s="103">
        <v>1</v>
      </c>
      <c r="G135" s="107" t="s">
        <v>295</v>
      </c>
      <c r="H135" s="100" t="s">
        <v>294</v>
      </c>
      <c r="I135" s="93"/>
      <c r="K135" s="107" t="s">
        <v>243</v>
      </c>
      <c r="L135" s="100">
        <v>1</v>
      </c>
    </row>
    <row r="136" spans="1:12" ht="18.75">
      <c r="A136" s="98">
        <v>44615</v>
      </c>
      <c r="B136" s="99" t="s">
        <v>208</v>
      </c>
      <c r="C136" s="103">
        <v>0</v>
      </c>
      <c r="I136" s="93"/>
      <c r="K136" s="107" t="s">
        <v>20</v>
      </c>
      <c r="L136" s="100">
        <v>2</v>
      </c>
    </row>
    <row r="137" spans="1:12" ht="18.75">
      <c r="A137" s="98">
        <v>44616</v>
      </c>
      <c r="B137" s="99" t="s">
        <v>209</v>
      </c>
      <c r="C137" s="103">
        <v>0</v>
      </c>
      <c r="G137" s="107" t="s">
        <v>222</v>
      </c>
      <c r="I137" s="93"/>
      <c r="K137" s="107" t="s">
        <v>419</v>
      </c>
      <c r="L137" s="103">
        <v>3</v>
      </c>
    </row>
    <row r="138" spans="1:12" ht="18.75">
      <c r="A138" s="98">
        <v>44617</v>
      </c>
      <c r="B138" s="99" t="s">
        <v>210</v>
      </c>
      <c r="C138" s="103">
        <v>0</v>
      </c>
      <c r="G138" s="106" t="s">
        <v>237</v>
      </c>
      <c r="H138" s="100" t="s">
        <v>280</v>
      </c>
      <c r="I138" s="93"/>
    </row>
    <row r="139" spans="1:12" ht="18.75">
      <c r="A139" s="98">
        <v>44618</v>
      </c>
      <c r="B139" s="99" t="s">
        <v>211</v>
      </c>
      <c r="C139" s="103">
        <v>1</v>
      </c>
      <c r="I139" s="93"/>
    </row>
    <row r="140" spans="1:12" ht="18.75">
      <c r="A140" s="98">
        <v>44619</v>
      </c>
      <c r="B140" s="99" t="s">
        <v>212</v>
      </c>
      <c r="C140" s="103">
        <v>1</v>
      </c>
      <c r="G140" s="107" t="s">
        <v>224</v>
      </c>
      <c r="I140" s="93"/>
    </row>
    <row r="141" spans="1:12" ht="18.75">
      <c r="A141" s="100"/>
      <c r="B141" s="101" t="s">
        <v>213</v>
      </c>
      <c r="C141" s="104">
        <f>SUM(C135:C140)</f>
        <v>3</v>
      </c>
      <c r="G141" s="106" t="s">
        <v>237</v>
      </c>
      <c r="H141" s="100" t="s">
        <v>290</v>
      </c>
      <c r="I141" s="93"/>
    </row>
    <row r="142" spans="1:12">
      <c r="I142" s="93"/>
    </row>
    <row r="143" spans="1:12" ht="18.75">
      <c r="G143" s="107" t="s">
        <v>226</v>
      </c>
      <c r="I143" s="93"/>
    </row>
    <row r="144" spans="1:12" ht="18.75">
      <c r="G144" s="106" t="s">
        <v>237</v>
      </c>
      <c r="H144" s="100" t="s">
        <v>291</v>
      </c>
      <c r="I144" s="93"/>
    </row>
    <row r="145" spans="1:12">
      <c r="I145" s="93"/>
    </row>
    <row r="146" spans="1:12" ht="15.75">
      <c r="G146" s="108" t="s">
        <v>232</v>
      </c>
    </row>
    <row r="147" spans="1:12" ht="18.75">
      <c r="G147" s="106" t="s">
        <v>237</v>
      </c>
      <c r="H147" s="100" t="s">
        <v>292</v>
      </c>
    </row>
    <row r="150" spans="1:12" s="111" customFormat="1"/>
    <row r="151" spans="1:12" ht="16.5" customHeight="1"/>
    <row r="152" spans="1:12" ht="15.75" thickBot="1"/>
    <row r="153" spans="1:12" ht="19.5" thickBot="1">
      <c r="A153" s="146" t="s">
        <v>216</v>
      </c>
      <c r="B153" s="147"/>
      <c r="C153" s="147"/>
      <c r="D153" s="147"/>
      <c r="E153" s="148"/>
      <c r="H153" s="106" t="s">
        <v>51</v>
      </c>
      <c r="I153" s="93"/>
      <c r="K153" s="107" t="s">
        <v>281</v>
      </c>
      <c r="L153" s="106" t="s">
        <v>218</v>
      </c>
    </row>
    <row r="154" spans="1:12" ht="19.5" thickBot="1">
      <c r="A154" s="149" t="s">
        <v>296</v>
      </c>
      <c r="B154" s="150"/>
      <c r="G154" s="107" t="s">
        <v>293</v>
      </c>
      <c r="H154" s="100" t="s">
        <v>307</v>
      </c>
      <c r="I154" s="93"/>
      <c r="K154" s="107" t="s">
        <v>224</v>
      </c>
      <c r="L154" s="103" t="s">
        <v>304</v>
      </c>
    </row>
    <row r="155" spans="1:12" ht="18.75">
      <c r="A155" s="96" t="s">
        <v>205</v>
      </c>
      <c r="B155" s="97" t="s">
        <v>206</v>
      </c>
      <c r="C155" s="102" t="s">
        <v>214</v>
      </c>
      <c r="G155" s="107" t="s">
        <v>295</v>
      </c>
      <c r="H155" s="100" t="s">
        <v>307</v>
      </c>
      <c r="I155" s="93"/>
      <c r="K155" s="107" t="s">
        <v>226</v>
      </c>
      <c r="L155" s="103" t="s">
        <v>306</v>
      </c>
    </row>
    <row r="156" spans="1:12" ht="18.75">
      <c r="A156" s="124" t="s">
        <v>297</v>
      </c>
      <c r="B156" s="99" t="s">
        <v>282</v>
      </c>
      <c r="C156" s="103">
        <v>0</v>
      </c>
      <c r="I156" s="93"/>
      <c r="K156" s="107" t="s">
        <v>230</v>
      </c>
      <c r="L156" s="103" t="s">
        <v>294</v>
      </c>
    </row>
    <row r="157" spans="1:12" ht="18.75">
      <c r="A157" s="124" t="s">
        <v>298</v>
      </c>
      <c r="B157" s="99" t="s">
        <v>207</v>
      </c>
      <c r="C157" s="103">
        <v>0</v>
      </c>
      <c r="G157" s="107" t="s">
        <v>222</v>
      </c>
      <c r="H157" s="93"/>
      <c r="I157" s="93"/>
      <c r="K157" s="107" t="s">
        <v>231</v>
      </c>
      <c r="L157" s="103" t="s">
        <v>294</v>
      </c>
    </row>
    <row r="158" spans="1:12" ht="18.75">
      <c r="A158" s="124" t="s">
        <v>299</v>
      </c>
      <c r="B158" s="99" t="s">
        <v>208</v>
      </c>
      <c r="C158" s="103">
        <v>8</v>
      </c>
      <c r="G158" s="106" t="s">
        <v>237</v>
      </c>
      <c r="H158" s="100" t="s">
        <v>240</v>
      </c>
      <c r="I158" s="93"/>
      <c r="K158" s="107" t="s">
        <v>315</v>
      </c>
      <c r="L158" s="103">
        <v>2</v>
      </c>
    </row>
    <row r="159" spans="1:12" ht="18.75">
      <c r="A159" s="124" t="s">
        <v>300</v>
      </c>
      <c r="B159" s="99" t="s">
        <v>209</v>
      </c>
      <c r="C159" s="103">
        <v>4</v>
      </c>
      <c r="I159" s="93"/>
      <c r="K159" s="107" t="s">
        <v>287</v>
      </c>
      <c r="L159" s="103">
        <v>1</v>
      </c>
    </row>
    <row r="160" spans="1:12" ht="18.75">
      <c r="A160" s="124" t="s">
        <v>301</v>
      </c>
      <c r="B160" s="99" t="s">
        <v>210</v>
      </c>
      <c r="C160" s="103">
        <v>1</v>
      </c>
      <c r="G160" s="107" t="s">
        <v>224</v>
      </c>
      <c r="I160" s="93"/>
      <c r="K160" s="107" t="s">
        <v>319</v>
      </c>
      <c r="L160" s="103">
        <v>1</v>
      </c>
    </row>
    <row r="161" spans="1:12" ht="18.75">
      <c r="A161" s="124" t="s">
        <v>302</v>
      </c>
      <c r="B161" s="99" t="s">
        <v>211</v>
      </c>
      <c r="C161" s="103">
        <v>1</v>
      </c>
      <c r="G161" s="106" t="s">
        <v>237</v>
      </c>
      <c r="H161" s="100" t="s">
        <v>271</v>
      </c>
      <c r="I161" s="93"/>
      <c r="K161" s="107" t="s">
        <v>246</v>
      </c>
      <c r="L161" s="103">
        <v>1</v>
      </c>
    </row>
    <row r="162" spans="1:12" ht="18.75">
      <c r="A162" s="124" t="s">
        <v>303</v>
      </c>
      <c r="B162" s="99" t="s">
        <v>212</v>
      </c>
      <c r="C162" s="103">
        <v>1</v>
      </c>
      <c r="I162" s="93"/>
      <c r="K162" s="107" t="s">
        <v>247</v>
      </c>
      <c r="L162" s="103">
        <v>1</v>
      </c>
    </row>
    <row r="163" spans="1:12" ht="18.75">
      <c r="A163" s="100"/>
      <c r="B163" s="101" t="s">
        <v>213</v>
      </c>
      <c r="C163" s="104">
        <f>SUM(C157:C162)</f>
        <v>15</v>
      </c>
      <c r="G163" s="107" t="s">
        <v>226</v>
      </c>
      <c r="I163" s="93"/>
      <c r="K163" s="107" t="s">
        <v>419</v>
      </c>
      <c r="L163" s="103">
        <v>15</v>
      </c>
    </row>
    <row r="164" spans="1:12" ht="18.75">
      <c r="G164" s="106" t="s">
        <v>237</v>
      </c>
      <c r="H164" s="100" t="s">
        <v>305</v>
      </c>
      <c r="I164" s="93"/>
    </row>
    <row r="165" spans="1:12">
      <c r="I165" s="93"/>
    </row>
    <row r="166" spans="1:12" ht="18.75">
      <c r="G166" s="107" t="s">
        <v>232</v>
      </c>
      <c r="H166" s="93"/>
      <c r="I166" s="93"/>
    </row>
    <row r="167" spans="1:12" ht="18.75">
      <c r="G167" s="106" t="s">
        <v>237</v>
      </c>
      <c r="H167" s="100" t="s">
        <v>286</v>
      </c>
    </row>
    <row r="171" spans="1:12" s="111" customFormat="1"/>
    <row r="173" spans="1:12" ht="15.75" thickBot="1"/>
    <row r="174" spans="1:12" ht="19.5" thickBot="1">
      <c r="A174" s="146" t="s">
        <v>216</v>
      </c>
      <c r="B174" s="147"/>
      <c r="C174" s="147"/>
      <c r="D174" s="147"/>
      <c r="E174" s="148"/>
      <c r="G174" s="93"/>
      <c r="H174" s="106" t="s">
        <v>51</v>
      </c>
      <c r="I174" s="93"/>
      <c r="K174" s="107" t="s">
        <v>281</v>
      </c>
      <c r="L174" s="106" t="s">
        <v>218</v>
      </c>
    </row>
    <row r="175" spans="1:12" ht="19.5" thickBot="1">
      <c r="A175" s="149" t="s">
        <v>308</v>
      </c>
      <c r="B175" s="150"/>
      <c r="G175" s="107" t="s">
        <v>293</v>
      </c>
      <c r="H175" s="100" t="s">
        <v>235</v>
      </c>
      <c r="I175" s="93"/>
      <c r="K175" s="107" t="s">
        <v>257</v>
      </c>
      <c r="L175" s="103">
        <v>1</v>
      </c>
    </row>
    <row r="176" spans="1:12" ht="18.75">
      <c r="A176" s="96" t="s">
        <v>205</v>
      </c>
      <c r="B176" s="97" t="s">
        <v>206</v>
      </c>
      <c r="C176" s="102" t="s">
        <v>214</v>
      </c>
      <c r="G176" s="107" t="s">
        <v>295</v>
      </c>
      <c r="H176" s="100" t="s">
        <v>294</v>
      </c>
      <c r="I176" s="93"/>
      <c r="K176" s="107" t="s">
        <v>222</v>
      </c>
      <c r="L176" s="103" t="s">
        <v>240</v>
      </c>
    </row>
    <row r="177" spans="1:12" ht="18.75">
      <c r="A177" s="124" t="s">
        <v>309</v>
      </c>
      <c r="B177" s="99" t="s">
        <v>207</v>
      </c>
      <c r="C177" s="103">
        <v>0</v>
      </c>
      <c r="I177" s="93"/>
      <c r="K177" s="107" t="s">
        <v>226</v>
      </c>
      <c r="L177" s="103" t="s">
        <v>317</v>
      </c>
    </row>
    <row r="178" spans="1:12" ht="18.75">
      <c r="A178" s="124" t="s">
        <v>310</v>
      </c>
      <c r="B178" s="99" t="s">
        <v>208</v>
      </c>
      <c r="C178" s="103">
        <v>0</v>
      </c>
      <c r="I178" s="93"/>
      <c r="K178" s="107" t="s">
        <v>230</v>
      </c>
      <c r="L178" s="103" t="s">
        <v>318</v>
      </c>
    </row>
    <row r="179" spans="1:12" ht="18.75">
      <c r="A179" s="124" t="s">
        <v>311</v>
      </c>
      <c r="B179" s="99" t="s">
        <v>209</v>
      </c>
      <c r="C179" s="103">
        <v>3</v>
      </c>
      <c r="G179" s="107" t="s">
        <v>222</v>
      </c>
      <c r="H179" s="93"/>
      <c r="I179" s="93"/>
      <c r="K179" s="107" t="s">
        <v>319</v>
      </c>
      <c r="L179" s="103">
        <v>1</v>
      </c>
    </row>
    <row r="180" spans="1:12" ht="18.75">
      <c r="A180" s="124" t="s">
        <v>312</v>
      </c>
      <c r="B180" s="99" t="s">
        <v>210</v>
      </c>
      <c r="C180" s="103">
        <v>2</v>
      </c>
      <c r="G180" s="106" t="s">
        <v>237</v>
      </c>
      <c r="H180" s="100" t="s">
        <v>238</v>
      </c>
      <c r="I180" s="93"/>
      <c r="K180" s="107" t="s">
        <v>287</v>
      </c>
      <c r="L180" s="103">
        <v>1</v>
      </c>
    </row>
    <row r="181" spans="1:12" ht="18.75">
      <c r="A181" s="124" t="s">
        <v>313</v>
      </c>
      <c r="B181" s="99" t="s">
        <v>211</v>
      </c>
      <c r="C181" s="103">
        <v>0</v>
      </c>
      <c r="I181" s="93"/>
      <c r="K181" s="107" t="s">
        <v>320</v>
      </c>
      <c r="L181" s="103">
        <v>3</v>
      </c>
    </row>
    <row r="182" spans="1:12" ht="18.75">
      <c r="A182" s="124" t="s">
        <v>314</v>
      </c>
      <c r="B182" s="99" t="s">
        <v>212</v>
      </c>
      <c r="C182" s="103">
        <v>1</v>
      </c>
      <c r="G182" s="107" t="s">
        <v>224</v>
      </c>
      <c r="H182" s="93"/>
      <c r="I182" s="93"/>
      <c r="K182" s="107" t="s">
        <v>244</v>
      </c>
      <c r="L182" s="103">
        <v>2</v>
      </c>
    </row>
    <row r="183" spans="1:12" ht="22.5" customHeight="1">
      <c r="A183" s="100"/>
      <c r="B183" s="101" t="s">
        <v>213</v>
      </c>
      <c r="C183" s="104">
        <f>SUM(C177:C182)</f>
        <v>6</v>
      </c>
      <c r="G183" s="106" t="s">
        <v>237</v>
      </c>
      <c r="H183" s="100" t="s">
        <v>271</v>
      </c>
      <c r="I183" s="93"/>
      <c r="K183" s="107" t="s">
        <v>247</v>
      </c>
      <c r="L183" s="103">
        <v>2</v>
      </c>
    </row>
    <row r="184" spans="1:12" ht="18.75">
      <c r="I184" s="93"/>
      <c r="K184" s="107" t="s">
        <v>243</v>
      </c>
      <c r="L184" s="103">
        <v>5</v>
      </c>
    </row>
    <row r="185" spans="1:12" ht="18.75">
      <c r="G185" s="107" t="s">
        <v>226</v>
      </c>
      <c r="I185" s="93"/>
      <c r="K185" s="107" t="s">
        <v>321</v>
      </c>
      <c r="L185" s="103">
        <v>1</v>
      </c>
    </row>
    <row r="186" spans="1:12" ht="18.75">
      <c r="G186" s="106" t="s">
        <v>237</v>
      </c>
      <c r="H186" s="100" t="s">
        <v>316</v>
      </c>
      <c r="I186" s="93"/>
      <c r="K186" s="107" t="s">
        <v>253</v>
      </c>
      <c r="L186" s="103">
        <v>1</v>
      </c>
    </row>
    <row r="187" spans="1:12" ht="18.75">
      <c r="H187" s="93"/>
      <c r="I187" s="93"/>
      <c r="K187" s="107" t="s">
        <v>255</v>
      </c>
      <c r="L187" s="103">
        <v>3</v>
      </c>
    </row>
    <row r="188" spans="1:12" ht="18.75">
      <c r="H188" s="93"/>
      <c r="I188" s="93"/>
      <c r="K188" s="107" t="s">
        <v>258</v>
      </c>
      <c r="L188" s="103">
        <v>1</v>
      </c>
    </row>
    <row r="189" spans="1:12" ht="18.75">
      <c r="K189" s="107" t="s">
        <v>322</v>
      </c>
      <c r="L189" s="103">
        <v>2</v>
      </c>
    </row>
    <row r="190" spans="1:12" ht="18.75">
      <c r="K190" s="107" t="s">
        <v>419</v>
      </c>
      <c r="L190" s="103">
        <v>6</v>
      </c>
    </row>
    <row r="194" spans="1:12" s="111" customFormat="1"/>
    <row r="196" spans="1:12" ht="15.75" thickBot="1"/>
    <row r="197" spans="1:12" ht="19.5" thickBot="1">
      <c r="A197" s="146" t="s">
        <v>216</v>
      </c>
      <c r="B197" s="147"/>
      <c r="C197" s="147"/>
      <c r="D197" s="147"/>
      <c r="E197" s="148"/>
      <c r="G197" s="93"/>
      <c r="H197" s="106" t="s">
        <v>51</v>
      </c>
      <c r="I197" s="93"/>
      <c r="K197" s="107" t="s">
        <v>281</v>
      </c>
      <c r="L197" s="106" t="s">
        <v>218</v>
      </c>
    </row>
    <row r="198" spans="1:12" ht="19.5" thickBot="1">
      <c r="A198" s="149" t="s">
        <v>323</v>
      </c>
      <c r="B198" s="150"/>
      <c r="G198" s="107" t="s">
        <v>293</v>
      </c>
      <c r="H198" s="100" t="s">
        <v>307</v>
      </c>
      <c r="I198" s="93"/>
      <c r="K198" s="107" t="s">
        <v>287</v>
      </c>
      <c r="L198" s="103">
        <v>2</v>
      </c>
    </row>
    <row r="199" spans="1:12" ht="18.75">
      <c r="A199" s="96" t="s">
        <v>205</v>
      </c>
      <c r="B199" s="97" t="s">
        <v>206</v>
      </c>
      <c r="C199" s="102" t="s">
        <v>214</v>
      </c>
      <c r="G199" s="107" t="s">
        <v>295</v>
      </c>
      <c r="H199" s="100" t="s">
        <v>294</v>
      </c>
      <c r="I199" s="93"/>
      <c r="K199" s="107" t="s">
        <v>319</v>
      </c>
      <c r="L199" s="103">
        <v>1</v>
      </c>
    </row>
    <row r="200" spans="1:12" ht="18.75">
      <c r="A200" s="124" t="s">
        <v>324</v>
      </c>
      <c r="B200" s="99" t="s">
        <v>207</v>
      </c>
      <c r="C200" s="103">
        <v>0</v>
      </c>
      <c r="G200" s="107" t="s">
        <v>330</v>
      </c>
      <c r="H200" s="100" t="s">
        <v>331</v>
      </c>
      <c r="I200" s="93"/>
      <c r="K200" s="107" t="s">
        <v>330</v>
      </c>
      <c r="L200" s="103" t="s">
        <v>239</v>
      </c>
    </row>
    <row r="201" spans="1:12" ht="18.75">
      <c r="A201" s="124" t="s">
        <v>325</v>
      </c>
      <c r="B201" s="99" t="s">
        <v>208</v>
      </c>
      <c r="C201" s="103">
        <v>0</v>
      </c>
      <c r="I201" s="93"/>
      <c r="K201" s="107" t="s">
        <v>255</v>
      </c>
      <c r="L201" s="103">
        <v>2</v>
      </c>
    </row>
    <row r="202" spans="1:12" ht="18.75">
      <c r="A202" s="124" t="s">
        <v>326</v>
      </c>
      <c r="B202" s="99" t="s">
        <v>209</v>
      </c>
      <c r="C202" s="103">
        <v>3</v>
      </c>
      <c r="G202" s="107" t="s">
        <v>222</v>
      </c>
      <c r="H202" s="93"/>
      <c r="I202" s="93"/>
      <c r="K202" s="107" t="s">
        <v>259</v>
      </c>
      <c r="L202" s="103">
        <v>1</v>
      </c>
    </row>
    <row r="203" spans="1:12" ht="18.75">
      <c r="A203" s="124" t="s">
        <v>327</v>
      </c>
      <c r="B203" s="99" t="s">
        <v>210</v>
      </c>
      <c r="C203" s="103">
        <v>0</v>
      </c>
      <c r="G203" s="106" t="s">
        <v>237</v>
      </c>
      <c r="H203" s="100" t="s">
        <v>271</v>
      </c>
      <c r="I203" s="93"/>
      <c r="K203" s="107" t="s">
        <v>243</v>
      </c>
      <c r="L203" s="103">
        <v>3</v>
      </c>
    </row>
    <row r="204" spans="1:12" ht="18.75">
      <c r="A204" s="124" t="s">
        <v>328</v>
      </c>
      <c r="B204" s="99" t="s">
        <v>211</v>
      </c>
      <c r="C204" s="103">
        <v>6</v>
      </c>
      <c r="I204" s="93"/>
      <c r="K204" s="107" t="s">
        <v>420</v>
      </c>
      <c r="L204" s="103">
        <v>1</v>
      </c>
    </row>
    <row r="205" spans="1:12" ht="18.75">
      <c r="A205" s="124" t="s">
        <v>329</v>
      </c>
      <c r="B205" s="99" t="s">
        <v>212</v>
      </c>
      <c r="C205" s="103">
        <v>0</v>
      </c>
      <c r="G205" s="107" t="s">
        <v>330</v>
      </c>
      <c r="I205" s="93"/>
      <c r="K205" s="107" t="s">
        <v>231</v>
      </c>
      <c r="L205" s="103" t="s">
        <v>233</v>
      </c>
    </row>
    <row r="206" spans="1:12" ht="18.75">
      <c r="A206" s="100"/>
      <c r="B206" s="101" t="s">
        <v>213</v>
      </c>
      <c r="C206" s="104">
        <f>SUM(C200:C205)</f>
        <v>9</v>
      </c>
      <c r="G206" s="106" t="s">
        <v>237</v>
      </c>
      <c r="H206" s="100" t="s">
        <v>240</v>
      </c>
      <c r="I206" s="93"/>
      <c r="K206" s="107" t="s">
        <v>231</v>
      </c>
      <c r="L206" s="103" t="s">
        <v>318</v>
      </c>
    </row>
    <row r="207" spans="1:12" ht="18.75">
      <c r="H207" s="93"/>
      <c r="I207" s="93"/>
      <c r="K207" s="107" t="s">
        <v>224</v>
      </c>
      <c r="L207" s="103" t="s">
        <v>332</v>
      </c>
    </row>
    <row r="208" spans="1:12">
      <c r="H208" s="93"/>
      <c r="I208" s="93"/>
      <c r="K208" s="93"/>
      <c r="L208" s="93"/>
    </row>
    <row r="209" spans="1:12" s="111" customFormat="1"/>
    <row r="210" spans="1:12">
      <c r="H210" s="93"/>
      <c r="I210" s="93"/>
    </row>
    <row r="211" spans="1:12" ht="15.75" thickBot="1">
      <c r="H211" s="93"/>
      <c r="I211" s="93"/>
      <c r="K211" s="93"/>
      <c r="L211" s="93"/>
    </row>
    <row r="212" spans="1:12" ht="19.5" thickBot="1">
      <c r="A212" s="146" t="s">
        <v>216</v>
      </c>
      <c r="B212" s="147"/>
      <c r="C212" s="147"/>
      <c r="D212" s="147"/>
      <c r="E212" s="148"/>
      <c r="H212" s="113" t="s">
        <v>242</v>
      </c>
      <c r="I212" s="114" t="s">
        <v>218</v>
      </c>
      <c r="L212" s="106" t="s">
        <v>51</v>
      </c>
    </row>
    <row r="213" spans="1:12" ht="19.5" thickBot="1">
      <c r="A213" s="149" t="s">
        <v>333</v>
      </c>
      <c r="B213" s="150"/>
      <c r="H213" s="116" t="s">
        <v>243</v>
      </c>
      <c r="I213" s="118">
        <v>3</v>
      </c>
      <c r="K213" s="107" t="s">
        <v>330</v>
      </c>
      <c r="L213" s="100" t="s">
        <v>289</v>
      </c>
    </row>
    <row r="214" spans="1:12" ht="18.75">
      <c r="A214" s="96" t="s">
        <v>205</v>
      </c>
      <c r="B214" s="97" t="s">
        <v>206</v>
      </c>
      <c r="C214" s="102" t="s">
        <v>214</v>
      </c>
      <c r="H214" s="116" t="s">
        <v>244</v>
      </c>
      <c r="I214" s="118">
        <v>0</v>
      </c>
    </row>
    <row r="215" spans="1:12" ht="18.75">
      <c r="A215" s="124" t="s">
        <v>334</v>
      </c>
      <c r="B215" s="99" t="s">
        <v>207</v>
      </c>
      <c r="C215" s="103">
        <v>0</v>
      </c>
      <c r="H215" s="116" t="s">
        <v>245</v>
      </c>
      <c r="I215" s="118">
        <v>0</v>
      </c>
      <c r="K215" s="107" t="s">
        <v>222</v>
      </c>
      <c r="L215" s="93"/>
    </row>
    <row r="216" spans="1:12" ht="18.75">
      <c r="A216" s="124" t="s">
        <v>335</v>
      </c>
      <c r="B216" s="99" t="s">
        <v>208</v>
      </c>
      <c r="C216" s="103">
        <v>0</v>
      </c>
      <c r="H216" s="116" t="s">
        <v>246</v>
      </c>
      <c r="I216" s="118">
        <v>0</v>
      </c>
      <c r="K216" s="106" t="s">
        <v>237</v>
      </c>
      <c r="L216" s="100" t="s">
        <v>240</v>
      </c>
    </row>
    <row r="217" spans="1:12" ht="18.75">
      <c r="A217" s="124" t="s">
        <v>336</v>
      </c>
      <c r="B217" s="99" t="s">
        <v>209</v>
      </c>
      <c r="C217" s="103">
        <v>1</v>
      </c>
      <c r="H217" s="116" t="s">
        <v>247</v>
      </c>
      <c r="I217" s="118">
        <v>0</v>
      </c>
    </row>
    <row r="218" spans="1:12" ht="18.75">
      <c r="A218" s="124" t="s">
        <v>337</v>
      </c>
      <c r="B218" s="99" t="s">
        <v>210</v>
      </c>
      <c r="C218" s="103">
        <v>8</v>
      </c>
      <c r="H218" s="116" t="s">
        <v>248</v>
      </c>
      <c r="I218" s="118">
        <v>0</v>
      </c>
      <c r="K218" s="107" t="s">
        <v>224</v>
      </c>
      <c r="L218" s="93"/>
    </row>
    <row r="219" spans="1:12" ht="18.75">
      <c r="A219" s="124" t="s">
        <v>338</v>
      </c>
      <c r="B219" s="99" t="s">
        <v>211</v>
      </c>
      <c r="C219" s="103">
        <v>0</v>
      </c>
      <c r="H219" s="116" t="s">
        <v>249</v>
      </c>
      <c r="I219" s="118">
        <v>0</v>
      </c>
      <c r="K219" s="106" t="s">
        <v>237</v>
      </c>
      <c r="L219" s="100" t="s">
        <v>271</v>
      </c>
    </row>
    <row r="220" spans="1:12" ht="18.75">
      <c r="A220" s="124" t="s">
        <v>339</v>
      </c>
      <c r="B220" s="99" t="s">
        <v>212</v>
      </c>
      <c r="C220" s="103">
        <v>1</v>
      </c>
      <c r="H220" s="116" t="s">
        <v>250</v>
      </c>
      <c r="I220" s="118">
        <v>0</v>
      </c>
    </row>
    <row r="221" spans="1:12" ht="18.75">
      <c r="A221" s="100"/>
      <c r="B221" s="101" t="s">
        <v>213</v>
      </c>
      <c r="C221" s="104">
        <f>SUM(C215:C220)</f>
        <v>10</v>
      </c>
      <c r="H221" s="116" t="s">
        <v>251</v>
      </c>
      <c r="I221" s="118">
        <v>0</v>
      </c>
      <c r="K221" s="107" t="s">
        <v>330</v>
      </c>
    </row>
    <row r="222" spans="1:12" ht="18.75">
      <c r="H222" s="116" t="s">
        <v>252</v>
      </c>
      <c r="I222" s="118">
        <v>0</v>
      </c>
      <c r="K222" s="106" t="s">
        <v>237</v>
      </c>
      <c r="L222" s="100" t="s">
        <v>270</v>
      </c>
    </row>
    <row r="223" spans="1:12" ht="18.75">
      <c r="H223" s="116" t="s">
        <v>253</v>
      </c>
      <c r="I223" s="118">
        <v>0</v>
      </c>
    </row>
    <row r="224" spans="1:12" ht="19.5" thickBot="1">
      <c r="H224" s="117" t="s">
        <v>254</v>
      </c>
      <c r="I224" s="119">
        <v>0</v>
      </c>
      <c r="K224" s="107" t="s">
        <v>340</v>
      </c>
    </row>
    <row r="225" spans="8:12" ht="19.5" thickBot="1">
      <c r="H225" s="93"/>
      <c r="I225" s="119">
        <f>SUM(I213:I224)</f>
        <v>3</v>
      </c>
      <c r="K225" s="106" t="s">
        <v>237</v>
      </c>
      <c r="L225" s="100" t="s">
        <v>238</v>
      </c>
    </row>
    <row r="228" spans="8:12" ht="18.75">
      <c r="K228" s="107" t="s">
        <v>281</v>
      </c>
      <c r="L228" s="106" t="s">
        <v>218</v>
      </c>
    </row>
    <row r="229" spans="8:12" ht="18.75">
      <c r="K229" s="107" t="s">
        <v>224</v>
      </c>
      <c r="L229" s="125" t="s">
        <v>292</v>
      </c>
    </row>
    <row r="230" spans="8:12" ht="18.75">
      <c r="K230" s="107" t="s">
        <v>341</v>
      </c>
      <c r="L230" s="125">
        <v>1</v>
      </c>
    </row>
    <row r="231" spans="8:12" ht="18.75">
      <c r="K231" s="107" t="s">
        <v>263</v>
      </c>
      <c r="L231" s="125">
        <v>2</v>
      </c>
    </row>
    <row r="232" spans="8:12" ht="18.75">
      <c r="K232" s="107" t="s">
        <v>243</v>
      </c>
      <c r="L232" s="125">
        <v>4</v>
      </c>
    </row>
    <row r="233" spans="8:12" ht="18.75">
      <c r="K233" s="107" t="s">
        <v>94</v>
      </c>
      <c r="L233" s="125">
        <v>1</v>
      </c>
    </row>
    <row r="234" spans="8:12" ht="18.75">
      <c r="K234" s="107" t="s">
        <v>247</v>
      </c>
      <c r="L234" s="125">
        <v>2</v>
      </c>
    </row>
    <row r="235" spans="8:12" ht="18.75">
      <c r="K235" s="107" t="s">
        <v>244</v>
      </c>
      <c r="L235" s="125">
        <v>2</v>
      </c>
    </row>
    <row r="236" spans="8:12" ht="18.75">
      <c r="K236" s="107" t="s">
        <v>342</v>
      </c>
      <c r="L236" s="125">
        <v>1</v>
      </c>
    </row>
    <row r="243" spans="1:12" s="111" customFormat="1"/>
    <row r="246" spans="1:12" ht="15.75" thickBot="1"/>
    <row r="247" spans="1:12" ht="19.5" thickBot="1">
      <c r="A247" s="146" t="s">
        <v>216</v>
      </c>
      <c r="B247" s="147"/>
      <c r="C247" s="147"/>
      <c r="D247" s="147"/>
      <c r="E247" s="148"/>
      <c r="H247" s="113" t="s">
        <v>242</v>
      </c>
      <c r="I247" s="114" t="s">
        <v>218</v>
      </c>
      <c r="K247" s="93"/>
      <c r="L247" s="106" t="s">
        <v>51</v>
      </c>
    </row>
    <row r="248" spans="1:12" ht="19.5" thickBot="1">
      <c r="A248" s="149" t="s">
        <v>343</v>
      </c>
      <c r="B248" s="150"/>
      <c r="H248" s="116" t="s">
        <v>243</v>
      </c>
      <c r="I248" s="118">
        <v>2</v>
      </c>
      <c r="K248" s="107" t="s">
        <v>330</v>
      </c>
      <c r="L248" s="100" t="s">
        <v>233</v>
      </c>
    </row>
    <row r="249" spans="1:12" ht="18.75">
      <c r="A249" s="96" t="s">
        <v>205</v>
      </c>
      <c r="B249" s="97" t="s">
        <v>206</v>
      </c>
      <c r="C249" s="102" t="s">
        <v>214</v>
      </c>
      <c r="H249" s="116" t="s">
        <v>244</v>
      </c>
      <c r="I249" s="118">
        <v>0</v>
      </c>
    </row>
    <row r="250" spans="1:12" ht="18.75">
      <c r="A250" s="124" t="s">
        <v>344</v>
      </c>
      <c r="B250" s="99" t="s">
        <v>207</v>
      </c>
      <c r="C250" s="103">
        <v>1</v>
      </c>
      <c r="H250" s="116" t="s">
        <v>245</v>
      </c>
      <c r="I250" s="118">
        <v>1</v>
      </c>
    </row>
    <row r="251" spans="1:12" ht="18.75">
      <c r="A251" s="124" t="s">
        <v>345</v>
      </c>
      <c r="B251" s="99" t="s">
        <v>208</v>
      </c>
      <c r="C251" s="103">
        <v>0</v>
      </c>
      <c r="H251" s="116" t="s">
        <v>246</v>
      </c>
      <c r="I251" s="118">
        <v>0</v>
      </c>
    </row>
    <row r="252" spans="1:12" ht="18.75">
      <c r="A252" s="124" t="s">
        <v>346</v>
      </c>
      <c r="B252" s="99" t="s">
        <v>209</v>
      </c>
      <c r="C252" s="103">
        <v>3</v>
      </c>
      <c r="H252" s="116" t="s">
        <v>247</v>
      </c>
      <c r="I252" s="118">
        <v>1</v>
      </c>
      <c r="K252" s="107" t="s">
        <v>222</v>
      </c>
    </row>
    <row r="253" spans="1:12" ht="18.75">
      <c r="A253" s="124" t="s">
        <v>347</v>
      </c>
      <c r="B253" s="99" t="s">
        <v>210</v>
      </c>
      <c r="C253" s="103">
        <v>2</v>
      </c>
      <c r="H253" s="116" t="s">
        <v>248</v>
      </c>
      <c r="I253" s="118">
        <v>0</v>
      </c>
      <c r="K253" s="106" t="s">
        <v>218</v>
      </c>
      <c r="L253" s="100" t="s">
        <v>294</v>
      </c>
    </row>
    <row r="254" spans="1:12" ht="18.75">
      <c r="A254" s="124" t="s">
        <v>348</v>
      </c>
      <c r="B254" s="99" t="s">
        <v>211</v>
      </c>
      <c r="C254" s="103">
        <v>0</v>
      </c>
      <c r="H254" s="116" t="s">
        <v>249</v>
      </c>
      <c r="I254" s="118">
        <v>0</v>
      </c>
    </row>
    <row r="255" spans="1:12" ht="18.75">
      <c r="A255" s="124" t="s">
        <v>349</v>
      </c>
      <c r="B255" s="99" t="s">
        <v>212</v>
      </c>
      <c r="C255" s="103">
        <v>2</v>
      </c>
      <c r="H255" s="116" t="s">
        <v>250</v>
      </c>
      <c r="I255" s="118">
        <v>0</v>
      </c>
      <c r="K255" s="107" t="s">
        <v>224</v>
      </c>
    </row>
    <row r="256" spans="1:12" ht="18.75">
      <c r="A256" s="100"/>
      <c r="B256" s="101" t="s">
        <v>213</v>
      </c>
      <c r="C256" s="104">
        <f>SUM(C250:C255)</f>
        <v>8</v>
      </c>
      <c r="H256" s="116" t="s">
        <v>251</v>
      </c>
      <c r="I256" s="118">
        <v>0</v>
      </c>
      <c r="K256" s="106" t="s">
        <v>218</v>
      </c>
      <c r="L256" s="100" t="s">
        <v>294</v>
      </c>
    </row>
    <row r="257" spans="8:12" ht="18.75">
      <c r="H257" s="116" t="s">
        <v>252</v>
      </c>
      <c r="I257" s="118">
        <v>0</v>
      </c>
    </row>
    <row r="258" spans="8:12" ht="18.75">
      <c r="H258" s="116" t="s">
        <v>253</v>
      </c>
      <c r="I258" s="118">
        <v>0</v>
      </c>
      <c r="K258" s="107" t="s">
        <v>224</v>
      </c>
    </row>
    <row r="259" spans="8:12" ht="19.5" thickBot="1">
      <c r="H259" s="117" t="s">
        <v>254</v>
      </c>
      <c r="I259" s="119">
        <v>0</v>
      </c>
      <c r="K259" s="106" t="s">
        <v>237</v>
      </c>
      <c r="L259" s="125" t="s">
        <v>239</v>
      </c>
    </row>
    <row r="260" spans="8:12" ht="19.5" thickBot="1">
      <c r="H260" s="93"/>
      <c r="I260" s="119">
        <f>SUM(I248:I259)</f>
        <v>4</v>
      </c>
    </row>
    <row r="261" spans="8:12" ht="18.75">
      <c r="K261" s="107" t="s">
        <v>330</v>
      </c>
      <c r="L261" s="100"/>
    </row>
    <row r="262" spans="8:12" ht="18.75">
      <c r="K262" s="106" t="s">
        <v>218</v>
      </c>
      <c r="L262" s="100" t="s">
        <v>306</v>
      </c>
    </row>
    <row r="264" spans="8:12" ht="15.75">
      <c r="K264" s="108" t="s">
        <v>340</v>
      </c>
    </row>
    <row r="265" spans="8:12" ht="18.75">
      <c r="K265" s="106" t="s">
        <v>237</v>
      </c>
      <c r="L265" s="100" t="s">
        <v>292</v>
      </c>
    </row>
    <row r="267" spans="8:12" ht="18.75">
      <c r="K267" s="107" t="s">
        <v>281</v>
      </c>
      <c r="L267" s="106" t="s">
        <v>218</v>
      </c>
    </row>
    <row r="268" spans="8:12" ht="18.75">
      <c r="K268" s="107" t="s">
        <v>319</v>
      </c>
      <c r="L268" s="125">
        <v>1</v>
      </c>
    </row>
    <row r="269" spans="8:12" ht="18.75">
      <c r="K269" s="107" t="s">
        <v>287</v>
      </c>
      <c r="L269" s="125">
        <v>1</v>
      </c>
    </row>
    <row r="270" spans="8:12" ht="18.75">
      <c r="K270" s="107" t="s">
        <v>350</v>
      </c>
      <c r="L270" s="125">
        <v>1</v>
      </c>
    </row>
    <row r="271" spans="8:12" ht="18.75">
      <c r="K271" s="107" t="s">
        <v>342</v>
      </c>
      <c r="L271" s="125">
        <v>2</v>
      </c>
    </row>
    <row r="272" spans="8:12" ht="18.75">
      <c r="K272" s="107" t="s">
        <v>243</v>
      </c>
      <c r="L272" s="125">
        <v>5</v>
      </c>
    </row>
    <row r="273" spans="1:12" ht="18.75">
      <c r="K273" s="107" t="s">
        <v>94</v>
      </c>
      <c r="L273" s="125">
        <v>2</v>
      </c>
    </row>
    <row r="274" spans="1:12" ht="18.75">
      <c r="K274" s="107" t="s">
        <v>247</v>
      </c>
      <c r="L274" s="125">
        <v>3</v>
      </c>
    </row>
    <row r="275" spans="1:12" ht="18.75">
      <c r="K275" s="107" t="s">
        <v>244</v>
      </c>
      <c r="L275" s="125">
        <v>3</v>
      </c>
    </row>
    <row r="276" spans="1:12" ht="18.75">
      <c r="K276" s="107" t="s">
        <v>51</v>
      </c>
      <c r="L276" s="125" t="s">
        <v>351</v>
      </c>
    </row>
    <row r="280" spans="1:12" s="111" customFormat="1"/>
    <row r="283" spans="1:12" ht="15.75" thickBot="1"/>
    <row r="284" spans="1:12" ht="19.5" thickBot="1">
      <c r="A284" s="146" t="s">
        <v>216</v>
      </c>
      <c r="B284" s="147"/>
      <c r="C284" s="147"/>
      <c r="D284" s="147"/>
      <c r="E284" s="148"/>
      <c r="H284" s="113" t="s">
        <v>242</v>
      </c>
      <c r="I284" s="114" t="s">
        <v>218</v>
      </c>
      <c r="L284" s="106" t="s">
        <v>51</v>
      </c>
    </row>
    <row r="285" spans="1:12" ht="19.5" thickBot="1">
      <c r="A285" s="149" t="s">
        <v>352</v>
      </c>
      <c r="B285" s="150"/>
      <c r="H285" s="116" t="s">
        <v>243</v>
      </c>
      <c r="I285" s="118">
        <v>14</v>
      </c>
      <c r="K285" s="108" t="s">
        <v>330</v>
      </c>
      <c r="L285" s="100" t="s">
        <v>359</v>
      </c>
    </row>
    <row r="286" spans="1:12" ht="18.75">
      <c r="A286" s="96" t="s">
        <v>205</v>
      </c>
      <c r="B286" s="97" t="s">
        <v>206</v>
      </c>
      <c r="C286" s="102" t="s">
        <v>214</v>
      </c>
      <c r="H286" s="116" t="s">
        <v>244</v>
      </c>
      <c r="I286" s="118">
        <v>0</v>
      </c>
    </row>
    <row r="287" spans="1:12" ht="18.75">
      <c r="A287" s="124" t="s">
        <v>353</v>
      </c>
      <c r="B287" s="99" t="s">
        <v>207</v>
      </c>
      <c r="C287" s="103">
        <v>3</v>
      </c>
      <c r="H287" s="116" t="s">
        <v>245</v>
      </c>
      <c r="I287" s="118">
        <v>5</v>
      </c>
    </row>
    <row r="288" spans="1:12" ht="18.75">
      <c r="A288" s="124" t="s">
        <v>354</v>
      </c>
      <c r="B288" s="99" t="s">
        <v>208</v>
      </c>
      <c r="C288" s="103">
        <v>0</v>
      </c>
      <c r="H288" s="116" t="s">
        <v>246</v>
      </c>
      <c r="I288" s="118">
        <v>0</v>
      </c>
    </row>
    <row r="289" spans="1:12" ht="18.75">
      <c r="A289" s="124" t="s">
        <v>355</v>
      </c>
      <c r="B289" s="99" t="s">
        <v>209</v>
      </c>
      <c r="C289" s="103">
        <v>2</v>
      </c>
      <c r="H289" s="116" t="s">
        <v>247</v>
      </c>
      <c r="I289" s="118">
        <v>0</v>
      </c>
    </row>
    <row r="290" spans="1:12" ht="18.75">
      <c r="A290" s="124" t="s">
        <v>356</v>
      </c>
      <c r="B290" s="99" t="s">
        <v>210</v>
      </c>
      <c r="C290" s="103">
        <v>0</v>
      </c>
      <c r="H290" s="116" t="s">
        <v>248</v>
      </c>
      <c r="I290" s="118">
        <v>0</v>
      </c>
    </row>
    <row r="291" spans="1:12" ht="18.75">
      <c r="A291" s="124" t="s">
        <v>357</v>
      </c>
      <c r="B291" s="99" t="s">
        <v>211</v>
      </c>
      <c r="C291" s="103">
        <v>0</v>
      </c>
      <c r="H291" s="116" t="s">
        <v>249</v>
      </c>
      <c r="I291" s="118">
        <v>0</v>
      </c>
      <c r="K291" s="107" t="s">
        <v>222</v>
      </c>
    </row>
    <row r="292" spans="1:12" ht="18.75">
      <c r="A292" s="124" t="s">
        <v>358</v>
      </c>
      <c r="B292" s="99" t="s">
        <v>212</v>
      </c>
      <c r="C292" s="103">
        <v>9</v>
      </c>
      <c r="H292" s="116" t="s">
        <v>250</v>
      </c>
      <c r="I292" s="118">
        <v>0</v>
      </c>
      <c r="K292" s="106" t="s">
        <v>218</v>
      </c>
      <c r="L292" s="125" t="s">
        <v>331</v>
      </c>
    </row>
    <row r="293" spans="1:12" ht="18.75">
      <c r="A293" s="100"/>
      <c r="B293" s="101" t="s">
        <v>213</v>
      </c>
      <c r="C293" s="104">
        <f>SUM(C287:C292)</f>
        <v>14</v>
      </c>
      <c r="H293" s="116" t="s">
        <v>251</v>
      </c>
      <c r="I293" s="118">
        <v>0</v>
      </c>
      <c r="L293" s="125" t="s">
        <v>239</v>
      </c>
    </row>
    <row r="294" spans="1:12" ht="18.75">
      <c r="H294" s="116" t="s">
        <v>252</v>
      </c>
      <c r="I294" s="118">
        <v>0</v>
      </c>
    </row>
    <row r="295" spans="1:12" ht="18.75">
      <c r="H295" s="116" t="s">
        <v>253</v>
      </c>
      <c r="I295" s="118">
        <v>1</v>
      </c>
      <c r="K295" s="107" t="s">
        <v>229</v>
      </c>
    </row>
    <row r="296" spans="1:12" ht="19.5" thickBot="1">
      <c r="H296" s="117" t="s">
        <v>254</v>
      </c>
      <c r="I296" s="119">
        <v>0</v>
      </c>
      <c r="K296" s="106" t="s">
        <v>218</v>
      </c>
      <c r="L296" s="125" t="s">
        <v>318</v>
      </c>
    </row>
    <row r="297" spans="1:12" ht="19.5" thickBot="1">
      <c r="H297" s="93"/>
      <c r="I297" s="119">
        <f>SUM(I285:I296)</f>
        <v>20</v>
      </c>
    </row>
    <row r="298" spans="1:12" ht="15.75">
      <c r="K298" s="108" t="s">
        <v>330</v>
      </c>
    </row>
    <row r="299" spans="1:12" ht="18.75">
      <c r="K299" s="106" t="s">
        <v>218</v>
      </c>
      <c r="L299" s="125" t="s">
        <v>351</v>
      </c>
    </row>
    <row r="301" spans="1:12" ht="15.75">
      <c r="K301" s="108" t="s">
        <v>340</v>
      </c>
    </row>
    <row r="302" spans="1:12" ht="18.75">
      <c r="K302" s="106" t="s">
        <v>237</v>
      </c>
      <c r="L302" s="125" t="s">
        <v>290</v>
      </c>
    </row>
    <row r="304" spans="1:12" ht="15.75">
      <c r="K304" s="108" t="s">
        <v>360</v>
      </c>
    </row>
    <row r="305" spans="11:12" ht="18.75">
      <c r="K305" s="106" t="s">
        <v>218</v>
      </c>
      <c r="L305" s="125">
        <v>1</v>
      </c>
    </row>
    <row r="307" spans="11:12" ht="15.75">
      <c r="K307" s="108" t="s">
        <v>361</v>
      </c>
    </row>
    <row r="308" spans="11:12" ht="18.75">
      <c r="K308" s="106" t="s">
        <v>218</v>
      </c>
      <c r="L308" s="125" t="s">
        <v>362</v>
      </c>
    </row>
    <row r="311" spans="11:12" ht="18.75">
      <c r="K311" s="107" t="s">
        <v>281</v>
      </c>
      <c r="L311" s="106" t="s">
        <v>218</v>
      </c>
    </row>
    <row r="312" spans="11:12" ht="18.75">
      <c r="K312" s="107" t="s">
        <v>257</v>
      </c>
      <c r="L312" s="125">
        <v>1</v>
      </c>
    </row>
    <row r="313" spans="11:12" ht="18.75">
      <c r="K313" s="107" t="s">
        <v>287</v>
      </c>
      <c r="L313" s="125">
        <v>1</v>
      </c>
    </row>
    <row r="314" spans="11:12" ht="18.75">
      <c r="K314" s="107" t="s">
        <v>319</v>
      </c>
      <c r="L314" s="125">
        <v>4</v>
      </c>
    </row>
    <row r="315" spans="11:12" ht="18.75">
      <c r="K315" s="107" t="s">
        <v>243</v>
      </c>
      <c r="L315" s="125">
        <v>17</v>
      </c>
    </row>
    <row r="316" spans="11:12" ht="18.75">
      <c r="K316" s="107" t="s">
        <v>94</v>
      </c>
      <c r="L316" s="125">
        <v>5</v>
      </c>
    </row>
    <row r="317" spans="11:12" ht="18.75">
      <c r="K317" s="107" t="s">
        <v>247</v>
      </c>
      <c r="L317" s="125">
        <v>2</v>
      </c>
    </row>
    <row r="318" spans="11:12" ht="18.75">
      <c r="K318" s="107" t="s">
        <v>363</v>
      </c>
      <c r="L318" s="125">
        <v>1</v>
      </c>
    </row>
    <row r="319" spans="11:12" ht="18.75">
      <c r="K319" s="107"/>
      <c r="L319" s="125"/>
    </row>
    <row r="325" spans="1:12" s="111" customFormat="1"/>
    <row r="328" spans="1:12" ht="15.75" thickBot="1"/>
    <row r="329" spans="1:12" ht="19.5" thickBot="1">
      <c r="A329" s="146" t="s">
        <v>216</v>
      </c>
      <c r="B329" s="147"/>
      <c r="C329" s="147"/>
      <c r="D329" s="147"/>
      <c r="E329" s="148"/>
      <c r="H329" s="113" t="s">
        <v>242</v>
      </c>
      <c r="I329" s="114" t="s">
        <v>218</v>
      </c>
    </row>
    <row r="330" spans="1:12" ht="19.5" thickBot="1">
      <c r="A330" s="149" t="s">
        <v>364</v>
      </c>
      <c r="B330" s="150"/>
      <c r="H330" s="116" t="s">
        <v>243</v>
      </c>
      <c r="I330" s="118">
        <v>5</v>
      </c>
    </row>
    <row r="331" spans="1:12" ht="18.75">
      <c r="A331" s="96" t="s">
        <v>205</v>
      </c>
      <c r="B331" s="97" t="s">
        <v>206</v>
      </c>
      <c r="C331" s="102" t="s">
        <v>214</v>
      </c>
      <c r="H331" s="116" t="s">
        <v>244</v>
      </c>
      <c r="I331" s="118">
        <v>0</v>
      </c>
      <c r="K331" s="107" t="s">
        <v>371</v>
      </c>
    </row>
    <row r="332" spans="1:12" ht="18.75">
      <c r="A332" s="124" t="s">
        <v>365</v>
      </c>
      <c r="B332" s="99" t="s">
        <v>207</v>
      </c>
      <c r="C332" s="103">
        <v>5</v>
      </c>
      <c r="H332" s="116" t="s">
        <v>245</v>
      </c>
      <c r="I332" s="118">
        <v>3</v>
      </c>
      <c r="K332" s="106" t="s">
        <v>218</v>
      </c>
      <c r="L332" s="125" t="s">
        <v>318</v>
      </c>
    </row>
    <row r="333" spans="1:12" ht="18.75">
      <c r="A333" s="124" t="s">
        <v>366</v>
      </c>
      <c r="B333" s="99" t="s">
        <v>208</v>
      </c>
      <c r="C333" s="103">
        <v>1</v>
      </c>
      <c r="H333" s="116" t="s">
        <v>246</v>
      </c>
      <c r="I333" s="118">
        <v>0</v>
      </c>
    </row>
    <row r="334" spans="1:12" ht="18.75">
      <c r="A334" s="124" t="s">
        <v>367</v>
      </c>
      <c r="B334" s="99" t="s">
        <v>209</v>
      </c>
      <c r="C334" s="103">
        <v>0</v>
      </c>
      <c r="H334" s="116" t="s">
        <v>247</v>
      </c>
      <c r="I334" s="118">
        <v>0</v>
      </c>
      <c r="K334" s="107" t="s">
        <v>231</v>
      </c>
    </row>
    <row r="335" spans="1:12" ht="18.75">
      <c r="A335" s="124" t="s">
        <v>368</v>
      </c>
      <c r="B335" s="99" t="s">
        <v>210</v>
      </c>
      <c r="C335" s="103">
        <v>4</v>
      </c>
      <c r="H335" s="116" t="s">
        <v>248</v>
      </c>
      <c r="I335" s="118">
        <v>2</v>
      </c>
      <c r="K335" s="106" t="s">
        <v>218</v>
      </c>
      <c r="L335" s="125" t="s">
        <v>318</v>
      </c>
    </row>
    <row r="336" spans="1:12" ht="18.75">
      <c r="A336" s="124" t="s">
        <v>369</v>
      </c>
      <c r="B336" s="99" t="s">
        <v>211</v>
      </c>
      <c r="C336" s="103">
        <v>6</v>
      </c>
      <c r="H336" s="116" t="s">
        <v>249</v>
      </c>
      <c r="I336" s="118">
        <v>0</v>
      </c>
    </row>
    <row r="337" spans="1:12" ht="18.75">
      <c r="A337" s="124" t="s">
        <v>370</v>
      </c>
      <c r="B337" s="99" t="s">
        <v>212</v>
      </c>
      <c r="C337" s="103">
        <v>4</v>
      </c>
      <c r="H337" s="116" t="s">
        <v>250</v>
      </c>
      <c r="I337" s="118">
        <v>0</v>
      </c>
      <c r="K337" s="107" t="s">
        <v>224</v>
      </c>
    </row>
    <row r="338" spans="1:12" ht="18.75">
      <c r="A338" s="100"/>
      <c r="B338" s="101" t="s">
        <v>213</v>
      </c>
      <c r="C338" s="104">
        <f>SUM(C332:C337)</f>
        <v>20</v>
      </c>
      <c r="H338" s="116" t="s">
        <v>251</v>
      </c>
      <c r="I338" s="118">
        <v>0</v>
      </c>
      <c r="K338" s="106" t="s">
        <v>237</v>
      </c>
      <c r="L338" s="125" t="s">
        <v>239</v>
      </c>
    </row>
    <row r="339" spans="1:12" ht="18.75">
      <c r="H339" s="116" t="s">
        <v>252</v>
      </c>
      <c r="I339" s="118">
        <v>0</v>
      </c>
    </row>
    <row r="340" spans="1:12" ht="18.75">
      <c r="H340" s="116" t="s">
        <v>253</v>
      </c>
      <c r="I340" s="118">
        <v>0</v>
      </c>
      <c r="K340" s="107" t="s">
        <v>222</v>
      </c>
    </row>
    <row r="341" spans="1:12" ht="19.5" thickBot="1">
      <c r="H341" s="117" t="s">
        <v>254</v>
      </c>
      <c r="I341" s="119">
        <v>0</v>
      </c>
      <c r="K341" s="106" t="s">
        <v>218</v>
      </c>
      <c r="L341" s="125" t="s">
        <v>318</v>
      </c>
    </row>
    <row r="342" spans="1:12" ht="19.5" thickBot="1">
      <c r="H342" s="93"/>
      <c r="I342" s="119">
        <f>SUM(I330:I341)</f>
        <v>10</v>
      </c>
    </row>
    <row r="343" spans="1:12" ht="18.75">
      <c r="K343" s="107" t="s">
        <v>220</v>
      </c>
    </row>
    <row r="344" spans="1:12" ht="18.75">
      <c r="K344" s="106" t="s">
        <v>218</v>
      </c>
      <c r="L344" s="125" t="s">
        <v>318</v>
      </c>
    </row>
    <row r="348" spans="1:12" ht="18.75">
      <c r="K348" s="107" t="s">
        <v>281</v>
      </c>
      <c r="L348" s="106" t="s">
        <v>218</v>
      </c>
    </row>
    <row r="349" spans="1:12" ht="18.75">
      <c r="K349" s="107" t="s">
        <v>255</v>
      </c>
      <c r="L349" s="125">
        <v>3</v>
      </c>
    </row>
    <row r="350" spans="1:12" ht="18.75">
      <c r="K350" s="107" t="s">
        <v>256</v>
      </c>
      <c r="L350" s="125">
        <v>4</v>
      </c>
    </row>
    <row r="351" spans="1:12" ht="18.75">
      <c r="K351" s="107" t="s">
        <v>372</v>
      </c>
      <c r="L351" s="125">
        <v>1</v>
      </c>
    </row>
    <row r="352" spans="1:12" ht="18.75">
      <c r="K352" s="107" t="s">
        <v>350</v>
      </c>
      <c r="L352" s="125">
        <v>1</v>
      </c>
    </row>
    <row r="353" spans="1:12" ht="18.75">
      <c r="K353" s="107" t="s">
        <v>341</v>
      </c>
      <c r="L353" s="125">
        <v>2</v>
      </c>
    </row>
    <row r="354" spans="1:12" ht="18.75">
      <c r="K354" s="107" t="s">
        <v>319</v>
      </c>
      <c r="L354" s="125">
        <v>1</v>
      </c>
    </row>
    <row r="355" spans="1:12" ht="18.75">
      <c r="K355" s="107" t="s">
        <v>247</v>
      </c>
      <c r="L355" s="125">
        <v>1</v>
      </c>
    </row>
    <row r="356" spans="1:12" ht="18.75">
      <c r="K356" s="107" t="s">
        <v>244</v>
      </c>
      <c r="L356" s="125">
        <v>1</v>
      </c>
    </row>
    <row r="357" spans="1:12" ht="18.75">
      <c r="K357" s="107" t="s">
        <v>373</v>
      </c>
      <c r="L357" s="125">
        <v>5</v>
      </c>
    </row>
    <row r="363" spans="1:12" s="111" customFormat="1"/>
    <row r="366" spans="1:12" ht="15.75" thickBot="1"/>
    <row r="367" spans="1:12" ht="19.5" thickBot="1">
      <c r="A367" s="146" t="s">
        <v>216</v>
      </c>
      <c r="B367" s="147"/>
      <c r="C367" s="147"/>
      <c r="D367" s="147"/>
      <c r="E367" s="148"/>
      <c r="I367" s="106" t="s">
        <v>51</v>
      </c>
    </row>
    <row r="368" spans="1:12" ht="19.5" thickBot="1">
      <c r="A368" s="149" t="s">
        <v>374</v>
      </c>
      <c r="B368" s="150"/>
      <c r="H368" s="107" t="s">
        <v>330</v>
      </c>
      <c r="I368" s="100" t="s">
        <v>260</v>
      </c>
    </row>
    <row r="369" spans="1:9" ht="18.75">
      <c r="A369" s="96" t="s">
        <v>205</v>
      </c>
      <c r="B369" s="97" t="s">
        <v>206</v>
      </c>
      <c r="C369" s="102" t="s">
        <v>214</v>
      </c>
    </row>
    <row r="370" spans="1:9" ht="18.75">
      <c r="A370" s="124" t="s">
        <v>375</v>
      </c>
      <c r="B370" s="99" t="s">
        <v>207</v>
      </c>
      <c r="C370" s="103">
        <v>2</v>
      </c>
      <c r="H370" s="107" t="s">
        <v>330</v>
      </c>
    </row>
    <row r="371" spans="1:9" ht="18.75">
      <c r="A371" s="124" t="s">
        <v>376</v>
      </c>
      <c r="B371" s="99" t="s">
        <v>208</v>
      </c>
      <c r="C371" s="103">
        <v>0</v>
      </c>
      <c r="H371" s="106" t="s">
        <v>237</v>
      </c>
      <c r="I371" s="125" t="s">
        <v>291</v>
      </c>
    </row>
    <row r="372" spans="1:9" ht="18.75">
      <c r="A372" s="124" t="s">
        <v>377</v>
      </c>
      <c r="B372" s="99" t="s">
        <v>209</v>
      </c>
      <c r="C372" s="103">
        <v>0</v>
      </c>
    </row>
    <row r="373" spans="1:9" ht="18.75">
      <c r="A373" s="124" t="s">
        <v>378</v>
      </c>
      <c r="B373" s="99" t="s">
        <v>210</v>
      </c>
      <c r="C373" s="103">
        <v>0</v>
      </c>
      <c r="H373" s="107" t="s">
        <v>222</v>
      </c>
    </row>
    <row r="374" spans="1:9" ht="18.75">
      <c r="A374" s="124" t="s">
        <v>379</v>
      </c>
      <c r="B374" s="99" t="s">
        <v>211</v>
      </c>
      <c r="C374" s="103">
        <v>0</v>
      </c>
      <c r="H374" s="106" t="s">
        <v>237</v>
      </c>
      <c r="I374" s="125" t="s">
        <v>351</v>
      </c>
    </row>
    <row r="375" spans="1:9" ht="18.75">
      <c r="A375" s="124" t="s">
        <v>380</v>
      </c>
      <c r="B375" s="99" t="s">
        <v>212</v>
      </c>
      <c r="C375" s="103">
        <v>1</v>
      </c>
    </row>
    <row r="376" spans="1:9" ht="18.75">
      <c r="A376" s="100"/>
      <c r="B376" s="101" t="s">
        <v>213</v>
      </c>
      <c r="C376" s="104">
        <f>SUM(C370:C375)</f>
        <v>3</v>
      </c>
      <c r="H376" s="107" t="s">
        <v>224</v>
      </c>
    </row>
    <row r="377" spans="1:9" ht="18.75">
      <c r="H377" s="106" t="s">
        <v>237</v>
      </c>
      <c r="I377" s="125" t="s">
        <v>239</v>
      </c>
    </row>
    <row r="379" spans="1:9" ht="18.75">
      <c r="H379" s="107" t="s">
        <v>330</v>
      </c>
    </row>
    <row r="380" spans="1:9" ht="18.75">
      <c r="H380" s="106" t="s">
        <v>218</v>
      </c>
      <c r="I380" s="125" t="s">
        <v>351</v>
      </c>
    </row>
    <row r="382" spans="1:9" ht="18.75">
      <c r="H382" s="107" t="s">
        <v>340</v>
      </c>
    </row>
    <row r="383" spans="1:9" ht="18.75">
      <c r="H383" s="106" t="s">
        <v>218</v>
      </c>
      <c r="I383" s="125" t="s">
        <v>286</v>
      </c>
    </row>
    <row r="385" spans="8:9" ht="18.75">
      <c r="H385" s="107" t="s">
        <v>340</v>
      </c>
    </row>
    <row r="386" spans="8:9" ht="18.75">
      <c r="H386" s="106" t="s">
        <v>237</v>
      </c>
      <c r="I386" s="125" t="s">
        <v>381</v>
      </c>
    </row>
    <row r="389" spans="8:9" ht="18.75">
      <c r="H389" s="107" t="s">
        <v>281</v>
      </c>
      <c r="I389" s="106" t="s">
        <v>218</v>
      </c>
    </row>
    <row r="390" spans="8:9" ht="18.75">
      <c r="H390" s="107" t="s">
        <v>247</v>
      </c>
      <c r="I390" s="125">
        <v>2</v>
      </c>
    </row>
    <row r="391" spans="8:9" ht="18.75">
      <c r="H391" s="107" t="s">
        <v>244</v>
      </c>
      <c r="I391" s="125">
        <v>2</v>
      </c>
    </row>
    <row r="392" spans="8:9" ht="18.75">
      <c r="H392" s="107" t="s">
        <v>243</v>
      </c>
      <c r="I392" s="125">
        <v>12</v>
      </c>
    </row>
    <row r="398" spans="8:9" s="111" customFormat="1"/>
    <row r="400" spans="8:9" ht="15.75" thickBot="1"/>
    <row r="401" spans="1:9" ht="19.5" thickBot="1">
      <c r="A401" s="146" t="s">
        <v>216</v>
      </c>
      <c r="B401" s="147"/>
      <c r="C401" s="147"/>
      <c r="D401" s="147"/>
      <c r="E401" s="148"/>
      <c r="I401" s="106" t="s">
        <v>51</v>
      </c>
    </row>
    <row r="402" spans="1:9" ht="19.5" thickBot="1">
      <c r="A402" s="149" t="s">
        <v>382</v>
      </c>
      <c r="B402" s="150"/>
      <c r="H402" s="107" t="s">
        <v>330</v>
      </c>
      <c r="I402" s="100" t="s">
        <v>391</v>
      </c>
    </row>
    <row r="403" spans="1:9" ht="18.75">
      <c r="A403" s="96" t="s">
        <v>205</v>
      </c>
      <c r="B403" s="97" t="s">
        <v>206</v>
      </c>
      <c r="C403" s="102" t="s">
        <v>214</v>
      </c>
    </row>
    <row r="404" spans="1:9" ht="18.75">
      <c r="A404" s="124" t="s">
        <v>383</v>
      </c>
      <c r="B404" s="99" t="s">
        <v>207</v>
      </c>
      <c r="C404" s="103">
        <v>3</v>
      </c>
      <c r="H404" s="107" t="s">
        <v>219</v>
      </c>
    </row>
    <row r="405" spans="1:9" ht="18.75">
      <c r="A405" s="124" t="s">
        <v>384</v>
      </c>
      <c r="B405" s="99" t="s">
        <v>208</v>
      </c>
      <c r="C405" s="103">
        <v>2</v>
      </c>
      <c r="H405" s="106" t="s">
        <v>218</v>
      </c>
      <c r="I405" s="100" t="s">
        <v>318</v>
      </c>
    </row>
    <row r="406" spans="1:9" ht="18.75">
      <c r="A406" s="124" t="s">
        <v>385</v>
      </c>
      <c r="B406" s="99" t="s">
        <v>209</v>
      </c>
      <c r="C406" s="103">
        <v>0</v>
      </c>
    </row>
    <row r="407" spans="1:9" ht="18.75">
      <c r="A407" s="124" t="s">
        <v>386</v>
      </c>
      <c r="B407" s="99" t="s">
        <v>210</v>
      </c>
      <c r="C407" s="103">
        <v>1</v>
      </c>
      <c r="H407" s="107" t="s">
        <v>222</v>
      </c>
    </row>
    <row r="408" spans="1:9" ht="18.75">
      <c r="A408" s="124" t="s">
        <v>387</v>
      </c>
      <c r="B408" s="99" t="s">
        <v>211</v>
      </c>
      <c r="C408" s="103">
        <v>0</v>
      </c>
      <c r="H408" s="106" t="s">
        <v>237</v>
      </c>
      <c r="I408" s="100" t="s">
        <v>389</v>
      </c>
    </row>
    <row r="409" spans="1:9" ht="18.75">
      <c r="A409" s="124" t="s">
        <v>388</v>
      </c>
      <c r="B409" s="99" t="s">
        <v>212</v>
      </c>
      <c r="C409" s="103">
        <v>3</v>
      </c>
    </row>
    <row r="410" spans="1:9" ht="18.75">
      <c r="A410" s="100"/>
      <c r="B410" s="101" t="s">
        <v>213</v>
      </c>
      <c r="C410" s="104">
        <f>SUM(C404:C409)</f>
        <v>9</v>
      </c>
      <c r="H410" s="107" t="s">
        <v>222</v>
      </c>
    </row>
    <row r="411" spans="1:9" ht="18.75">
      <c r="H411" s="106" t="s">
        <v>218</v>
      </c>
      <c r="I411" s="100" t="s">
        <v>239</v>
      </c>
    </row>
    <row r="414" spans="1:9" ht="18.75">
      <c r="H414" s="107" t="s">
        <v>224</v>
      </c>
    </row>
    <row r="415" spans="1:9" ht="18.75">
      <c r="H415" s="106" t="s">
        <v>237</v>
      </c>
      <c r="I415" s="100" t="s">
        <v>390</v>
      </c>
    </row>
    <row r="417" spans="8:9" ht="18.75">
      <c r="H417" s="107" t="s">
        <v>225</v>
      </c>
    </row>
    <row r="418" spans="8:9" ht="18.75">
      <c r="H418" s="106" t="s">
        <v>218</v>
      </c>
      <c r="I418" s="100" t="s">
        <v>318</v>
      </c>
    </row>
    <row r="420" spans="8:9" ht="18.75">
      <c r="H420" s="107" t="s">
        <v>330</v>
      </c>
    </row>
    <row r="421" spans="8:9" ht="18.75">
      <c r="H421" s="106" t="s">
        <v>218</v>
      </c>
      <c r="I421" s="100" t="s">
        <v>290</v>
      </c>
    </row>
    <row r="423" spans="8:9" ht="18.75">
      <c r="H423" s="107" t="s">
        <v>340</v>
      </c>
    </row>
    <row r="424" spans="8:9" ht="18.75">
      <c r="H424" s="106" t="s">
        <v>237</v>
      </c>
      <c r="I424" s="100" t="s">
        <v>392</v>
      </c>
    </row>
    <row r="426" spans="8:9" ht="18.75">
      <c r="H426" s="107" t="s">
        <v>281</v>
      </c>
      <c r="I426" s="106" t="s">
        <v>218</v>
      </c>
    </row>
    <row r="427" spans="8:9" ht="18.75">
      <c r="H427" s="107" t="s">
        <v>263</v>
      </c>
      <c r="I427" s="125">
        <v>1</v>
      </c>
    </row>
    <row r="428" spans="8:9" ht="18.75">
      <c r="H428" s="107" t="s">
        <v>319</v>
      </c>
      <c r="I428" s="125">
        <v>5</v>
      </c>
    </row>
    <row r="429" spans="8:9" ht="18.75">
      <c r="H429" s="107" t="s">
        <v>287</v>
      </c>
      <c r="I429" s="125">
        <v>1</v>
      </c>
    </row>
    <row r="432" spans="8:9" s="111" customFormat="1"/>
    <row r="434" spans="1:9" ht="15.75" thickBot="1"/>
    <row r="435" spans="1:9" ht="19.5" thickBot="1">
      <c r="A435" s="146" t="s">
        <v>216</v>
      </c>
      <c r="B435" s="147"/>
      <c r="C435" s="147"/>
      <c r="D435" s="147"/>
      <c r="E435" s="148"/>
      <c r="I435" s="106" t="s">
        <v>51</v>
      </c>
    </row>
    <row r="436" spans="1:9" ht="19.5" thickBot="1">
      <c r="A436" s="149" t="s">
        <v>393</v>
      </c>
      <c r="B436" s="150"/>
      <c r="H436" s="107" t="s">
        <v>330</v>
      </c>
      <c r="I436" s="100" t="s">
        <v>331</v>
      </c>
    </row>
    <row r="437" spans="1:9" ht="18.75">
      <c r="A437" s="96" t="s">
        <v>205</v>
      </c>
      <c r="B437" s="97" t="s">
        <v>206</v>
      </c>
      <c r="C437" s="102" t="s">
        <v>214</v>
      </c>
    </row>
    <row r="438" spans="1:9" ht="18.75">
      <c r="A438" s="124" t="s">
        <v>394</v>
      </c>
      <c r="B438" s="99" t="s">
        <v>207</v>
      </c>
      <c r="C438" s="103">
        <v>0</v>
      </c>
    </row>
    <row r="439" spans="1:9" ht="18.75">
      <c r="A439" s="124" t="s">
        <v>395</v>
      </c>
      <c r="B439" s="99" t="s">
        <v>208</v>
      </c>
      <c r="C439" s="103">
        <v>0</v>
      </c>
      <c r="H439" s="107" t="s">
        <v>330</v>
      </c>
    </row>
    <row r="440" spans="1:9" ht="18.75">
      <c r="A440" s="124" t="s">
        <v>396</v>
      </c>
      <c r="B440" s="99" t="s">
        <v>209</v>
      </c>
      <c r="C440" s="103">
        <v>0</v>
      </c>
      <c r="H440" s="106" t="s">
        <v>237</v>
      </c>
      <c r="I440" s="100" t="s">
        <v>401</v>
      </c>
    </row>
    <row r="441" spans="1:9" ht="18.75">
      <c r="A441" s="124" t="s">
        <v>397</v>
      </c>
      <c r="B441" s="99" t="s">
        <v>210</v>
      </c>
      <c r="C441" s="103">
        <v>1</v>
      </c>
    </row>
    <row r="442" spans="1:9" ht="18.75">
      <c r="A442" s="124" t="s">
        <v>398</v>
      </c>
      <c r="B442" s="99" t="s">
        <v>211</v>
      </c>
      <c r="C442" s="103">
        <v>2</v>
      </c>
      <c r="H442" s="108" t="s">
        <v>340</v>
      </c>
    </row>
    <row r="443" spans="1:9" ht="18.75">
      <c r="A443" s="124" t="s">
        <v>399</v>
      </c>
      <c r="B443" s="99" t="s">
        <v>212</v>
      </c>
      <c r="C443" s="103">
        <v>2</v>
      </c>
      <c r="H443" s="106" t="s">
        <v>237</v>
      </c>
      <c r="I443" s="100" t="s">
        <v>292</v>
      </c>
    </row>
    <row r="444" spans="1:9" ht="18.75">
      <c r="A444" s="100"/>
      <c r="B444" s="101" t="s">
        <v>213</v>
      </c>
      <c r="C444" s="104">
        <f>SUM(C438:C443)</f>
        <v>5</v>
      </c>
    </row>
    <row r="445" spans="1:9" ht="18.75">
      <c r="H445" s="107" t="s">
        <v>224</v>
      </c>
    </row>
    <row r="446" spans="1:9" ht="18.75">
      <c r="I446" s="100" t="s">
        <v>400</v>
      </c>
    </row>
    <row r="447" spans="1:9" ht="21" customHeight="1"/>
    <row r="448" spans="1:9" ht="18.75">
      <c r="H448" s="107" t="s">
        <v>223</v>
      </c>
    </row>
    <row r="449" spans="1:9" ht="18.75">
      <c r="H449" s="106" t="s">
        <v>237</v>
      </c>
      <c r="I449" s="100" t="s">
        <v>402</v>
      </c>
    </row>
    <row r="451" spans="1:9" ht="18.75">
      <c r="H451" s="107" t="s">
        <v>281</v>
      </c>
      <c r="I451" s="106" t="s">
        <v>218</v>
      </c>
    </row>
    <row r="452" spans="1:9" ht="18.75">
      <c r="H452" s="107" t="s">
        <v>247</v>
      </c>
      <c r="I452" s="125">
        <v>2</v>
      </c>
    </row>
    <row r="453" spans="1:9" ht="18.75">
      <c r="H453" s="107" t="s">
        <v>257</v>
      </c>
      <c r="I453" s="125">
        <v>6</v>
      </c>
    </row>
    <row r="454" spans="1:9" ht="18.75">
      <c r="H454" s="107" t="s">
        <v>263</v>
      </c>
      <c r="I454" s="125">
        <v>2</v>
      </c>
    </row>
    <row r="455" spans="1:9" ht="18.75">
      <c r="H455" s="107" t="s">
        <v>287</v>
      </c>
      <c r="I455" s="125">
        <v>1</v>
      </c>
    </row>
    <row r="456" spans="1:9" ht="18.75">
      <c r="H456" s="107" t="s">
        <v>258</v>
      </c>
      <c r="I456" s="125">
        <v>1</v>
      </c>
    </row>
    <row r="459" spans="1:9" s="111" customFormat="1"/>
    <row r="461" spans="1:9" ht="15.75" thickBot="1"/>
    <row r="462" spans="1:9" ht="19.5" thickBot="1">
      <c r="A462" s="146" t="s">
        <v>216</v>
      </c>
      <c r="B462" s="147"/>
      <c r="C462" s="147"/>
      <c r="D462" s="147"/>
      <c r="E462" s="148"/>
      <c r="H462" s="93"/>
      <c r="I462" s="106" t="s">
        <v>51</v>
      </c>
    </row>
    <row r="463" spans="1:9" ht="19.5" thickBot="1">
      <c r="A463" s="149" t="s">
        <v>403</v>
      </c>
      <c r="B463" s="150"/>
      <c r="H463" s="107" t="s">
        <v>330</v>
      </c>
      <c r="I463" s="100" t="s">
        <v>289</v>
      </c>
    </row>
    <row r="464" spans="1:9" ht="18.75">
      <c r="A464" s="96" t="s">
        <v>205</v>
      </c>
      <c r="B464" s="97" t="s">
        <v>206</v>
      </c>
      <c r="C464" s="102" t="s">
        <v>214</v>
      </c>
    </row>
    <row r="465" spans="1:9" ht="18.75">
      <c r="A465" s="124" t="s">
        <v>404</v>
      </c>
      <c r="B465" s="99" t="s">
        <v>207</v>
      </c>
      <c r="C465" s="103">
        <v>0</v>
      </c>
      <c r="H465" s="105" t="s">
        <v>217</v>
      </c>
    </row>
    <row r="466" spans="1:9" ht="18.75">
      <c r="A466" s="124" t="s">
        <v>405</v>
      </c>
      <c r="B466" s="99" t="s">
        <v>208</v>
      </c>
      <c r="C466" s="103">
        <v>0</v>
      </c>
      <c r="H466" s="106" t="s">
        <v>218</v>
      </c>
      <c r="I466" s="125" t="s">
        <v>318</v>
      </c>
    </row>
    <row r="467" spans="1:9" ht="18.75">
      <c r="A467" s="124" t="s">
        <v>406</v>
      </c>
      <c r="B467" s="99" t="s">
        <v>209</v>
      </c>
      <c r="C467" s="103">
        <v>0</v>
      </c>
    </row>
    <row r="468" spans="1:9" ht="18.75">
      <c r="A468" s="124" t="s">
        <v>407</v>
      </c>
      <c r="B468" s="99" t="s">
        <v>210</v>
      </c>
      <c r="C468" s="103">
        <v>0</v>
      </c>
      <c r="H468" s="107" t="s">
        <v>223</v>
      </c>
    </row>
    <row r="469" spans="1:9" ht="18.75">
      <c r="A469" s="124" t="s">
        <v>408</v>
      </c>
      <c r="B469" s="99" t="s">
        <v>211</v>
      </c>
      <c r="C469" s="103">
        <v>2</v>
      </c>
      <c r="H469" s="106" t="s">
        <v>218</v>
      </c>
      <c r="I469" s="125" t="s">
        <v>318</v>
      </c>
    </row>
    <row r="470" spans="1:9" ht="18.75">
      <c r="A470" s="124" t="s">
        <v>409</v>
      </c>
      <c r="B470" s="99" t="s">
        <v>212</v>
      </c>
      <c r="C470" s="103">
        <v>5</v>
      </c>
    </row>
    <row r="471" spans="1:9" ht="18.75">
      <c r="A471" s="100"/>
      <c r="B471" s="101" t="s">
        <v>213</v>
      </c>
      <c r="C471" s="104">
        <f>SUM(C465:C470)</f>
        <v>7</v>
      </c>
      <c r="H471" s="107" t="s">
        <v>224</v>
      </c>
    </row>
    <row r="472" spans="1:9" ht="18.75">
      <c r="H472" s="106" t="s">
        <v>218</v>
      </c>
      <c r="I472" s="125" t="s">
        <v>318</v>
      </c>
    </row>
    <row r="474" spans="1:9" ht="18.75">
      <c r="H474" s="107" t="s">
        <v>224</v>
      </c>
    </row>
    <row r="475" spans="1:9" ht="18.75">
      <c r="H475" s="106" t="s">
        <v>237</v>
      </c>
      <c r="I475" s="100" t="s">
        <v>292</v>
      </c>
    </row>
    <row r="477" spans="1:9" ht="18.75">
      <c r="H477" s="107" t="s">
        <v>227</v>
      </c>
    </row>
    <row r="478" spans="1:9" ht="18.75">
      <c r="H478" s="106" t="s">
        <v>218</v>
      </c>
      <c r="I478" s="125" t="s">
        <v>294</v>
      </c>
    </row>
    <row r="480" spans="1:9" ht="18.75">
      <c r="H480" s="107" t="s">
        <v>228</v>
      </c>
    </row>
    <row r="481" spans="8:9" ht="18.75">
      <c r="H481" s="106" t="s">
        <v>218</v>
      </c>
      <c r="I481" s="125" t="s">
        <v>318</v>
      </c>
    </row>
    <row r="483" spans="8:9" ht="18.75">
      <c r="H483" s="107" t="s">
        <v>330</v>
      </c>
      <c r="I483" s="93"/>
    </row>
    <row r="484" spans="8:9" ht="18.75">
      <c r="H484" s="106" t="s">
        <v>237</v>
      </c>
      <c r="I484" s="100" t="s">
        <v>290</v>
      </c>
    </row>
    <row r="486" spans="8:9" ht="18.75">
      <c r="H486" s="107" t="s">
        <v>340</v>
      </c>
    </row>
    <row r="487" spans="8:9" ht="18.75">
      <c r="H487" s="106" t="s">
        <v>218</v>
      </c>
      <c r="I487" s="125" t="s">
        <v>318</v>
      </c>
    </row>
    <row r="489" spans="8:9" ht="18.75">
      <c r="H489" s="107" t="s">
        <v>340</v>
      </c>
    </row>
    <row r="490" spans="8:9" ht="18.75">
      <c r="H490" s="106" t="s">
        <v>237</v>
      </c>
      <c r="I490" s="100" t="s">
        <v>401</v>
      </c>
    </row>
    <row r="492" spans="8:9" ht="18.75">
      <c r="H492" s="107" t="s">
        <v>281</v>
      </c>
      <c r="I492" s="106" t="s">
        <v>218</v>
      </c>
    </row>
    <row r="493" spans="8:9" ht="18.75">
      <c r="H493" s="107" t="s">
        <v>247</v>
      </c>
      <c r="I493" s="125">
        <v>1</v>
      </c>
    </row>
    <row r="494" spans="8:9" ht="18.75">
      <c r="H494" s="107" t="s">
        <v>410</v>
      </c>
      <c r="I494" s="125">
        <v>2</v>
      </c>
    </row>
    <row r="495" spans="8:9" ht="18.75">
      <c r="H495" s="107" t="s">
        <v>243</v>
      </c>
      <c r="I495" s="125">
        <v>1</v>
      </c>
    </row>
    <row r="500" spans="1:9" s="111" customFormat="1"/>
    <row r="503" spans="1:9" ht="15.75" thickBot="1"/>
    <row r="504" spans="1:9" ht="19.5" thickBot="1">
      <c r="A504" s="146" t="s">
        <v>216</v>
      </c>
      <c r="B504" s="147"/>
      <c r="C504" s="147"/>
      <c r="D504" s="147"/>
      <c r="E504" s="148"/>
      <c r="H504" s="93"/>
      <c r="I504" s="106" t="s">
        <v>51</v>
      </c>
    </row>
    <row r="505" spans="1:9" ht="19.5" thickBot="1">
      <c r="A505" s="149" t="s">
        <v>411</v>
      </c>
      <c r="B505" s="150"/>
      <c r="H505" s="107" t="s">
        <v>330</v>
      </c>
      <c r="I505" s="100" t="s">
        <v>418</v>
      </c>
    </row>
    <row r="506" spans="1:9" ht="18.75">
      <c r="A506" s="96" t="s">
        <v>205</v>
      </c>
      <c r="B506" s="97" t="s">
        <v>206</v>
      </c>
      <c r="C506" s="102" t="s">
        <v>214</v>
      </c>
    </row>
    <row r="507" spans="1:9" ht="18.75">
      <c r="A507" s="124" t="s">
        <v>412</v>
      </c>
      <c r="B507" s="99" t="s">
        <v>207</v>
      </c>
      <c r="C507" s="103">
        <v>1</v>
      </c>
      <c r="H507" s="107" t="s">
        <v>223</v>
      </c>
    </row>
    <row r="508" spans="1:9" ht="18.75">
      <c r="A508" s="124" t="s">
        <v>413</v>
      </c>
      <c r="B508" s="99" t="s">
        <v>208</v>
      </c>
      <c r="C508" s="103">
        <v>8</v>
      </c>
      <c r="H508" s="106" t="s">
        <v>218</v>
      </c>
      <c r="I508" s="125" t="s">
        <v>318</v>
      </c>
    </row>
    <row r="509" spans="1:9" ht="18.75">
      <c r="A509" s="124" t="s">
        <v>414</v>
      </c>
      <c r="B509" s="99" t="s">
        <v>209</v>
      </c>
      <c r="C509" s="103">
        <v>0</v>
      </c>
    </row>
    <row r="510" spans="1:9" ht="18.75">
      <c r="A510" s="124" t="s">
        <v>415</v>
      </c>
      <c r="B510" s="99" t="s">
        <v>210</v>
      </c>
      <c r="C510" s="103">
        <v>0</v>
      </c>
      <c r="H510" s="107" t="s">
        <v>224</v>
      </c>
    </row>
    <row r="511" spans="1:9" ht="18.75">
      <c r="A511" s="124" t="s">
        <v>416</v>
      </c>
      <c r="B511" s="99" t="s">
        <v>211</v>
      </c>
      <c r="C511" s="103">
        <v>2</v>
      </c>
      <c r="H511" s="106" t="s">
        <v>218</v>
      </c>
      <c r="I511" s="125" t="s">
        <v>390</v>
      </c>
    </row>
    <row r="512" spans="1:9" ht="18.75">
      <c r="A512" s="124" t="s">
        <v>417</v>
      </c>
      <c r="B512" s="99" t="s">
        <v>212</v>
      </c>
      <c r="C512" s="103">
        <v>0</v>
      </c>
    </row>
    <row r="513" spans="1:9" ht="18.75">
      <c r="A513" s="100"/>
      <c r="B513" s="101" t="s">
        <v>213</v>
      </c>
      <c r="C513" s="104">
        <f>SUM(C507:C512)</f>
        <v>11</v>
      </c>
      <c r="H513" s="107" t="s">
        <v>224</v>
      </c>
    </row>
    <row r="514" spans="1:9" ht="18.75">
      <c r="H514" s="106" t="s">
        <v>237</v>
      </c>
      <c r="I514" s="100" t="s">
        <v>239</v>
      </c>
    </row>
    <row r="516" spans="1:9" ht="18.75">
      <c r="H516" s="107" t="s">
        <v>330</v>
      </c>
    </row>
    <row r="517" spans="1:9" ht="18.75">
      <c r="H517" s="106" t="s">
        <v>237</v>
      </c>
      <c r="I517" s="100" t="s">
        <v>292</v>
      </c>
    </row>
    <row r="519" spans="1:9" ht="18.75">
      <c r="H519" s="107" t="s">
        <v>340</v>
      </c>
    </row>
    <row r="520" spans="1:9" ht="18.75">
      <c r="H520" s="106" t="s">
        <v>237</v>
      </c>
      <c r="I520" s="100" t="s">
        <v>389</v>
      </c>
    </row>
    <row r="522" spans="1:9" ht="18.75">
      <c r="H522" s="107" t="s">
        <v>281</v>
      </c>
      <c r="I522" s="106" t="s">
        <v>218</v>
      </c>
    </row>
    <row r="523" spans="1:9" ht="18.75">
      <c r="H523" s="107" t="s">
        <v>319</v>
      </c>
      <c r="I523" s="125">
        <v>2</v>
      </c>
    </row>
    <row r="524" spans="1:9" ht="18.75">
      <c r="H524" s="107" t="s">
        <v>410</v>
      </c>
      <c r="I524" s="125">
        <v>2</v>
      </c>
    </row>
    <row r="525" spans="1:9" ht="18.75">
      <c r="H525" s="107" t="s">
        <v>350</v>
      </c>
      <c r="I525" s="125">
        <v>2</v>
      </c>
    </row>
    <row r="526" spans="1:9" ht="18.75">
      <c r="H526" s="107" t="s">
        <v>252</v>
      </c>
      <c r="I526" s="125">
        <v>1</v>
      </c>
    </row>
    <row r="527" spans="1:9" ht="18.75">
      <c r="H527" s="107" t="s">
        <v>410</v>
      </c>
      <c r="I527" s="125">
        <v>1</v>
      </c>
    </row>
    <row r="528" spans="1:9" ht="18.75">
      <c r="H528" s="107" t="s">
        <v>243</v>
      </c>
      <c r="I528" s="125">
        <v>2</v>
      </c>
    </row>
    <row r="529" spans="8:9" ht="18.75">
      <c r="H529" s="107" t="s">
        <v>247</v>
      </c>
      <c r="I529" s="125">
        <v>3</v>
      </c>
    </row>
    <row r="530" spans="8:9" ht="18.75">
      <c r="H530" s="107" t="s">
        <v>258</v>
      </c>
      <c r="I530" s="125">
        <v>3</v>
      </c>
    </row>
  </sheetData>
  <mergeCells count="33">
    <mergeCell ref="A463:B463"/>
    <mergeCell ref="A504:E504"/>
    <mergeCell ref="A505:B505"/>
    <mergeCell ref="A368:B368"/>
    <mergeCell ref="A401:E401"/>
    <mergeCell ref="A402:B402"/>
    <mergeCell ref="A435:E435"/>
    <mergeCell ref="A436:B436"/>
    <mergeCell ref="A462:E462"/>
    <mergeCell ref="A367:E367"/>
    <mergeCell ref="A175:B175"/>
    <mergeCell ref="A197:E197"/>
    <mergeCell ref="A198:B198"/>
    <mergeCell ref="A212:E212"/>
    <mergeCell ref="A213:B213"/>
    <mergeCell ref="A247:E247"/>
    <mergeCell ref="A248:B248"/>
    <mergeCell ref="A284:E284"/>
    <mergeCell ref="A285:B285"/>
    <mergeCell ref="A329:E329"/>
    <mergeCell ref="A330:B330"/>
    <mergeCell ref="A174:E174"/>
    <mergeCell ref="A59:E59"/>
    <mergeCell ref="A77:E77"/>
    <mergeCell ref="A1:E1"/>
    <mergeCell ref="A16:B16"/>
    <mergeCell ref="A17:E17"/>
    <mergeCell ref="A29:E29"/>
    <mergeCell ref="A111:E111"/>
    <mergeCell ref="A133:B133"/>
    <mergeCell ref="A132:E132"/>
    <mergeCell ref="A153:E153"/>
    <mergeCell ref="A154:B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482"/>
  <sheetViews>
    <sheetView topLeftCell="AZ1" zoomScale="85" zoomScaleNormal="85" workbookViewId="0">
      <selection activeCell="BF3" sqref="BF3"/>
    </sheetView>
  </sheetViews>
  <sheetFormatPr defaultRowHeight="15"/>
  <cols>
    <col min="6" max="6" width="9.28515625" customWidth="1"/>
    <col min="9" max="9" width="8.85546875" customWidth="1"/>
    <col min="10" max="10" width="27.7109375" bestFit="1" customWidth="1"/>
    <col min="11" max="11" width="8.140625" bestFit="1" customWidth="1"/>
    <col min="12" max="12" width="9.85546875" bestFit="1" customWidth="1"/>
    <col min="14" max="14" width="19.5703125" bestFit="1" customWidth="1"/>
    <col min="15" max="15" width="10.5703125" bestFit="1" customWidth="1"/>
    <col min="18" max="18" width="10.7109375" bestFit="1" customWidth="1"/>
    <col min="21" max="21" width="10.5703125" bestFit="1" customWidth="1"/>
    <col min="23" max="23" width="21.42578125" bestFit="1" customWidth="1"/>
    <col min="37" max="37" width="24.28515625" bestFit="1" customWidth="1"/>
    <col min="38" max="38" width="10.57031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3" width="12.28515625" bestFit="1" customWidth="1"/>
    <col min="54" max="54" width="10.85546875" bestFit="1" customWidth="1"/>
    <col min="55" max="55" width="20.140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2" max="62" width="34.7109375" bestFit="1" customWidth="1"/>
    <col min="65" max="65" width="20.140625" bestFit="1" customWidth="1"/>
  </cols>
  <sheetData>
    <row r="1" spans="1:65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35" t="s">
        <v>68</v>
      </c>
      <c r="R1" s="35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</row>
    <row r="2" spans="1:65">
      <c r="A2" s="48">
        <v>44593</v>
      </c>
      <c r="B2" s="60">
        <v>83.5</v>
      </c>
      <c r="C2" s="61">
        <v>181.5</v>
      </c>
      <c r="D2" s="62">
        <v>0</v>
      </c>
      <c r="E2" s="63">
        <v>0</v>
      </c>
      <c r="F2" s="55">
        <f>SUM(B2:E2)</f>
        <v>265</v>
      </c>
      <c r="G2" s="47">
        <v>481</v>
      </c>
      <c r="H2" s="47">
        <v>26</v>
      </c>
      <c r="I2" s="47"/>
      <c r="J2" s="88" t="s">
        <v>178</v>
      </c>
      <c r="K2" s="36">
        <v>3560</v>
      </c>
      <c r="L2" s="36">
        <v>178</v>
      </c>
      <c r="M2" s="47"/>
      <c r="N2" s="37" t="s">
        <v>128</v>
      </c>
      <c r="O2" s="36">
        <v>3560</v>
      </c>
      <c r="P2" s="47"/>
      <c r="Q2" s="80" t="s">
        <v>146</v>
      </c>
      <c r="R2" s="81">
        <v>30.5</v>
      </c>
      <c r="S2" s="47"/>
      <c r="T2">
        <v>13</v>
      </c>
      <c r="U2" s="58">
        <v>30.5</v>
      </c>
      <c r="V2" s="47"/>
      <c r="W2" s="88" t="s">
        <v>178</v>
      </c>
      <c r="X2" s="78">
        <v>1</v>
      </c>
      <c r="Y2" s="78">
        <v>2</v>
      </c>
      <c r="Z2" s="78">
        <v>3</v>
      </c>
      <c r="AA2" s="78">
        <v>7</v>
      </c>
      <c r="AB2" s="78">
        <v>16</v>
      </c>
      <c r="AC2" s="78">
        <v>15</v>
      </c>
      <c r="AD2" s="78">
        <v>30</v>
      </c>
      <c r="AE2" s="78">
        <v>35</v>
      </c>
      <c r="AF2" s="78">
        <v>39</v>
      </c>
      <c r="AG2" s="78">
        <v>26</v>
      </c>
      <c r="AH2" s="78">
        <v>4</v>
      </c>
      <c r="AI2" s="72">
        <f>SUM(X2:AH2)</f>
        <v>178</v>
      </c>
      <c r="AK2" s="49" t="s">
        <v>111</v>
      </c>
      <c r="AL2" s="64">
        <f>SUM(AX31)</f>
        <v>499.02</v>
      </c>
      <c r="AM2" s="47"/>
      <c r="AN2" s="47" t="s">
        <v>120</v>
      </c>
      <c r="AO2" s="58">
        <v>640</v>
      </c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27.02</v>
      </c>
      <c r="AY2" s="77">
        <v>206.33</v>
      </c>
      <c r="AZ2" s="77">
        <v>29.52</v>
      </c>
      <c r="BA2" s="77">
        <v>150.30000000000001</v>
      </c>
      <c r="BB2" s="77">
        <v>76.3</v>
      </c>
      <c r="BC2" s="77">
        <v>23</v>
      </c>
      <c r="BD2" s="77">
        <v>63.82</v>
      </c>
      <c r="BE2" s="77">
        <v>68.94</v>
      </c>
      <c r="BF2" s="74">
        <v>50.16</v>
      </c>
      <c r="BG2" s="77">
        <v>420</v>
      </c>
      <c r="BH2" s="77"/>
      <c r="BI2" s="77"/>
      <c r="BJ2" s="77"/>
      <c r="BK2" s="77"/>
      <c r="BL2" s="77"/>
      <c r="BM2" s="77"/>
    </row>
    <row r="3" spans="1:65">
      <c r="A3" s="48">
        <v>44594</v>
      </c>
      <c r="B3" s="60">
        <v>120</v>
      </c>
      <c r="C3" s="61">
        <v>101.5</v>
      </c>
      <c r="D3" s="62">
        <v>0</v>
      </c>
      <c r="E3" s="63">
        <v>0</v>
      </c>
      <c r="F3" s="55">
        <f t="shared" ref="F3:F29" si="0">SUM(B3:E3)</f>
        <v>221.5</v>
      </c>
      <c r="G3" s="47"/>
      <c r="H3" s="47"/>
      <c r="I3" s="47"/>
      <c r="J3" s="88" t="s">
        <v>180</v>
      </c>
      <c r="K3" s="36">
        <v>870</v>
      </c>
      <c r="L3" s="36">
        <v>44</v>
      </c>
      <c r="M3" s="47"/>
      <c r="N3" s="37" t="s">
        <v>129</v>
      </c>
      <c r="O3" s="36">
        <v>870</v>
      </c>
      <c r="P3" s="47"/>
      <c r="Q3" s="80" t="s">
        <v>69</v>
      </c>
      <c r="R3" s="81">
        <v>17.5</v>
      </c>
      <c r="S3" s="47"/>
      <c r="T3" s="47">
        <v>14</v>
      </c>
      <c r="U3" s="58">
        <v>102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0</v>
      </c>
      <c r="AB3" s="78">
        <v>4</v>
      </c>
      <c r="AC3" s="78">
        <v>3</v>
      </c>
      <c r="AD3" s="78">
        <v>10</v>
      </c>
      <c r="AE3" s="78">
        <v>10</v>
      </c>
      <c r="AF3" s="78">
        <v>8</v>
      </c>
      <c r="AG3" s="78">
        <v>6</v>
      </c>
      <c r="AH3" s="78">
        <v>3</v>
      </c>
      <c r="AI3" s="72">
        <f>SUM(X3:AH3)</f>
        <v>44</v>
      </c>
      <c r="AK3" s="49" t="s">
        <v>108</v>
      </c>
      <c r="AL3" s="64">
        <f>SUM(AY31)</f>
        <v>206.33</v>
      </c>
      <c r="AM3" s="47"/>
      <c r="AN3" s="47" t="s">
        <v>121</v>
      </c>
      <c r="AO3" s="58">
        <v>560</v>
      </c>
      <c r="AQ3" s="76" t="s">
        <v>111</v>
      </c>
      <c r="AR3" s="64">
        <f>SUM(AX31)</f>
        <v>499.02</v>
      </c>
      <c r="AS3" s="47"/>
      <c r="AT3" s="47"/>
      <c r="AU3" s="47"/>
      <c r="AV3" s="47"/>
      <c r="AW3" s="47"/>
      <c r="AX3" s="77">
        <v>10.49</v>
      </c>
      <c r="AY3" s="77"/>
      <c r="AZ3" s="77">
        <v>14.58</v>
      </c>
      <c r="BA3" s="77"/>
      <c r="BB3" s="77"/>
      <c r="BC3" s="77">
        <v>33</v>
      </c>
      <c r="BD3" s="77">
        <v>2</v>
      </c>
      <c r="BE3" s="77"/>
      <c r="BF3" s="77">
        <v>111.51</v>
      </c>
      <c r="BG3" s="77"/>
      <c r="BH3" s="77"/>
      <c r="BI3" s="77"/>
      <c r="BJ3" s="77"/>
      <c r="BK3" s="77"/>
      <c r="BL3" s="77"/>
      <c r="BM3" s="77"/>
    </row>
    <row r="4" spans="1:65">
      <c r="A4" s="48">
        <v>44595</v>
      </c>
      <c r="B4" s="60">
        <v>213.5</v>
      </c>
      <c r="C4" s="61">
        <v>128.5</v>
      </c>
      <c r="D4" s="62">
        <v>0</v>
      </c>
      <c r="E4" s="63">
        <v>0</v>
      </c>
      <c r="F4" s="55">
        <f t="shared" si="0"/>
        <v>342</v>
      </c>
      <c r="G4" s="47"/>
      <c r="H4" s="47"/>
      <c r="I4" s="47"/>
      <c r="J4" s="37" t="s">
        <v>130</v>
      </c>
      <c r="K4" s="36">
        <v>576</v>
      </c>
      <c r="L4" s="36">
        <v>122</v>
      </c>
      <c r="M4" s="47"/>
      <c r="N4" s="37" t="s">
        <v>130</v>
      </c>
      <c r="O4" s="36">
        <v>576</v>
      </c>
      <c r="P4" s="47"/>
      <c r="Q4" s="80" t="s">
        <v>69</v>
      </c>
      <c r="R4" s="81">
        <v>1.5</v>
      </c>
      <c r="S4" s="47"/>
      <c r="T4" s="47">
        <v>15</v>
      </c>
      <c r="U4" s="58">
        <v>255</v>
      </c>
      <c r="V4" s="47"/>
      <c r="W4" s="88" t="s">
        <v>177</v>
      </c>
      <c r="X4" s="78">
        <v>1</v>
      </c>
      <c r="Y4" s="78">
        <v>0</v>
      </c>
      <c r="Z4" s="78">
        <v>3</v>
      </c>
      <c r="AA4" s="78">
        <v>9</v>
      </c>
      <c r="AB4" s="78">
        <v>5</v>
      </c>
      <c r="AC4" s="78">
        <v>5</v>
      </c>
      <c r="AD4" s="78">
        <v>21</v>
      </c>
      <c r="AE4" s="78">
        <v>16</v>
      </c>
      <c r="AF4" s="78">
        <v>26</v>
      </c>
      <c r="AG4" s="78">
        <v>31</v>
      </c>
      <c r="AH4" s="78">
        <v>5</v>
      </c>
      <c r="AI4" s="72">
        <f>SUM(X4:AH4)</f>
        <v>122</v>
      </c>
      <c r="AK4" s="49" t="s">
        <v>94</v>
      </c>
      <c r="AL4" s="50">
        <f>SUM(AZ31)</f>
        <v>135.76</v>
      </c>
      <c r="AM4" s="47"/>
      <c r="AN4" s="47" t="s">
        <v>122</v>
      </c>
      <c r="AO4" s="58">
        <v>480</v>
      </c>
      <c r="AQ4" s="76" t="s">
        <v>127</v>
      </c>
      <c r="AR4" s="64">
        <f>SUM(AY31)</f>
        <v>206.33</v>
      </c>
      <c r="AS4" s="47"/>
      <c r="AT4" s="47"/>
      <c r="AU4" s="47"/>
      <c r="AV4" s="47"/>
      <c r="AW4" s="47"/>
      <c r="AX4" s="77">
        <v>28.24</v>
      </c>
      <c r="AY4" s="77"/>
      <c r="AZ4" s="77">
        <v>27.5</v>
      </c>
      <c r="BA4" s="77"/>
      <c r="BB4" s="77"/>
      <c r="BC4" s="77">
        <v>23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</row>
    <row r="5" spans="1:65">
      <c r="A5" s="48">
        <v>44596</v>
      </c>
      <c r="B5" s="60">
        <v>289</v>
      </c>
      <c r="C5" s="61">
        <v>167.5</v>
      </c>
      <c r="D5" s="62">
        <v>0</v>
      </c>
      <c r="E5" s="63">
        <v>0</v>
      </c>
      <c r="F5" s="55">
        <f t="shared" si="0"/>
        <v>456.5</v>
      </c>
      <c r="G5" s="47"/>
      <c r="H5" s="47"/>
      <c r="I5" s="47"/>
      <c r="J5" s="37" t="s">
        <v>60</v>
      </c>
      <c r="K5" s="36">
        <v>510</v>
      </c>
      <c r="L5" s="36">
        <v>170</v>
      </c>
      <c r="M5" s="47"/>
      <c r="N5" s="37" t="s">
        <v>60</v>
      </c>
      <c r="O5" s="36">
        <v>510</v>
      </c>
      <c r="P5" s="47"/>
      <c r="Q5" s="80" t="s">
        <v>69</v>
      </c>
      <c r="R5" s="81">
        <v>4.5</v>
      </c>
      <c r="S5" s="47"/>
      <c r="T5" s="47">
        <v>16</v>
      </c>
      <c r="U5" s="58">
        <v>381</v>
      </c>
      <c r="V5" s="47"/>
      <c r="W5" s="80" t="s">
        <v>60</v>
      </c>
      <c r="X5" s="78">
        <v>0</v>
      </c>
      <c r="Y5" s="78">
        <v>2</v>
      </c>
      <c r="Z5" s="78">
        <v>7</v>
      </c>
      <c r="AA5" s="78">
        <v>11</v>
      </c>
      <c r="AB5" s="78">
        <v>13</v>
      </c>
      <c r="AC5" s="78">
        <v>24</v>
      </c>
      <c r="AD5" s="78">
        <v>32</v>
      </c>
      <c r="AE5" s="78">
        <v>24</v>
      </c>
      <c r="AF5" s="78">
        <v>26</v>
      </c>
      <c r="AG5" s="78">
        <v>28</v>
      </c>
      <c r="AH5" s="78">
        <v>3</v>
      </c>
      <c r="AI5" s="72">
        <f>SUM(X5:AH5)</f>
        <v>170</v>
      </c>
      <c r="AK5" s="49" t="s">
        <v>95</v>
      </c>
      <c r="AL5" s="50">
        <f>SUM(BA31)</f>
        <v>150.30000000000001</v>
      </c>
      <c r="AM5" s="47"/>
      <c r="AN5" s="47" t="s">
        <v>123</v>
      </c>
      <c r="AO5" s="58">
        <v>320</v>
      </c>
      <c r="AQ5" s="76" t="s">
        <v>94</v>
      </c>
      <c r="AR5" s="64">
        <f>SUM(AZ31)</f>
        <v>135.76</v>
      </c>
      <c r="AS5" s="47"/>
      <c r="AT5" s="47"/>
      <c r="AU5" s="47"/>
      <c r="AV5" s="47"/>
      <c r="AW5" s="47"/>
      <c r="AX5" s="77">
        <v>39.46</v>
      </c>
      <c r="AY5" s="77"/>
      <c r="AZ5" s="77">
        <v>27.91</v>
      </c>
      <c r="BA5" s="77"/>
      <c r="BB5" s="77"/>
      <c r="BC5" s="77">
        <v>23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</row>
    <row r="6" spans="1:65">
      <c r="A6" s="48">
        <v>44597</v>
      </c>
      <c r="B6" s="60">
        <v>274</v>
      </c>
      <c r="C6" s="61">
        <v>262.5</v>
      </c>
      <c r="D6" s="62">
        <v>0</v>
      </c>
      <c r="E6" s="63">
        <v>0</v>
      </c>
      <c r="F6" s="55">
        <f t="shared" si="0"/>
        <v>536.5</v>
      </c>
      <c r="G6" s="47"/>
      <c r="H6" s="47"/>
      <c r="I6" s="47"/>
      <c r="J6" s="88" t="s">
        <v>181</v>
      </c>
      <c r="K6" s="36">
        <v>475</v>
      </c>
      <c r="L6" s="36">
        <v>19</v>
      </c>
      <c r="M6" s="47"/>
      <c r="N6" s="37" t="s">
        <v>131</v>
      </c>
      <c r="O6" s="36">
        <v>475</v>
      </c>
      <c r="P6" s="47"/>
      <c r="Q6" s="80" t="s">
        <v>69</v>
      </c>
      <c r="R6" s="81">
        <v>8</v>
      </c>
      <c r="S6" s="47"/>
      <c r="T6" s="47">
        <v>17</v>
      </c>
      <c r="U6" s="58">
        <v>804.5</v>
      </c>
      <c r="V6" s="47"/>
      <c r="W6" s="88" t="s">
        <v>181</v>
      </c>
      <c r="X6" s="78">
        <v>0</v>
      </c>
      <c r="Y6" s="78">
        <v>0</v>
      </c>
      <c r="Z6" s="78">
        <v>2</v>
      </c>
      <c r="AA6" s="78">
        <v>1</v>
      </c>
      <c r="AB6" s="78">
        <v>1</v>
      </c>
      <c r="AC6" s="78">
        <v>0</v>
      </c>
      <c r="AD6" s="78">
        <v>1</v>
      </c>
      <c r="AE6" s="78">
        <v>5</v>
      </c>
      <c r="AF6" s="78">
        <v>4</v>
      </c>
      <c r="AG6" s="78">
        <v>3</v>
      </c>
      <c r="AH6" s="78">
        <v>2</v>
      </c>
      <c r="AI6" s="72">
        <f>SUM(X6:AH6)</f>
        <v>19</v>
      </c>
      <c r="AK6" s="49" t="s">
        <v>112</v>
      </c>
      <c r="AL6" s="64">
        <f>SUM(BB31)</f>
        <v>76.3</v>
      </c>
      <c r="AM6" s="47"/>
      <c r="AN6" s="47"/>
      <c r="AO6" s="47"/>
      <c r="AQ6" s="76" t="s">
        <v>95</v>
      </c>
      <c r="AR6" s="50">
        <f>SUM(BA31)</f>
        <v>150.30000000000001</v>
      </c>
      <c r="AS6" s="47"/>
      <c r="AT6" s="47"/>
      <c r="AU6" s="47"/>
      <c r="AV6" s="47"/>
      <c r="AW6" s="47"/>
      <c r="AX6" s="77">
        <v>71.73</v>
      </c>
      <c r="AY6" s="77"/>
      <c r="AZ6" s="77">
        <v>36.25</v>
      </c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</row>
    <row r="7" spans="1:65">
      <c r="A7" s="48">
        <v>44598</v>
      </c>
      <c r="B7" s="60">
        <v>329.5</v>
      </c>
      <c r="C7" s="61">
        <v>265</v>
      </c>
      <c r="D7" s="62">
        <v>0</v>
      </c>
      <c r="E7" s="63">
        <v>0</v>
      </c>
      <c r="F7" s="55">
        <f t="shared" si="0"/>
        <v>594.5</v>
      </c>
      <c r="G7" s="47"/>
      <c r="H7" s="47"/>
      <c r="I7" s="47"/>
      <c r="J7" s="37" t="s">
        <v>40</v>
      </c>
      <c r="K7" s="36">
        <v>375</v>
      </c>
      <c r="L7" s="36">
        <v>15</v>
      </c>
      <c r="M7" s="47"/>
      <c r="N7" s="47"/>
      <c r="O7" s="47"/>
      <c r="P7" s="47"/>
      <c r="Q7" s="80" t="s">
        <v>69</v>
      </c>
      <c r="R7" s="81">
        <v>21</v>
      </c>
      <c r="S7" s="47"/>
      <c r="T7" s="47">
        <v>18</v>
      </c>
      <c r="U7" s="58">
        <v>818.5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K7" s="49" t="s">
        <v>97</v>
      </c>
      <c r="AL7" s="50">
        <f>SUM(BC31)</f>
        <v>102</v>
      </c>
      <c r="AM7" s="47"/>
      <c r="AN7" s="47"/>
      <c r="AO7" s="47"/>
      <c r="AQ7" s="76" t="s">
        <v>112</v>
      </c>
      <c r="AR7" s="64">
        <f>SUM(BB31)</f>
        <v>76.3</v>
      </c>
      <c r="AS7" s="47"/>
      <c r="AT7" s="47"/>
      <c r="AU7" s="47"/>
      <c r="AV7" s="47"/>
      <c r="AW7" s="47"/>
      <c r="AX7" s="77">
        <v>61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</row>
    <row r="8" spans="1:65">
      <c r="A8" s="48">
        <v>44599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8" t="s">
        <v>168</v>
      </c>
      <c r="K8" s="36">
        <v>305</v>
      </c>
      <c r="L8" s="36">
        <v>61</v>
      </c>
      <c r="M8" s="47"/>
      <c r="N8" s="47"/>
      <c r="O8" s="47"/>
      <c r="P8" s="47"/>
      <c r="Q8" s="80" t="s">
        <v>69</v>
      </c>
      <c r="R8" s="81">
        <v>26.5</v>
      </c>
      <c r="S8" s="47"/>
      <c r="T8" s="47">
        <v>19</v>
      </c>
      <c r="U8" s="58">
        <v>1472.5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K8" s="49" t="s">
        <v>98</v>
      </c>
      <c r="AL8" s="50">
        <f>SUM(BD31)</f>
        <v>65.819999999999993</v>
      </c>
      <c r="AM8" s="47"/>
      <c r="AN8" s="47"/>
      <c r="AO8" s="47"/>
      <c r="AQ8" s="76" t="s">
        <v>97</v>
      </c>
      <c r="AR8" s="50">
        <f>SUM(BC31)</f>
        <v>102</v>
      </c>
      <c r="AS8" s="47"/>
      <c r="AT8" s="47"/>
      <c r="AU8" s="47"/>
      <c r="AV8" s="47"/>
      <c r="AW8" s="47"/>
      <c r="AX8" s="77">
        <v>36.82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</row>
    <row r="9" spans="1:65">
      <c r="A9" s="48">
        <v>44600</v>
      </c>
      <c r="B9" s="60">
        <v>118.5</v>
      </c>
      <c r="C9" s="61">
        <v>138.5</v>
      </c>
      <c r="D9" s="62">
        <v>0</v>
      </c>
      <c r="E9" s="63">
        <v>0</v>
      </c>
      <c r="F9" s="55">
        <f t="shared" si="0"/>
        <v>257</v>
      </c>
      <c r="G9" s="47"/>
      <c r="H9" s="47"/>
      <c r="I9" s="47"/>
      <c r="J9" s="37" t="s">
        <v>17</v>
      </c>
      <c r="K9" s="36">
        <v>259.5</v>
      </c>
      <c r="L9" s="36">
        <v>173</v>
      </c>
      <c r="M9" s="47"/>
      <c r="N9" s="47"/>
      <c r="O9" s="47"/>
      <c r="P9" s="47"/>
      <c r="Q9" s="80" t="s">
        <v>69</v>
      </c>
      <c r="R9" s="81">
        <v>23</v>
      </c>
      <c r="S9" s="47"/>
      <c r="T9" s="47">
        <v>20</v>
      </c>
      <c r="U9" s="58">
        <v>2059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9" t="s">
        <v>99</v>
      </c>
      <c r="AL9" s="50">
        <v>68.36</v>
      </c>
      <c r="AM9" s="47"/>
      <c r="AN9" s="47"/>
      <c r="AO9" s="47"/>
      <c r="AQ9" s="76" t="s">
        <v>98</v>
      </c>
      <c r="AR9" s="50">
        <f>SUM(BD31)</f>
        <v>65.819999999999993</v>
      </c>
      <c r="AS9" s="47"/>
      <c r="AT9" s="47"/>
      <c r="AU9" s="47"/>
      <c r="AV9" s="47"/>
      <c r="AW9" s="47"/>
      <c r="AX9" s="77">
        <v>11.64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</row>
    <row r="10" spans="1:65">
      <c r="A10" s="48">
        <v>44601</v>
      </c>
      <c r="B10" s="60">
        <v>143.5</v>
      </c>
      <c r="C10" s="61">
        <v>62</v>
      </c>
      <c r="D10" s="62">
        <v>0</v>
      </c>
      <c r="E10" s="63">
        <v>0</v>
      </c>
      <c r="F10" s="55">
        <f t="shared" si="0"/>
        <v>205.5</v>
      </c>
      <c r="G10" s="47"/>
      <c r="H10" s="47"/>
      <c r="I10" s="47"/>
      <c r="J10" s="37" t="s">
        <v>57</v>
      </c>
      <c r="K10" s="36">
        <v>252</v>
      </c>
      <c r="L10" s="36">
        <v>84</v>
      </c>
      <c r="M10" s="47"/>
      <c r="N10" s="47"/>
      <c r="O10" s="47"/>
      <c r="P10" s="47"/>
      <c r="Q10" s="80" t="s">
        <v>70</v>
      </c>
      <c r="R10" s="81">
        <v>45</v>
      </c>
      <c r="S10" s="47"/>
      <c r="T10" s="47">
        <v>21</v>
      </c>
      <c r="U10" s="58">
        <v>2209.5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K10" s="49" t="s">
        <v>113</v>
      </c>
      <c r="AL10" s="64">
        <f>SUM(BF31)</f>
        <v>161.67000000000002</v>
      </c>
      <c r="AM10" s="47"/>
      <c r="AN10" s="47"/>
      <c r="AO10" s="47"/>
      <c r="AQ10" s="76" t="s">
        <v>99</v>
      </c>
      <c r="AR10" s="50">
        <f>SUM(BE31)</f>
        <v>68.94</v>
      </c>
      <c r="AS10" s="47"/>
      <c r="AT10" s="47"/>
      <c r="AU10" s="47"/>
      <c r="AV10" s="47"/>
      <c r="AW10" s="47"/>
      <c r="AX10" s="77">
        <v>10.97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</row>
    <row r="11" spans="1:65">
      <c r="A11" s="48">
        <v>44602</v>
      </c>
      <c r="B11" s="60">
        <v>243</v>
      </c>
      <c r="C11" s="61">
        <v>162</v>
      </c>
      <c r="D11" s="62">
        <v>0</v>
      </c>
      <c r="E11" s="63">
        <v>0</v>
      </c>
      <c r="F11" s="55">
        <f t="shared" si="0"/>
        <v>405</v>
      </c>
      <c r="G11" s="47"/>
      <c r="H11" s="47"/>
      <c r="I11" s="47"/>
      <c r="J11" s="37" t="s">
        <v>55</v>
      </c>
      <c r="K11" s="36">
        <v>243</v>
      </c>
      <c r="L11" s="36">
        <v>81</v>
      </c>
      <c r="M11" s="47"/>
      <c r="N11" s="47"/>
      <c r="O11" s="47"/>
      <c r="P11" s="47"/>
      <c r="Q11" s="80" t="s">
        <v>70</v>
      </c>
      <c r="R11" s="81">
        <v>23</v>
      </c>
      <c r="S11" s="47"/>
      <c r="T11" s="47">
        <v>22</v>
      </c>
      <c r="U11" s="58">
        <v>1744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K11" s="49" t="s">
        <v>101</v>
      </c>
      <c r="AL11" s="50">
        <f>SUM(BG31)</f>
        <v>420</v>
      </c>
      <c r="AM11" s="47"/>
      <c r="AN11" s="47"/>
      <c r="AO11" s="47"/>
      <c r="AQ11" s="76" t="s">
        <v>113</v>
      </c>
      <c r="AR11" s="64">
        <f>SUM(BF31)</f>
        <v>161.67000000000002</v>
      </c>
      <c r="AS11" s="47"/>
      <c r="AT11" s="47"/>
      <c r="AU11" s="47"/>
      <c r="AV11" s="47"/>
      <c r="AW11" s="47"/>
      <c r="AX11" s="77">
        <v>14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</row>
    <row r="12" spans="1:65">
      <c r="A12" s="48">
        <v>44603</v>
      </c>
      <c r="B12" s="60">
        <v>71.5</v>
      </c>
      <c r="C12" s="61">
        <v>69.5</v>
      </c>
      <c r="D12" s="62">
        <v>0</v>
      </c>
      <c r="E12" s="63">
        <v>0</v>
      </c>
      <c r="F12" s="55">
        <f t="shared" si="0"/>
        <v>141</v>
      </c>
      <c r="G12" s="47"/>
      <c r="H12" s="47"/>
      <c r="I12" s="47"/>
      <c r="J12" s="88" t="s">
        <v>182</v>
      </c>
      <c r="K12" s="36">
        <v>232</v>
      </c>
      <c r="L12" s="36">
        <v>29</v>
      </c>
      <c r="M12" s="47"/>
      <c r="N12" s="47"/>
      <c r="O12" s="47"/>
      <c r="P12" s="47"/>
      <c r="Q12" s="80" t="s">
        <v>70</v>
      </c>
      <c r="R12" s="81">
        <v>29.5</v>
      </c>
      <c r="S12" s="47"/>
      <c r="T12" s="47">
        <v>23</v>
      </c>
      <c r="U12" s="58">
        <v>426.5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K12" s="49" t="s">
        <v>102</v>
      </c>
      <c r="AL12" s="50">
        <f>SUM(BH31)</f>
        <v>0</v>
      </c>
      <c r="AM12" s="47"/>
      <c r="AN12" s="47"/>
      <c r="AO12" s="47"/>
      <c r="AQ12" s="76" t="s">
        <v>101</v>
      </c>
      <c r="AR12" s="50">
        <f>SUM(BG31)</f>
        <v>420</v>
      </c>
      <c r="AS12" s="47"/>
      <c r="AT12" s="47"/>
      <c r="AU12" s="47"/>
      <c r="AV12" s="47"/>
      <c r="AW12" s="47"/>
      <c r="AX12" s="77">
        <v>28.87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</row>
    <row r="13" spans="1:65">
      <c r="A13" s="48">
        <v>44604</v>
      </c>
      <c r="B13" s="60">
        <v>307</v>
      </c>
      <c r="C13" s="61">
        <v>403.5</v>
      </c>
      <c r="D13" s="62">
        <v>0</v>
      </c>
      <c r="E13" s="63">
        <v>0</v>
      </c>
      <c r="F13" s="55">
        <f t="shared" si="0"/>
        <v>710.5</v>
      </c>
      <c r="G13" s="47"/>
      <c r="H13" s="47"/>
      <c r="I13" s="47"/>
      <c r="J13" s="37" t="s">
        <v>15</v>
      </c>
      <c r="K13" s="36">
        <v>201</v>
      </c>
      <c r="L13" s="36">
        <v>67</v>
      </c>
      <c r="M13" s="47"/>
      <c r="N13" s="47"/>
      <c r="O13" s="47"/>
      <c r="P13" s="47"/>
      <c r="Q13" s="80" t="s">
        <v>70</v>
      </c>
      <c r="R13" s="81">
        <v>31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K13" s="49" t="s">
        <v>103</v>
      </c>
      <c r="AL13" s="50">
        <v>0</v>
      </c>
      <c r="AM13" s="47"/>
      <c r="AN13" s="47"/>
      <c r="AO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53.05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</row>
    <row r="14" spans="1:65">
      <c r="A14" s="48">
        <v>44605</v>
      </c>
      <c r="B14" s="60">
        <v>182</v>
      </c>
      <c r="C14" s="61">
        <v>113</v>
      </c>
      <c r="D14" s="62">
        <v>0</v>
      </c>
      <c r="E14" s="63">
        <v>0</v>
      </c>
      <c r="F14" s="55">
        <f t="shared" si="0"/>
        <v>295</v>
      </c>
      <c r="G14" s="47"/>
      <c r="H14" s="47"/>
      <c r="I14" s="47"/>
      <c r="J14" s="37" t="s">
        <v>59</v>
      </c>
      <c r="K14" s="36">
        <v>171</v>
      </c>
      <c r="L14" s="36">
        <v>57</v>
      </c>
      <c r="M14" s="47"/>
      <c r="N14" s="47"/>
      <c r="O14" s="47"/>
      <c r="P14" s="47"/>
      <c r="Q14" s="80" t="s">
        <v>70</v>
      </c>
      <c r="R14" s="81">
        <v>7.5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K14" s="49" t="s">
        <v>114</v>
      </c>
      <c r="AL14" s="50">
        <v>0</v>
      </c>
      <c r="AM14" s="47"/>
      <c r="AN14" s="47"/>
      <c r="AO14" s="47"/>
      <c r="AQ14" s="76" t="s">
        <v>103</v>
      </c>
      <c r="AR14" s="50">
        <f>SUM(BI31)</f>
        <v>0</v>
      </c>
      <c r="AS14" s="47"/>
      <c r="AT14" s="47"/>
      <c r="AU14" s="47"/>
      <c r="AV14" s="47"/>
      <c r="AW14" s="47"/>
      <c r="AX14" s="77">
        <v>11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</row>
    <row r="15" spans="1:65">
      <c r="A15" s="48">
        <v>44606</v>
      </c>
      <c r="B15" s="60">
        <v>543.5</v>
      </c>
      <c r="C15" s="61">
        <v>273.5</v>
      </c>
      <c r="D15" s="62">
        <v>0</v>
      </c>
      <c r="E15" s="63">
        <v>0</v>
      </c>
      <c r="F15" s="55">
        <f t="shared" si="0"/>
        <v>817</v>
      </c>
      <c r="G15" s="47"/>
      <c r="H15" s="47"/>
      <c r="I15" s="47"/>
      <c r="J15" s="37" t="s">
        <v>9</v>
      </c>
      <c r="K15" s="36">
        <v>163.5</v>
      </c>
      <c r="L15" s="36">
        <v>109</v>
      </c>
      <c r="M15" s="47"/>
      <c r="N15" s="47"/>
      <c r="O15" s="47"/>
      <c r="P15" s="47"/>
      <c r="Q15" s="80" t="s">
        <v>70</v>
      </c>
      <c r="R15" s="81">
        <v>12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K15" s="49" t="s">
        <v>115</v>
      </c>
      <c r="AL15" s="50">
        <v>24</v>
      </c>
      <c r="AM15" s="47"/>
      <c r="AN15" s="47"/>
      <c r="AO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14.45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</row>
    <row r="16" spans="1:65">
      <c r="A16" s="48">
        <v>44607</v>
      </c>
      <c r="B16" s="60">
        <v>84.5</v>
      </c>
      <c r="C16" s="61">
        <v>295</v>
      </c>
      <c r="D16" s="62">
        <v>0</v>
      </c>
      <c r="E16" s="63">
        <v>0</v>
      </c>
      <c r="F16" s="55">
        <f t="shared" si="0"/>
        <v>379.5</v>
      </c>
      <c r="G16" s="47"/>
      <c r="H16" s="47"/>
      <c r="I16" s="47"/>
      <c r="J16" s="88" t="s">
        <v>183</v>
      </c>
      <c r="K16" s="36">
        <v>143</v>
      </c>
      <c r="L16" s="36">
        <v>7</v>
      </c>
      <c r="M16" s="47"/>
      <c r="N16" s="47"/>
      <c r="O16" s="47"/>
      <c r="P16" s="47"/>
      <c r="Q16" s="80" t="s">
        <v>70</v>
      </c>
      <c r="R16" s="81">
        <v>1.5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K16" s="49" t="s">
        <v>116</v>
      </c>
      <c r="AL16" s="50">
        <v>0</v>
      </c>
      <c r="AM16" s="47"/>
      <c r="AN16" s="47"/>
      <c r="AO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80.28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</row>
    <row r="17" spans="1:65">
      <c r="A17" s="48">
        <v>44608</v>
      </c>
      <c r="B17" s="60">
        <v>51.5</v>
      </c>
      <c r="C17" s="61">
        <v>130.5</v>
      </c>
      <c r="D17" s="62">
        <v>0</v>
      </c>
      <c r="E17" s="63">
        <v>0</v>
      </c>
      <c r="F17" s="55">
        <f t="shared" si="0"/>
        <v>182</v>
      </c>
      <c r="G17" s="47"/>
      <c r="H17" s="47"/>
      <c r="I17" s="47"/>
      <c r="J17" s="88" t="s">
        <v>184</v>
      </c>
      <c r="K17" s="36">
        <v>140</v>
      </c>
      <c r="L17" s="36">
        <v>7</v>
      </c>
      <c r="M17" s="47"/>
      <c r="N17" s="47"/>
      <c r="O17" s="47"/>
      <c r="P17" s="47"/>
      <c r="Q17" s="80" t="s">
        <v>70</v>
      </c>
      <c r="R17" s="81">
        <v>9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K17" s="49" t="s">
        <v>107</v>
      </c>
      <c r="AL17" s="50">
        <v>0</v>
      </c>
      <c r="AM17" s="47"/>
      <c r="AN17" s="47"/>
      <c r="AO17" s="47"/>
      <c r="AQ17" s="76" t="s">
        <v>116</v>
      </c>
      <c r="AR17" s="50">
        <f>SUM(BL31)</f>
        <v>0</v>
      </c>
      <c r="AS17" s="47"/>
      <c r="AT17" s="47"/>
      <c r="AU17" s="47"/>
      <c r="AV17" s="47"/>
      <c r="AW17" s="4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</row>
    <row r="18" spans="1:65">
      <c r="A18" s="48">
        <v>44609</v>
      </c>
      <c r="B18" s="60">
        <v>45.5</v>
      </c>
      <c r="C18" s="61">
        <v>109.5</v>
      </c>
      <c r="D18" s="62">
        <v>0</v>
      </c>
      <c r="E18" s="63">
        <v>0</v>
      </c>
      <c r="F18" s="55">
        <f t="shared" si="0"/>
        <v>155</v>
      </c>
      <c r="G18" s="47"/>
      <c r="H18" s="47"/>
      <c r="I18" s="47"/>
      <c r="J18" s="88" t="s">
        <v>169</v>
      </c>
      <c r="K18" s="36">
        <v>135</v>
      </c>
      <c r="L18" s="36">
        <v>9</v>
      </c>
      <c r="M18" s="47"/>
      <c r="N18" s="47"/>
      <c r="O18" s="47"/>
      <c r="P18" s="47"/>
      <c r="Q18" s="80" t="s">
        <v>70</v>
      </c>
      <c r="R18" s="81">
        <v>9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K18" s="49" t="s">
        <v>117</v>
      </c>
      <c r="AL18" s="50">
        <v>1232</v>
      </c>
      <c r="AM18" s="47"/>
      <c r="AN18" s="47"/>
      <c r="AO18" s="47"/>
      <c r="AQ18" s="76" t="s">
        <v>107</v>
      </c>
      <c r="AR18" s="50">
        <f>SUM(BM31)</f>
        <v>0</v>
      </c>
      <c r="AS18" s="47"/>
      <c r="AT18" s="47"/>
      <c r="AU18" s="47"/>
      <c r="AV18" s="47"/>
      <c r="AW18" s="4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1:65">
      <c r="A19" s="48">
        <v>44610</v>
      </c>
      <c r="B19" s="60">
        <v>208</v>
      </c>
      <c r="C19" s="61">
        <v>299.5</v>
      </c>
      <c r="D19" s="62">
        <v>0</v>
      </c>
      <c r="E19" s="63">
        <v>0</v>
      </c>
      <c r="F19" s="55">
        <f t="shared" si="0"/>
        <v>507.5</v>
      </c>
      <c r="G19" s="47"/>
      <c r="H19" s="47"/>
      <c r="I19" s="47"/>
      <c r="J19" s="37" t="s">
        <v>42</v>
      </c>
      <c r="K19" s="36">
        <v>120</v>
      </c>
      <c r="L19" s="36">
        <v>6</v>
      </c>
      <c r="M19" s="47"/>
      <c r="N19" s="47"/>
      <c r="O19" s="47"/>
      <c r="P19" s="47"/>
      <c r="Q19" s="80" t="s">
        <v>70</v>
      </c>
      <c r="R19" s="81">
        <v>3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K19" s="47"/>
      <c r="AL19" s="47"/>
      <c r="AM19" s="47"/>
      <c r="AN19" s="47"/>
      <c r="AO19" s="47"/>
      <c r="AQ19" s="76" t="s">
        <v>117</v>
      </c>
      <c r="AR19" s="50">
        <v>1232</v>
      </c>
      <c r="AS19" s="47"/>
      <c r="AT19" s="47"/>
      <c r="AU19" s="47"/>
      <c r="AV19" s="47"/>
      <c r="AW19" s="4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</row>
    <row r="20" spans="1:65">
      <c r="A20" s="48">
        <v>44611</v>
      </c>
      <c r="B20" s="60">
        <v>342</v>
      </c>
      <c r="C20" s="61">
        <v>593.5</v>
      </c>
      <c r="D20" s="62">
        <v>0</v>
      </c>
      <c r="E20" s="63">
        <v>0</v>
      </c>
      <c r="F20" s="55">
        <f t="shared" si="0"/>
        <v>935.5</v>
      </c>
      <c r="G20" s="47"/>
      <c r="H20" s="47"/>
      <c r="I20" s="47"/>
      <c r="J20" s="37" t="s">
        <v>133</v>
      </c>
      <c r="K20" s="36">
        <v>117</v>
      </c>
      <c r="L20" s="36">
        <v>40</v>
      </c>
      <c r="M20" s="47"/>
      <c r="N20" s="47"/>
      <c r="O20" s="47"/>
      <c r="P20" s="47"/>
      <c r="Q20" s="80" t="s">
        <v>70</v>
      </c>
      <c r="R20" s="81">
        <v>4.5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</row>
    <row r="21" spans="1:65">
      <c r="A21" s="48">
        <v>44612</v>
      </c>
      <c r="B21" s="60">
        <v>305</v>
      </c>
      <c r="C21" s="61">
        <v>161</v>
      </c>
      <c r="D21" s="62">
        <v>0</v>
      </c>
      <c r="E21" s="63">
        <v>0</v>
      </c>
      <c r="F21" s="55">
        <f t="shared" si="0"/>
        <v>466</v>
      </c>
      <c r="G21" s="47"/>
      <c r="H21" s="47"/>
      <c r="I21" s="47"/>
      <c r="J21" s="37" t="s">
        <v>41</v>
      </c>
      <c r="K21" s="36">
        <v>99</v>
      </c>
      <c r="L21" s="36">
        <v>66</v>
      </c>
      <c r="M21" s="47"/>
      <c r="N21" s="47"/>
      <c r="O21" s="47"/>
      <c r="P21" s="47"/>
      <c r="Q21" s="80" t="s">
        <v>70</v>
      </c>
      <c r="R21" s="81">
        <v>3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</row>
    <row r="22" spans="1:65">
      <c r="A22" s="48">
        <v>44613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37" t="s">
        <v>63</v>
      </c>
      <c r="K22" s="36">
        <v>96</v>
      </c>
      <c r="L22" s="36">
        <v>63</v>
      </c>
      <c r="M22" s="47"/>
      <c r="N22" s="47"/>
      <c r="O22" s="47"/>
      <c r="P22" s="47"/>
      <c r="Q22" s="80" t="s">
        <v>70</v>
      </c>
      <c r="R22" s="81">
        <v>37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</row>
    <row r="23" spans="1:65">
      <c r="A23" s="48">
        <v>44614</v>
      </c>
      <c r="B23" s="60">
        <v>207</v>
      </c>
      <c r="C23" s="61">
        <v>104.5</v>
      </c>
      <c r="D23" s="62">
        <v>0</v>
      </c>
      <c r="E23" s="63">
        <v>0</v>
      </c>
      <c r="F23" s="55">
        <f t="shared" si="0"/>
        <v>311.5</v>
      </c>
      <c r="G23" s="47"/>
      <c r="H23" s="47"/>
      <c r="I23" s="47"/>
      <c r="J23" s="37" t="s">
        <v>43</v>
      </c>
      <c r="K23" s="36">
        <v>78</v>
      </c>
      <c r="L23" s="36">
        <v>39</v>
      </c>
      <c r="M23" s="47"/>
      <c r="N23" s="47"/>
      <c r="O23" s="47"/>
      <c r="P23" s="47"/>
      <c r="Q23" s="80" t="s">
        <v>70</v>
      </c>
      <c r="R23" s="81">
        <v>6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</row>
    <row r="24" spans="1:65">
      <c r="A24" s="48">
        <v>44615</v>
      </c>
      <c r="B24" s="60">
        <v>115</v>
      </c>
      <c r="C24" s="61">
        <v>57</v>
      </c>
      <c r="D24" s="62">
        <v>0</v>
      </c>
      <c r="E24" s="63">
        <v>0</v>
      </c>
      <c r="F24" s="55">
        <f t="shared" si="0"/>
        <v>172</v>
      </c>
      <c r="G24" s="47"/>
      <c r="H24" s="47"/>
      <c r="I24" s="47"/>
      <c r="J24" s="37" t="s">
        <v>134</v>
      </c>
      <c r="K24" s="36">
        <v>72</v>
      </c>
      <c r="L24" s="36">
        <v>9</v>
      </c>
      <c r="M24" s="47"/>
      <c r="N24" s="47"/>
      <c r="O24" s="47"/>
      <c r="P24" s="47"/>
      <c r="Q24" s="80" t="s">
        <v>70</v>
      </c>
      <c r="R24" s="81">
        <v>22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</row>
    <row r="25" spans="1:65">
      <c r="A25" s="48">
        <v>44616</v>
      </c>
      <c r="B25" s="60">
        <v>39</v>
      </c>
      <c r="C25" s="61">
        <v>143</v>
      </c>
      <c r="D25" s="62">
        <v>0</v>
      </c>
      <c r="E25" s="63">
        <v>0</v>
      </c>
      <c r="F25" s="55">
        <f t="shared" si="0"/>
        <v>182</v>
      </c>
      <c r="G25" s="47"/>
      <c r="H25" s="47"/>
      <c r="I25" s="47"/>
      <c r="J25" s="37" t="s">
        <v>45</v>
      </c>
      <c r="K25" s="36">
        <v>66.5</v>
      </c>
      <c r="L25" s="36">
        <v>19</v>
      </c>
      <c r="M25" s="47"/>
      <c r="N25" s="47"/>
      <c r="O25" s="47"/>
      <c r="P25" s="47"/>
      <c r="Q25" s="80" t="s">
        <v>70</v>
      </c>
      <c r="R25" s="81">
        <v>12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48">
        <v>44617</v>
      </c>
      <c r="B26" s="60">
        <v>169.5</v>
      </c>
      <c r="C26" s="61">
        <v>254.5</v>
      </c>
      <c r="D26" s="62">
        <v>0</v>
      </c>
      <c r="E26" s="63">
        <v>0</v>
      </c>
      <c r="F26" s="55">
        <f t="shared" si="0"/>
        <v>424</v>
      </c>
      <c r="G26" s="47"/>
      <c r="H26" s="47"/>
      <c r="I26" s="47"/>
      <c r="J26" s="37" t="s">
        <v>13</v>
      </c>
      <c r="K26" s="36">
        <v>63</v>
      </c>
      <c r="L26" s="36">
        <v>18</v>
      </c>
      <c r="M26" s="47"/>
      <c r="N26" s="47"/>
      <c r="O26" s="47"/>
      <c r="P26" s="47"/>
      <c r="Q26" s="80" t="s">
        <v>71</v>
      </c>
      <c r="R26" s="81">
        <v>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48">
        <v>44618</v>
      </c>
      <c r="B27" s="60">
        <v>248.5</v>
      </c>
      <c r="C27" s="61">
        <v>213</v>
      </c>
      <c r="D27" s="62">
        <v>0</v>
      </c>
      <c r="E27" s="63">
        <v>0</v>
      </c>
      <c r="F27" s="55">
        <f t="shared" si="0"/>
        <v>461.5</v>
      </c>
      <c r="G27" s="47"/>
      <c r="H27" s="47"/>
      <c r="I27" s="47"/>
      <c r="J27" s="88" t="s">
        <v>176</v>
      </c>
      <c r="K27" s="36">
        <v>60</v>
      </c>
      <c r="L27" s="36">
        <v>3</v>
      </c>
      <c r="M27" s="47"/>
      <c r="N27" s="47"/>
      <c r="O27" s="47"/>
      <c r="P27" s="47"/>
      <c r="Q27" s="80" t="s">
        <v>71</v>
      </c>
      <c r="R27" s="81">
        <v>36.5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</row>
    <row r="28" spans="1:65">
      <c r="A28" s="48">
        <v>44619</v>
      </c>
      <c r="B28" s="60">
        <v>181.5</v>
      </c>
      <c r="C28" s="61">
        <v>162.5</v>
      </c>
      <c r="D28" s="62">
        <v>0</v>
      </c>
      <c r="E28" s="63">
        <v>0</v>
      </c>
      <c r="F28" s="55">
        <f t="shared" si="0"/>
        <v>344</v>
      </c>
      <c r="G28" s="47"/>
      <c r="H28" s="47"/>
      <c r="I28" s="47"/>
      <c r="J28" s="37" t="s">
        <v>135</v>
      </c>
      <c r="K28" s="36">
        <v>60</v>
      </c>
      <c r="L28" s="36">
        <v>3</v>
      </c>
      <c r="M28" s="47"/>
      <c r="N28" s="47"/>
      <c r="O28" s="47"/>
      <c r="P28" s="47"/>
      <c r="Q28" s="80" t="s">
        <v>71</v>
      </c>
      <c r="R28" s="81">
        <v>8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</row>
    <row r="29" spans="1:65">
      <c r="A29" s="48">
        <v>44620</v>
      </c>
      <c r="B29" s="60">
        <v>193.16</v>
      </c>
      <c r="C29" s="61">
        <v>261.33999999999997</v>
      </c>
      <c r="D29" s="62">
        <v>0</v>
      </c>
      <c r="E29" s="63">
        <v>0</v>
      </c>
      <c r="F29" s="55">
        <f t="shared" si="0"/>
        <v>454.5</v>
      </c>
      <c r="G29" s="47"/>
      <c r="H29" s="47"/>
      <c r="I29" s="47"/>
      <c r="J29" s="37" t="s">
        <v>136</v>
      </c>
      <c r="K29" s="36">
        <v>60</v>
      </c>
      <c r="L29" s="36">
        <v>2</v>
      </c>
      <c r="M29" s="47"/>
      <c r="N29" s="47"/>
      <c r="O29" s="47"/>
      <c r="P29" s="47"/>
      <c r="Q29" s="80" t="s">
        <v>71</v>
      </c>
      <c r="R29" s="81">
        <v>4.5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</row>
    <row r="30" spans="1:65">
      <c r="A30" s="48"/>
      <c r="B30" s="47"/>
      <c r="C30" s="47"/>
      <c r="D30" s="47"/>
      <c r="E30" s="47"/>
      <c r="F30" s="47"/>
      <c r="G30" s="47"/>
      <c r="H30" s="47"/>
      <c r="I30" s="47"/>
      <c r="J30" s="88" t="s">
        <v>174</v>
      </c>
      <c r="K30" s="36">
        <v>60</v>
      </c>
      <c r="L30" s="36">
        <v>6</v>
      </c>
      <c r="M30" s="47"/>
      <c r="N30" s="47"/>
      <c r="O30" s="47"/>
      <c r="P30" s="47"/>
      <c r="Q30" s="80" t="s">
        <v>71</v>
      </c>
      <c r="R30" s="81">
        <v>9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</row>
    <row r="31" spans="1:65" ht="18.75">
      <c r="A31" s="48"/>
      <c r="B31" s="47"/>
      <c r="C31" s="47"/>
      <c r="D31" s="47"/>
      <c r="E31" s="47"/>
      <c r="F31" s="47"/>
      <c r="G31" s="47"/>
      <c r="H31" s="47"/>
      <c r="I31" s="47"/>
      <c r="J31" s="37" t="s">
        <v>37</v>
      </c>
      <c r="K31" s="36">
        <v>55</v>
      </c>
      <c r="L31" s="36">
        <v>2</v>
      </c>
      <c r="M31" s="47"/>
      <c r="N31" s="47"/>
      <c r="O31" s="47"/>
      <c r="P31" s="47"/>
      <c r="Q31" s="80" t="s">
        <v>71</v>
      </c>
      <c r="R31" s="81">
        <v>20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M31" si="1">SUM(AX2:AX30)</f>
        <v>499.02</v>
      </c>
      <c r="AY31" s="75">
        <f t="shared" si="1"/>
        <v>206.33</v>
      </c>
      <c r="AZ31" s="75">
        <f t="shared" si="1"/>
        <v>135.76</v>
      </c>
      <c r="BA31" s="75">
        <f t="shared" si="1"/>
        <v>150.30000000000001</v>
      </c>
      <c r="BB31" s="75">
        <f t="shared" si="1"/>
        <v>76.3</v>
      </c>
      <c r="BC31" s="75">
        <f t="shared" si="1"/>
        <v>102</v>
      </c>
      <c r="BD31" s="75">
        <f t="shared" si="1"/>
        <v>65.819999999999993</v>
      </c>
      <c r="BE31" s="75">
        <f t="shared" si="1"/>
        <v>68.94</v>
      </c>
      <c r="BF31" s="75">
        <f t="shared" si="1"/>
        <v>161.67000000000002</v>
      </c>
      <c r="BG31" s="75">
        <f t="shared" si="1"/>
        <v>420</v>
      </c>
      <c r="BH31" s="75">
        <f t="shared" si="1"/>
        <v>0</v>
      </c>
      <c r="BI31" s="75">
        <f t="shared" si="1"/>
        <v>0</v>
      </c>
      <c r="BJ31" s="75">
        <f t="shared" si="1"/>
        <v>0</v>
      </c>
      <c r="BK31" s="75">
        <f t="shared" si="1"/>
        <v>0</v>
      </c>
      <c r="BL31" s="75">
        <f t="shared" si="1"/>
        <v>0</v>
      </c>
      <c r="BM31" s="75">
        <f t="shared" si="1"/>
        <v>0</v>
      </c>
    </row>
    <row r="32" spans="1:65">
      <c r="A32" s="48"/>
      <c r="B32" s="47"/>
      <c r="C32" s="47"/>
      <c r="D32" s="47"/>
      <c r="E32" s="47"/>
      <c r="F32" s="47"/>
      <c r="G32" s="47"/>
      <c r="H32" s="47"/>
      <c r="I32" s="47"/>
      <c r="J32" s="37" t="s">
        <v>18</v>
      </c>
      <c r="K32" s="36">
        <v>48</v>
      </c>
      <c r="L32" s="36">
        <v>32</v>
      </c>
      <c r="M32" s="47"/>
      <c r="N32" s="47"/>
      <c r="O32" s="47"/>
      <c r="P32" s="47"/>
      <c r="Q32" s="80" t="s">
        <v>71</v>
      </c>
      <c r="R32" s="81">
        <v>9.5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</row>
    <row r="33" spans="1:65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175</v>
      </c>
      <c r="K33" s="36">
        <v>48</v>
      </c>
      <c r="L33" s="36">
        <v>18</v>
      </c>
      <c r="M33" s="47"/>
      <c r="N33" s="47"/>
      <c r="O33" s="47"/>
      <c r="P33" s="47"/>
      <c r="Q33" s="80" t="s">
        <v>71</v>
      </c>
      <c r="R33" s="81">
        <v>20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</row>
    <row r="34" spans="1:65">
      <c r="A34" s="47"/>
      <c r="B34" s="47"/>
      <c r="C34" s="47"/>
      <c r="D34" s="47"/>
      <c r="E34" s="47"/>
      <c r="F34" s="47"/>
      <c r="G34" s="47"/>
      <c r="H34" s="47"/>
      <c r="I34" s="47"/>
      <c r="J34" s="37" t="s">
        <v>39</v>
      </c>
      <c r="K34" s="36">
        <v>45</v>
      </c>
      <c r="L34" s="36">
        <v>30</v>
      </c>
      <c r="M34" s="47"/>
      <c r="N34" s="47"/>
      <c r="O34" s="47"/>
      <c r="P34" s="47"/>
      <c r="Q34" s="80" t="s">
        <v>71</v>
      </c>
      <c r="R34" s="81">
        <v>6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</row>
    <row r="35" spans="1:65">
      <c r="A35" s="47"/>
      <c r="B35" s="47"/>
      <c r="C35" s="47"/>
      <c r="D35" s="47"/>
      <c r="E35" s="47"/>
      <c r="F35" s="47"/>
      <c r="G35" s="47"/>
      <c r="H35" s="47"/>
      <c r="I35" s="47"/>
      <c r="J35" s="37" t="s">
        <v>64</v>
      </c>
      <c r="K35" s="36">
        <v>45</v>
      </c>
      <c r="L35" s="36">
        <v>30</v>
      </c>
      <c r="M35" s="47"/>
      <c r="N35" s="47"/>
      <c r="O35" s="47"/>
      <c r="P35" s="47"/>
      <c r="Q35" s="80" t="s">
        <v>71</v>
      </c>
      <c r="R35" s="81">
        <v>15.5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>
      <c r="A36" s="47"/>
      <c r="B36" s="47"/>
      <c r="C36" s="47"/>
      <c r="D36" s="47"/>
      <c r="E36" s="47"/>
      <c r="F36" s="47"/>
      <c r="G36" s="47"/>
      <c r="H36" s="47"/>
      <c r="I36" s="47"/>
      <c r="J36" s="37" t="s">
        <v>14</v>
      </c>
      <c r="K36" s="36">
        <v>42</v>
      </c>
      <c r="L36" s="36">
        <v>14</v>
      </c>
      <c r="M36" s="47"/>
      <c r="N36" s="47"/>
      <c r="O36" s="47"/>
      <c r="P36" s="47"/>
      <c r="Q36" s="80" t="s">
        <v>71</v>
      </c>
      <c r="R36" s="81">
        <v>28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</row>
    <row r="37" spans="1:65">
      <c r="A37" s="47"/>
      <c r="B37" s="47"/>
      <c r="C37" s="47"/>
      <c r="D37" s="47"/>
      <c r="E37" s="47"/>
      <c r="F37" s="47"/>
      <c r="G37" s="47"/>
      <c r="H37" s="47"/>
      <c r="I37" s="47"/>
      <c r="J37" s="88" t="s">
        <v>185</v>
      </c>
      <c r="K37" s="36">
        <v>40</v>
      </c>
      <c r="L37" s="36">
        <v>2</v>
      </c>
      <c r="M37" s="47"/>
      <c r="N37" s="47"/>
      <c r="O37" s="47"/>
      <c r="P37" s="47"/>
      <c r="Q37" s="80" t="s">
        <v>71</v>
      </c>
      <c r="R37" s="81">
        <v>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</row>
    <row r="38" spans="1:65">
      <c r="A38" s="47"/>
      <c r="B38" s="47"/>
      <c r="C38" s="47"/>
      <c r="D38" s="47"/>
      <c r="E38" s="47"/>
      <c r="F38" s="47"/>
      <c r="G38" s="47"/>
      <c r="H38" s="47"/>
      <c r="I38" s="47"/>
      <c r="J38" s="88" t="s">
        <v>170</v>
      </c>
      <c r="K38" s="36">
        <v>40</v>
      </c>
      <c r="L38" s="36">
        <v>2</v>
      </c>
      <c r="M38" s="47"/>
      <c r="N38" s="47"/>
      <c r="O38" s="47"/>
      <c r="P38" s="47"/>
      <c r="Q38" s="80" t="s">
        <v>71</v>
      </c>
      <c r="R38" s="81">
        <v>20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</row>
    <row r="39" spans="1:65">
      <c r="A39" s="47"/>
      <c r="B39" s="47"/>
      <c r="C39" s="47"/>
      <c r="D39" s="47"/>
      <c r="E39" s="47"/>
      <c r="F39" s="47"/>
      <c r="G39" s="47"/>
      <c r="H39" s="47"/>
      <c r="I39" s="47"/>
      <c r="J39" s="37" t="s">
        <v>62</v>
      </c>
      <c r="K39" s="36">
        <v>39</v>
      </c>
      <c r="L39" s="36">
        <v>13</v>
      </c>
      <c r="M39" s="47"/>
      <c r="N39" s="47"/>
      <c r="O39" s="47"/>
      <c r="P39" s="47"/>
      <c r="Q39" s="80" t="s">
        <v>71</v>
      </c>
      <c r="R39" s="81">
        <v>20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</row>
    <row r="40" spans="1:65">
      <c r="A40" s="47"/>
      <c r="B40" s="47"/>
      <c r="C40" s="47"/>
      <c r="D40" s="47"/>
      <c r="E40" s="47"/>
      <c r="F40" s="47"/>
      <c r="G40" s="47"/>
      <c r="H40" s="47"/>
      <c r="I40" s="47"/>
      <c r="J40" s="37" t="s">
        <v>137</v>
      </c>
      <c r="K40" s="36">
        <v>39</v>
      </c>
      <c r="L40" s="36">
        <v>26</v>
      </c>
      <c r="M40" s="47"/>
      <c r="N40" s="47"/>
      <c r="O40" s="47"/>
      <c r="P40" s="47"/>
      <c r="Q40" s="80" t="s">
        <v>71</v>
      </c>
      <c r="R40" s="81">
        <v>20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</row>
    <row r="41" spans="1:65">
      <c r="A41" s="47"/>
      <c r="B41" s="47"/>
      <c r="C41" s="47"/>
      <c r="D41" s="47"/>
      <c r="E41" s="47"/>
      <c r="F41" s="47"/>
      <c r="G41" s="47"/>
      <c r="H41" s="47"/>
      <c r="I41" s="47"/>
      <c r="J41" s="37" t="s">
        <v>138</v>
      </c>
      <c r="K41" s="36">
        <v>35</v>
      </c>
      <c r="L41" s="36">
        <v>1</v>
      </c>
      <c r="M41" s="47"/>
      <c r="N41" s="47"/>
      <c r="O41" s="47"/>
      <c r="P41" s="47"/>
      <c r="Q41" s="80" t="s">
        <v>71</v>
      </c>
      <c r="R41" s="81">
        <v>23</v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</row>
    <row r="42" spans="1:65">
      <c r="A42" s="47"/>
      <c r="B42" s="47"/>
      <c r="C42" s="47"/>
      <c r="D42" s="47"/>
      <c r="E42" s="47"/>
      <c r="F42" s="47"/>
      <c r="G42" s="47"/>
      <c r="H42" s="47"/>
      <c r="I42" s="47"/>
      <c r="J42" s="37" t="s">
        <v>22</v>
      </c>
      <c r="K42" s="36">
        <v>33</v>
      </c>
      <c r="L42" s="36">
        <v>8</v>
      </c>
      <c r="M42" s="47"/>
      <c r="N42" s="47"/>
      <c r="O42" s="47"/>
      <c r="P42" s="47"/>
      <c r="Q42" s="80" t="s">
        <v>71</v>
      </c>
      <c r="R42" s="81">
        <v>10.5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</row>
    <row r="43" spans="1:65">
      <c r="A43" s="47"/>
      <c r="B43" s="47"/>
      <c r="C43" s="47"/>
      <c r="D43" s="47"/>
      <c r="E43" s="47"/>
      <c r="F43" s="47"/>
      <c r="G43" s="47"/>
      <c r="H43" s="47"/>
      <c r="I43" s="47"/>
      <c r="J43" s="37" t="s">
        <v>44</v>
      </c>
      <c r="K43" s="36">
        <v>32</v>
      </c>
      <c r="L43" s="36">
        <v>4</v>
      </c>
      <c r="M43" s="47"/>
      <c r="N43" s="47"/>
      <c r="O43" s="47"/>
      <c r="P43" s="47"/>
      <c r="Q43" s="80" t="s">
        <v>71</v>
      </c>
      <c r="R43" s="81">
        <v>9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</row>
    <row r="44" spans="1:65">
      <c r="A44" s="47"/>
      <c r="B44" s="47"/>
      <c r="C44" s="47"/>
      <c r="D44" s="47"/>
      <c r="E44" s="47"/>
      <c r="F44" s="47"/>
      <c r="G44" s="47"/>
      <c r="H44" s="47"/>
      <c r="I44" s="47"/>
      <c r="J44" s="37" t="s">
        <v>36</v>
      </c>
      <c r="K44" s="36">
        <v>30</v>
      </c>
      <c r="L44" s="36">
        <v>20</v>
      </c>
      <c r="M44" s="47"/>
      <c r="N44" s="47"/>
      <c r="O44" s="47"/>
      <c r="P44" s="47"/>
      <c r="Q44" s="80" t="s">
        <v>71</v>
      </c>
      <c r="R44" s="81">
        <v>14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</row>
    <row r="45" spans="1:65">
      <c r="A45" s="47"/>
      <c r="B45" s="47"/>
      <c r="C45" s="47"/>
      <c r="D45" s="47"/>
      <c r="E45" s="47"/>
      <c r="F45" s="47"/>
      <c r="G45" s="47"/>
      <c r="H45" s="47"/>
      <c r="I45" s="47"/>
      <c r="J45" s="88" t="s">
        <v>172</v>
      </c>
      <c r="K45" s="36">
        <v>28</v>
      </c>
      <c r="L45" s="36">
        <v>14</v>
      </c>
      <c r="M45" s="47"/>
      <c r="N45" s="47"/>
      <c r="O45" s="47"/>
      <c r="P45" s="47"/>
      <c r="Q45" s="80" t="s">
        <v>71</v>
      </c>
      <c r="R45" s="81">
        <v>6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</row>
    <row r="46" spans="1:65">
      <c r="A46" s="47"/>
      <c r="B46" s="47"/>
      <c r="C46" s="47"/>
      <c r="D46" s="47"/>
      <c r="E46" s="47"/>
      <c r="F46" s="47"/>
      <c r="G46" s="47"/>
      <c r="H46" s="47"/>
      <c r="I46" s="47"/>
      <c r="J46" s="37" t="s">
        <v>139</v>
      </c>
      <c r="K46" s="36">
        <v>24</v>
      </c>
      <c r="L46" s="36">
        <v>8</v>
      </c>
      <c r="M46" s="47"/>
      <c r="N46" s="47"/>
      <c r="O46" s="47"/>
      <c r="P46" s="47"/>
      <c r="Q46" s="80" t="s">
        <v>71</v>
      </c>
      <c r="R46" s="81">
        <v>7.5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</row>
    <row r="47" spans="1:65">
      <c r="A47" s="47"/>
      <c r="B47" s="47"/>
      <c r="C47" s="47"/>
      <c r="D47" s="47"/>
      <c r="E47" s="47"/>
      <c r="F47" s="47"/>
      <c r="G47" s="47"/>
      <c r="H47" s="47"/>
      <c r="I47" s="47"/>
      <c r="J47" s="37" t="s">
        <v>38</v>
      </c>
      <c r="K47" s="36">
        <v>24</v>
      </c>
      <c r="L47" s="36">
        <v>16</v>
      </c>
      <c r="M47" s="47"/>
      <c r="N47" s="47"/>
      <c r="O47" s="47"/>
      <c r="P47" s="47"/>
      <c r="Q47" s="80" t="s">
        <v>71</v>
      </c>
      <c r="R47" s="81">
        <v>23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</row>
    <row r="48" spans="1:65">
      <c r="A48" s="47"/>
      <c r="B48" s="47"/>
      <c r="C48" s="47"/>
      <c r="D48" s="47"/>
      <c r="E48" s="47"/>
      <c r="F48" s="47"/>
      <c r="G48" s="47"/>
      <c r="H48" s="47"/>
      <c r="I48" s="47"/>
      <c r="J48" s="37" t="s">
        <v>56</v>
      </c>
      <c r="K48" s="36">
        <v>24</v>
      </c>
      <c r="L48" s="36">
        <v>8</v>
      </c>
      <c r="M48" s="47"/>
      <c r="N48" s="47"/>
      <c r="O48" s="47"/>
      <c r="P48" s="47"/>
      <c r="Q48" s="80" t="s">
        <v>71</v>
      </c>
      <c r="R48" s="81">
        <v>3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</row>
    <row r="49" spans="1:65">
      <c r="A49" s="47"/>
      <c r="B49" s="47"/>
      <c r="C49" s="47"/>
      <c r="D49" s="47"/>
      <c r="E49" s="47"/>
      <c r="F49" s="47"/>
      <c r="G49" s="47"/>
      <c r="H49" s="47"/>
      <c r="I49" s="47"/>
      <c r="J49" s="88" t="s">
        <v>171</v>
      </c>
      <c r="K49" s="36">
        <v>20</v>
      </c>
      <c r="L49" s="36">
        <v>1</v>
      </c>
      <c r="M49" s="47"/>
      <c r="N49" s="47"/>
      <c r="O49" s="47"/>
      <c r="P49" s="47"/>
      <c r="Q49" s="80" t="s">
        <v>71</v>
      </c>
      <c r="R49" s="81">
        <v>11</v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</row>
    <row r="50" spans="1:65">
      <c r="A50" s="47"/>
      <c r="B50" s="47"/>
      <c r="C50" s="47"/>
      <c r="D50" s="47"/>
      <c r="E50" s="47"/>
      <c r="F50" s="47"/>
      <c r="G50" s="47"/>
      <c r="H50" s="47"/>
      <c r="I50" s="47"/>
      <c r="J50" s="37" t="s">
        <v>140</v>
      </c>
      <c r="K50" s="36">
        <v>20</v>
      </c>
      <c r="L50" s="36">
        <v>1</v>
      </c>
      <c r="M50" s="47"/>
      <c r="N50" s="47"/>
      <c r="O50" s="47"/>
      <c r="P50" s="47"/>
      <c r="Q50" s="80" t="s">
        <v>71</v>
      </c>
      <c r="R50" s="81">
        <v>4.5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</row>
    <row r="51" spans="1:65">
      <c r="A51" s="47"/>
      <c r="B51" s="47"/>
      <c r="C51" s="47"/>
      <c r="D51" s="47"/>
      <c r="E51" s="47"/>
      <c r="F51" s="47"/>
      <c r="G51" s="47"/>
      <c r="H51" s="47"/>
      <c r="I51" s="47"/>
      <c r="J51" s="37" t="s">
        <v>16</v>
      </c>
      <c r="K51" s="36">
        <v>18</v>
      </c>
      <c r="L51" s="36">
        <v>6</v>
      </c>
      <c r="M51" s="47"/>
      <c r="N51" s="47"/>
      <c r="O51" s="47"/>
      <c r="P51" s="47"/>
      <c r="Q51" s="80" t="s">
        <v>71</v>
      </c>
      <c r="R51" s="81">
        <v>10.5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</row>
    <row r="52" spans="1:65">
      <c r="A52" s="47"/>
      <c r="B52" s="47"/>
      <c r="C52" s="47"/>
      <c r="D52" s="47"/>
      <c r="E52" s="47"/>
      <c r="F52" s="47"/>
      <c r="G52" s="47"/>
      <c r="H52" s="47"/>
      <c r="I52" s="47"/>
      <c r="J52" s="37" t="s">
        <v>141</v>
      </c>
      <c r="K52" s="36">
        <v>16</v>
      </c>
      <c r="L52" s="36">
        <v>2</v>
      </c>
      <c r="M52" s="47"/>
      <c r="N52" s="47"/>
      <c r="O52" s="47"/>
      <c r="P52" s="47"/>
      <c r="Q52" s="80" t="s">
        <v>71</v>
      </c>
      <c r="R52" s="81">
        <v>6</v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</row>
    <row r="53" spans="1:65">
      <c r="A53" s="47"/>
      <c r="B53" s="47"/>
      <c r="C53" s="47"/>
      <c r="D53" s="47"/>
      <c r="E53" s="47"/>
      <c r="F53" s="47"/>
      <c r="G53" s="47"/>
      <c r="H53" s="47"/>
      <c r="I53" s="47"/>
      <c r="J53" s="37" t="s">
        <v>142</v>
      </c>
      <c r="K53" s="36">
        <v>16</v>
      </c>
      <c r="L53" s="36">
        <v>2</v>
      </c>
      <c r="M53" s="47"/>
      <c r="N53" s="47"/>
      <c r="O53" s="47"/>
      <c r="P53" s="47"/>
      <c r="Q53" s="80" t="s">
        <v>71</v>
      </c>
      <c r="R53" s="81">
        <v>10.5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</row>
    <row r="54" spans="1:65">
      <c r="A54" s="47"/>
      <c r="B54" s="47"/>
      <c r="C54" s="47"/>
      <c r="D54" s="47"/>
      <c r="E54" s="47"/>
      <c r="F54" s="47"/>
      <c r="G54" s="47"/>
      <c r="H54" s="47"/>
      <c r="I54" s="47"/>
      <c r="J54" s="88" t="s">
        <v>186</v>
      </c>
      <c r="K54" s="36">
        <v>15</v>
      </c>
      <c r="L54" s="36">
        <v>5</v>
      </c>
      <c r="M54" s="47"/>
      <c r="N54" s="47"/>
      <c r="O54" s="47"/>
      <c r="P54" s="47"/>
      <c r="Q54" s="80" t="s">
        <v>71</v>
      </c>
      <c r="R54" s="81">
        <v>4.5</v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</row>
    <row r="55" spans="1:65">
      <c r="A55" s="47"/>
      <c r="B55" s="47"/>
      <c r="C55" s="47"/>
      <c r="D55" s="47"/>
      <c r="E55" s="47"/>
      <c r="F55" s="47"/>
      <c r="G55" s="47"/>
      <c r="H55" s="47"/>
      <c r="I55" s="47"/>
      <c r="J55" s="37" t="s">
        <v>11</v>
      </c>
      <c r="K55" s="36">
        <v>13</v>
      </c>
      <c r="L55" s="36">
        <v>13</v>
      </c>
      <c r="M55" s="47"/>
      <c r="N55" s="47"/>
      <c r="O55" s="47"/>
      <c r="P55" s="47"/>
      <c r="Q55" s="80" t="s">
        <v>71</v>
      </c>
      <c r="R55" s="81">
        <v>6</v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</row>
    <row r="56" spans="1:65">
      <c r="A56" s="47"/>
      <c r="B56" s="47"/>
      <c r="C56" s="47"/>
      <c r="D56" s="47"/>
      <c r="E56" s="47"/>
      <c r="F56" s="47"/>
      <c r="G56" s="47"/>
      <c r="H56" s="47"/>
      <c r="I56" s="47"/>
      <c r="J56" s="37" t="s">
        <v>143</v>
      </c>
      <c r="K56" s="36">
        <v>12</v>
      </c>
      <c r="L56" s="36">
        <v>4</v>
      </c>
      <c r="M56" s="47"/>
      <c r="N56" s="47"/>
      <c r="O56" s="47"/>
      <c r="P56" s="47"/>
      <c r="Q56" s="80" t="s">
        <v>71</v>
      </c>
      <c r="R56" s="81">
        <v>10.5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</row>
    <row r="57" spans="1:65">
      <c r="A57" s="47"/>
      <c r="B57" s="47"/>
      <c r="C57" s="47"/>
      <c r="D57" s="47"/>
      <c r="E57" s="47"/>
      <c r="F57" s="47"/>
      <c r="G57" s="47"/>
      <c r="H57" s="47"/>
      <c r="I57" s="47"/>
      <c r="J57" s="37" t="s">
        <v>58</v>
      </c>
      <c r="K57" s="36">
        <v>12</v>
      </c>
      <c r="L57" s="36">
        <v>4</v>
      </c>
      <c r="M57" s="47"/>
      <c r="N57" s="47"/>
      <c r="O57" s="47"/>
      <c r="P57" s="47"/>
      <c r="Q57" s="80" t="s">
        <v>72</v>
      </c>
      <c r="R57" s="81">
        <v>6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</row>
    <row r="58" spans="1:65">
      <c r="A58" s="47"/>
      <c r="B58" s="47"/>
      <c r="C58" s="47"/>
      <c r="D58" s="47"/>
      <c r="E58" s="47"/>
      <c r="F58" s="47"/>
      <c r="G58" s="47"/>
      <c r="H58" s="47"/>
      <c r="I58" s="47"/>
      <c r="J58" s="37" t="s">
        <v>144</v>
      </c>
      <c r="K58" s="36">
        <v>9</v>
      </c>
      <c r="L58" s="36">
        <v>3</v>
      </c>
      <c r="M58" s="47"/>
      <c r="N58" s="47"/>
      <c r="O58" s="47"/>
      <c r="P58" s="47"/>
      <c r="Q58" s="80" t="s">
        <v>72</v>
      </c>
      <c r="R58" s="81">
        <v>3</v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</row>
    <row r="59" spans="1:65">
      <c r="A59" s="47"/>
      <c r="B59" s="47"/>
      <c r="C59" s="47"/>
      <c r="D59" s="47"/>
      <c r="E59" s="47"/>
      <c r="F59" s="47"/>
      <c r="G59" s="47"/>
      <c r="H59" s="47"/>
      <c r="I59" s="47"/>
      <c r="J59" s="37" t="s">
        <v>145</v>
      </c>
      <c r="K59" s="36">
        <v>8</v>
      </c>
      <c r="L59" s="36">
        <v>1</v>
      </c>
      <c r="M59" s="47"/>
      <c r="N59" s="47"/>
      <c r="O59" s="47"/>
      <c r="P59" s="47"/>
      <c r="Q59" s="80" t="s">
        <v>72</v>
      </c>
      <c r="R59" s="81">
        <v>13</v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</row>
    <row r="60" spans="1:65">
      <c r="A60" s="47"/>
      <c r="B60" s="47"/>
      <c r="C60" s="47"/>
      <c r="D60" s="47"/>
      <c r="E60" s="47"/>
      <c r="F60" s="47"/>
      <c r="G60" s="47"/>
      <c r="H60" s="47"/>
      <c r="I60" s="47"/>
      <c r="J60" s="37" t="s">
        <v>50</v>
      </c>
      <c r="K60" s="36">
        <v>8</v>
      </c>
      <c r="L60" s="36">
        <v>1</v>
      </c>
      <c r="M60" s="47"/>
      <c r="N60" s="47"/>
      <c r="O60" s="47"/>
      <c r="P60" s="47"/>
      <c r="Q60" s="80" t="s">
        <v>72</v>
      </c>
      <c r="R60" s="81">
        <v>10.5</v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</row>
    <row r="61" spans="1:65">
      <c r="A61" s="47"/>
      <c r="B61" s="47"/>
      <c r="C61" s="47"/>
      <c r="D61" s="47"/>
      <c r="E61" s="47"/>
      <c r="F61" s="47"/>
      <c r="G61" s="47"/>
      <c r="H61" s="47"/>
      <c r="I61" s="47"/>
      <c r="J61" s="37" t="s">
        <v>35</v>
      </c>
      <c r="K61" s="36">
        <v>6</v>
      </c>
      <c r="L61" s="36">
        <v>3</v>
      </c>
      <c r="M61" s="47"/>
      <c r="N61" s="47"/>
      <c r="O61" s="47"/>
      <c r="P61" s="47"/>
      <c r="Q61" s="80" t="s">
        <v>72</v>
      </c>
      <c r="R61" s="81">
        <v>25</v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</row>
    <row r="62" spans="1:65">
      <c r="A62" s="47"/>
      <c r="B62" s="47"/>
      <c r="C62" s="47"/>
      <c r="D62" s="47"/>
      <c r="E62" s="47"/>
      <c r="F62" s="47"/>
      <c r="G62" s="47"/>
      <c r="H62" s="47"/>
      <c r="I62" s="47"/>
      <c r="J62" s="37" t="s">
        <v>46</v>
      </c>
      <c r="K62" s="36">
        <v>6</v>
      </c>
      <c r="L62" s="36">
        <v>2</v>
      </c>
      <c r="M62" s="47"/>
      <c r="N62" s="47"/>
      <c r="O62" s="47"/>
      <c r="P62" s="47"/>
      <c r="Q62" s="80" t="s">
        <v>72</v>
      </c>
      <c r="R62" s="81">
        <v>8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</row>
    <row r="63" spans="1:65">
      <c r="A63" s="47"/>
      <c r="B63" s="47"/>
      <c r="C63" s="47"/>
      <c r="D63" s="47"/>
      <c r="E63" s="47"/>
      <c r="F63" s="47"/>
      <c r="G63" s="47"/>
      <c r="H63" s="47"/>
      <c r="I63" s="47"/>
      <c r="J63" s="37" t="s">
        <v>47</v>
      </c>
      <c r="K63" s="36">
        <v>6</v>
      </c>
      <c r="L63" s="36">
        <v>2</v>
      </c>
      <c r="M63" s="47"/>
      <c r="N63" s="47"/>
      <c r="O63" s="47"/>
      <c r="P63" s="47"/>
      <c r="Q63" s="80" t="s">
        <v>72</v>
      </c>
      <c r="R63" s="81">
        <v>9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</row>
    <row r="64" spans="1:65">
      <c r="A64" s="47"/>
      <c r="B64" s="47"/>
      <c r="C64" s="47"/>
      <c r="D64" s="47"/>
      <c r="E64" s="47"/>
      <c r="F64" s="47"/>
      <c r="G64" s="47"/>
      <c r="H64" s="47"/>
      <c r="I64" s="47"/>
      <c r="J64" s="37" t="s">
        <v>21</v>
      </c>
      <c r="K64" s="36">
        <v>3</v>
      </c>
      <c r="L64" s="36">
        <v>1</v>
      </c>
      <c r="M64" s="47"/>
      <c r="N64" s="47"/>
      <c r="O64" s="47"/>
      <c r="P64" s="47"/>
      <c r="Q64" s="80" t="s">
        <v>72</v>
      </c>
      <c r="R64" s="81">
        <v>5</v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</row>
    <row r="65" spans="1: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80" t="s">
        <v>72</v>
      </c>
      <c r="R65" s="81">
        <v>3</v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</row>
    <row r="66" spans="1:6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80" t="s">
        <v>72</v>
      </c>
      <c r="R66" s="81">
        <v>24.5</v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</row>
    <row r="67" spans="1:6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80" t="s">
        <v>72</v>
      </c>
      <c r="R67" s="81">
        <v>4.5</v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</row>
    <row r="68" spans="1:6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80" t="s">
        <v>72</v>
      </c>
      <c r="R68" s="81">
        <v>3</v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</row>
    <row r="69" spans="1:6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80" t="s">
        <v>72</v>
      </c>
      <c r="R69" s="81">
        <v>21</v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</row>
    <row r="70" spans="1:6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80" t="s">
        <v>72</v>
      </c>
      <c r="R70" s="81">
        <v>3</v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</row>
    <row r="71" spans="1:6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80" t="s">
        <v>72</v>
      </c>
      <c r="R71" s="81">
        <v>15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</row>
    <row r="72" spans="1:6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80" t="s">
        <v>72</v>
      </c>
      <c r="R72" s="81">
        <v>3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</row>
    <row r="73" spans="1:6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80" t="s">
        <v>72</v>
      </c>
      <c r="R73" s="81">
        <v>34</v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</row>
    <row r="74" spans="1:6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80" t="s">
        <v>72</v>
      </c>
      <c r="R74" s="81">
        <v>16.5</v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</row>
    <row r="75" spans="1:6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80" t="s">
        <v>72</v>
      </c>
      <c r="R75" s="81">
        <v>7.5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</row>
    <row r="76" spans="1:6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80" t="s">
        <v>72</v>
      </c>
      <c r="R76" s="81">
        <v>23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</row>
    <row r="77" spans="1:6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80" t="s">
        <v>72</v>
      </c>
      <c r="R77" s="81">
        <v>24.5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</row>
    <row r="78" spans="1:6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80" t="s">
        <v>72</v>
      </c>
      <c r="R78" s="81">
        <v>24.5</v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</row>
    <row r="79" spans="1:6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80" t="s">
        <v>72</v>
      </c>
      <c r="R79" s="81">
        <v>143.5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</row>
    <row r="80" spans="1:6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80" t="s">
        <v>72</v>
      </c>
      <c r="R80" s="81">
        <v>16.5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</row>
    <row r="81" spans="1:6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80" t="s">
        <v>72</v>
      </c>
      <c r="R81" s="81">
        <v>9.5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</row>
    <row r="82" spans="1:6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80" t="s">
        <v>72</v>
      </c>
      <c r="R82" s="81">
        <v>26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</row>
    <row r="83" spans="1:6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80" t="s">
        <v>72</v>
      </c>
      <c r="R83" s="81">
        <v>3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</row>
    <row r="84" spans="1:6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80" t="s">
        <v>72</v>
      </c>
      <c r="R84" s="81">
        <v>6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</row>
    <row r="85" spans="1:6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80" t="s">
        <v>72</v>
      </c>
      <c r="R85" s="81">
        <v>26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6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80" t="s">
        <v>72</v>
      </c>
      <c r="R86" s="81">
        <v>46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</row>
    <row r="87" spans="1:6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80" t="s">
        <v>72</v>
      </c>
      <c r="R87" s="81">
        <v>40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</row>
    <row r="88" spans="1:6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80" t="s">
        <v>72</v>
      </c>
      <c r="R88" s="81">
        <v>6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</row>
    <row r="89" spans="1:6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80" t="s">
        <v>72</v>
      </c>
      <c r="R89" s="81">
        <v>4.5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</row>
    <row r="90" spans="1:6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80" t="s">
        <v>72</v>
      </c>
      <c r="R90" s="81">
        <v>27.5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</row>
    <row r="91" spans="1:6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80" t="s">
        <v>72</v>
      </c>
      <c r="R91" s="81">
        <v>10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</row>
    <row r="92" spans="1:6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80" t="s">
        <v>72</v>
      </c>
      <c r="R92" s="81">
        <v>7.5</v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</row>
    <row r="93" spans="1:6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80" t="s">
        <v>72</v>
      </c>
      <c r="R93" s="81">
        <v>20</v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</row>
    <row r="94" spans="1:6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80" t="s">
        <v>72</v>
      </c>
      <c r="R94" s="81">
        <v>30</v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</row>
    <row r="95" spans="1:6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80" t="s">
        <v>72</v>
      </c>
      <c r="R95" s="81">
        <v>3</v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</row>
    <row r="96" spans="1:6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80" t="s">
        <v>72</v>
      </c>
      <c r="R96" s="81">
        <v>24.5</v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</row>
    <row r="97" spans="1:6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80" t="s">
        <v>72</v>
      </c>
      <c r="R97" s="81">
        <v>26</v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</row>
    <row r="98" spans="1:6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80" t="s">
        <v>72</v>
      </c>
      <c r="R98" s="81">
        <v>10.5</v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</row>
    <row r="99" spans="1:6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0" t="s">
        <v>72</v>
      </c>
      <c r="R99" s="81">
        <v>32</v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</row>
    <row r="100" spans="1:6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0" t="s">
        <v>73</v>
      </c>
      <c r="R100" s="81">
        <v>20</v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</row>
    <row r="101" spans="1:6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0" t="s">
        <v>73</v>
      </c>
      <c r="R101" s="81">
        <v>5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</row>
    <row r="102" spans="1:6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0" t="s">
        <v>73</v>
      </c>
      <c r="R102" s="81">
        <v>12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</row>
    <row r="103" spans="1:6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0" t="s">
        <v>73</v>
      </c>
      <c r="R103" s="81">
        <v>6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</row>
    <row r="104" spans="1:6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0" t="s">
        <v>73</v>
      </c>
      <c r="R104" s="81">
        <v>3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</row>
    <row r="105" spans="1:6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0" t="s">
        <v>73</v>
      </c>
      <c r="R105" s="81">
        <v>3</v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</row>
    <row r="106" spans="1:6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0" t="s">
        <v>73</v>
      </c>
      <c r="R106" s="81">
        <v>9</v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</row>
    <row r="107" spans="1:6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0" t="s">
        <v>73</v>
      </c>
      <c r="R107" s="81">
        <v>1.5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</row>
    <row r="108" spans="1:6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0" t="s">
        <v>73</v>
      </c>
      <c r="R108" s="81">
        <v>20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</row>
    <row r="109" spans="1:6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0" t="s">
        <v>73</v>
      </c>
      <c r="R109" s="81">
        <v>41.5</v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</row>
    <row r="110" spans="1:6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0" t="s">
        <v>73</v>
      </c>
      <c r="R110" s="81">
        <v>20</v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</row>
    <row r="111" spans="1:6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0" t="s">
        <v>73</v>
      </c>
      <c r="R111" s="81">
        <v>16.5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</row>
    <row r="112" spans="1:6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0" t="s">
        <v>73</v>
      </c>
      <c r="R112" s="81">
        <v>31</v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</row>
    <row r="113" spans="1:6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0" t="s">
        <v>73</v>
      </c>
      <c r="R113" s="81">
        <v>9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</row>
    <row r="114" spans="1:6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0" t="s">
        <v>73</v>
      </c>
      <c r="R114" s="81">
        <v>3</v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</row>
    <row r="115" spans="1:6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0" t="s">
        <v>73</v>
      </c>
      <c r="R115" s="81">
        <v>24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</row>
    <row r="116" spans="1:6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0" t="s">
        <v>73</v>
      </c>
      <c r="R116" s="81">
        <v>67</v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</row>
    <row r="117" spans="1:6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0" t="s">
        <v>73</v>
      </c>
      <c r="R117" s="81">
        <v>23</v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</row>
    <row r="118" spans="1:6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0" t="s">
        <v>73</v>
      </c>
      <c r="R118" s="81">
        <v>9</v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</row>
    <row r="119" spans="1:6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0" t="s">
        <v>73</v>
      </c>
      <c r="R119" s="81">
        <v>38</v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</row>
    <row r="120" spans="1:6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0" t="s">
        <v>73</v>
      </c>
      <c r="R120" s="81">
        <v>29</v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</row>
    <row r="121" spans="1:6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0" t="s">
        <v>73</v>
      </c>
      <c r="R121" s="81">
        <v>27.5</v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</row>
    <row r="122" spans="1:6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0" t="s">
        <v>73</v>
      </c>
      <c r="R122" s="81">
        <v>20</v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</row>
    <row r="123" spans="1:6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0" t="s">
        <v>73</v>
      </c>
      <c r="R123" s="81">
        <v>23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</row>
    <row r="124" spans="1:6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0" t="s">
        <v>73</v>
      </c>
      <c r="R124" s="81">
        <v>9.5</v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</row>
    <row r="125" spans="1:6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0" t="s">
        <v>73</v>
      </c>
      <c r="R125" s="81">
        <v>40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</row>
    <row r="126" spans="1:6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0" t="s">
        <v>73</v>
      </c>
      <c r="R126" s="81">
        <v>23</v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</row>
    <row r="127" spans="1:6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0" t="s">
        <v>73</v>
      </c>
      <c r="R127" s="81">
        <v>10.5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</row>
    <row r="128" spans="1:6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0" t="s">
        <v>73</v>
      </c>
      <c r="R128" s="81">
        <v>6</v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</row>
    <row r="129" spans="1:6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0" t="s">
        <v>73</v>
      </c>
      <c r="R129" s="81">
        <v>14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</row>
    <row r="130" spans="1:6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0" t="s">
        <v>73</v>
      </c>
      <c r="R130" s="81">
        <v>28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</row>
    <row r="131" spans="1:6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0" t="s">
        <v>73</v>
      </c>
      <c r="R131" s="81">
        <v>36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</row>
    <row r="132" spans="1:6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0" t="s">
        <v>73</v>
      </c>
      <c r="R132" s="81">
        <v>23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</row>
    <row r="133" spans="1:6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0" t="s">
        <v>73</v>
      </c>
      <c r="R133" s="81">
        <v>4.5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</row>
    <row r="134" spans="1:6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0" t="s">
        <v>73</v>
      </c>
      <c r="R134" s="81">
        <v>3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</row>
    <row r="135" spans="1:6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0" t="s">
        <v>73</v>
      </c>
      <c r="R135" s="81">
        <v>26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</row>
    <row r="136" spans="1:6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0" t="s">
        <v>73</v>
      </c>
      <c r="R136" s="81">
        <v>6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</row>
    <row r="137" spans="1:6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0" t="s">
        <v>73</v>
      </c>
      <c r="R137" s="81">
        <v>7.5</v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</row>
    <row r="138" spans="1:6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0" t="s">
        <v>73</v>
      </c>
      <c r="R138" s="81">
        <v>18</v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</row>
    <row r="139" spans="1:6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0" t="s">
        <v>73</v>
      </c>
      <c r="R139" s="81">
        <v>4.5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</row>
    <row r="140" spans="1:6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0" t="s">
        <v>73</v>
      </c>
      <c r="R140" s="81">
        <v>4.5</v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</row>
    <row r="141" spans="1:6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0" t="s">
        <v>73</v>
      </c>
      <c r="R141" s="81">
        <v>40.5</v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</row>
    <row r="142" spans="1:6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0" t="s">
        <v>73</v>
      </c>
      <c r="R142" s="81">
        <v>38</v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</row>
    <row r="143" spans="1:6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0" t="s">
        <v>73</v>
      </c>
      <c r="R143" s="81">
        <v>4.5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</row>
    <row r="144" spans="1:6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0" t="s">
        <v>73</v>
      </c>
      <c r="R144" s="81">
        <v>6</v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</row>
    <row r="145" spans="1:6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0" t="s">
        <v>73</v>
      </c>
      <c r="R145" s="81">
        <v>1.5</v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</row>
    <row r="146" spans="1:6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0" t="s">
        <v>73</v>
      </c>
      <c r="R146" s="81">
        <v>3</v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</row>
    <row r="147" spans="1:6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0" t="s">
        <v>74</v>
      </c>
      <c r="R147" s="81">
        <v>20</v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</row>
    <row r="148" spans="1:6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0" t="s">
        <v>74</v>
      </c>
      <c r="R148" s="81">
        <v>17.5</v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</row>
    <row r="149" spans="1:6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0" t="s">
        <v>74</v>
      </c>
      <c r="R149" s="81">
        <v>21.5</v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</row>
    <row r="150" spans="1:6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0" t="s">
        <v>74</v>
      </c>
      <c r="R150" s="81">
        <v>29</v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</row>
    <row r="151" spans="1:6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0" t="s">
        <v>74</v>
      </c>
      <c r="R151" s="81">
        <v>9</v>
      </c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</row>
    <row r="152" spans="1:6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0" t="s">
        <v>74</v>
      </c>
      <c r="R152" s="81">
        <v>9</v>
      </c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</row>
    <row r="153" spans="1:6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0" t="s">
        <v>74</v>
      </c>
      <c r="R153" s="81">
        <v>20</v>
      </c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</row>
    <row r="154" spans="1:6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0" t="s">
        <v>74</v>
      </c>
      <c r="R154" s="81">
        <v>24.5</v>
      </c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</row>
    <row r="155" spans="1:6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0" t="s">
        <v>74</v>
      </c>
      <c r="R155" s="81">
        <v>27.5</v>
      </c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</row>
    <row r="156" spans="1:6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0" t="s">
        <v>74</v>
      </c>
      <c r="R156" s="81">
        <v>32</v>
      </c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</row>
    <row r="157" spans="1:6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0" t="s">
        <v>74</v>
      </c>
      <c r="R157" s="81">
        <v>37.5</v>
      </c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</row>
    <row r="158" spans="1:6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0" t="s">
        <v>74</v>
      </c>
      <c r="R158" s="81">
        <v>13.5</v>
      </c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</row>
    <row r="159" spans="1:6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0" t="s">
        <v>74</v>
      </c>
      <c r="R159" s="81">
        <v>29.5</v>
      </c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</row>
    <row r="160" spans="1:6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0" t="s">
        <v>74</v>
      </c>
      <c r="R160" s="81">
        <v>8</v>
      </c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</row>
    <row r="161" spans="1:6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0" t="s">
        <v>74</v>
      </c>
      <c r="R161" s="81">
        <v>14</v>
      </c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</row>
    <row r="162" spans="1:6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0" t="s">
        <v>74</v>
      </c>
      <c r="R162" s="81">
        <v>26</v>
      </c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</row>
    <row r="163" spans="1:6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0" t="s">
        <v>74</v>
      </c>
      <c r="R163" s="81">
        <v>7.5</v>
      </c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</row>
    <row r="164" spans="1:6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0" t="s">
        <v>74</v>
      </c>
      <c r="R164" s="81">
        <v>6</v>
      </c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</row>
    <row r="165" spans="1: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0" t="s">
        <v>74</v>
      </c>
      <c r="R165" s="81">
        <v>40</v>
      </c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</row>
    <row r="166" spans="1:6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0" t="s">
        <v>74</v>
      </c>
      <c r="R166" s="81">
        <v>24.5</v>
      </c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</row>
    <row r="167" spans="1:6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0" t="s">
        <v>74</v>
      </c>
      <c r="R167" s="81">
        <v>19.5</v>
      </c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</row>
    <row r="168" spans="1:6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0" t="s">
        <v>74</v>
      </c>
      <c r="R168" s="81">
        <v>19</v>
      </c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</row>
    <row r="169" spans="1:6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0" t="s">
        <v>74</v>
      </c>
      <c r="R169" s="81">
        <v>20</v>
      </c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</row>
    <row r="170" spans="1:6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0" t="s">
        <v>74</v>
      </c>
      <c r="R170" s="81">
        <v>3</v>
      </c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</row>
    <row r="171" spans="1:6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0" t="s">
        <v>74</v>
      </c>
      <c r="R171" s="81">
        <v>20</v>
      </c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</row>
    <row r="172" spans="1:6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0" t="s">
        <v>74</v>
      </c>
      <c r="R172" s="81">
        <v>23</v>
      </c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</row>
    <row r="173" spans="1:6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0" t="s">
        <v>74</v>
      </c>
      <c r="R173" s="81">
        <v>9</v>
      </c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</row>
    <row r="174" spans="1:6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0" t="s">
        <v>74</v>
      </c>
      <c r="R174" s="81">
        <v>29</v>
      </c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</row>
    <row r="175" spans="1:6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0" t="s">
        <v>74</v>
      </c>
      <c r="R175" s="81">
        <v>1.5</v>
      </c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</row>
    <row r="176" spans="1:6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0" t="s">
        <v>74</v>
      </c>
      <c r="R176" s="81">
        <v>15</v>
      </c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</row>
    <row r="177" spans="1:6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0" t="s">
        <v>74</v>
      </c>
      <c r="R177" s="81">
        <v>11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</row>
    <row r="178" spans="1:6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0" t="s">
        <v>74</v>
      </c>
      <c r="R178" s="81">
        <v>65</v>
      </c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</row>
    <row r="179" spans="1:6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0" t="s">
        <v>74</v>
      </c>
      <c r="R179" s="81">
        <v>27.5</v>
      </c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</row>
    <row r="180" spans="1:6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0" t="s">
        <v>74</v>
      </c>
      <c r="R180" s="81">
        <v>21.5</v>
      </c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</row>
    <row r="181" spans="1:6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0" t="s">
        <v>74</v>
      </c>
      <c r="R181" s="81">
        <v>3</v>
      </c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</row>
    <row r="182" spans="1:6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0" t="s">
        <v>74</v>
      </c>
      <c r="R182" s="81">
        <v>18</v>
      </c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</row>
    <row r="183" spans="1:6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0" t="s">
        <v>74</v>
      </c>
      <c r="R183" s="81">
        <v>20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</row>
    <row r="184" spans="1:6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0" t="s">
        <v>74</v>
      </c>
      <c r="R184" s="81">
        <v>15</v>
      </c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</row>
    <row r="185" spans="1:6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0" t="s">
        <v>74</v>
      </c>
      <c r="R185" s="81">
        <v>1.5</v>
      </c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</row>
    <row r="186" spans="1:6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0" t="s">
        <v>74</v>
      </c>
      <c r="R186" s="81">
        <v>40</v>
      </c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</row>
    <row r="187" spans="1:6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0" t="s">
        <v>74</v>
      </c>
      <c r="R187" s="81">
        <v>3</v>
      </c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</row>
    <row r="188" spans="1:6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0" t="s">
        <v>74</v>
      </c>
      <c r="R188" s="81">
        <v>6</v>
      </c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</row>
    <row r="189" spans="1:6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0" t="s">
        <v>74</v>
      </c>
      <c r="R189" s="81">
        <v>6</v>
      </c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</row>
    <row r="190" spans="1:6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0" t="s">
        <v>74</v>
      </c>
      <c r="R190" s="81">
        <v>33.5</v>
      </c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</row>
    <row r="191" spans="1:6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0" t="s">
        <v>74</v>
      </c>
      <c r="R191" s="81">
        <v>18</v>
      </c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</row>
    <row r="192" spans="1:6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0" t="s">
        <v>74</v>
      </c>
      <c r="R192" s="81">
        <v>9</v>
      </c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</row>
    <row r="193" spans="1:6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0" t="s">
        <v>74</v>
      </c>
      <c r="R193" s="81">
        <v>7.5</v>
      </c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</row>
    <row r="194" spans="1:6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0" t="s">
        <v>74</v>
      </c>
      <c r="R194" s="81">
        <v>51</v>
      </c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</row>
    <row r="195" spans="1:6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0" t="s">
        <v>74</v>
      </c>
      <c r="R195" s="81">
        <v>3</v>
      </c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</row>
    <row r="196" spans="1:6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0" t="s">
        <v>74</v>
      </c>
      <c r="R196" s="81">
        <v>33.5</v>
      </c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</row>
    <row r="197" spans="1:6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0" t="s">
        <v>74</v>
      </c>
      <c r="R197" s="81">
        <v>51</v>
      </c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</row>
    <row r="198" spans="1:6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0" t="s">
        <v>74</v>
      </c>
      <c r="R198" s="81">
        <v>1.5</v>
      </c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</row>
    <row r="199" spans="1:6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0" t="s">
        <v>74</v>
      </c>
      <c r="R199" s="81">
        <v>1.5</v>
      </c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</row>
    <row r="200" spans="1:6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0" t="s">
        <v>74</v>
      </c>
      <c r="R200" s="81">
        <v>47.5</v>
      </c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</row>
    <row r="201" spans="1:6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0" t="s">
        <v>74</v>
      </c>
      <c r="R201" s="81">
        <v>20</v>
      </c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</row>
    <row r="202" spans="1:6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0" t="s">
        <v>74</v>
      </c>
      <c r="R202" s="81">
        <v>21.5</v>
      </c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</row>
    <row r="203" spans="1:6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0" t="s">
        <v>74</v>
      </c>
      <c r="R203" s="81">
        <v>24.5</v>
      </c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</row>
    <row r="204" spans="1:6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0" t="s">
        <v>74</v>
      </c>
      <c r="R204" s="81">
        <v>22</v>
      </c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</row>
    <row r="205" spans="1:6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0" t="s">
        <v>74</v>
      </c>
      <c r="R205" s="81">
        <v>9</v>
      </c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</row>
    <row r="206" spans="1:6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0" t="s">
        <v>74</v>
      </c>
      <c r="R206" s="81">
        <v>35.5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</row>
    <row r="207" spans="1:6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0" t="s">
        <v>74</v>
      </c>
      <c r="R207" s="81">
        <v>4.5</v>
      </c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</row>
    <row r="208" spans="1:6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0" t="s">
        <v>74</v>
      </c>
      <c r="R208" s="81">
        <v>20</v>
      </c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</row>
    <row r="209" spans="1:6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0" t="s">
        <v>74</v>
      </c>
      <c r="R209" s="81">
        <v>15.5</v>
      </c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</row>
    <row r="210" spans="1:6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0" t="s">
        <v>74</v>
      </c>
      <c r="R210" s="81">
        <v>20</v>
      </c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</row>
    <row r="211" spans="1:6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0" t="s">
        <v>74</v>
      </c>
      <c r="R211" s="81">
        <v>50</v>
      </c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</row>
    <row r="212" spans="1:6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0" t="s">
        <v>74</v>
      </c>
      <c r="R212" s="81">
        <v>20</v>
      </c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</row>
    <row r="213" spans="1:6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0" t="s">
        <v>74</v>
      </c>
      <c r="R213" s="81">
        <v>3</v>
      </c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</row>
    <row r="214" spans="1:6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0" t="s">
        <v>74</v>
      </c>
      <c r="R214" s="81">
        <v>3</v>
      </c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</row>
    <row r="215" spans="1:6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0" t="s">
        <v>74</v>
      </c>
      <c r="R215" s="81">
        <v>23</v>
      </c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</row>
    <row r="216" spans="1:6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0" t="s">
        <v>74</v>
      </c>
      <c r="R216" s="81">
        <v>2</v>
      </c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</row>
    <row r="217" spans="1:6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0" t="s">
        <v>74</v>
      </c>
      <c r="R217" s="81">
        <v>10.5</v>
      </c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</row>
    <row r="218" spans="1:6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0" t="s">
        <v>74</v>
      </c>
      <c r="R218" s="81">
        <v>21.5</v>
      </c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</row>
    <row r="219" spans="1:6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0" t="s">
        <v>74</v>
      </c>
      <c r="R219" s="81">
        <v>21.5</v>
      </c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</row>
    <row r="220" spans="1:6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0" t="s">
        <v>74</v>
      </c>
      <c r="R220" s="81">
        <v>29</v>
      </c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</row>
    <row r="221" spans="1:6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0" t="s">
        <v>74</v>
      </c>
      <c r="R221" s="81">
        <v>26.5</v>
      </c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</row>
    <row r="222" spans="1:6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0" t="s">
        <v>75</v>
      </c>
      <c r="R222" s="81">
        <v>20</v>
      </c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</row>
    <row r="223" spans="1:6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0" t="s">
        <v>75</v>
      </c>
      <c r="R223" s="81">
        <v>20</v>
      </c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</row>
    <row r="224" spans="1:6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0" t="s">
        <v>75</v>
      </c>
      <c r="R224" s="81">
        <v>5</v>
      </c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</row>
    <row r="225" spans="1:6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0" t="s">
        <v>75</v>
      </c>
      <c r="R225" s="81">
        <v>18.5</v>
      </c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</row>
    <row r="226" spans="1:6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0" t="s">
        <v>75</v>
      </c>
      <c r="R226" s="81">
        <v>59</v>
      </c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</row>
    <row r="227" spans="1:6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0" t="s">
        <v>75</v>
      </c>
      <c r="R227" s="81">
        <v>9</v>
      </c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</row>
    <row r="228" spans="1:6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0" t="s">
        <v>75</v>
      </c>
      <c r="R228" s="81">
        <v>26</v>
      </c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</row>
    <row r="229" spans="1:6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0" t="s">
        <v>75</v>
      </c>
      <c r="R229" s="81">
        <v>17</v>
      </c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</row>
    <row r="230" spans="1:6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0" t="s">
        <v>75</v>
      </c>
      <c r="R230" s="81">
        <v>62.5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</row>
    <row r="231" spans="1:6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0" t="s">
        <v>75</v>
      </c>
      <c r="R231" s="81">
        <v>20</v>
      </c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</row>
    <row r="232" spans="1:6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0" t="s">
        <v>75</v>
      </c>
      <c r="R232" s="81">
        <v>17</v>
      </c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</row>
    <row r="233" spans="1:6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0" t="s">
        <v>75</v>
      </c>
      <c r="R233" s="81">
        <v>38.5</v>
      </c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</row>
    <row r="234" spans="1:6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0" t="s">
        <v>75</v>
      </c>
      <c r="R234" s="81">
        <v>28</v>
      </c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</row>
    <row r="235" spans="1:6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0" t="s">
        <v>75</v>
      </c>
      <c r="R235" s="81">
        <v>26</v>
      </c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</row>
    <row r="236" spans="1:6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0" t="s">
        <v>75</v>
      </c>
      <c r="R236" s="81">
        <v>2</v>
      </c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</row>
    <row r="237" spans="1:6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0" t="s">
        <v>75</v>
      </c>
      <c r="R237" s="81">
        <v>9</v>
      </c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</row>
    <row r="238" spans="1:6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0" t="s">
        <v>75</v>
      </c>
      <c r="R238" s="81">
        <v>23.5</v>
      </c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</row>
    <row r="239" spans="1:6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0" t="s">
        <v>75</v>
      </c>
      <c r="R239" s="81">
        <v>23</v>
      </c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</row>
    <row r="240" spans="1:6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0" t="s">
        <v>75</v>
      </c>
      <c r="R240" s="81">
        <v>26.5</v>
      </c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</row>
    <row r="241" spans="1:6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0" t="s">
        <v>75</v>
      </c>
      <c r="R241" s="81">
        <v>46.5</v>
      </c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</row>
    <row r="242" spans="1:6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0" t="s">
        <v>75</v>
      </c>
      <c r="R242" s="81">
        <v>21.5</v>
      </c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</row>
    <row r="243" spans="1:6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0" t="s">
        <v>75</v>
      </c>
      <c r="R243" s="81">
        <v>20.5</v>
      </c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</row>
    <row r="244" spans="1:6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0" t="s">
        <v>75</v>
      </c>
      <c r="R244" s="81">
        <v>23</v>
      </c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</row>
    <row r="245" spans="1:6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0" t="s">
        <v>75</v>
      </c>
      <c r="R245" s="81">
        <v>24.5</v>
      </c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</row>
    <row r="246" spans="1:6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0" t="s">
        <v>75</v>
      </c>
      <c r="R246" s="81">
        <v>21.5</v>
      </c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</row>
    <row r="247" spans="1:6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0" t="s">
        <v>75</v>
      </c>
      <c r="R247" s="81">
        <v>25</v>
      </c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</row>
    <row r="248" spans="1:6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0" t="s">
        <v>75</v>
      </c>
      <c r="R248" s="81">
        <v>32.5</v>
      </c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</row>
    <row r="249" spans="1:6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0" t="s">
        <v>75</v>
      </c>
      <c r="R249" s="81">
        <v>27</v>
      </c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</row>
    <row r="250" spans="1:6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0" t="s">
        <v>75</v>
      </c>
      <c r="R250" s="81">
        <v>3</v>
      </c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</row>
    <row r="251" spans="1:6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0" t="s">
        <v>75</v>
      </c>
      <c r="R251" s="81">
        <v>13.5</v>
      </c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</row>
    <row r="252" spans="1:6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0" t="s">
        <v>75</v>
      </c>
      <c r="R252" s="81">
        <v>47</v>
      </c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</row>
    <row r="253" spans="1:6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0" t="s">
        <v>75</v>
      </c>
      <c r="R253" s="81">
        <v>22.5</v>
      </c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</row>
    <row r="254" spans="1:6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0" t="s">
        <v>75</v>
      </c>
      <c r="R254" s="81">
        <v>15</v>
      </c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</row>
    <row r="255" spans="1:6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0" t="s">
        <v>75</v>
      </c>
      <c r="R255" s="81">
        <v>4.5</v>
      </c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</row>
    <row r="256" spans="1:6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0" t="s">
        <v>75</v>
      </c>
      <c r="R256" s="81">
        <v>2</v>
      </c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</row>
    <row r="257" spans="1:6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0" t="s">
        <v>75</v>
      </c>
      <c r="R257" s="81">
        <v>94</v>
      </c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</row>
    <row r="258" spans="1:6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0" t="s">
        <v>75</v>
      </c>
      <c r="R258" s="81">
        <v>18</v>
      </c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</row>
    <row r="259" spans="1:6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0" t="s">
        <v>75</v>
      </c>
      <c r="R259" s="81">
        <v>21</v>
      </c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</row>
    <row r="260" spans="1:6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0" t="s">
        <v>75</v>
      </c>
      <c r="R260" s="81">
        <v>3</v>
      </c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</row>
    <row r="261" spans="1:6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0" t="s">
        <v>75</v>
      </c>
      <c r="R261" s="81">
        <v>35</v>
      </c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</row>
    <row r="262" spans="1:6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0" t="s">
        <v>75</v>
      </c>
      <c r="R262" s="81">
        <v>11</v>
      </c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</row>
    <row r="263" spans="1:6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0" t="s">
        <v>75</v>
      </c>
      <c r="R263" s="81">
        <v>60</v>
      </c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</row>
    <row r="264" spans="1:6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0" t="s">
        <v>75</v>
      </c>
      <c r="R264" s="81">
        <v>20</v>
      </c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</row>
    <row r="265" spans="1: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0" t="s">
        <v>75</v>
      </c>
      <c r="R265" s="81">
        <v>20</v>
      </c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</row>
    <row r="266" spans="1:6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0" t="s">
        <v>75</v>
      </c>
      <c r="R266" s="81">
        <v>16</v>
      </c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</row>
    <row r="267" spans="1:6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0" t="s">
        <v>75</v>
      </c>
      <c r="R267" s="81">
        <v>12</v>
      </c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</row>
    <row r="268" spans="1:6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0" t="s">
        <v>75</v>
      </c>
      <c r="R268" s="81">
        <v>13.5</v>
      </c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</row>
    <row r="269" spans="1:6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0" t="s">
        <v>75</v>
      </c>
      <c r="R269" s="81">
        <v>85</v>
      </c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</row>
    <row r="270" spans="1:6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0" t="s">
        <v>75</v>
      </c>
      <c r="R270" s="81">
        <v>9</v>
      </c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</row>
    <row r="271" spans="1:6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0" t="s">
        <v>75</v>
      </c>
      <c r="R271" s="81">
        <v>54</v>
      </c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</row>
    <row r="272" spans="1:6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0" t="s">
        <v>75</v>
      </c>
      <c r="R272" s="81">
        <v>25</v>
      </c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</row>
    <row r="273" spans="1:6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0" t="s">
        <v>75</v>
      </c>
      <c r="R273" s="81">
        <v>30.5</v>
      </c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</row>
    <row r="274" spans="1:6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0" t="s">
        <v>75</v>
      </c>
      <c r="R274" s="81">
        <v>26</v>
      </c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</row>
    <row r="275" spans="1:6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0" t="s">
        <v>75</v>
      </c>
      <c r="R275" s="81">
        <v>36.5</v>
      </c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</row>
    <row r="276" spans="1:6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0" t="s">
        <v>75</v>
      </c>
      <c r="R276" s="81">
        <v>6</v>
      </c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</row>
    <row r="277" spans="1:6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0" t="s">
        <v>75</v>
      </c>
      <c r="R277" s="81">
        <v>23</v>
      </c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</row>
    <row r="278" spans="1:6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0" t="s">
        <v>75</v>
      </c>
      <c r="R278" s="81">
        <v>20</v>
      </c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</row>
    <row r="279" spans="1:6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0" t="s">
        <v>75</v>
      </c>
      <c r="R279" s="81">
        <v>46</v>
      </c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</row>
    <row r="280" spans="1:6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0" t="s">
        <v>75</v>
      </c>
      <c r="R280" s="81">
        <v>31</v>
      </c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</row>
    <row r="281" spans="1:6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0" t="s">
        <v>75</v>
      </c>
      <c r="R281" s="81">
        <v>23</v>
      </c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</row>
    <row r="282" spans="1:6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0" t="s">
        <v>75</v>
      </c>
      <c r="R282" s="81">
        <v>24.5</v>
      </c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</row>
    <row r="283" spans="1:6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0" t="s">
        <v>75</v>
      </c>
      <c r="R283" s="81">
        <v>23</v>
      </c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</row>
    <row r="284" spans="1:6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0" t="s">
        <v>75</v>
      </c>
      <c r="R284" s="81">
        <v>18.5</v>
      </c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</row>
    <row r="285" spans="1:6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0" t="s">
        <v>75</v>
      </c>
      <c r="R285" s="81">
        <v>6</v>
      </c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</row>
    <row r="286" spans="1:6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0" t="s">
        <v>75</v>
      </c>
      <c r="R286" s="81">
        <v>23</v>
      </c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</row>
    <row r="287" spans="1:6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0" t="s">
        <v>75</v>
      </c>
      <c r="R287" s="81">
        <v>6</v>
      </c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</row>
    <row r="288" spans="1:6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0" t="s">
        <v>75</v>
      </c>
      <c r="R288" s="81">
        <v>13.5</v>
      </c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</row>
    <row r="289" spans="1:6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0" t="s">
        <v>75</v>
      </c>
      <c r="R289" s="81">
        <v>12</v>
      </c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</row>
    <row r="290" spans="1:6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0" t="s">
        <v>75</v>
      </c>
      <c r="R290" s="81">
        <v>24</v>
      </c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</row>
    <row r="291" spans="1:6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0" t="s">
        <v>75</v>
      </c>
      <c r="R291" s="81">
        <v>19.5</v>
      </c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</row>
    <row r="292" spans="1:6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0" t="s">
        <v>75</v>
      </c>
      <c r="R292" s="81">
        <v>32</v>
      </c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</row>
    <row r="293" spans="1:6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0" t="s">
        <v>75</v>
      </c>
      <c r="R293" s="81">
        <v>23</v>
      </c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</row>
    <row r="294" spans="1:6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0" t="s">
        <v>75</v>
      </c>
      <c r="R294" s="81">
        <v>25</v>
      </c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</row>
    <row r="295" spans="1:6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0" t="s">
        <v>75</v>
      </c>
      <c r="R295" s="81">
        <v>23</v>
      </c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</row>
    <row r="296" spans="1:6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0" t="s">
        <v>75</v>
      </c>
      <c r="R296" s="81">
        <v>33.5</v>
      </c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</row>
    <row r="297" spans="1:6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0" t="s">
        <v>75</v>
      </c>
      <c r="R297" s="81">
        <v>7.5</v>
      </c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</row>
    <row r="298" spans="1:6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0" t="s">
        <v>75</v>
      </c>
      <c r="R298" s="81">
        <v>31</v>
      </c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</row>
    <row r="299" spans="1:6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0" t="s">
        <v>75</v>
      </c>
      <c r="R299" s="81">
        <v>23</v>
      </c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</row>
    <row r="300" spans="1:6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0" t="s">
        <v>75</v>
      </c>
      <c r="R300" s="81">
        <v>23</v>
      </c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</row>
    <row r="301" spans="1:6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0" t="s">
        <v>75</v>
      </c>
      <c r="R301" s="81">
        <v>9</v>
      </c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</row>
    <row r="302" spans="1:6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0" t="s">
        <v>75</v>
      </c>
      <c r="R302" s="81">
        <v>23</v>
      </c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</row>
    <row r="303" spans="1:6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0" t="s">
        <v>75</v>
      </c>
      <c r="R303" s="81">
        <v>9</v>
      </c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</row>
    <row r="304" spans="1:6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0" t="s">
        <v>75</v>
      </c>
      <c r="R304" s="81">
        <v>30</v>
      </c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</row>
    <row r="305" spans="1:6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0" t="s">
        <v>75</v>
      </c>
      <c r="R305" s="81">
        <v>6</v>
      </c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</row>
    <row r="306" spans="1:6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0" t="s">
        <v>75</v>
      </c>
      <c r="R306" s="81">
        <v>24.5</v>
      </c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</row>
    <row r="307" spans="1:6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0" t="s">
        <v>75</v>
      </c>
      <c r="R307" s="81">
        <v>12</v>
      </c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</row>
    <row r="308" spans="1:6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0" t="s">
        <v>75</v>
      </c>
      <c r="R308" s="81">
        <v>16</v>
      </c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</row>
    <row r="309" spans="1:6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0" t="s">
        <v>76</v>
      </c>
      <c r="R309" s="81">
        <v>39</v>
      </c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</row>
    <row r="310" spans="1:6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0" t="s">
        <v>76</v>
      </c>
      <c r="R310" s="81">
        <v>23</v>
      </c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</row>
    <row r="311" spans="1:6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0" t="s">
        <v>76</v>
      </c>
      <c r="R311" s="81">
        <v>35</v>
      </c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</row>
    <row r="312" spans="1:6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0" t="s">
        <v>76</v>
      </c>
      <c r="R312" s="81">
        <v>20</v>
      </c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</row>
    <row r="313" spans="1:6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0" t="s">
        <v>76</v>
      </c>
      <c r="R313" s="81">
        <v>32</v>
      </c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</row>
    <row r="314" spans="1:6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0" t="s">
        <v>76</v>
      </c>
      <c r="R314" s="81">
        <v>7.5</v>
      </c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</row>
    <row r="315" spans="1:6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0" t="s">
        <v>76</v>
      </c>
      <c r="R315" s="81">
        <v>40</v>
      </c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</row>
    <row r="316" spans="1:6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0" t="s">
        <v>76</v>
      </c>
      <c r="R316" s="81">
        <v>3</v>
      </c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</row>
    <row r="317" spans="1:6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0" t="s">
        <v>76</v>
      </c>
      <c r="R317" s="81">
        <v>23</v>
      </c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</row>
    <row r="318" spans="1:6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0" t="s">
        <v>76</v>
      </c>
      <c r="R318" s="81">
        <v>46</v>
      </c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</row>
    <row r="319" spans="1:6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0" t="s">
        <v>76</v>
      </c>
      <c r="R319" s="81">
        <v>28.5</v>
      </c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</row>
    <row r="320" spans="1:6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0" t="s">
        <v>76</v>
      </c>
      <c r="R320" s="81">
        <v>20</v>
      </c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</row>
    <row r="321" spans="1:6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0" t="s">
        <v>76</v>
      </c>
      <c r="R321" s="81">
        <v>3</v>
      </c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</row>
    <row r="322" spans="1:6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0" t="s">
        <v>76</v>
      </c>
      <c r="R322" s="81">
        <v>49</v>
      </c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</row>
    <row r="323" spans="1:6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0" t="s">
        <v>76</v>
      </c>
      <c r="R323" s="81">
        <v>9</v>
      </c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</row>
    <row r="324" spans="1:6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0" t="s">
        <v>76</v>
      </c>
      <c r="R324" s="81">
        <v>7.5</v>
      </c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</row>
    <row r="325" spans="1:6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0" t="s">
        <v>76</v>
      </c>
      <c r="R325" s="81">
        <v>3</v>
      </c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</row>
    <row r="326" spans="1:6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0" t="s">
        <v>76</v>
      </c>
      <c r="R326" s="81">
        <v>3</v>
      </c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</row>
    <row r="327" spans="1:6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0" t="s">
        <v>76</v>
      </c>
      <c r="R327" s="81">
        <v>6</v>
      </c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</row>
    <row r="328" spans="1:6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0" t="s">
        <v>76</v>
      </c>
      <c r="R328" s="81">
        <v>20</v>
      </c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</row>
    <row r="329" spans="1:6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0" t="s">
        <v>76</v>
      </c>
      <c r="R329" s="81">
        <v>23</v>
      </c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</row>
    <row r="330" spans="1:6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0" t="s">
        <v>76</v>
      </c>
      <c r="R330" s="81">
        <v>23</v>
      </c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</row>
    <row r="331" spans="1:6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0" t="s">
        <v>76</v>
      </c>
      <c r="R331" s="81">
        <v>11</v>
      </c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</row>
    <row r="332" spans="1:6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0" t="s">
        <v>76</v>
      </c>
      <c r="R332" s="81">
        <v>49</v>
      </c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</row>
    <row r="333" spans="1:6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0" t="s">
        <v>76</v>
      </c>
      <c r="R333" s="81">
        <v>45.5</v>
      </c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</row>
    <row r="334" spans="1:6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0" t="s">
        <v>76</v>
      </c>
      <c r="R334" s="81">
        <v>23</v>
      </c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</row>
    <row r="335" spans="1:6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0" t="s">
        <v>76</v>
      </c>
      <c r="R335" s="81">
        <v>3</v>
      </c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</row>
    <row r="336" spans="1:6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0" t="s">
        <v>76</v>
      </c>
      <c r="R336" s="81">
        <v>6</v>
      </c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</row>
    <row r="337" spans="1:6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0" t="s">
        <v>76</v>
      </c>
      <c r="R337" s="81">
        <v>6</v>
      </c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</row>
    <row r="338" spans="1:6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0" t="s">
        <v>76</v>
      </c>
      <c r="R338" s="81">
        <v>35</v>
      </c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</row>
    <row r="339" spans="1:6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0" t="s">
        <v>76</v>
      </c>
      <c r="R339" s="81">
        <v>12</v>
      </c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</row>
    <row r="340" spans="1:6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0" t="s">
        <v>76</v>
      </c>
      <c r="R340" s="81">
        <v>60</v>
      </c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</row>
    <row r="341" spans="1:6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0" t="s">
        <v>76</v>
      </c>
      <c r="R341" s="81">
        <v>25</v>
      </c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</row>
    <row r="342" spans="1:6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0" t="s">
        <v>76</v>
      </c>
      <c r="R342" s="81">
        <v>62.5</v>
      </c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</row>
    <row r="343" spans="1:6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0" t="s">
        <v>76</v>
      </c>
      <c r="R343" s="81">
        <v>45</v>
      </c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</row>
    <row r="344" spans="1:6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0" t="s">
        <v>76</v>
      </c>
      <c r="R344" s="81">
        <v>67.5</v>
      </c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</row>
    <row r="345" spans="1:6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0" t="s">
        <v>76</v>
      </c>
      <c r="R345" s="81">
        <v>4.5</v>
      </c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</row>
    <row r="346" spans="1:6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0" t="s">
        <v>76</v>
      </c>
      <c r="R346" s="81">
        <v>24</v>
      </c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</row>
    <row r="347" spans="1:6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0" t="s">
        <v>76</v>
      </c>
      <c r="R347" s="81">
        <v>6</v>
      </c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</row>
    <row r="348" spans="1:6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0" t="s">
        <v>76</v>
      </c>
      <c r="R348" s="81">
        <v>23.5</v>
      </c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</row>
    <row r="349" spans="1:6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0" t="s">
        <v>76</v>
      </c>
      <c r="R349" s="81">
        <v>8</v>
      </c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</row>
    <row r="350" spans="1:6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0" t="s">
        <v>76</v>
      </c>
      <c r="R350" s="81">
        <v>28</v>
      </c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</row>
    <row r="351" spans="1:6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0" t="s">
        <v>76</v>
      </c>
      <c r="R351" s="81">
        <v>78</v>
      </c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</row>
    <row r="352" spans="1:6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0" t="s">
        <v>76</v>
      </c>
      <c r="R352" s="81">
        <v>45</v>
      </c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</row>
    <row r="353" spans="1:6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0" t="s">
        <v>76</v>
      </c>
      <c r="R353" s="81">
        <v>6</v>
      </c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</row>
    <row r="354" spans="1:6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0" t="s">
        <v>76</v>
      </c>
      <c r="R354" s="81">
        <v>22</v>
      </c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</row>
    <row r="355" spans="1:6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0" t="s">
        <v>76</v>
      </c>
      <c r="R355" s="81">
        <v>12</v>
      </c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</row>
    <row r="356" spans="1:6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0" t="s">
        <v>76</v>
      </c>
      <c r="R356" s="81">
        <v>11</v>
      </c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</row>
    <row r="357" spans="1:6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0" t="s">
        <v>76</v>
      </c>
      <c r="R357" s="81">
        <v>12</v>
      </c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</row>
    <row r="358" spans="1:6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0" t="s">
        <v>76</v>
      </c>
      <c r="R358" s="81">
        <v>32</v>
      </c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</row>
    <row r="359" spans="1:6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0" t="s">
        <v>76</v>
      </c>
      <c r="R359" s="81">
        <v>3</v>
      </c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</row>
    <row r="360" spans="1:6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0" t="s">
        <v>76</v>
      </c>
      <c r="R360" s="81">
        <v>26</v>
      </c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</row>
    <row r="361" spans="1:6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0" t="s">
        <v>76</v>
      </c>
      <c r="R361" s="81">
        <v>14</v>
      </c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</row>
    <row r="362" spans="1:6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0" t="s">
        <v>76</v>
      </c>
      <c r="R362" s="81">
        <v>31</v>
      </c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</row>
    <row r="363" spans="1:6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0" t="s">
        <v>76</v>
      </c>
      <c r="R363" s="81">
        <v>9</v>
      </c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</row>
    <row r="364" spans="1:6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0" t="s">
        <v>76</v>
      </c>
      <c r="R364" s="81">
        <v>21.5</v>
      </c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</row>
    <row r="365" spans="1: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0" t="s">
        <v>76</v>
      </c>
      <c r="R365" s="81">
        <v>5</v>
      </c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</row>
    <row r="366" spans="1:6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0" t="s">
        <v>76</v>
      </c>
      <c r="R366" s="81">
        <v>20</v>
      </c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</row>
    <row r="367" spans="1:65">
      <c r="Q367" s="80" t="s">
        <v>76</v>
      </c>
      <c r="R367" s="81">
        <v>40</v>
      </c>
    </row>
    <row r="368" spans="1:65">
      <c r="Q368" s="80" t="s">
        <v>76</v>
      </c>
      <c r="R368" s="81">
        <v>20</v>
      </c>
    </row>
    <row r="369" spans="17:18">
      <c r="Q369" s="80" t="s">
        <v>76</v>
      </c>
      <c r="R369" s="81">
        <v>87.5</v>
      </c>
    </row>
    <row r="370" spans="17:18">
      <c r="Q370" s="80" t="s">
        <v>76</v>
      </c>
      <c r="R370" s="81">
        <v>27</v>
      </c>
    </row>
    <row r="371" spans="17:18">
      <c r="Q371" s="80" t="s">
        <v>76</v>
      </c>
      <c r="R371" s="81">
        <v>34</v>
      </c>
    </row>
    <row r="372" spans="17:18">
      <c r="Q372" s="80" t="s">
        <v>76</v>
      </c>
      <c r="R372" s="81">
        <v>26</v>
      </c>
    </row>
    <row r="373" spans="17:18">
      <c r="Q373" s="80" t="s">
        <v>76</v>
      </c>
      <c r="R373" s="81">
        <v>26</v>
      </c>
    </row>
    <row r="374" spans="17:18">
      <c r="Q374" s="80" t="s">
        <v>76</v>
      </c>
      <c r="R374" s="81">
        <v>27.5</v>
      </c>
    </row>
    <row r="375" spans="17:18">
      <c r="Q375" s="80" t="s">
        <v>76</v>
      </c>
      <c r="R375" s="81">
        <v>9.5</v>
      </c>
    </row>
    <row r="376" spans="17:18">
      <c r="Q376" s="80" t="s">
        <v>76</v>
      </c>
      <c r="R376" s="81">
        <v>53</v>
      </c>
    </row>
    <row r="377" spans="17:18">
      <c r="Q377" s="80" t="s">
        <v>76</v>
      </c>
      <c r="R377" s="81">
        <v>29.5</v>
      </c>
    </row>
    <row r="378" spans="17:18">
      <c r="Q378" s="80" t="s">
        <v>76</v>
      </c>
      <c r="R378" s="81">
        <v>13.5</v>
      </c>
    </row>
    <row r="379" spans="17:18">
      <c r="Q379" s="80" t="s">
        <v>76</v>
      </c>
      <c r="R379" s="81">
        <v>7.5</v>
      </c>
    </row>
    <row r="380" spans="17:18">
      <c r="Q380" s="80" t="s">
        <v>76</v>
      </c>
      <c r="R380" s="81">
        <v>23</v>
      </c>
    </row>
    <row r="381" spans="17:18">
      <c r="Q381" s="80" t="s">
        <v>76</v>
      </c>
      <c r="R381" s="81">
        <v>9</v>
      </c>
    </row>
    <row r="382" spans="17:18">
      <c r="Q382" s="80" t="s">
        <v>76</v>
      </c>
      <c r="R382" s="81">
        <v>11</v>
      </c>
    </row>
    <row r="383" spans="17:18">
      <c r="Q383" s="80" t="s">
        <v>76</v>
      </c>
      <c r="R383" s="81">
        <v>9</v>
      </c>
    </row>
    <row r="384" spans="17:18">
      <c r="Q384" s="80" t="s">
        <v>76</v>
      </c>
      <c r="R384" s="81">
        <v>29.5</v>
      </c>
    </row>
    <row r="385" spans="17:18">
      <c r="Q385" s="80" t="s">
        <v>76</v>
      </c>
      <c r="R385" s="81">
        <v>4.5</v>
      </c>
    </row>
    <row r="386" spans="17:18">
      <c r="Q386" s="80" t="s">
        <v>76</v>
      </c>
      <c r="R386" s="81">
        <v>49</v>
      </c>
    </row>
    <row r="387" spans="17:18">
      <c r="Q387" s="80" t="s">
        <v>76</v>
      </c>
      <c r="R387" s="81">
        <v>23</v>
      </c>
    </row>
    <row r="388" spans="17:18">
      <c r="Q388" s="80" t="s">
        <v>76</v>
      </c>
      <c r="R388" s="81">
        <v>9.5</v>
      </c>
    </row>
    <row r="389" spans="17:18">
      <c r="Q389" s="80" t="s">
        <v>76</v>
      </c>
      <c r="R389" s="81">
        <v>26</v>
      </c>
    </row>
    <row r="390" spans="17:18">
      <c r="Q390" s="80" t="s">
        <v>76</v>
      </c>
      <c r="R390" s="81">
        <v>37.5</v>
      </c>
    </row>
    <row r="391" spans="17:18">
      <c r="Q391" s="80" t="s">
        <v>76</v>
      </c>
      <c r="R391" s="81">
        <v>49.5</v>
      </c>
    </row>
    <row r="392" spans="17:18">
      <c r="Q392" s="80" t="s">
        <v>76</v>
      </c>
      <c r="R392" s="81">
        <v>21.5</v>
      </c>
    </row>
    <row r="393" spans="17:18">
      <c r="Q393" s="80" t="s">
        <v>76</v>
      </c>
      <c r="R393" s="81">
        <v>16.5</v>
      </c>
    </row>
    <row r="394" spans="17:18">
      <c r="Q394" s="80" t="s">
        <v>76</v>
      </c>
      <c r="R394" s="81">
        <v>18</v>
      </c>
    </row>
    <row r="395" spans="17:18">
      <c r="Q395" s="80" t="s">
        <v>76</v>
      </c>
      <c r="R395" s="81">
        <v>28</v>
      </c>
    </row>
    <row r="396" spans="17:18">
      <c r="Q396" s="80" t="s">
        <v>76</v>
      </c>
      <c r="R396" s="81">
        <v>8</v>
      </c>
    </row>
    <row r="397" spans="17:18">
      <c r="Q397" s="80" t="s">
        <v>76</v>
      </c>
      <c r="R397" s="81">
        <v>25</v>
      </c>
    </row>
    <row r="398" spans="17:18">
      <c r="Q398" s="80" t="s">
        <v>76</v>
      </c>
      <c r="R398" s="81">
        <v>22.5</v>
      </c>
    </row>
    <row r="399" spans="17:18">
      <c r="Q399" s="80" t="s">
        <v>76</v>
      </c>
      <c r="R399" s="81">
        <v>33</v>
      </c>
    </row>
    <row r="400" spans="17:18">
      <c r="Q400" s="80" t="s">
        <v>77</v>
      </c>
      <c r="R400" s="81">
        <v>24.5</v>
      </c>
    </row>
    <row r="401" spans="17:18">
      <c r="Q401" s="80" t="s">
        <v>77</v>
      </c>
      <c r="R401" s="81">
        <v>25</v>
      </c>
    </row>
    <row r="402" spans="17:18">
      <c r="Q402" s="80" t="s">
        <v>77</v>
      </c>
      <c r="R402" s="81">
        <v>25</v>
      </c>
    </row>
    <row r="403" spans="17:18">
      <c r="Q403" s="80" t="s">
        <v>77</v>
      </c>
      <c r="R403" s="81">
        <v>51</v>
      </c>
    </row>
    <row r="404" spans="17:18">
      <c r="Q404" s="80" t="s">
        <v>77</v>
      </c>
      <c r="R404" s="81">
        <v>52</v>
      </c>
    </row>
    <row r="405" spans="17:18">
      <c r="Q405" s="80" t="s">
        <v>77</v>
      </c>
      <c r="R405" s="81">
        <v>33.5</v>
      </c>
    </row>
    <row r="406" spans="17:18">
      <c r="Q406" s="80" t="s">
        <v>77</v>
      </c>
      <c r="R406" s="81">
        <v>11</v>
      </c>
    </row>
    <row r="407" spans="17:18">
      <c r="Q407" s="80" t="s">
        <v>77</v>
      </c>
      <c r="R407" s="81">
        <v>24.5</v>
      </c>
    </row>
    <row r="408" spans="17:18">
      <c r="Q408" s="80" t="s">
        <v>77</v>
      </c>
      <c r="R408" s="81">
        <v>14.5</v>
      </c>
    </row>
    <row r="409" spans="17:18">
      <c r="Q409" s="80" t="s">
        <v>77</v>
      </c>
      <c r="R409" s="81">
        <v>8</v>
      </c>
    </row>
    <row r="410" spans="17:18">
      <c r="Q410" s="80" t="s">
        <v>77</v>
      </c>
      <c r="R410" s="81">
        <v>44.5</v>
      </c>
    </row>
    <row r="411" spans="17:18">
      <c r="Q411" s="80" t="s">
        <v>77</v>
      </c>
      <c r="R411" s="81">
        <v>18</v>
      </c>
    </row>
    <row r="412" spans="17:18">
      <c r="Q412" s="80" t="s">
        <v>77</v>
      </c>
      <c r="R412" s="81">
        <v>24.5</v>
      </c>
    </row>
    <row r="413" spans="17:18">
      <c r="Q413" s="80" t="s">
        <v>77</v>
      </c>
      <c r="R413" s="81">
        <v>44</v>
      </c>
    </row>
    <row r="414" spans="17:18">
      <c r="Q414" s="80" t="s">
        <v>77</v>
      </c>
      <c r="R414" s="81">
        <v>32.5</v>
      </c>
    </row>
    <row r="415" spans="17:18">
      <c r="Q415" s="80" t="s">
        <v>77</v>
      </c>
      <c r="R415" s="81">
        <v>32</v>
      </c>
    </row>
    <row r="416" spans="17:18">
      <c r="Q416" s="80" t="s">
        <v>77</v>
      </c>
      <c r="R416" s="81">
        <v>18</v>
      </c>
    </row>
    <row r="417" spans="17:18">
      <c r="Q417" s="80" t="s">
        <v>77</v>
      </c>
      <c r="R417" s="81">
        <v>46</v>
      </c>
    </row>
    <row r="418" spans="17:18">
      <c r="Q418" s="80" t="s">
        <v>77</v>
      </c>
      <c r="R418" s="81">
        <v>12</v>
      </c>
    </row>
    <row r="419" spans="17:18">
      <c r="Q419" s="80" t="s">
        <v>77</v>
      </c>
      <c r="R419" s="81">
        <v>31</v>
      </c>
    </row>
    <row r="420" spans="17:18">
      <c r="Q420" s="80" t="s">
        <v>77</v>
      </c>
      <c r="R420" s="81">
        <v>43</v>
      </c>
    </row>
    <row r="421" spans="17:18">
      <c r="Q421" s="80" t="s">
        <v>77</v>
      </c>
      <c r="R421" s="81">
        <v>16.5</v>
      </c>
    </row>
    <row r="422" spans="17:18">
      <c r="Q422" s="80" t="s">
        <v>77</v>
      </c>
      <c r="R422" s="81">
        <v>12</v>
      </c>
    </row>
    <row r="423" spans="17:18">
      <c r="Q423" s="80" t="s">
        <v>77</v>
      </c>
      <c r="R423" s="81">
        <v>21.5</v>
      </c>
    </row>
    <row r="424" spans="17:18">
      <c r="Q424" s="80" t="s">
        <v>77</v>
      </c>
      <c r="R424" s="81">
        <v>56</v>
      </c>
    </row>
    <row r="425" spans="17:18">
      <c r="Q425" s="80" t="s">
        <v>77</v>
      </c>
      <c r="R425" s="81">
        <v>39</v>
      </c>
    </row>
    <row r="426" spans="17:18">
      <c r="Q426" s="80" t="s">
        <v>77</v>
      </c>
      <c r="R426" s="81">
        <v>1.5</v>
      </c>
    </row>
    <row r="427" spans="17:18">
      <c r="Q427" s="80" t="s">
        <v>77</v>
      </c>
      <c r="R427" s="81">
        <v>1.5</v>
      </c>
    </row>
    <row r="428" spans="17:18">
      <c r="Q428" s="80" t="s">
        <v>77</v>
      </c>
      <c r="R428" s="81">
        <v>30</v>
      </c>
    </row>
    <row r="429" spans="17:18">
      <c r="Q429" s="80" t="s">
        <v>77</v>
      </c>
      <c r="R429" s="81">
        <v>92</v>
      </c>
    </row>
    <row r="430" spans="17:18">
      <c r="Q430" s="80" t="s">
        <v>77</v>
      </c>
      <c r="R430" s="81">
        <v>24.5</v>
      </c>
    </row>
    <row r="431" spans="17:18">
      <c r="Q431" s="80" t="s">
        <v>77</v>
      </c>
      <c r="R431" s="81">
        <v>10.5</v>
      </c>
    </row>
    <row r="432" spans="17:18">
      <c r="Q432" s="80" t="s">
        <v>77</v>
      </c>
      <c r="R432" s="81">
        <v>31</v>
      </c>
    </row>
    <row r="433" spans="17:18">
      <c r="Q433" s="80" t="s">
        <v>77</v>
      </c>
      <c r="R433" s="81">
        <v>46.5</v>
      </c>
    </row>
    <row r="434" spans="17:18">
      <c r="Q434" s="80" t="s">
        <v>77</v>
      </c>
      <c r="R434" s="81">
        <v>30</v>
      </c>
    </row>
    <row r="435" spans="17:18">
      <c r="Q435" s="80" t="s">
        <v>77</v>
      </c>
      <c r="R435" s="81">
        <v>62.5</v>
      </c>
    </row>
    <row r="436" spans="17:18">
      <c r="Q436" s="80" t="s">
        <v>77</v>
      </c>
      <c r="R436" s="81">
        <v>34.5</v>
      </c>
    </row>
    <row r="437" spans="17:18">
      <c r="Q437" s="80" t="s">
        <v>77</v>
      </c>
      <c r="R437" s="81">
        <v>21</v>
      </c>
    </row>
    <row r="438" spans="17:18">
      <c r="Q438" s="80" t="s">
        <v>77</v>
      </c>
      <c r="R438" s="81">
        <v>43</v>
      </c>
    </row>
    <row r="439" spans="17:18">
      <c r="Q439" s="80" t="s">
        <v>77</v>
      </c>
      <c r="R439" s="81">
        <v>39.5</v>
      </c>
    </row>
    <row r="440" spans="17:18">
      <c r="Q440" s="80" t="s">
        <v>77</v>
      </c>
      <c r="R440" s="81">
        <v>17</v>
      </c>
    </row>
    <row r="441" spans="17:18">
      <c r="Q441" s="80" t="s">
        <v>77</v>
      </c>
      <c r="R441" s="81">
        <v>32</v>
      </c>
    </row>
    <row r="442" spans="17:18">
      <c r="Q442" s="80" t="s">
        <v>77</v>
      </c>
      <c r="R442" s="81">
        <v>27.5</v>
      </c>
    </row>
    <row r="443" spans="17:18">
      <c r="Q443" s="80" t="s">
        <v>77</v>
      </c>
      <c r="R443" s="81">
        <v>12</v>
      </c>
    </row>
    <row r="444" spans="17:18">
      <c r="Q444" s="80" t="s">
        <v>77</v>
      </c>
      <c r="R444" s="81">
        <v>6</v>
      </c>
    </row>
    <row r="445" spans="17:18">
      <c r="Q445" s="80" t="s">
        <v>77</v>
      </c>
      <c r="R445" s="81">
        <v>21</v>
      </c>
    </row>
    <row r="446" spans="17:18">
      <c r="Q446" s="80" t="s">
        <v>77</v>
      </c>
      <c r="R446" s="81">
        <v>20</v>
      </c>
    </row>
    <row r="447" spans="17:18">
      <c r="Q447" s="80" t="s">
        <v>77</v>
      </c>
      <c r="R447" s="81">
        <v>2</v>
      </c>
    </row>
    <row r="448" spans="17:18">
      <c r="Q448" s="80" t="s">
        <v>77</v>
      </c>
      <c r="R448" s="81">
        <v>9</v>
      </c>
    </row>
    <row r="449" spans="17:18">
      <c r="Q449" s="80" t="s">
        <v>77</v>
      </c>
      <c r="R449" s="81">
        <v>14.5</v>
      </c>
    </row>
    <row r="450" spans="17:18">
      <c r="Q450" s="80" t="s">
        <v>77</v>
      </c>
      <c r="R450" s="81">
        <v>16.5</v>
      </c>
    </row>
    <row r="451" spans="17:18">
      <c r="Q451" s="80" t="s">
        <v>77</v>
      </c>
      <c r="R451" s="81">
        <v>16.5</v>
      </c>
    </row>
    <row r="452" spans="17:18">
      <c r="Q452" s="80" t="s">
        <v>77</v>
      </c>
      <c r="R452" s="81">
        <v>6</v>
      </c>
    </row>
    <row r="453" spans="17:18">
      <c r="Q453" s="80" t="s">
        <v>77</v>
      </c>
      <c r="R453" s="81">
        <v>6</v>
      </c>
    </row>
    <row r="454" spans="17:18">
      <c r="Q454" s="80" t="s">
        <v>77</v>
      </c>
      <c r="R454" s="81">
        <v>101</v>
      </c>
    </row>
    <row r="455" spans="17:18">
      <c r="Q455" s="80" t="s">
        <v>77</v>
      </c>
      <c r="R455" s="81">
        <v>13</v>
      </c>
    </row>
    <row r="456" spans="17:18">
      <c r="Q456" s="80" t="s">
        <v>77</v>
      </c>
      <c r="R456" s="81">
        <v>3</v>
      </c>
    </row>
    <row r="457" spans="17:18">
      <c r="Q457" s="80" t="s">
        <v>77</v>
      </c>
      <c r="R457" s="81">
        <v>4.5</v>
      </c>
    </row>
    <row r="458" spans="17:18">
      <c r="Q458" s="80" t="s">
        <v>77</v>
      </c>
      <c r="R458" s="81">
        <v>32</v>
      </c>
    </row>
    <row r="459" spans="17:18">
      <c r="Q459" s="80" t="s">
        <v>77</v>
      </c>
      <c r="R459" s="81">
        <v>27.5</v>
      </c>
    </row>
    <row r="460" spans="17:18">
      <c r="Q460" s="80" t="s">
        <v>77</v>
      </c>
      <c r="R460" s="81">
        <v>34</v>
      </c>
    </row>
    <row r="461" spans="17:18">
      <c r="Q461" s="80" t="s">
        <v>77</v>
      </c>
      <c r="R461" s="81">
        <v>55</v>
      </c>
    </row>
    <row r="462" spans="17:18">
      <c r="Q462" s="80" t="s">
        <v>77</v>
      </c>
      <c r="R462" s="81">
        <v>9.5</v>
      </c>
    </row>
    <row r="463" spans="17:18">
      <c r="Q463" s="80" t="s">
        <v>77</v>
      </c>
      <c r="R463" s="81">
        <v>8</v>
      </c>
    </row>
    <row r="464" spans="17:18">
      <c r="Q464" s="80" t="s">
        <v>77</v>
      </c>
      <c r="R464" s="81">
        <v>23</v>
      </c>
    </row>
    <row r="465" spans="17:18">
      <c r="Q465" s="80" t="s">
        <v>78</v>
      </c>
      <c r="R465" s="81">
        <v>26.5</v>
      </c>
    </row>
    <row r="466" spans="17:18">
      <c r="Q466" s="80" t="s">
        <v>78</v>
      </c>
      <c r="R466" s="81">
        <v>36</v>
      </c>
    </row>
    <row r="467" spans="17:18">
      <c r="Q467" s="80" t="s">
        <v>78</v>
      </c>
      <c r="R467" s="81">
        <v>38</v>
      </c>
    </row>
    <row r="468" spans="17:18">
      <c r="Q468" s="80" t="s">
        <v>78</v>
      </c>
      <c r="R468" s="81">
        <v>4.5</v>
      </c>
    </row>
    <row r="469" spans="17:18">
      <c r="Q469" s="80" t="s">
        <v>78</v>
      </c>
      <c r="R469" s="81">
        <v>23</v>
      </c>
    </row>
    <row r="470" spans="17:18">
      <c r="Q470" s="80" t="s">
        <v>78</v>
      </c>
      <c r="R470" s="81">
        <v>6</v>
      </c>
    </row>
    <row r="471" spans="17:18">
      <c r="Q471" s="80" t="s">
        <v>78</v>
      </c>
      <c r="R471" s="81">
        <v>13.5</v>
      </c>
    </row>
    <row r="472" spans="17:18">
      <c r="Q472" s="80" t="s">
        <v>78</v>
      </c>
      <c r="R472" s="81">
        <v>18</v>
      </c>
    </row>
    <row r="473" spans="17:18">
      <c r="Q473" s="80" t="s">
        <v>78</v>
      </c>
      <c r="R473" s="81">
        <v>18</v>
      </c>
    </row>
    <row r="474" spans="17:18">
      <c r="Q474" s="80" t="s">
        <v>78</v>
      </c>
      <c r="R474" s="81">
        <v>32</v>
      </c>
    </row>
    <row r="475" spans="17:18">
      <c r="Q475" s="80" t="s">
        <v>78</v>
      </c>
      <c r="R475" s="81">
        <v>8.5</v>
      </c>
    </row>
    <row r="476" spans="17:18">
      <c r="Q476" s="80" t="s">
        <v>78</v>
      </c>
      <c r="R476" s="81">
        <v>8</v>
      </c>
    </row>
    <row r="477" spans="17:18">
      <c r="Q477" s="80" t="s">
        <v>78</v>
      </c>
      <c r="R477" s="81">
        <v>20</v>
      </c>
    </row>
    <row r="478" spans="17:18">
      <c r="Q478" s="80" t="s">
        <v>78</v>
      </c>
      <c r="R478" s="81">
        <v>66</v>
      </c>
    </row>
    <row r="479" spans="17:18">
      <c r="Q479" s="80" t="s">
        <v>78</v>
      </c>
      <c r="R479" s="81">
        <v>16.5</v>
      </c>
    </row>
    <row r="480" spans="17:18">
      <c r="Q480" s="80" t="s">
        <v>78</v>
      </c>
      <c r="R480" s="81">
        <v>17.5</v>
      </c>
    </row>
    <row r="481" spans="17:18">
      <c r="Q481" s="80" t="s">
        <v>78</v>
      </c>
      <c r="R481" s="81">
        <v>53</v>
      </c>
    </row>
    <row r="482" spans="17:18">
      <c r="Q482" s="80" t="s">
        <v>78</v>
      </c>
      <c r="R482" s="81">
        <v>21.5</v>
      </c>
    </row>
  </sheetData>
  <autoFilter ref="Q1:R4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474"/>
  <sheetViews>
    <sheetView topLeftCell="BB1" zoomScale="85" zoomScaleNormal="85" workbookViewId="0">
      <selection activeCell="BN2" activeCellId="2" sqref="BF2 BM2 BN2"/>
    </sheetView>
  </sheetViews>
  <sheetFormatPr defaultRowHeight="15"/>
  <cols>
    <col min="10" max="10" width="27" bestFit="1" customWidth="1"/>
    <col min="11" max="11" width="8.140625" bestFit="1" customWidth="1"/>
    <col min="12" max="12" width="9.85546875" bestFit="1" customWidth="1"/>
    <col min="14" max="14" width="21.42578125" bestFit="1" customWidth="1"/>
    <col min="21" max="21" width="10.5703125" bestFit="1" customWidth="1"/>
    <col min="23" max="23" width="21.42578125" bestFit="1" customWidth="1"/>
    <col min="37" max="37" width="24.285156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4" width="12.42578125" bestFit="1" customWidth="1"/>
    <col min="55" max="55" width="20.140625" bestFit="1" customWidth="1"/>
    <col min="56" max="56" width="12.28515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1" max="61" width="12.28515625" bestFit="1" customWidth="1"/>
    <col min="62" max="62" width="34.7109375" bestFit="1" customWidth="1"/>
    <col min="64" max="64" width="10.85546875" bestFit="1" customWidth="1"/>
    <col min="65" max="65" width="20.140625" bestFit="1" customWidth="1"/>
    <col min="66" max="66" width="15.7109375" bestFit="1" customWidth="1"/>
  </cols>
  <sheetData>
    <row r="1" spans="1:66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4" t="s">
        <v>68</v>
      </c>
      <c r="R1" s="84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J1" s="47"/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P1" s="47"/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44621</v>
      </c>
      <c r="B2" s="60">
        <v>105.5</v>
      </c>
      <c r="C2" s="61">
        <v>37</v>
      </c>
      <c r="D2" s="62">
        <v>0</v>
      </c>
      <c r="E2" s="63">
        <v>0</v>
      </c>
      <c r="F2" s="55">
        <f>SUM(B2:E2)</f>
        <v>142.5</v>
      </c>
      <c r="G2" s="47">
        <v>473</v>
      </c>
      <c r="H2" s="47">
        <v>27</v>
      </c>
      <c r="I2" s="47"/>
      <c r="J2" s="88" t="s">
        <v>178</v>
      </c>
      <c r="K2" s="83">
        <v>3320</v>
      </c>
      <c r="L2" s="83">
        <v>166</v>
      </c>
      <c r="M2" s="47"/>
      <c r="N2" s="88" t="s">
        <v>48</v>
      </c>
      <c r="O2" s="83">
        <v>3320</v>
      </c>
      <c r="P2" s="47"/>
      <c r="Q2" s="85" t="s">
        <v>146</v>
      </c>
      <c r="R2" s="86">
        <v>6</v>
      </c>
      <c r="S2" s="47"/>
      <c r="T2" s="47">
        <v>13</v>
      </c>
      <c r="U2" s="58">
        <v>46.5</v>
      </c>
      <c r="V2" s="47"/>
      <c r="W2" s="88" t="s">
        <v>48</v>
      </c>
      <c r="X2" s="78">
        <v>0</v>
      </c>
      <c r="Y2" s="78">
        <v>4</v>
      </c>
      <c r="Z2" s="78">
        <v>4</v>
      </c>
      <c r="AA2" s="78">
        <v>2</v>
      </c>
      <c r="AB2" s="78">
        <v>10</v>
      </c>
      <c r="AC2" s="78">
        <v>18</v>
      </c>
      <c r="AD2" s="78">
        <v>14</v>
      </c>
      <c r="AE2" s="78">
        <v>36</v>
      </c>
      <c r="AF2" s="78">
        <v>39</v>
      </c>
      <c r="AG2" s="78">
        <v>32</v>
      </c>
      <c r="AH2" s="78">
        <v>7</v>
      </c>
      <c r="AI2" s="72">
        <f>SUM(X2:AH2)</f>
        <v>166</v>
      </c>
      <c r="AJ2" s="47"/>
      <c r="AK2" s="49" t="s">
        <v>111</v>
      </c>
      <c r="AL2" s="64">
        <f>SUM(AX31)</f>
        <v>892.13000000000011</v>
      </c>
      <c r="AM2" s="47"/>
      <c r="AN2" s="47" t="s">
        <v>120</v>
      </c>
      <c r="AO2" s="58">
        <v>640</v>
      </c>
      <c r="AP2" s="47"/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102.19</v>
      </c>
      <c r="AY2" s="77">
        <v>132.72</v>
      </c>
      <c r="AZ2" s="77">
        <v>75.040000000000006</v>
      </c>
      <c r="BA2" s="77">
        <v>150.30000000000001</v>
      </c>
      <c r="BB2" s="77">
        <v>79.599999999999994</v>
      </c>
      <c r="BC2" s="77">
        <v>115.82</v>
      </c>
      <c r="BD2" s="77">
        <v>63.82</v>
      </c>
      <c r="BE2" s="77">
        <v>68.31</v>
      </c>
      <c r="BF2" s="79">
        <v>90.65</v>
      </c>
      <c r="BG2" s="77">
        <v>439</v>
      </c>
      <c r="BH2" s="77"/>
      <c r="BI2" s="77">
        <v>38</v>
      </c>
      <c r="BJ2" s="77"/>
      <c r="BK2" s="77"/>
      <c r="BL2" s="77">
        <v>22.95</v>
      </c>
      <c r="BM2" s="77">
        <v>387.07</v>
      </c>
      <c r="BN2" s="77">
        <v>54.17</v>
      </c>
    </row>
    <row r="3" spans="1:66">
      <c r="A3" s="48">
        <v>44622</v>
      </c>
      <c r="B3" s="60">
        <v>91</v>
      </c>
      <c r="C3" s="61">
        <v>68</v>
      </c>
      <c r="D3" s="62">
        <v>0</v>
      </c>
      <c r="E3" s="63">
        <v>0</v>
      </c>
      <c r="F3" s="55">
        <f t="shared" ref="F3:F32" si="0">SUM(B3:E3)</f>
        <v>159</v>
      </c>
      <c r="G3" s="47"/>
      <c r="H3" s="47"/>
      <c r="I3" s="47"/>
      <c r="J3" s="88" t="s">
        <v>29</v>
      </c>
      <c r="K3" s="83">
        <v>660</v>
      </c>
      <c r="L3" s="83">
        <v>33</v>
      </c>
      <c r="M3" s="47"/>
      <c r="N3" s="88" t="s">
        <v>29</v>
      </c>
      <c r="O3" s="83">
        <v>660</v>
      </c>
      <c r="P3" s="47"/>
      <c r="Q3" s="85" t="s">
        <v>146</v>
      </c>
      <c r="R3" s="86">
        <v>8</v>
      </c>
      <c r="S3" s="47"/>
      <c r="T3" s="47">
        <v>14</v>
      </c>
      <c r="U3" s="58">
        <v>220.5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2</v>
      </c>
      <c r="AB3" s="78">
        <v>3</v>
      </c>
      <c r="AC3" s="78">
        <v>3</v>
      </c>
      <c r="AD3" s="78">
        <v>4</v>
      </c>
      <c r="AE3" s="78">
        <v>5</v>
      </c>
      <c r="AF3" s="78">
        <v>6</v>
      </c>
      <c r="AG3" s="78">
        <v>6</v>
      </c>
      <c r="AH3" s="78">
        <v>4</v>
      </c>
      <c r="AI3" s="72">
        <f>SUM(X3:AH3)</f>
        <v>33</v>
      </c>
      <c r="AJ3" s="47"/>
      <c r="AK3" s="49" t="s">
        <v>108</v>
      </c>
      <c r="AL3" s="64">
        <f>SUM(AY31)</f>
        <v>132.72</v>
      </c>
      <c r="AM3" s="47"/>
      <c r="AN3" s="47" t="s">
        <v>121</v>
      </c>
      <c r="AO3" s="58">
        <v>560</v>
      </c>
      <c r="AP3" s="47"/>
      <c r="AQ3" s="76" t="s">
        <v>111</v>
      </c>
      <c r="AR3" s="64">
        <f>SUM(AX31)</f>
        <v>892.13000000000011</v>
      </c>
      <c r="AS3" s="47"/>
      <c r="AT3" s="47"/>
      <c r="AU3" s="47"/>
      <c r="AV3" s="47"/>
      <c r="AW3" s="47"/>
      <c r="AX3" s="77">
        <v>51.8</v>
      </c>
      <c r="AY3" s="77"/>
      <c r="AZ3" s="77">
        <v>13.44</v>
      </c>
      <c r="BA3" s="77">
        <v>150.30000000000001</v>
      </c>
      <c r="BB3" s="77">
        <v>79.599999999999994</v>
      </c>
      <c r="BC3" s="77">
        <v>54.2</v>
      </c>
      <c r="BD3" s="77">
        <v>40.32</v>
      </c>
      <c r="BE3" s="77"/>
      <c r="BF3" s="74">
        <v>50.16</v>
      </c>
      <c r="BG3" s="77"/>
      <c r="BH3" s="77"/>
      <c r="BI3" s="77">
        <v>50.6</v>
      </c>
      <c r="BJ3" s="77"/>
      <c r="BK3" s="77"/>
      <c r="BL3" s="77"/>
      <c r="BM3" s="77"/>
      <c r="BN3" s="77"/>
    </row>
    <row r="4" spans="1:66">
      <c r="A4" s="48">
        <v>44623</v>
      </c>
      <c r="B4" s="60">
        <v>236</v>
      </c>
      <c r="C4" s="61">
        <v>259</v>
      </c>
      <c r="D4" s="62">
        <v>0</v>
      </c>
      <c r="E4" s="63">
        <v>0</v>
      </c>
      <c r="F4" s="55">
        <f t="shared" si="0"/>
        <v>495</v>
      </c>
      <c r="G4" s="47"/>
      <c r="H4" s="47"/>
      <c r="I4" s="47"/>
      <c r="J4" s="82" t="s">
        <v>60</v>
      </c>
      <c r="K4" s="83">
        <v>501</v>
      </c>
      <c r="L4" s="83">
        <v>167</v>
      </c>
      <c r="M4" s="47"/>
      <c r="N4" s="82" t="s">
        <v>60</v>
      </c>
      <c r="O4" s="83">
        <v>501</v>
      </c>
      <c r="P4" s="47"/>
      <c r="Q4" s="85" t="s">
        <v>146</v>
      </c>
      <c r="R4" s="86">
        <v>25</v>
      </c>
      <c r="S4" s="47"/>
      <c r="T4" s="47">
        <v>15</v>
      </c>
      <c r="U4" s="58">
        <v>217.5</v>
      </c>
      <c r="V4" s="47"/>
      <c r="W4" s="85" t="s">
        <v>60</v>
      </c>
      <c r="X4" s="78">
        <v>4</v>
      </c>
      <c r="Y4" s="78">
        <v>7</v>
      </c>
      <c r="Z4" s="78">
        <v>5</v>
      </c>
      <c r="AA4" s="78">
        <v>8</v>
      </c>
      <c r="AB4" s="78">
        <v>12</v>
      </c>
      <c r="AC4" s="78">
        <v>17</v>
      </c>
      <c r="AD4" s="78">
        <v>30</v>
      </c>
      <c r="AE4" s="78">
        <v>31</v>
      </c>
      <c r="AF4" s="78">
        <v>23</v>
      </c>
      <c r="AG4" s="78">
        <v>23</v>
      </c>
      <c r="AH4" s="78">
        <v>7</v>
      </c>
      <c r="AI4" s="72">
        <f>SUM(X4:AH4)</f>
        <v>167</v>
      </c>
      <c r="AJ4" s="47"/>
      <c r="AK4" s="49" t="s">
        <v>94</v>
      </c>
      <c r="AL4" s="50">
        <f>SUM(AZ31)</f>
        <v>152.65</v>
      </c>
      <c r="AM4" s="47"/>
      <c r="AN4" s="47" t="s">
        <v>122</v>
      </c>
      <c r="AO4" s="58">
        <v>480</v>
      </c>
      <c r="AP4" s="47"/>
      <c r="AQ4" s="76" t="s">
        <v>127</v>
      </c>
      <c r="AR4" s="64">
        <f>SUM(AY31)</f>
        <v>132.72</v>
      </c>
      <c r="AS4" s="47"/>
      <c r="AT4" s="47"/>
      <c r="AU4" s="47"/>
      <c r="AV4" s="47"/>
      <c r="AW4" s="47"/>
      <c r="AX4" s="77">
        <v>8.44</v>
      </c>
      <c r="AY4" s="77"/>
      <c r="AZ4" s="77">
        <v>35.049999999999997</v>
      </c>
      <c r="BA4" s="77"/>
      <c r="BB4" s="77"/>
      <c r="BC4" s="77">
        <v>77.349999999999994</v>
      </c>
      <c r="BD4" s="77">
        <v>41.9</v>
      </c>
      <c r="BE4" s="77"/>
      <c r="BF4" s="77"/>
      <c r="BG4" s="77"/>
      <c r="BH4" s="77"/>
      <c r="BI4" s="77">
        <v>30.5</v>
      </c>
      <c r="BJ4" s="77"/>
      <c r="BK4" s="77"/>
      <c r="BL4" s="77"/>
      <c r="BM4" s="77"/>
      <c r="BN4" s="77"/>
    </row>
    <row r="5" spans="1:66">
      <c r="A5" s="48">
        <v>44624</v>
      </c>
      <c r="B5" s="60">
        <v>298.5</v>
      </c>
      <c r="C5" s="61">
        <v>278</v>
      </c>
      <c r="D5" s="62">
        <v>0</v>
      </c>
      <c r="E5" s="63">
        <v>0</v>
      </c>
      <c r="F5" s="55">
        <f t="shared" si="0"/>
        <v>576.5</v>
      </c>
      <c r="G5" s="47"/>
      <c r="H5" s="47"/>
      <c r="I5" s="47"/>
      <c r="J5" s="88" t="s">
        <v>177</v>
      </c>
      <c r="K5" s="83">
        <v>474</v>
      </c>
      <c r="L5" s="83">
        <v>79</v>
      </c>
      <c r="M5" s="47"/>
      <c r="N5" s="82" t="s">
        <v>130</v>
      </c>
      <c r="O5" s="83">
        <v>474</v>
      </c>
      <c r="P5" s="47"/>
      <c r="Q5" s="85" t="s">
        <v>146</v>
      </c>
      <c r="R5" s="86">
        <v>1.5</v>
      </c>
      <c r="S5" s="47"/>
      <c r="T5" s="47">
        <v>16</v>
      </c>
      <c r="U5" s="58">
        <v>261</v>
      </c>
      <c r="V5" s="47"/>
      <c r="W5" s="88" t="s">
        <v>177</v>
      </c>
      <c r="X5" s="78">
        <v>0</v>
      </c>
      <c r="Y5" s="78">
        <v>0</v>
      </c>
      <c r="Z5" s="78">
        <v>0</v>
      </c>
      <c r="AA5" s="78">
        <v>0</v>
      </c>
      <c r="AB5" s="78">
        <v>3</v>
      </c>
      <c r="AC5" s="78">
        <v>6</v>
      </c>
      <c r="AD5" s="78">
        <v>8</v>
      </c>
      <c r="AE5" s="78">
        <v>20</v>
      </c>
      <c r="AF5" s="78">
        <v>21</v>
      </c>
      <c r="AG5" s="78">
        <v>12</v>
      </c>
      <c r="AH5" s="78">
        <v>9</v>
      </c>
      <c r="AI5" s="72">
        <f>SUM(X5:AH5)</f>
        <v>79</v>
      </c>
      <c r="AJ5" s="47"/>
      <c r="AK5" s="49" t="s">
        <v>95</v>
      </c>
      <c r="AL5" s="50">
        <f>SUM(BA31)</f>
        <v>300.60000000000002</v>
      </c>
      <c r="AM5" s="47"/>
      <c r="AN5" s="47" t="s">
        <v>123</v>
      </c>
      <c r="AO5" s="58">
        <v>320</v>
      </c>
      <c r="AP5" s="47"/>
      <c r="AQ5" s="76" t="s">
        <v>94</v>
      </c>
      <c r="AR5" s="64">
        <f>SUM(AZ31)</f>
        <v>152.65</v>
      </c>
      <c r="AS5" s="47"/>
      <c r="AT5" s="47"/>
      <c r="AU5" s="47"/>
      <c r="AV5" s="47"/>
      <c r="AW5" s="47"/>
      <c r="AX5" s="77">
        <v>65.23</v>
      </c>
      <c r="AY5" s="77"/>
      <c r="AZ5" s="77">
        <v>16.8</v>
      </c>
      <c r="BA5" s="77"/>
      <c r="BB5" s="77"/>
      <c r="BC5" s="77"/>
      <c r="BD5" s="77">
        <v>65.5</v>
      </c>
      <c r="BE5" s="77"/>
      <c r="BF5" s="77"/>
      <c r="BG5" s="77"/>
      <c r="BH5" s="77"/>
      <c r="BI5" s="77">
        <v>11.51</v>
      </c>
      <c r="BJ5" s="77"/>
      <c r="BK5" s="77"/>
      <c r="BL5" s="77"/>
      <c r="BM5" s="77"/>
      <c r="BN5" s="77"/>
    </row>
    <row r="6" spans="1:66">
      <c r="A6" s="48">
        <v>44625</v>
      </c>
      <c r="B6" s="60">
        <v>109</v>
      </c>
      <c r="C6" s="61">
        <v>100</v>
      </c>
      <c r="D6" s="62">
        <v>0</v>
      </c>
      <c r="E6" s="63">
        <v>0</v>
      </c>
      <c r="F6" s="55">
        <f t="shared" si="0"/>
        <v>209</v>
      </c>
      <c r="G6" s="47"/>
      <c r="H6" s="47"/>
      <c r="I6" s="47"/>
      <c r="J6" s="88" t="s">
        <v>32</v>
      </c>
      <c r="K6" s="83">
        <v>425</v>
      </c>
      <c r="L6" s="83">
        <v>17</v>
      </c>
      <c r="M6" s="47"/>
      <c r="N6" s="88" t="s">
        <v>32</v>
      </c>
      <c r="O6" s="83">
        <v>425</v>
      </c>
      <c r="P6" s="47"/>
      <c r="Q6" s="85" t="s">
        <v>146</v>
      </c>
      <c r="R6" s="86">
        <v>6</v>
      </c>
      <c r="S6" s="47"/>
      <c r="T6" s="47">
        <v>17</v>
      </c>
      <c r="U6" s="58">
        <v>462</v>
      </c>
      <c r="V6" s="47"/>
      <c r="W6" s="88" t="s">
        <v>181</v>
      </c>
      <c r="X6" s="78">
        <v>1</v>
      </c>
      <c r="Y6" s="78">
        <v>0</v>
      </c>
      <c r="Z6" s="78">
        <v>0</v>
      </c>
      <c r="AA6" s="78">
        <v>1</v>
      </c>
      <c r="AB6" s="78">
        <v>1</v>
      </c>
      <c r="AC6" s="78">
        <v>0</v>
      </c>
      <c r="AD6" s="78">
        <v>3</v>
      </c>
      <c r="AE6" s="78">
        <v>1</v>
      </c>
      <c r="AF6" s="78">
        <v>3</v>
      </c>
      <c r="AG6" s="78">
        <v>5</v>
      </c>
      <c r="AH6" s="78">
        <v>2</v>
      </c>
      <c r="AI6" s="72">
        <f>SUM(X6:AH6)</f>
        <v>17</v>
      </c>
      <c r="AJ6" s="47"/>
      <c r="AK6" s="49" t="s">
        <v>112</v>
      </c>
      <c r="AL6" s="64">
        <f>SUM(BB31)</f>
        <v>159.19999999999999</v>
      </c>
      <c r="AM6" s="47"/>
      <c r="AN6" s="47"/>
      <c r="AO6" s="47"/>
      <c r="AP6" s="47"/>
      <c r="AQ6" s="76" t="s">
        <v>95</v>
      </c>
      <c r="AR6" s="50">
        <f>SUM(BA31)</f>
        <v>300.60000000000002</v>
      </c>
      <c r="AS6" s="47"/>
      <c r="AT6" s="47"/>
      <c r="AU6" s="47"/>
      <c r="AV6" s="47"/>
      <c r="AW6" s="47"/>
      <c r="AX6" s="77">
        <v>22.61</v>
      </c>
      <c r="AY6" s="77"/>
      <c r="AZ6" s="77">
        <v>12.32</v>
      </c>
      <c r="BA6" s="77"/>
      <c r="BB6" s="77"/>
      <c r="BC6" s="77"/>
      <c r="BD6" s="77">
        <v>28.91</v>
      </c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44626</v>
      </c>
      <c r="B7" s="60">
        <v>229.5</v>
      </c>
      <c r="C7" s="61">
        <v>112.5</v>
      </c>
      <c r="D7" s="62">
        <v>0</v>
      </c>
      <c r="E7" s="63">
        <v>0</v>
      </c>
      <c r="F7" s="55">
        <f t="shared" si="0"/>
        <v>342</v>
      </c>
      <c r="G7" s="47"/>
      <c r="H7" s="47"/>
      <c r="I7" s="47"/>
      <c r="J7" s="82" t="s">
        <v>40</v>
      </c>
      <c r="K7" s="83">
        <v>275</v>
      </c>
      <c r="L7" s="83">
        <v>11</v>
      </c>
      <c r="M7" s="47"/>
      <c r="N7" s="47"/>
      <c r="O7" s="47"/>
      <c r="P7" s="47"/>
      <c r="Q7" s="85" t="s">
        <v>69</v>
      </c>
      <c r="R7" s="86">
        <v>12</v>
      </c>
      <c r="S7" s="47"/>
      <c r="T7" s="47">
        <v>18</v>
      </c>
      <c r="U7" s="58">
        <v>923.5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9" t="s">
        <v>97</v>
      </c>
      <c r="AL7" s="50">
        <f>SUM(BC31)</f>
        <v>247.36999999999998</v>
      </c>
      <c r="AM7" s="47"/>
      <c r="AN7" s="47"/>
      <c r="AO7" s="47"/>
      <c r="AP7" s="47"/>
      <c r="AQ7" s="76" t="s">
        <v>112</v>
      </c>
      <c r="AR7" s="64">
        <f>SUM(BB31)</f>
        <v>159.19999999999999</v>
      </c>
      <c r="AS7" s="47"/>
      <c r="AT7" s="47"/>
      <c r="AU7" s="47"/>
      <c r="AV7" s="47"/>
      <c r="AW7" s="47"/>
      <c r="AX7" s="77">
        <v>38.17</v>
      </c>
      <c r="AY7" s="77"/>
      <c r="AZ7" s="77"/>
      <c r="BA7" s="77"/>
      <c r="BB7" s="77"/>
      <c r="BC7" s="77"/>
      <c r="BD7" s="77">
        <v>65.22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44627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2" t="s">
        <v>147</v>
      </c>
      <c r="K8" s="83">
        <v>270</v>
      </c>
      <c r="L8" s="83">
        <v>10</v>
      </c>
      <c r="M8" s="47"/>
      <c r="N8" s="47"/>
      <c r="O8" s="47"/>
      <c r="P8" s="47"/>
      <c r="Q8" s="85" t="s">
        <v>69</v>
      </c>
      <c r="R8" s="86">
        <v>9</v>
      </c>
      <c r="S8" s="47"/>
      <c r="T8" s="47">
        <v>19</v>
      </c>
      <c r="U8" s="58">
        <v>1033.5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9" t="s">
        <v>98</v>
      </c>
      <c r="AL8" s="50">
        <f>SUM(BD31)</f>
        <v>477.33</v>
      </c>
      <c r="AM8" s="47"/>
      <c r="AN8" s="47"/>
      <c r="AO8" s="47"/>
      <c r="AP8" s="47"/>
      <c r="AQ8" s="76" t="s">
        <v>97</v>
      </c>
      <c r="AR8" s="50">
        <f>SUM(BC31)</f>
        <v>247.36999999999998</v>
      </c>
      <c r="AS8" s="47"/>
      <c r="AT8" s="47"/>
      <c r="AU8" s="47"/>
      <c r="AV8" s="47"/>
      <c r="AW8" s="47"/>
      <c r="AX8" s="77">
        <v>15.03</v>
      </c>
      <c r="AY8" s="77"/>
      <c r="AZ8" s="77"/>
      <c r="BA8" s="77"/>
      <c r="BB8" s="77"/>
      <c r="BC8" s="77"/>
      <c r="BD8" s="77">
        <v>4.8600000000000003</v>
      </c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44628</v>
      </c>
      <c r="B9" s="60">
        <v>258.5</v>
      </c>
      <c r="C9" s="61">
        <v>66.5</v>
      </c>
      <c r="D9" s="62">
        <v>0</v>
      </c>
      <c r="E9" s="63">
        <v>0</v>
      </c>
      <c r="F9" s="55">
        <f t="shared" si="0"/>
        <v>325</v>
      </c>
      <c r="G9" s="47"/>
      <c r="H9" s="47"/>
      <c r="I9" s="47"/>
      <c r="J9" s="88" t="s">
        <v>168</v>
      </c>
      <c r="K9" s="83">
        <v>245</v>
      </c>
      <c r="L9" s="83">
        <v>49</v>
      </c>
      <c r="M9" s="47"/>
      <c r="N9" s="47"/>
      <c r="O9" s="47"/>
      <c r="P9" s="47"/>
      <c r="Q9" s="85" t="s">
        <v>69</v>
      </c>
      <c r="R9" s="86">
        <v>4.5</v>
      </c>
      <c r="S9" s="47"/>
      <c r="T9" s="47">
        <v>20</v>
      </c>
      <c r="U9" s="58">
        <v>1779.5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9" t="s">
        <v>99</v>
      </c>
      <c r="AL9" s="50">
        <f>SUM(BE31)</f>
        <v>68.31</v>
      </c>
      <c r="AM9" s="47"/>
      <c r="AN9" s="47"/>
      <c r="AO9" s="47"/>
      <c r="AP9" s="47"/>
      <c r="AQ9" s="76" t="s">
        <v>98</v>
      </c>
      <c r="AR9" s="50">
        <f>SUM(BD31)</f>
        <v>477.33</v>
      </c>
      <c r="AS9" s="47"/>
      <c r="AT9" s="47"/>
      <c r="AU9" s="47"/>
      <c r="AV9" s="47"/>
      <c r="AW9" s="47"/>
      <c r="AX9" s="77">
        <v>20.65</v>
      </c>
      <c r="AY9" s="77"/>
      <c r="AZ9" s="77"/>
      <c r="BA9" s="77"/>
      <c r="BB9" s="77"/>
      <c r="BC9" s="77"/>
      <c r="BD9" s="77">
        <v>13</v>
      </c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44629</v>
      </c>
      <c r="B10" s="60">
        <v>78</v>
      </c>
      <c r="C10" s="61">
        <v>351</v>
      </c>
      <c r="D10" s="62">
        <v>0</v>
      </c>
      <c r="E10" s="63">
        <v>0</v>
      </c>
      <c r="F10" s="55">
        <f t="shared" si="0"/>
        <v>429</v>
      </c>
      <c r="G10" s="47"/>
      <c r="H10" s="47"/>
      <c r="I10" s="47"/>
      <c r="J10" s="82" t="s">
        <v>57</v>
      </c>
      <c r="K10" s="83">
        <v>240</v>
      </c>
      <c r="L10" s="83">
        <v>80</v>
      </c>
      <c r="M10" s="47"/>
      <c r="N10" s="47"/>
      <c r="O10" s="47"/>
      <c r="P10" s="47"/>
      <c r="Q10" s="85" t="s">
        <v>69</v>
      </c>
      <c r="R10" s="86">
        <v>24.5</v>
      </c>
      <c r="S10" s="47"/>
      <c r="T10" s="47">
        <v>21</v>
      </c>
      <c r="U10" s="58">
        <v>2412.5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9" t="s">
        <v>113</v>
      </c>
      <c r="AL10" s="64">
        <f>SUM(BF31)</f>
        <v>140.81</v>
      </c>
      <c r="AM10" s="47"/>
      <c r="AN10" s="47"/>
      <c r="AO10" s="47"/>
      <c r="AP10" s="47"/>
      <c r="AQ10" s="76" t="s">
        <v>99</v>
      </c>
      <c r="AR10" s="50">
        <f>SUM(BE31)</f>
        <v>68.31</v>
      </c>
      <c r="AS10" s="47"/>
      <c r="AT10" s="47"/>
      <c r="AU10" s="47"/>
      <c r="AV10" s="47"/>
      <c r="AW10" s="47"/>
      <c r="AX10" s="77">
        <v>107.5</v>
      </c>
      <c r="AY10" s="77"/>
      <c r="AZ10" s="77"/>
      <c r="BA10" s="77"/>
      <c r="BB10" s="77"/>
      <c r="BC10" s="77"/>
      <c r="BD10" s="77">
        <v>21.88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44630</v>
      </c>
      <c r="B11" s="60">
        <v>190.5</v>
      </c>
      <c r="C11" s="61">
        <v>127.5</v>
      </c>
      <c r="D11" s="62">
        <v>0</v>
      </c>
      <c r="E11" s="63">
        <v>0</v>
      </c>
      <c r="F11" s="55">
        <f t="shared" si="0"/>
        <v>318</v>
      </c>
      <c r="G11" s="47"/>
      <c r="H11" s="47"/>
      <c r="I11" s="47"/>
      <c r="J11" s="82" t="s">
        <v>17</v>
      </c>
      <c r="K11" s="83">
        <v>238.5</v>
      </c>
      <c r="L11" s="83">
        <v>159</v>
      </c>
      <c r="M11" s="47"/>
      <c r="N11" s="47"/>
      <c r="O11" s="47"/>
      <c r="P11" s="47"/>
      <c r="Q11" s="85" t="s">
        <v>69</v>
      </c>
      <c r="R11" s="86">
        <v>26.5</v>
      </c>
      <c r="S11" s="47"/>
      <c r="T11" s="47">
        <v>22</v>
      </c>
      <c r="U11" s="58">
        <v>1847.5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9" t="s">
        <v>101</v>
      </c>
      <c r="AL11" s="50">
        <f>SUM(BG31)</f>
        <v>439</v>
      </c>
      <c r="AM11" s="47"/>
      <c r="AN11" s="47"/>
      <c r="AO11" s="47"/>
      <c r="AP11" s="47"/>
      <c r="AQ11" s="76" t="s">
        <v>113</v>
      </c>
      <c r="AR11" s="64">
        <f>SUM(BF31)</f>
        <v>140.81</v>
      </c>
      <c r="AS11" s="47"/>
      <c r="AT11" s="47"/>
      <c r="AU11" s="47"/>
      <c r="AV11" s="47"/>
      <c r="AW11" s="47"/>
      <c r="AX11" s="77">
        <v>16</v>
      </c>
      <c r="AY11" s="77"/>
      <c r="AZ11" s="77"/>
      <c r="BA11" s="77"/>
      <c r="BB11" s="77"/>
      <c r="BC11" s="77"/>
      <c r="BD11" s="77">
        <v>38.74</v>
      </c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44631</v>
      </c>
      <c r="B12" s="60">
        <v>176.5</v>
      </c>
      <c r="C12" s="61">
        <v>140.5</v>
      </c>
      <c r="D12" s="62">
        <v>0</v>
      </c>
      <c r="E12" s="63">
        <v>0</v>
      </c>
      <c r="F12" s="55">
        <f t="shared" si="0"/>
        <v>317</v>
      </c>
      <c r="G12" s="47"/>
      <c r="H12" s="47"/>
      <c r="I12" s="47"/>
      <c r="J12" s="82" t="s">
        <v>55</v>
      </c>
      <c r="K12" s="83">
        <v>231</v>
      </c>
      <c r="L12" s="83">
        <v>77</v>
      </c>
      <c r="M12" s="47"/>
      <c r="N12" s="47"/>
      <c r="O12" s="47"/>
      <c r="P12" s="47"/>
      <c r="Q12" s="85" t="s">
        <v>69</v>
      </c>
      <c r="R12" s="86">
        <v>20</v>
      </c>
      <c r="S12" s="47"/>
      <c r="T12" s="47">
        <v>23</v>
      </c>
      <c r="U12" s="58">
        <v>811.5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9" t="s">
        <v>102</v>
      </c>
      <c r="AL12" s="50">
        <f>SUM(BH31)</f>
        <v>0</v>
      </c>
      <c r="AM12" s="47"/>
      <c r="AN12" s="47"/>
      <c r="AO12" s="47"/>
      <c r="AP12" s="47"/>
      <c r="AQ12" s="76" t="s">
        <v>101</v>
      </c>
      <c r="AR12" s="50">
        <f>SUM(BG31)</f>
        <v>439</v>
      </c>
      <c r="AS12" s="47"/>
      <c r="AT12" s="47"/>
      <c r="AU12" s="47"/>
      <c r="AV12" s="47"/>
      <c r="AW12" s="47"/>
      <c r="AX12" s="77">
        <v>22.91</v>
      </c>
      <c r="AY12" s="77"/>
      <c r="AZ12" s="77"/>
      <c r="BA12" s="77"/>
      <c r="BB12" s="77"/>
      <c r="BC12" s="77"/>
      <c r="BD12" s="77">
        <v>93.18</v>
      </c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44632</v>
      </c>
      <c r="B13" s="60">
        <v>303.5</v>
      </c>
      <c r="C13" s="61">
        <v>330.5</v>
      </c>
      <c r="D13" s="62">
        <v>0</v>
      </c>
      <c r="E13" s="63">
        <v>0</v>
      </c>
      <c r="F13" s="55">
        <f t="shared" si="0"/>
        <v>634</v>
      </c>
      <c r="G13" s="47"/>
      <c r="H13" s="47"/>
      <c r="I13" s="47"/>
      <c r="J13" s="88" t="s">
        <v>25</v>
      </c>
      <c r="K13" s="83">
        <v>230</v>
      </c>
      <c r="L13" s="83">
        <v>12</v>
      </c>
      <c r="M13" s="47"/>
      <c r="N13" s="47"/>
      <c r="O13" s="47"/>
      <c r="P13" s="47"/>
      <c r="Q13" s="85" t="s">
        <v>69</v>
      </c>
      <c r="R13" s="86">
        <v>8.5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9" t="s">
        <v>103</v>
      </c>
      <c r="AL13" s="50">
        <f>SUM(BI31)</f>
        <v>130.60999999999999</v>
      </c>
      <c r="AM13" s="47"/>
      <c r="AN13" s="47"/>
      <c r="AO13" s="47"/>
      <c r="AP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30.58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44633</v>
      </c>
      <c r="B14" s="60">
        <v>294</v>
      </c>
      <c r="C14" s="61">
        <v>302.5</v>
      </c>
      <c r="D14" s="62">
        <v>0</v>
      </c>
      <c r="E14" s="63">
        <v>0</v>
      </c>
      <c r="F14" s="55">
        <f t="shared" si="0"/>
        <v>596.5</v>
      </c>
      <c r="G14" s="47"/>
      <c r="H14" s="47"/>
      <c r="I14" s="47"/>
      <c r="J14" s="88" t="s">
        <v>176</v>
      </c>
      <c r="K14" s="83">
        <v>225</v>
      </c>
      <c r="L14" s="83">
        <v>11</v>
      </c>
      <c r="M14" s="47"/>
      <c r="N14" s="47"/>
      <c r="O14" s="47"/>
      <c r="P14" s="47"/>
      <c r="Q14" s="85" t="s">
        <v>69</v>
      </c>
      <c r="R14" s="86">
        <v>10.5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9" t="s">
        <v>114</v>
      </c>
      <c r="AL14" s="50">
        <f>SUM(BJ31)</f>
        <v>0</v>
      </c>
      <c r="AM14" s="47"/>
      <c r="AN14" s="47"/>
      <c r="AO14" s="47"/>
      <c r="AP14" s="47"/>
      <c r="AQ14" s="76" t="s">
        <v>103</v>
      </c>
      <c r="AR14" s="50">
        <f>SUM(BI31)</f>
        <v>130.60999999999999</v>
      </c>
      <c r="AS14" s="47"/>
      <c r="AT14" s="47"/>
      <c r="AU14" s="47"/>
      <c r="AV14" s="47"/>
      <c r="AW14" s="47"/>
      <c r="AX14" s="77">
        <v>39.630000000000003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44634</v>
      </c>
      <c r="B15" s="68">
        <v>0</v>
      </c>
      <c r="C15" s="69">
        <v>0</v>
      </c>
      <c r="D15" s="68">
        <v>0</v>
      </c>
      <c r="E15" s="69">
        <v>0</v>
      </c>
      <c r="F15" s="70">
        <f t="shared" si="0"/>
        <v>0</v>
      </c>
      <c r="G15" s="47"/>
      <c r="H15" s="47"/>
      <c r="I15" s="47"/>
      <c r="J15" s="82" t="s">
        <v>9</v>
      </c>
      <c r="K15" s="83">
        <v>214.5</v>
      </c>
      <c r="L15" s="83">
        <v>143</v>
      </c>
      <c r="M15" s="47"/>
      <c r="N15" s="47"/>
      <c r="O15" s="47"/>
      <c r="P15" s="47"/>
      <c r="Q15" s="85" t="s">
        <v>69</v>
      </c>
      <c r="R15" s="86">
        <v>20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9" t="s">
        <v>115</v>
      </c>
      <c r="AL15" s="50">
        <f>SUM(BK31)</f>
        <v>0</v>
      </c>
      <c r="AM15" s="47"/>
      <c r="AN15" s="47"/>
      <c r="AO15" s="47"/>
      <c r="AP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177.48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44635</v>
      </c>
      <c r="B16" s="60">
        <v>228</v>
      </c>
      <c r="C16" s="61">
        <v>95.5</v>
      </c>
      <c r="D16" s="62">
        <v>0</v>
      </c>
      <c r="E16" s="63">
        <v>0</v>
      </c>
      <c r="F16" s="55">
        <f t="shared" si="0"/>
        <v>323.5</v>
      </c>
      <c r="G16" s="47"/>
      <c r="H16" s="47"/>
      <c r="I16" s="47"/>
      <c r="J16" s="82" t="s">
        <v>59</v>
      </c>
      <c r="K16" s="83">
        <v>174</v>
      </c>
      <c r="L16" s="83">
        <v>58</v>
      </c>
      <c r="M16" s="47"/>
      <c r="N16" s="47"/>
      <c r="O16" s="47"/>
      <c r="P16" s="47"/>
      <c r="Q16" s="85" t="s">
        <v>69</v>
      </c>
      <c r="R16" s="86">
        <v>25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 t="s">
        <v>116</v>
      </c>
      <c r="AL16" s="50">
        <f>SUM(BL31)</f>
        <v>22.95</v>
      </c>
      <c r="AM16" s="47"/>
      <c r="AN16" s="47"/>
      <c r="AO16" s="47"/>
      <c r="AP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42.49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44636</v>
      </c>
      <c r="B17" s="60">
        <v>131.5</v>
      </c>
      <c r="C17" s="61">
        <v>43.5</v>
      </c>
      <c r="D17" s="62">
        <v>0</v>
      </c>
      <c r="E17" s="63">
        <v>0</v>
      </c>
      <c r="F17" s="55">
        <f t="shared" si="0"/>
        <v>175</v>
      </c>
      <c r="G17" s="47"/>
      <c r="H17" s="47"/>
      <c r="I17" s="47"/>
      <c r="J17" s="82" t="s">
        <v>134</v>
      </c>
      <c r="K17" s="83">
        <v>168</v>
      </c>
      <c r="L17" s="83">
        <v>21</v>
      </c>
      <c r="M17" s="47"/>
      <c r="N17" s="47"/>
      <c r="O17" s="47"/>
      <c r="P17" s="47"/>
      <c r="Q17" s="85" t="s">
        <v>69</v>
      </c>
      <c r="R17" s="86">
        <v>5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9" t="s">
        <v>107</v>
      </c>
      <c r="AL17" s="50">
        <f>SUM(BM31)</f>
        <v>387.07</v>
      </c>
      <c r="AM17" s="47"/>
      <c r="AN17" s="47"/>
      <c r="AO17" s="47"/>
      <c r="AP17" s="47"/>
      <c r="AQ17" s="76" t="s">
        <v>116</v>
      </c>
      <c r="AR17" s="50">
        <f>SUM(BL31)</f>
        <v>22.95</v>
      </c>
      <c r="AS17" s="47"/>
      <c r="AT17" s="47"/>
      <c r="AU17" s="47"/>
      <c r="AV17" s="47"/>
      <c r="AW17" s="47"/>
      <c r="AX17" s="77">
        <v>17.77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44637</v>
      </c>
      <c r="B18" s="60">
        <v>78</v>
      </c>
      <c r="C18" s="61">
        <v>52</v>
      </c>
      <c r="D18" s="62">
        <v>0</v>
      </c>
      <c r="E18" s="63">
        <v>0</v>
      </c>
      <c r="F18" s="55">
        <f t="shared" si="0"/>
        <v>130</v>
      </c>
      <c r="G18" s="47"/>
      <c r="H18" s="47"/>
      <c r="I18" s="47"/>
      <c r="J18" s="82" t="s">
        <v>132</v>
      </c>
      <c r="K18" s="83">
        <v>152</v>
      </c>
      <c r="L18" s="83">
        <v>19</v>
      </c>
      <c r="M18" s="47"/>
      <c r="N18" s="47"/>
      <c r="O18" s="47"/>
      <c r="P18" s="47"/>
      <c r="Q18" s="85" t="s">
        <v>69</v>
      </c>
      <c r="R18" s="86">
        <v>1.5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9" t="s">
        <v>154</v>
      </c>
      <c r="AL18" s="50">
        <f>SUM(BN31)</f>
        <v>54.17</v>
      </c>
      <c r="AM18" s="47"/>
      <c r="AN18" s="47"/>
      <c r="AO18" s="47"/>
      <c r="AP18" s="47"/>
      <c r="AQ18" s="76" t="s">
        <v>107</v>
      </c>
      <c r="AR18" s="50">
        <f>SUM(BM31)</f>
        <v>387.07</v>
      </c>
      <c r="AS18" s="47"/>
      <c r="AT18" s="47"/>
      <c r="AU18" s="47"/>
      <c r="AV18" s="47"/>
      <c r="AW18" s="47"/>
      <c r="AX18" s="77">
        <v>14.45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44638</v>
      </c>
      <c r="B19" s="60">
        <v>132.5</v>
      </c>
      <c r="C19" s="61">
        <v>338.5</v>
      </c>
      <c r="D19" s="62">
        <v>0</v>
      </c>
      <c r="E19" s="63">
        <v>0</v>
      </c>
      <c r="F19" s="55">
        <f t="shared" si="0"/>
        <v>471</v>
      </c>
      <c r="G19" s="47"/>
      <c r="H19" s="47"/>
      <c r="I19" s="47"/>
      <c r="J19" s="82" t="s">
        <v>133</v>
      </c>
      <c r="K19" s="83">
        <v>132</v>
      </c>
      <c r="L19" s="83">
        <v>44</v>
      </c>
      <c r="M19" s="47"/>
      <c r="N19" s="47"/>
      <c r="O19" s="47"/>
      <c r="P19" s="47"/>
      <c r="Q19" s="85" t="s">
        <v>69</v>
      </c>
      <c r="R19" s="86">
        <v>40.5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9" t="s">
        <v>117</v>
      </c>
      <c r="AL19" s="50">
        <v>1232</v>
      </c>
      <c r="AM19" s="47"/>
      <c r="AN19" s="47"/>
      <c r="AO19" s="47"/>
      <c r="AP19" s="47"/>
      <c r="AQ19" s="76" t="s">
        <v>154</v>
      </c>
      <c r="AR19" s="50">
        <f>SUM(BN31)</f>
        <v>54.17</v>
      </c>
      <c r="AS19" s="47"/>
      <c r="AT19" s="47"/>
      <c r="AU19" s="47"/>
      <c r="AV19" s="47"/>
      <c r="AW19" s="47"/>
      <c r="AX19" s="77">
        <v>68.11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44639</v>
      </c>
      <c r="B20" s="60">
        <v>264</v>
      </c>
      <c r="C20" s="61">
        <v>213</v>
      </c>
      <c r="D20" s="62">
        <v>0</v>
      </c>
      <c r="E20" s="63">
        <v>0</v>
      </c>
      <c r="F20" s="55">
        <f t="shared" si="0"/>
        <v>477</v>
      </c>
      <c r="G20" s="47"/>
      <c r="H20" s="47"/>
      <c r="I20" s="47"/>
      <c r="J20" s="82" t="s">
        <v>43</v>
      </c>
      <c r="K20" s="83">
        <v>130</v>
      </c>
      <c r="L20" s="83">
        <v>65</v>
      </c>
      <c r="M20" s="47"/>
      <c r="N20" s="47"/>
      <c r="O20" s="47"/>
      <c r="P20" s="47"/>
      <c r="Q20" s="85" t="s">
        <v>69</v>
      </c>
      <c r="R20" s="86">
        <v>13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76" t="s">
        <v>117</v>
      </c>
      <c r="AR20" s="50">
        <v>1232</v>
      </c>
      <c r="AS20" s="47"/>
      <c r="AT20" s="47"/>
      <c r="AU20" s="47"/>
      <c r="AV20" s="47"/>
      <c r="AW20" s="47"/>
      <c r="AX20" s="77">
        <v>31.09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44640</v>
      </c>
      <c r="B21" s="60">
        <v>188</v>
      </c>
      <c r="C21" s="61">
        <v>145.5</v>
      </c>
      <c r="D21" s="62">
        <v>0</v>
      </c>
      <c r="E21" s="63">
        <v>0</v>
      </c>
      <c r="F21" s="55">
        <f t="shared" si="0"/>
        <v>333.5</v>
      </c>
      <c r="G21" s="47"/>
      <c r="H21" s="47"/>
      <c r="I21" s="47"/>
      <c r="J21" s="88" t="s">
        <v>27</v>
      </c>
      <c r="K21" s="83">
        <v>126</v>
      </c>
      <c r="L21" s="83">
        <v>6</v>
      </c>
      <c r="M21" s="47"/>
      <c r="N21" s="47"/>
      <c r="O21" s="47"/>
      <c r="P21" s="47"/>
      <c r="Q21" s="85" t="s">
        <v>70</v>
      </c>
      <c r="R21" s="86">
        <v>15.5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44641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82" t="s">
        <v>45</v>
      </c>
      <c r="K22" s="83">
        <v>108.5</v>
      </c>
      <c r="L22" s="83">
        <v>31</v>
      </c>
      <c r="M22" s="47"/>
      <c r="N22" s="47"/>
      <c r="O22" s="47"/>
      <c r="P22" s="47"/>
      <c r="Q22" s="85" t="s">
        <v>70</v>
      </c>
      <c r="R22" s="86">
        <v>6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44642</v>
      </c>
      <c r="B23" s="60">
        <v>117</v>
      </c>
      <c r="C23" s="61">
        <v>105.5</v>
      </c>
      <c r="D23" s="62">
        <v>0</v>
      </c>
      <c r="E23" s="63">
        <v>0</v>
      </c>
      <c r="F23" s="55">
        <f t="shared" si="0"/>
        <v>222.5</v>
      </c>
      <c r="G23" s="47"/>
      <c r="H23" s="47"/>
      <c r="I23" s="47"/>
      <c r="J23" s="82" t="s">
        <v>15</v>
      </c>
      <c r="K23" s="83">
        <v>108</v>
      </c>
      <c r="L23" s="83">
        <v>36</v>
      </c>
      <c r="M23" s="47"/>
      <c r="N23" s="47"/>
      <c r="O23" s="47"/>
      <c r="P23" s="47"/>
      <c r="Q23" s="85" t="s">
        <v>70</v>
      </c>
      <c r="R23" s="86">
        <v>3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44643</v>
      </c>
      <c r="B24" s="60">
        <v>112</v>
      </c>
      <c r="C24" s="61">
        <v>69</v>
      </c>
      <c r="D24" s="62">
        <v>0</v>
      </c>
      <c r="E24" s="63">
        <v>0</v>
      </c>
      <c r="F24" s="55">
        <f t="shared" si="0"/>
        <v>181</v>
      </c>
      <c r="G24" s="47"/>
      <c r="H24" s="47"/>
      <c r="I24" s="47"/>
      <c r="J24" s="88" t="s">
        <v>169</v>
      </c>
      <c r="K24" s="83">
        <v>105</v>
      </c>
      <c r="L24" s="83">
        <v>7</v>
      </c>
      <c r="M24" s="47"/>
      <c r="N24" s="47"/>
      <c r="O24" s="47"/>
      <c r="P24" s="47"/>
      <c r="Q24" s="85" t="s">
        <v>70</v>
      </c>
      <c r="R24" s="86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44644</v>
      </c>
      <c r="B25" s="60">
        <v>237</v>
      </c>
      <c r="C25" s="61">
        <v>58</v>
      </c>
      <c r="D25" s="62">
        <v>0</v>
      </c>
      <c r="E25" s="63">
        <v>0</v>
      </c>
      <c r="F25" s="55">
        <f t="shared" si="0"/>
        <v>295</v>
      </c>
      <c r="G25" s="47"/>
      <c r="H25" s="47"/>
      <c r="I25" s="47"/>
      <c r="J25" s="82" t="s">
        <v>41</v>
      </c>
      <c r="K25" s="83">
        <v>103</v>
      </c>
      <c r="L25" s="83">
        <v>72</v>
      </c>
      <c r="M25" s="47"/>
      <c r="N25" s="47"/>
      <c r="O25" s="47"/>
      <c r="P25" s="47"/>
      <c r="Q25" s="85" t="s">
        <v>70</v>
      </c>
      <c r="R25" s="86">
        <v>20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44645</v>
      </c>
      <c r="B26" s="60">
        <v>96.5</v>
      </c>
      <c r="C26" s="61">
        <v>137.5</v>
      </c>
      <c r="D26" s="62">
        <v>0</v>
      </c>
      <c r="E26" s="63">
        <v>0</v>
      </c>
      <c r="F26" s="55">
        <f t="shared" si="0"/>
        <v>234</v>
      </c>
      <c r="G26" s="47"/>
      <c r="H26" s="47"/>
      <c r="I26" s="47"/>
      <c r="J26" s="82" t="s">
        <v>138</v>
      </c>
      <c r="K26" s="83">
        <v>80</v>
      </c>
      <c r="L26" s="83">
        <v>2</v>
      </c>
      <c r="M26" s="47"/>
      <c r="N26" s="47"/>
      <c r="O26" s="47"/>
      <c r="P26" s="47"/>
      <c r="Q26" s="85" t="s">
        <v>70</v>
      </c>
      <c r="R26" s="86">
        <v>23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44646</v>
      </c>
      <c r="B27" s="60">
        <v>545.5</v>
      </c>
      <c r="C27" s="61">
        <v>442.5</v>
      </c>
      <c r="D27" s="62">
        <v>0</v>
      </c>
      <c r="E27" s="63">
        <v>0</v>
      </c>
      <c r="F27" s="55">
        <f t="shared" si="0"/>
        <v>988</v>
      </c>
      <c r="G27" s="47"/>
      <c r="H27" s="47"/>
      <c r="I27" s="47"/>
      <c r="J27" s="82" t="s">
        <v>42</v>
      </c>
      <c r="K27" s="83">
        <v>80</v>
      </c>
      <c r="L27" s="83">
        <v>4</v>
      </c>
      <c r="M27" s="47"/>
      <c r="N27" s="47"/>
      <c r="O27" s="47"/>
      <c r="P27" s="47"/>
      <c r="Q27" s="85" t="s">
        <v>70</v>
      </c>
      <c r="R27" s="86">
        <v>7.5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44647</v>
      </c>
      <c r="B28" s="60">
        <v>169</v>
      </c>
      <c r="C28" s="61">
        <v>295</v>
      </c>
      <c r="D28" s="62">
        <v>0</v>
      </c>
      <c r="E28" s="63">
        <v>0</v>
      </c>
      <c r="F28" s="55">
        <f t="shared" si="0"/>
        <v>464</v>
      </c>
      <c r="G28" s="47"/>
      <c r="H28" s="47"/>
      <c r="I28" s="47"/>
      <c r="J28" s="82" t="s">
        <v>148</v>
      </c>
      <c r="K28" s="83">
        <v>75</v>
      </c>
      <c r="L28" s="83">
        <v>30</v>
      </c>
      <c r="M28" s="47"/>
      <c r="N28" s="47"/>
      <c r="O28" s="47"/>
      <c r="P28" s="47"/>
      <c r="Q28" s="85" t="s">
        <v>70</v>
      </c>
      <c r="R28" s="86">
        <v>29.5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44648</v>
      </c>
      <c r="B29" s="68">
        <v>0</v>
      </c>
      <c r="C29" s="69">
        <v>0</v>
      </c>
      <c r="D29" s="68">
        <v>0</v>
      </c>
      <c r="E29" s="69">
        <v>0</v>
      </c>
      <c r="F29" s="70">
        <f t="shared" si="0"/>
        <v>0</v>
      </c>
      <c r="G29" s="47"/>
      <c r="H29" s="47"/>
      <c r="I29" s="47"/>
      <c r="J29" s="82" t="s">
        <v>149</v>
      </c>
      <c r="K29" s="83">
        <v>70</v>
      </c>
      <c r="L29" s="83">
        <v>2</v>
      </c>
      <c r="M29" s="47"/>
      <c r="N29" s="47"/>
      <c r="O29" s="47"/>
      <c r="P29" s="47"/>
      <c r="Q29" s="85" t="s">
        <v>70</v>
      </c>
      <c r="R29" s="86">
        <v>18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44649</v>
      </c>
      <c r="B30" s="60">
        <v>198</v>
      </c>
      <c r="C30" s="61">
        <v>171</v>
      </c>
      <c r="D30" s="62">
        <v>0</v>
      </c>
      <c r="E30" s="63">
        <v>0</v>
      </c>
      <c r="F30" s="55">
        <f t="shared" si="0"/>
        <v>369</v>
      </c>
      <c r="G30" s="47"/>
      <c r="H30" s="47"/>
      <c r="I30" s="47"/>
      <c r="J30" s="82" t="s">
        <v>140</v>
      </c>
      <c r="K30" s="83">
        <v>65</v>
      </c>
      <c r="L30" s="83">
        <v>3</v>
      </c>
      <c r="M30" s="47"/>
      <c r="N30" s="47"/>
      <c r="O30" s="47"/>
      <c r="P30" s="47"/>
      <c r="Q30" s="85" t="s">
        <v>70</v>
      </c>
      <c r="R30" s="86">
        <v>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44650</v>
      </c>
      <c r="B31" s="60">
        <v>262</v>
      </c>
      <c r="C31" s="61">
        <v>188.5</v>
      </c>
      <c r="D31" s="62">
        <v>0</v>
      </c>
      <c r="E31" s="63">
        <v>0</v>
      </c>
      <c r="F31" s="55">
        <f t="shared" si="0"/>
        <v>450.5</v>
      </c>
      <c r="G31" s="47"/>
      <c r="H31" s="47"/>
      <c r="I31" s="47"/>
      <c r="J31" s="82" t="s">
        <v>18</v>
      </c>
      <c r="K31" s="83">
        <v>64.5</v>
      </c>
      <c r="L31" s="83">
        <v>43</v>
      </c>
      <c r="M31" s="47"/>
      <c r="N31" s="47"/>
      <c r="O31" s="47"/>
      <c r="P31" s="47"/>
      <c r="Q31" s="85" t="s">
        <v>70</v>
      </c>
      <c r="R31" s="86">
        <v>3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N31" si="1">SUM(AX2:AX30)</f>
        <v>892.13000000000011</v>
      </c>
      <c r="AY31" s="75">
        <f t="shared" si="1"/>
        <v>132.72</v>
      </c>
      <c r="AZ31" s="75">
        <f t="shared" si="1"/>
        <v>152.65</v>
      </c>
      <c r="BA31" s="75">
        <f t="shared" si="1"/>
        <v>300.60000000000002</v>
      </c>
      <c r="BB31" s="75">
        <f t="shared" si="1"/>
        <v>159.19999999999999</v>
      </c>
      <c r="BC31" s="75">
        <f t="shared" si="1"/>
        <v>247.36999999999998</v>
      </c>
      <c r="BD31" s="75">
        <f t="shared" si="1"/>
        <v>477.33</v>
      </c>
      <c r="BE31" s="75">
        <f t="shared" si="1"/>
        <v>68.31</v>
      </c>
      <c r="BF31" s="75">
        <f t="shared" si="1"/>
        <v>140.81</v>
      </c>
      <c r="BG31" s="75">
        <f t="shared" si="1"/>
        <v>439</v>
      </c>
      <c r="BH31" s="75">
        <f t="shared" si="1"/>
        <v>0</v>
      </c>
      <c r="BI31" s="75">
        <f t="shared" si="1"/>
        <v>130.60999999999999</v>
      </c>
      <c r="BJ31" s="75">
        <f t="shared" si="1"/>
        <v>0</v>
      </c>
      <c r="BK31" s="75">
        <f t="shared" si="1"/>
        <v>0</v>
      </c>
      <c r="BL31" s="75">
        <f t="shared" si="1"/>
        <v>22.95</v>
      </c>
      <c r="BM31" s="75">
        <f t="shared" si="1"/>
        <v>387.07</v>
      </c>
      <c r="BN31" s="75">
        <f t="shared" si="1"/>
        <v>54.17</v>
      </c>
    </row>
    <row r="32" spans="1:66">
      <c r="A32" s="48">
        <v>44651</v>
      </c>
      <c r="B32" s="60">
        <v>192.5</v>
      </c>
      <c r="C32" s="61">
        <v>142.5</v>
      </c>
      <c r="D32" s="62">
        <v>0</v>
      </c>
      <c r="E32" s="63">
        <v>0</v>
      </c>
      <c r="F32" s="55">
        <f t="shared" si="0"/>
        <v>335</v>
      </c>
      <c r="J32" s="82" t="s">
        <v>13</v>
      </c>
      <c r="K32" s="83">
        <v>63</v>
      </c>
      <c r="L32" s="83">
        <v>18</v>
      </c>
      <c r="Q32" s="85" t="s">
        <v>70</v>
      </c>
      <c r="R32" s="86">
        <v>4.5</v>
      </c>
    </row>
    <row r="33" spans="10:65">
      <c r="J33" s="82" t="s">
        <v>39</v>
      </c>
      <c r="K33" s="83">
        <v>63</v>
      </c>
      <c r="L33" s="83">
        <v>42</v>
      </c>
      <c r="Q33" s="85" t="s">
        <v>70</v>
      </c>
      <c r="R33" s="86">
        <v>26</v>
      </c>
    </row>
    <row r="34" spans="10:65">
      <c r="J34" s="88" t="s">
        <v>170</v>
      </c>
      <c r="K34" s="83">
        <v>60</v>
      </c>
      <c r="L34" s="83">
        <v>3</v>
      </c>
      <c r="Q34" s="85" t="s">
        <v>70</v>
      </c>
      <c r="R34" s="86">
        <v>21.5</v>
      </c>
    </row>
    <row r="35" spans="10:65">
      <c r="J35" s="82" t="s">
        <v>150</v>
      </c>
      <c r="K35" s="83">
        <v>50</v>
      </c>
      <c r="L35" s="83">
        <v>2</v>
      </c>
      <c r="Q35" s="85" t="s">
        <v>70</v>
      </c>
      <c r="R35" s="86">
        <v>7.5</v>
      </c>
    </row>
    <row r="36" spans="10:65">
      <c r="J36" s="88" t="s">
        <v>175</v>
      </c>
      <c r="K36" s="83">
        <v>48</v>
      </c>
      <c r="L36" s="83">
        <v>16</v>
      </c>
      <c r="Q36" s="85" t="s">
        <v>70</v>
      </c>
      <c r="R36" s="86">
        <v>23</v>
      </c>
    </row>
    <row r="37" spans="10:65">
      <c r="J37" s="82" t="s">
        <v>37</v>
      </c>
      <c r="K37" s="83">
        <v>45</v>
      </c>
      <c r="L37" s="83">
        <v>2</v>
      </c>
      <c r="Q37" s="85" t="s">
        <v>71</v>
      </c>
      <c r="R37" s="86">
        <v>6</v>
      </c>
    </row>
    <row r="38" spans="10:65">
      <c r="J38" s="88" t="s">
        <v>179</v>
      </c>
      <c r="K38" s="83">
        <v>45</v>
      </c>
      <c r="L38" s="83">
        <v>28</v>
      </c>
      <c r="Q38" s="85" t="s">
        <v>71</v>
      </c>
      <c r="R38" s="86">
        <v>9</v>
      </c>
    </row>
    <row r="39" spans="10:65">
      <c r="J39" s="82" t="s">
        <v>63</v>
      </c>
      <c r="K39" s="83">
        <v>43.5</v>
      </c>
      <c r="L39" s="83">
        <v>29</v>
      </c>
      <c r="Q39" s="85" t="s">
        <v>71</v>
      </c>
      <c r="R39" s="86">
        <v>31.5</v>
      </c>
    </row>
    <row r="40" spans="10:65">
      <c r="J40" s="82" t="s">
        <v>135</v>
      </c>
      <c r="K40" s="83">
        <v>40</v>
      </c>
      <c r="L40" s="83">
        <v>2</v>
      </c>
      <c r="Q40" s="85" t="s">
        <v>71</v>
      </c>
      <c r="R40" s="86">
        <v>23</v>
      </c>
    </row>
    <row r="41" spans="10:65">
      <c r="J41" s="82" t="s">
        <v>22</v>
      </c>
      <c r="K41" s="83">
        <v>39.5</v>
      </c>
      <c r="L41" s="83">
        <v>8</v>
      </c>
      <c r="Q41" s="85" t="s">
        <v>71</v>
      </c>
      <c r="R41" s="86">
        <v>1.5</v>
      </c>
      <c r="BM41" s="47"/>
    </row>
    <row r="42" spans="10:65">
      <c r="J42" s="82" t="s">
        <v>151</v>
      </c>
      <c r="K42" s="83">
        <v>34</v>
      </c>
      <c r="L42" s="83">
        <v>23</v>
      </c>
      <c r="Q42" s="85" t="s">
        <v>71</v>
      </c>
      <c r="R42" s="86">
        <v>15</v>
      </c>
      <c r="BM42" s="47"/>
    </row>
    <row r="43" spans="10:65">
      <c r="J43" s="82" t="s">
        <v>64</v>
      </c>
      <c r="K43" s="83">
        <v>33</v>
      </c>
      <c r="L43" s="83">
        <v>22</v>
      </c>
      <c r="Q43" s="85" t="s">
        <v>71</v>
      </c>
      <c r="R43" s="86">
        <v>9</v>
      </c>
      <c r="BM43" s="47"/>
    </row>
    <row r="44" spans="10:65">
      <c r="J44" s="82" t="s">
        <v>44</v>
      </c>
      <c r="K44" s="83">
        <v>32</v>
      </c>
      <c r="L44" s="83">
        <v>4</v>
      </c>
      <c r="Q44" s="85" t="s">
        <v>71</v>
      </c>
      <c r="R44" s="86">
        <v>9</v>
      </c>
      <c r="BM44" s="47"/>
    </row>
    <row r="45" spans="10:65">
      <c r="J45" s="82" t="s">
        <v>152</v>
      </c>
      <c r="K45" s="83">
        <v>30</v>
      </c>
      <c r="L45" s="83">
        <v>1</v>
      </c>
      <c r="Q45" s="85" t="s">
        <v>71</v>
      </c>
      <c r="R45" s="86">
        <v>4</v>
      </c>
      <c r="BM45" s="47"/>
    </row>
    <row r="46" spans="10:65">
      <c r="J46" s="82" t="s">
        <v>56</v>
      </c>
      <c r="K46" s="83">
        <v>30</v>
      </c>
      <c r="L46" s="83">
        <v>10</v>
      </c>
      <c r="Q46" s="85" t="s">
        <v>71</v>
      </c>
      <c r="R46" s="86">
        <v>7.5</v>
      </c>
      <c r="BM46" s="47"/>
    </row>
    <row r="47" spans="10:65">
      <c r="J47" s="82" t="s">
        <v>50</v>
      </c>
      <c r="K47" s="83">
        <v>24</v>
      </c>
      <c r="L47" s="83">
        <v>4</v>
      </c>
      <c r="Q47" s="85" t="s">
        <v>71</v>
      </c>
      <c r="R47" s="86">
        <v>8</v>
      </c>
      <c r="BM47" s="47"/>
    </row>
    <row r="48" spans="10:65">
      <c r="J48" s="82" t="s">
        <v>38</v>
      </c>
      <c r="K48" s="83">
        <v>22.5</v>
      </c>
      <c r="L48" s="83">
        <v>15</v>
      </c>
      <c r="Q48" s="85" t="s">
        <v>71</v>
      </c>
      <c r="R48" s="86">
        <v>18</v>
      </c>
      <c r="BM48" s="47"/>
    </row>
    <row r="49" spans="10:65">
      <c r="J49" s="82" t="s">
        <v>62</v>
      </c>
      <c r="K49" s="83">
        <v>21</v>
      </c>
      <c r="L49" s="83">
        <v>7</v>
      </c>
      <c r="Q49" s="85" t="s">
        <v>71</v>
      </c>
      <c r="R49" s="86">
        <v>25</v>
      </c>
      <c r="BM49" s="47"/>
    </row>
    <row r="50" spans="10:65">
      <c r="J50" s="88" t="s">
        <v>171</v>
      </c>
      <c r="K50" s="83">
        <v>20</v>
      </c>
      <c r="L50" s="83">
        <v>1</v>
      </c>
      <c r="Q50" s="85" t="s">
        <v>71</v>
      </c>
      <c r="R50" s="86">
        <v>1.5</v>
      </c>
      <c r="BM50" s="47"/>
    </row>
    <row r="51" spans="10:65">
      <c r="J51" s="88" t="s">
        <v>173</v>
      </c>
      <c r="K51" s="83">
        <v>20</v>
      </c>
      <c r="L51" s="83">
        <v>1</v>
      </c>
      <c r="Q51" s="85" t="s">
        <v>71</v>
      </c>
      <c r="R51" s="86">
        <v>25</v>
      </c>
      <c r="BM51" s="47"/>
    </row>
    <row r="52" spans="10:65">
      <c r="J52" s="88" t="s">
        <v>174</v>
      </c>
      <c r="K52" s="83">
        <v>20</v>
      </c>
      <c r="L52" s="83">
        <v>3</v>
      </c>
      <c r="Q52" s="85" t="s">
        <v>71</v>
      </c>
      <c r="R52" s="86">
        <v>5</v>
      </c>
      <c r="BM52" s="47"/>
    </row>
    <row r="53" spans="10:65">
      <c r="J53" s="82" t="s">
        <v>21</v>
      </c>
      <c r="K53" s="83">
        <v>18</v>
      </c>
      <c r="L53" s="83">
        <v>6</v>
      </c>
      <c r="Q53" s="85" t="s">
        <v>71</v>
      </c>
      <c r="R53" s="86">
        <v>3</v>
      </c>
      <c r="BM53" s="47"/>
    </row>
    <row r="54" spans="10:65">
      <c r="J54" s="82" t="s">
        <v>47</v>
      </c>
      <c r="K54" s="83">
        <v>18</v>
      </c>
      <c r="L54" s="83">
        <v>6</v>
      </c>
      <c r="Q54" s="85" t="s">
        <v>71</v>
      </c>
      <c r="R54" s="86">
        <v>1.5</v>
      </c>
      <c r="BM54" s="47"/>
    </row>
    <row r="55" spans="10:65">
      <c r="J55" s="82" t="s">
        <v>142</v>
      </c>
      <c r="K55" s="83">
        <v>16</v>
      </c>
      <c r="L55" s="83">
        <v>2</v>
      </c>
      <c r="Q55" s="85" t="s">
        <v>71</v>
      </c>
      <c r="R55" s="86">
        <v>2.5</v>
      </c>
      <c r="BM55" s="47"/>
    </row>
    <row r="56" spans="10:65">
      <c r="J56" s="88" t="s">
        <v>172</v>
      </c>
      <c r="K56" s="83">
        <v>16</v>
      </c>
      <c r="L56" s="83">
        <v>8</v>
      </c>
      <c r="Q56" s="85" t="s">
        <v>71</v>
      </c>
      <c r="R56" s="86">
        <v>8.5</v>
      </c>
      <c r="BM56" s="47"/>
    </row>
    <row r="57" spans="10:65">
      <c r="J57" s="82" t="s">
        <v>36</v>
      </c>
      <c r="K57" s="83">
        <v>15</v>
      </c>
      <c r="L57" s="83">
        <v>10</v>
      </c>
      <c r="Q57" s="85" t="s">
        <v>71</v>
      </c>
      <c r="R57" s="86">
        <v>7.5</v>
      </c>
      <c r="BM57" s="47"/>
    </row>
    <row r="58" spans="10:65">
      <c r="J58" s="82" t="s">
        <v>14</v>
      </c>
      <c r="K58" s="83">
        <v>12</v>
      </c>
      <c r="L58" s="83">
        <v>4</v>
      </c>
      <c r="Q58" s="85" t="s">
        <v>71</v>
      </c>
      <c r="R58" s="86">
        <v>20</v>
      </c>
      <c r="BM58" s="47"/>
    </row>
    <row r="59" spans="10:65">
      <c r="J59" s="82" t="s">
        <v>11</v>
      </c>
      <c r="K59" s="83">
        <v>9</v>
      </c>
      <c r="L59" s="83">
        <v>9</v>
      </c>
      <c r="Q59" s="85" t="s">
        <v>71</v>
      </c>
      <c r="R59" s="86">
        <v>20</v>
      </c>
      <c r="BM59" s="47"/>
    </row>
    <row r="60" spans="10:65">
      <c r="J60" s="82" t="s">
        <v>58</v>
      </c>
      <c r="K60" s="83">
        <v>9</v>
      </c>
      <c r="L60" s="83">
        <v>3</v>
      </c>
      <c r="Q60" s="85" t="s">
        <v>72</v>
      </c>
      <c r="R60" s="86">
        <v>8</v>
      </c>
      <c r="BM60" s="47"/>
    </row>
    <row r="61" spans="10:65">
      <c r="J61" s="82" t="s">
        <v>145</v>
      </c>
      <c r="K61" s="83">
        <v>8</v>
      </c>
      <c r="L61" s="83">
        <v>1</v>
      </c>
      <c r="Q61" s="85" t="s">
        <v>72</v>
      </c>
      <c r="R61" s="86">
        <v>9</v>
      </c>
      <c r="BM61" s="47"/>
    </row>
    <row r="62" spans="10:65">
      <c r="J62" s="82" t="s">
        <v>35</v>
      </c>
      <c r="K62" s="83">
        <v>6</v>
      </c>
      <c r="L62" s="83">
        <v>3</v>
      </c>
      <c r="Q62" s="85" t="s">
        <v>72</v>
      </c>
      <c r="R62" s="86">
        <v>3</v>
      </c>
      <c r="BM62" s="47"/>
    </row>
    <row r="63" spans="10:65">
      <c r="J63" s="82" t="s">
        <v>153</v>
      </c>
      <c r="K63" s="83">
        <v>3.5</v>
      </c>
      <c r="L63" s="83">
        <v>1</v>
      </c>
      <c r="Q63" s="85" t="s">
        <v>72</v>
      </c>
      <c r="R63" s="86">
        <v>15</v>
      </c>
      <c r="BM63" s="47"/>
    </row>
    <row r="64" spans="10:65">
      <c r="J64" s="82" t="s">
        <v>16</v>
      </c>
      <c r="K64" s="83">
        <v>3</v>
      </c>
      <c r="L64" s="83">
        <v>1</v>
      </c>
      <c r="Q64" s="85" t="s">
        <v>72</v>
      </c>
      <c r="R64" s="86">
        <v>21</v>
      </c>
      <c r="BM64" s="47"/>
    </row>
    <row r="65" spans="10:65">
      <c r="J65" s="82" t="s">
        <v>46</v>
      </c>
      <c r="K65" s="83">
        <v>3</v>
      </c>
      <c r="L65" s="83">
        <v>1</v>
      </c>
      <c r="Q65" s="85" t="s">
        <v>72</v>
      </c>
      <c r="R65" s="86">
        <v>25</v>
      </c>
      <c r="BM65" s="47"/>
    </row>
    <row r="66" spans="10:65">
      <c r="Q66" s="85" t="s">
        <v>72</v>
      </c>
      <c r="R66" s="86">
        <v>1.5</v>
      </c>
      <c r="BM66" s="47"/>
    </row>
    <row r="67" spans="10:65">
      <c r="Q67" s="85" t="s">
        <v>72</v>
      </c>
      <c r="R67" s="86">
        <v>6</v>
      </c>
      <c r="BM67" s="47"/>
    </row>
    <row r="68" spans="10:65">
      <c r="Q68" s="85" t="s">
        <v>72</v>
      </c>
      <c r="R68" s="86">
        <v>6</v>
      </c>
      <c r="BM68" s="47"/>
    </row>
    <row r="69" spans="10:65">
      <c r="Q69" s="85" t="s">
        <v>72</v>
      </c>
      <c r="R69" s="86">
        <v>54.5</v>
      </c>
      <c r="BM69" s="47"/>
    </row>
    <row r="70" spans="10:65">
      <c r="Q70" s="85" t="s">
        <v>72</v>
      </c>
      <c r="R70" s="86">
        <v>70</v>
      </c>
      <c r="BM70" s="47"/>
    </row>
    <row r="71" spans="10:65">
      <c r="Q71" s="85" t="s">
        <v>72</v>
      </c>
      <c r="R71" s="86">
        <v>21.5</v>
      </c>
      <c r="BM71" s="47"/>
    </row>
    <row r="72" spans="10:65">
      <c r="Q72" s="85" t="s">
        <v>72</v>
      </c>
      <c r="R72" s="86">
        <v>23.5</v>
      </c>
    </row>
    <row r="73" spans="10:65">
      <c r="Q73" s="85" t="s">
        <v>72</v>
      </c>
      <c r="R73" s="86">
        <v>4.5</v>
      </c>
    </row>
    <row r="74" spans="10:65">
      <c r="Q74" s="85" t="s">
        <v>72</v>
      </c>
      <c r="R74" s="86">
        <v>23</v>
      </c>
    </row>
    <row r="75" spans="10:65">
      <c r="Q75" s="85" t="s">
        <v>72</v>
      </c>
      <c r="R75" s="86">
        <v>3</v>
      </c>
    </row>
    <row r="76" spans="10:65">
      <c r="Q76" s="85" t="s">
        <v>72</v>
      </c>
      <c r="R76" s="86">
        <v>25.5</v>
      </c>
    </row>
    <row r="77" spans="10:65">
      <c r="Q77" s="85" t="s">
        <v>72</v>
      </c>
      <c r="R77" s="86">
        <v>24.5</v>
      </c>
    </row>
    <row r="78" spans="10:65">
      <c r="Q78" s="85" t="s">
        <v>72</v>
      </c>
      <c r="R78" s="86">
        <v>21</v>
      </c>
    </row>
    <row r="79" spans="10:65">
      <c r="Q79" s="85" t="s">
        <v>72</v>
      </c>
      <c r="R79" s="86">
        <v>36.5</v>
      </c>
    </row>
    <row r="80" spans="10:65">
      <c r="Q80" s="85" t="s">
        <v>72</v>
      </c>
      <c r="R80" s="86">
        <v>60</v>
      </c>
    </row>
    <row r="81" spans="17:18">
      <c r="Q81" s="85" t="s">
        <v>73</v>
      </c>
      <c r="R81" s="86">
        <v>20</v>
      </c>
    </row>
    <row r="82" spans="17:18">
      <c r="Q82" s="85" t="s">
        <v>73</v>
      </c>
      <c r="R82" s="86">
        <v>1.5</v>
      </c>
    </row>
    <row r="83" spans="17:18">
      <c r="Q83" s="85" t="s">
        <v>73</v>
      </c>
      <c r="R83" s="86">
        <v>2</v>
      </c>
    </row>
    <row r="84" spans="17:18">
      <c r="Q84" s="85" t="s">
        <v>73</v>
      </c>
      <c r="R84" s="86">
        <v>28</v>
      </c>
    </row>
    <row r="85" spans="17:18">
      <c r="Q85" s="85" t="s">
        <v>73</v>
      </c>
      <c r="R85" s="86">
        <v>18</v>
      </c>
    </row>
    <row r="86" spans="17:18">
      <c r="Q86" s="85" t="s">
        <v>73</v>
      </c>
      <c r="R86" s="86">
        <v>40</v>
      </c>
    </row>
    <row r="87" spans="17:18">
      <c r="Q87" s="85" t="s">
        <v>73</v>
      </c>
      <c r="R87" s="86">
        <v>25</v>
      </c>
    </row>
    <row r="88" spans="17:18">
      <c r="Q88" s="85" t="s">
        <v>73</v>
      </c>
      <c r="R88" s="86">
        <v>22</v>
      </c>
    </row>
    <row r="89" spans="17:18">
      <c r="Q89" s="85" t="s">
        <v>73</v>
      </c>
      <c r="R89" s="86">
        <v>28</v>
      </c>
    </row>
    <row r="90" spans="17:18">
      <c r="Q90" s="85" t="s">
        <v>73</v>
      </c>
      <c r="R90" s="86">
        <v>20</v>
      </c>
    </row>
    <row r="91" spans="17:18">
      <c r="Q91" s="85" t="s">
        <v>73</v>
      </c>
      <c r="R91" s="86">
        <v>13.5</v>
      </c>
    </row>
    <row r="92" spans="17:18">
      <c r="Q92" s="85" t="s">
        <v>73</v>
      </c>
      <c r="R92" s="86">
        <v>21.5</v>
      </c>
    </row>
    <row r="93" spans="17:18">
      <c r="Q93" s="85" t="s">
        <v>73</v>
      </c>
      <c r="R93" s="86">
        <v>10.5</v>
      </c>
    </row>
    <row r="94" spans="17:18">
      <c r="Q94" s="85" t="s">
        <v>73</v>
      </c>
      <c r="R94" s="86">
        <v>6</v>
      </c>
    </row>
    <row r="95" spans="17:18">
      <c r="Q95" s="85" t="s">
        <v>73</v>
      </c>
      <c r="R95" s="86">
        <v>12</v>
      </c>
    </row>
    <row r="96" spans="17:18">
      <c r="Q96" s="85" t="s">
        <v>73</v>
      </c>
      <c r="R96" s="86">
        <v>15</v>
      </c>
    </row>
    <row r="97" spans="17:18">
      <c r="Q97" s="85" t="s">
        <v>73</v>
      </c>
      <c r="R97" s="86">
        <v>2.5</v>
      </c>
    </row>
    <row r="98" spans="17:18">
      <c r="Q98" s="85" t="s">
        <v>73</v>
      </c>
      <c r="R98" s="86">
        <v>15</v>
      </c>
    </row>
    <row r="99" spans="17:18">
      <c r="Q99" s="85" t="s">
        <v>73</v>
      </c>
      <c r="R99" s="86">
        <v>12</v>
      </c>
    </row>
    <row r="100" spans="17:18">
      <c r="Q100" s="85" t="s">
        <v>73</v>
      </c>
      <c r="R100" s="86">
        <v>9</v>
      </c>
    </row>
    <row r="101" spans="17:18">
      <c r="Q101" s="85" t="s">
        <v>73</v>
      </c>
      <c r="R101" s="86">
        <v>2.5</v>
      </c>
    </row>
    <row r="102" spans="17:18">
      <c r="Q102" s="85" t="s">
        <v>73</v>
      </c>
      <c r="R102" s="86">
        <v>4.5</v>
      </c>
    </row>
    <row r="103" spans="17:18">
      <c r="Q103" s="85" t="s">
        <v>73</v>
      </c>
      <c r="R103" s="86">
        <v>3</v>
      </c>
    </row>
    <row r="104" spans="17:18">
      <c r="Q104" s="85" t="s">
        <v>73</v>
      </c>
      <c r="R104" s="86">
        <v>20</v>
      </c>
    </row>
    <row r="105" spans="17:18">
      <c r="Q105" s="85" t="s">
        <v>73</v>
      </c>
      <c r="R105" s="86">
        <v>2.5</v>
      </c>
    </row>
    <row r="106" spans="17:18">
      <c r="Q106" s="85" t="s">
        <v>73</v>
      </c>
      <c r="R106" s="86">
        <v>9</v>
      </c>
    </row>
    <row r="107" spans="17:18">
      <c r="Q107" s="85" t="s">
        <v>73</v>
      </c>
      <c r="R107" s="86">
        <v>21.5</v>
      </c>
    </row>
    <row r="108" spans="17:18">
      <c r="Q108" s="85" t="s">
        <v>73</v>
      </c>
      <c r="R108" s="86">
        <v>35.5</v>
      </c>
    </row>
    <row r="109" spans="17:18">
      <c r="Q109" s="85" t="s">
        <v>73</v>
      </c>
      <c r="R109" s="86">
        <v>20</v>
      </c>
    </row>
    <row r="110" spans="17:18">
      <c r="Q110" s="85" t="s">
        <v>73</v>
      </c>
      <c r="R110" s="86">
        <v>27.5</v>
      </c>
    </row>
    <row r="111" spans="17:18">
      <c r="Q111" s="85" t="s">
        <v>73</v>
      </c>
      <c r="R111" s="86">
        <v>31</v>
      </c>
    </row>
    <row r="112" spans="17:18">
      <c r="Q112" s="85" t="s">
        <v>73</v>
      </c>
      <c r="R112" s="86">
        <v>34</v>
      </c>
    </row>
    <row r="113" spans="17:18">
      <c r="Q113" s="85" t="s">
        <v>73</v>
      </c>
      <c r="R113" s="86">
        <v>7.5</v>
      </c>
    </row>
    <row r="114" spans="17:18">
      <c r="Q114" s="85" t="s">
        <v>73</v>
      </c>
      <c r="R114" s="86">
        <v>26</v>
      </c>
    </row>
    <row r="115" spans="17:18">
      <c r="Q115" s="85" t="s">
        <v>73</v>
      </c>
      <c r="R115" s="86">
        <v>2.5</v>
      </c>
    </row>
    <row r="116" spans="17:18">
      <c r="Q116" s="85" t="s">
        <v>73</v>
      </c>
      <c r="R116" s="86">
        <v>45.5</v>
      </c>
    </row>
    <row r="117" spans="17:18">
      <c r="Q117" s="85" t="s">
        <v>73</v>
      </c>
      <c r="R117" s="86">
        <v>6</v>
      </c>
    </row>
    <row r="118" spans="17:18">
      <c r="Q118" s="85" t="s">
        <v>73</v>
      </c>
      <c r="R118" s="86">
        <v>33.5</v>
      </c>
    </row>
    <row r="119" spans="17:18">
      <c r="Q119" s="85" t="s">
        <v>73</v>
      </c>
      <c r="R119" s="86">
        <v>1.5</v>
      </c>
    </row>
    <row r="120" spans="17:18">
      <c r="Q120" s="85" t="s">
        <v>73</v>
      </c>
      <c r="R120" s="86">
        <v>3</v>
      </c>
    </row>
    <row r="121" spans="17:18">
      <c r="Q121" s="85" t="s">
        <v>73</v>
      </c>
      <c r="R121" s="86">
        <v>12</v>
      </c>
    </row>
    <row r="122" spans="17:18">
      <c r="Q122" s="85" t="s">
        <v>73</v>
      </c>
      <c r="R122" s="86">
        <v>23</v>
      </c>
    </row>
    <row r="123" spans="17:18">
      <c r="Q123" s="85" t="s">
        <v>73</v>
      </c>
      <c r="R123" s="86">
        <v>7.5</v>
      </c>
    </row>
    <row r="124" spans="17:18">
      <c r="Q124" s="85" t="s">
        <v>73</v>
      </c>
      <c r="R124" s="86">
        <v>12</v>
      </c>
    </row>
    <row r="125" spans="17:18">
      <c r="Q125" s="85" t="s">
        <v>73</v>
      </c>
      <c r="R125" s="86">
        <v>3</v>
      </c>
    </row>
    <row r="126" spans="17:18">
      <c r="Q126" s="85" t="s">
        <v>73</v>
      </c>
      <c r="R126" s="86">
        <v>6</v>
      </c>
    </row>
    <row r="127" spans="17:18">
      <c r="Q127" s="85" t="s">
        <v>73</v>
      </c>
      <c r="R127" s="86">
        <v>8</v>
      </c>
    </row>
    <row r="128" spans="17:18">
      <c r="Q128" s="85" t="s">
        <v>73</v>
      </c>
      <c r="R128" s="86">
        <v>30</v>
      </c>
    </row>
    <row r="129" spans="17:18">
      <c r="Q129" s="85" t="s">
        <v>73</v>
      </c>
      <c r="R129" s="86">
        <v>6</v>
      </c>
    </row>
    <row r="130" spans="17:18">
      <c r="Q130" s="85" t="s">
        <v>73</v>
      </c>
      <c r="R130" s="86">
        <v>21.5</v>
      </c>
    </row>
    <row r="131" spans="17:18">
      <c r="Q131" s="85" t="s">
        <v>73</v>
      </c>
      <c r="R131" s="86">
        <v>9</v>
      </c>
    </row>
    <row r="132" spans="17:18">
      <c r="Q132" s="85" t="s">
        <v>73</v>
      </c>
      <c r="R132" s="86">
        <v>47</v>
      </c>
    </row>
    <row r="133" spans="17:18">
      <c r="Q133" s="85" t="s">
        <v>73</v>
      </c>
      <c r="R133" s="86">
        <v>4.5</v>
      </c>
    </row>
    <row r="134" spans="17:18">
      <c r="Q134" s="85" t="s">
        <v>73</v>
      </c>
      <c r="R134" s="86">
        <v>76</v>
      </c>
    </row>
    <row r="135" spans="17:18">
      <c r="Q135" s="85" t="s">
        <v>74</v>
      </c>
      <c r="R135" s="86">
        <v>26</v>
      </c>
    </row>
    <row r="136" spans="17:18">
      <c r="Q136" s="85" t="s">
        <v>74</v>
      </c>
      <c r="R136" s="86">
        <v>23</v>
      </c>
    </row>
    <row r="137" spans="17:18">
      <c r="Q137" s="85" t="s">
        <v>74</v>
      </c>
      <c r="R137" s="86">
        <v>25</v>
      </c>
    </row>
    <row r="138" spans="17:18">
      <c r="Q138" s="85" t="s">
        <v>74</v>
      </c>
      <c r="R138" s="86">
        <v>15.5</v>
      </c>
    </row>
    <row r="139" spans="17:18">
      <c r="Q139" s="85" t="s">
        <v>74</v>
      </c>
      <c r="R139" s="86">
        <v>6</v>
      </c>
    </row>
    <row r="140" spans="17:18">
      <c r="Q140" s="85" t="s">
        <v>74</v>
      </c>
      <c r="R140" s="86">
        <v>6</v>
      </c>
    </row>
    <row r="141" spans="17:18">
      <c r="Q141" s="85" t="s">
        <v>74</v>
      </c>
      <c r="R141" s="86">
        <v>12</v>
      </c>
    </row>
    <row r="142" spans="17:18">
      <c r="Q142" s="85" t="s">
        <v>74</v>
      </c>
      <c r="R142" s="86">
        <v>22.5</v>
      </c>
    </row>
    <row r="143" spans="17:18">
      <c r="Q143" s="85" t="s">
        <v>74</v>
      </c>
      <c r="R143" s="86">
        <v>15</v>
      </c>
    </row>
    <row r="144" spans="17:18">
      <c r="Q144" s="85" t="s">
        <v>74</v>
      </c>
      <c r="R144" s="86">
        <v>20</v>
      </c>
    </row>
    <row r="145" spans="17:18">
      <c r="Q145" s="85" t="s">
        <v>74</v>
      </c>
      <c r="R145" s="86">
        <v>7.5</v>
      </c>
    </row>
    <row r="146" spans="17:18">
      <c r="Q146" s="85" t="s">
        <v>74</v>
      </c>
      <c r="R146" s="86">
        <v>25.5</v>
      </c>
    </row>
    <row r="147" spans="17:18">
      <c r="Q147" s="85" t="s">
        <v>74</v>
      </c>
      <c r="R147" s="86">
        <v>45</v>
      </c>
    </row>
    <row r="148" spans="17:18">
      <c r="Q148" s="85" t="s">
        <v>74</v>
      </c>
      <c r="R148" s="86">
        <v>14</v>
      </c>
    </row>
    <row r="149" spans="17:18">
      <c r="Q149" s="85" t="s">
        <v>74</v>
      </c>
      <c r="R149" s="86">
        <v>6</v>
      </c>
    </row>
    <row r="150" spans="17:18">
      <c r="Q150" s="85" t="s">
        <v>74</v>
      </c>
      <c r="R150" s="86">
        <v>10.5</v>
      </c>
    </row>
    <row r="151" spans="17:18">
      <c r="Q151" s="85" t="s">
        <v>74</v>
      </c>
      <c r="R151" s="86">
        <v>12</v>
      </c>
    </row>
    <row r="152" spans="17:18">
      <c r="Q152" s="85" t="s">
        <v>74</v>
      </c>
      <c r="R152" s="86">
        <v>20</v>
      </c>
    </row>
    <row r="153" spans="17:18">
      <c r="Q153" s="85" t="s">
        <v>74</v>
      </c>
      <c r="R153" s="86">
        <v>7.5</v>
      </c>
    </row>
    <row r="154" spans="17:18">
      <c r="Q154" s="85" t="s">
        <v>74</v>
      </c>
      <c r="R154" s="86">
        <v>9</v>
      </c>
    </row>
    <row r="155" spans="17:18">
      <c r="Q155" s="85" t="s">
        <v>74</v>
      </c>
      <c r="R155" s="86">
        <v>18</v>
      </c>
    </row>
    <row r="156" spans="17:18">
      <c r="Q156" s="85" t="s">
        <v>74</v>
      </c>
      <c r="R156" s="86">
        <v>25</v>
      </c>
    </row>
    <row r="157" spans="17:18">
      <c r="Q157" s="85" t="s">
        <v>74</v>
      </c>
      <c r="R157" s="86">
        <v>6</v>
      </c>
    </row>
    <row r="158" spans="17:18">
      <c r="Q158" s="85" t="s">
        <v>74</v>
      </c>
      <c r="R158" s="86">
        <v>10.5</v>
      </c>
    </row>
    <row r="159" spans="17:18">
      <c r="Q159" s="85" t="s">
        <v>74</v>
      </c>
      <c r="R159" s="86">
        <v>29.5</v>
      </c>
    </row>
    <row r="160" spans="17:18">
      <c r="Q160" s="85" t="s">
        <v>74</v>
      </c>
      <c r="R160" s="86">
        <v>21</v>
      </c>
    </row>
    <row r="161" spans="17:18">
      <c r="Q161" s="85" t="s">
        <v>74</v>
      </c>
      <c r="R161" s="86">
        <v>6</v>
      </c>
    </row>
    <row r="162" spans="17:18">
      <c r="Q162" s="85" t="s">
        <v>74</v>
      </c>
      <c r="R162" s="86">
        <v>12</v>
      </c>
    </row>
    <row r="163" spans="17:18">
      <c r="Q163" s="85" t="s">
        <v>74</v>
      </c>
      <c r="R163" s="86">
        <v>12</v>
      </c>
    </row>
    <row r="164" spans="17:18">
      <c r="Q164" s="85" t="s">
        <v>74</v>
      </c>
      <c r="R164" s="86">
        <v>57.5</v>
      </c>
    </row>
    <row r="165" spans="17:18">
      <c r="Q165" s="85" t="s">
        <v>74</v>
      </c>
      <c r="R165" s="86">
        <v>3</v>
      </c>
    </row>
    <row r="166" spans="17:18">
      <c r="Q166" s="85" t="s">
        <v>74</v>
      </c>
      <c r="R166" s="86">
        <v>6</v>
      </c>
    </row>
    <row r="167" spans="17:18">
      <c r="Q167" s="85" t="s">
        <v>74</v>
      </c>
      <c r="R167" s="86">
        <v>2</v>
      </c>
    </row>
    <row r="168" spans="17:18">
      <c r="Q168" s="85" t="s">
        <v>74</v>
      </c>
      <c r="R168" s="86">
        <v>26.5</v>
      </c>
    </row>
    <row r="169" spans="17:18">
      <c r="Q169" s="85" t="s">
        <v>74</v>
      </c>
      <c r="R169" s="86">
        <v>15</v>
      </c>
    </row>
    <row r="170" spans="17:18">
      <c r="Q170" s="85" t="s">
        <v>74</v>
      </c>
      <c r="R170" s="86">
        <v>25</v>
      </c>
    </row>
    <row r="171" spans="17:18">
      <c r="Q171" s="85" t="s">
        <v>74</v>
      </c>
      <c r="R171" s="86">
        <v>20</v>
      </c>
    </row>
    <row r="172" spans="17:18">
      <c r="Q172" s="85" t="s">
        <v>74</v>
      </c>
      <c r="R172" s="86">
        <v>3</v>
      </c>
    </row>
    <row r="173" spans="17:18">
      <c r="Q173" s="85" t="s">
        <v>74</v>
      </c>
      <c r="R173" s="86">
        <v>10.5</v>
      </c>
    </row>
    <row r="174" spans="17:18">
      <c r="Q174" s="85" t="s">
        <v>74</v>
      </c>
      <c r="R174" s="86">
        <v>1.5</v>
      </c>
    </row>
    <row r="175" spans="17:18">
      <c r="Q175" s="85" t="s">
        <v>74</v>
      </c>
      <c r="R175" s="86">
        <v>46</v>
      </c>
    </row>
    <row r="176" spans="17:18">
      <c r="Q176" s="85" t="s">
        <v>74</v>
      </c>
      <c r="R176" s="86">
        <v>40</v>
      </c>
    </row>
    <row r="177" spans="17:18">
      <c r="Q177" s="85" t="s">
        <v>74</v>
      </c>
      <c r="R177" s="86">
        <v>6</v>
      </c>
    </row>
    <row r="178" spans="17:18">
      <c r="Q178" s="85" t="s">
        <v>74</v>
      </c>
      <c r="R178" s="86">
        <v>9.5</v>
      </c>
    </row>
    <row r="179" spans="17:18">
      <c r="Q179" s="85" t="s">
        <v>74</v>
      </c>
      <c r="R179" s="86">
        <v>23.5</v>
      </c>
    </row>
    <row r="180" spans="17:18">
      <c r="Q180" s="85" t="s">
        <v>74</v>
      </c>
      <c r="R180" s="86">
        <v>4.5</v>
      </c>
    </row>
    <row r="181" spans="17:18">
      <c r="Q181" s="85" t="s">
        <v>74</v>
      </c>
      <c r="R181" s="86">
        <v>20</v>
      </c>
    </row>
    <row r="182" spans="17:18">
      <c r="Q182" s="85" t="s">
        <v>74</v>
      </c>
      <c r="R182" s="86">
        <v>20</v>
      </c>
    </row>
    <row r="183" spans="17:18">
      <c r="Q183" s="85" t="s">
        <v>74</v>
      </c>
      <c r="R183" s="86">
        <v>18</v>
      </c>
    </row>
    <row r="184" spans="17:18">
      <c r="Q184" s="85" t="s">
        <v>74</v>
      </c>
      <c r="R184" s="86">
        <v>5</v>
      </c>
    </row>
    <row r="185" spans="17:18">
      <c r="Q185" s="85" t="s">
        <v>74</v>
      </c>
      <c r="R185" s="86">
        <v>3</v>
      </c>
    </row>
    <row r="186" spans="17:18">
      <c r="Q186" s="85" t="s">
        <v>74</v>
      </c>
      <c r="R186" s="86">
        <v>34</v>
      </c>
    </row>
    <row r="187" spans="17:18">
      <c r="Q187" s="85" t="s">
        <v>74</v>
      </c>
      <c r="R187" s="86">
        <v>1.5</v>
      </c>
    </row>
    <row r="188" spans="17:18">
      <c r="Q188" s="85" t="s">
        <v>74</v>
      </c>
      <c r="R188" s="86">
        <v>31</v>
      </c>
    </row>
    <row r="189" spans="17:18">
      <c r="Q189" s="85" t="s">
        <v>74</v>
      </c>
      <c r="R189" s="86">
        <v>32</v>
      </c>
    </row>
    <row r="190" spans="17:18">
      <c r="Q190" s="85" t="s">
        <v>74</v>
      </c>
      <c r="R190" s="86">
        <v>24.5</v>
      </c>
    </row>
    <row r="191" spans="17:18">
      <c r="Q191" s="85" t="s">
        <v>74</v>
      </c>
      <c r="R191" s="86">
        <v>12</v>
      </c>
    </row>
    <row r="192" spans="17:18">
      <c r="Q192" s="85" t="s">
        <v>74</v>
      </c>
      <c r="R192" s="86">
        <v>21</v>
      </c>
    </row>
    <row r="193" spans="17:18">
      <c r="Q193" s="85" t="s">
        <v>74</v>
      </c>
      <c r="R193" s="86">
        <v>3</v>
      </c>
    </row>
    <row r="194" spans="17:18">
      <c r="Q194" s="85" t="s">
        <v>74</v>
      </c>
      <c r="R194" s="86">
        <v>3</v>
      </c>
    </row>
    <row r="195" spans="17:18">
      <c r="Q195" s="85" t="s">
        <v>74</v>
      </c>
      <c r="R195" s="86">
        <v>4.5</v>
      </c>
    </row>
    <row r="196" spans="17:18">
      <c r="Q196" s="85" t="s">
        <v>74</v>
      </c>
      <c r="R196" s="86">
        <v>12</v>
      </c>
    </row>
    <row r="197" spans="17:18">
      <c r="Q197" s="85" t="s">
        <v>74</v>
      </c>
      <c r="R197" s="86">
        <v>21.5</v>
      </c>
    </row>
    <row r="198" spans="17:18">
      <c r="Q198" s="85" t="s">
        <v>75</v>
      </c>
      <c r="R198" s="86">
        <v>25</v>
      </c>
    </row>
    <row r="199" spans="17:18">
      <c r="Q199" s="85" t="s">
        <v>75</v>
      </c>
      <c r="R199" s="86">
        <v>23.5</v>
      </c>
    </row>
    <row r="200" spans="17:18">
      <c r="Q200" s="85" t="s">
        <v>75</v>
      </c>
      <c r="R200" s="86">
        <v>30</v>
      </c>
    </row>
    <row r="201" spans="17:18">
      <c r="Q201" s="85" t="s">
        <v>75</v>
      </c>
      <c r="R201" s="86">
        <v>24.5</v>
      </c>
    </row>
    <row r="202" spans="17:18">
      <c r="Q202" s="85" t="s">
        <v>75</v>
      </c>
      <c r="R202" s="86">
        <v>15</v>
      </c>
    </row>
    <row r="203" spans="17:18">
      <c r="Q203" s="85" t="s">
        <v>75</v>
      </c>
      <c r="R203" s="86">
        <v>20</v>
      </c>
    </row>
    <row r="204" spans="17:18">
      <c r="Q204" s="85" t="s">
        <v>75</v>
      </c>
      <c r="R204" s="86">
        <v>28</v>
      </c>
    </row>
    <row r="205" spans="17:18">
      <c r="Q205" s="85" t="s">
        <v>75</v>
      </c>
      <c r="R205" s="86">
        <v>26.5</v>
      </c>
    </row>
    <row r="206" spans="17:18">
      <c r="Q206" s="85" t="s">
        <v>75</v>
      </c>
      <c r="R206" s="86">
        <v>6</v>
      </c>
    </row>
    <row r="207" spans="17:18">
      <c r="Q207" s="85" t="s">
        <v>75</v>
      </c>
      <c r="R207" s="86">
        <v>12</v>
      </c>
    </row>
    <row r="208" spans="17:18">
      <c r="Q208" s="85" t="s">
        <v>75</v>
      </c>
      <c r="R208" s="86">
        <v>22</v>
      </c>
    </row>
    <row r="209" spans="17:18">
      <c r="Q209" s="85" t="s">
        <v>75</v>
      </c>
      <c r="R209" s="86">
        <v>6</v>
      </c>
    </row>
    <row r="210" spans="17:18">
      <c r="Q210" s="85" t="s">
        <v>75</v>
      </c>
      <c r="R210" s="86">
        <v>8</v>
      </c>
    </row>
    <row r="211" spans="17:18">
      <c r="Q211" s="85" t="s">
        <v>75</v>
      </c>
      <c r="R211" s="86">
        <v>7.5</v>
      </c>
    </row>
    <row r="212" spans="17:18">
      <c r="Q212" s="85" t="s">
        <v>75</v>
      </c>
      <c r="R212" s="86">
        <v>7.5</v>
      </c>
    </row>
    <row r="213" spans="17:18">
      <c r="Q213" s="85" t="s">
        <v>75</v>
      </c>
      <c r="R213" s="86">
        <v>22</v>
      </c>
    </row>
    <row r="214" spans="17:18">
      <c r="Q214" s="85" t="s">
        <v>75</v>
      </c>
      <c r="R214" s="86">
        <v>6</v>
      </c>
    </row>
    <row r="215" spans="17:18">
      <c r="Q215" s="85" t="s">
        <v>75</v>
      </c>
      <c r="R215" s="86">
        <v>48.5</v>
      </c>
    </row>
    <row r="216" spans="17:18">
      <c r="Q216" s="85" t="s">
        <v>75</v>
      </c>
      <c r="R216" s="86">
        <v>20</v>
      </c>
    </row>
    <row r="217" spans="17:18">
      <c r="Q217" s="85" t="s">
        <v>75</v>
      </c>
      <c r="R217" s="86">
        <v>27.5</v>
      </c>
    </row>
    <row r="218" spans="17:18">
      <c r="Q218" s="85" t="s">
        <v>75</v>
      </c>
      <c r="R218" s="86">
        <v>16</v>
      </c>
    </row>
    <row r="219" spans="17:18">
      <c r="Q219" s="85" t="s">
        <v>75</v>
      </c>
      <c r="R219" s="86">
        <v>27</v>
      </c>
    </row>
    <row r="220" spans="17:18">
      <c r="Q220" s="85" t="s">
        <v>75</v>
      </c>
      <c r="R220" s="86">
        <v>41</v>
      </c>
    </row>
    <row r="221" spans="17:18">
      <c r="Q221" s="85" t="s">
        <v>75</v>
      </c>
      <c r="R221" s="86">
        <v>23</v>
      </c>
    </row>
    <row r="222" spans="17:18">
      <c r="Q222" s="85" t="s">
        <v>75</v>
      </c>
      <c r="R222" s="86">
        <v>20</v>
      </c>
    </row>
    <row r="223" spans="17:18">
      <c r="Q223" s="85" t="s">
        <v>75</v>
      </c>
      <c r="R223" s="86">
        <v>20</v>
      </c>
    </row>
    <row r="224" spans="17:18">
      <c r="Q224" s="85" t="s">
        <v>75</v>
      </c>
      <c r="R224" s="86">
        <v>3</v>
      </c>
    </row>
    <row r="225" spans="17:18">
      <c r="Q225" s="85" t="s">
        <v>75</v>
      </c>
      <c r="R225" s="86">
        <v>31</v>
      </c>
    </row>
    <row r="226" spans="17:18">
      <c r="Q226" s="85" t="s">
        <v>75</v>
      </c>
      <c r="R226" s="86">
        <v>27.5</v>
      </c>
    </row>
    <row r="227" spans="17:18">
      <c r="Q227" s="85" t="s">
        <v>75</v>
      </c>
      <c r="R227" s="86">
        <v>10.5</v>
      </c>
    </row>
    <row r="228" spans="17:18">
      <c r="Q228" s="85" t="s">
        <v>75</v>
      </c>
      <c r="R228" s="86">
        <v>3</v>
      </c>
    </row>
    <row r="229" spans="17:18">
      <c r="Q229" s="85" t="s">
        <v>75</v>
      </c>
      <c r="R229" s="86">
        <v>5.5</v>
      </c>
    </row>
    <row r="230" spans="17:18">
      <c r="Q230" s="85" t="s">
        <v>75</v>
      </c>
      <c r="R230" s="86">
        <v>13.5</v>
      </c>
    </row>
    <row r="231" spans="17:18">
      <c r="Q231" s="85" t="s">
        <v>75</v>
      </c>
      <c r="R231" s="86">
        <v>12</v>
      </c>
    </row>
    <row r="232" spans="17:18">
      <c r="Q232" s="85" t="s">
        <v>75</v>
      </c>
      <c r="R232" s="86">
        <v>6</v>
      </c>
    </row>
    <row r="233" spans="17:18">
      <c r="Q233" s="85" t="s">
        <v>75</v>
      </c>
      <c r="R233" s="86">
        <v>15</v>
      </c>
    </row>
    <row r="234" spans="17:18">
      <c r="Q234" s="85" t="s">
        <v>75</v>
      </c>
      <c r="R234" s="86">
        <v>3</v>
      </c>
    </row>
    <row r="235" spans="17:18">
      <c r="Q235" s="85" t="s">
        <v>75</v>
      </c>
      <c r="R235" s="86">
        <v>29.5</v>
      </c>
    </row>
    <row r="236" spans="17:18">
      <c r="Q236" s="85" t="s">
        <v>75</v>
      </c>
      <c r="R236" s="86">
        <v>15</v>
      </c>
    </row>
    <row r="237" spans="17:18">
      <c r="Q237" s="85" t="s">
        <v>75</v>
      </c>
      <c r="R237" s="86">
        <v>25</v>
      </c>
    </row>
    <row r="238" spans="17:18">
      <c r="Q238" s="85" t="s">
        <v>75</v>
      </c>
      <c r="R238" s="86">
        <v>40</v>
      </c>
    </row>
    <row r="239" spans="17:18">
      <c r="Q239" s="85" t="s">
        <v>75</v>
      </c>
      <c r="R239" s="86">
        <v>51</v>
      </c>
    </row>
    <row r="240" spans="17:18">
      <c r="Q240" s="85" t="s">
        <v>75</v>
      </c>
      <c r="R240" s="86">
        <v>23</v>
      </c>
    </row>
    <row r="241" spans="17:18">
      <c r="Q241" s="85" t="s">
        <v>75</v>
      </c>
      <c r="R241" s="86">
        <v>9</v>
      </c>
    </row>
    <row r="242" spans="17:18">
      <c r="Q242" s="85" t="s">
        <v>75</v>
      </c>
      <c r="R242" s="86">
        <v>1</v>
      </c>
    </row>
    <row r="243" spans="17:18">
      <c r="Q243" s="85" t="s">
        <v>75</v>
      </c>
      <c r="R243" s="86">
        <v>21</v>
      </c>
    </row>
    <row r="244" spans="17:18">
      <c r="Q244" s="85" t="s">
        <v>75</v>
      </c>
      <c r="R244" s="86">
        <v>21.5</v>
      </c>
    </row>
    <row r="245" spans="17:18">
      <c r="Q245" s="85" t="s">
        <v>75</v>
      </c>
      <c r="R245" s="86">
        <v>25</v>
      </c>
    </row>
    <row r="246" spans="17:18">
      <c r="Q246" s="85" t="s">
        <v>75</v>
      </c>
      <c r="R246" s="86">
        <v>20</v>
      </c>
    </row>
    <row r="247" spans="17:18">
      <c r="Q247" s="85" t="s">
        <v>75</v>
      </c>
      <c r="R247" s="86">
        <v>6</v>
      </c>
    </row>
    <row r="248" spans="17:18">
      <c r="Q248" s="85" t="s">
        <v>75</v>
      </c>
      <c r="R248" s="86">
        <v>3</v>
      </c>
    </row>
    <row r="249" spans="17:18">
      <c r="Q249" s="85" t="s">
        <v>75</v>
      </c>
      <c r="R249" s="86">
        <v>9</v>
      </c>
    </row>
    <row r="250" spans="17:18">
      <c r="Q250" s="85" t="s">
        <v>75</v>
      </c>
      <c r="R250" s="86">
        <v>25.5</v>
      </c>
    </row>
    <row r="251" spans="17:18">
      <c r="Q251" s="85" t="s">
        <v>75</v>
      </c>
      <c r="R251" s="86">
        <v>23</v>
      </c>
    </row>
    <row r="252" spans="17:18">
      <c r="Q252" s="85" t="s">
        <v>75</v>
      </c>
      <c r="R252" s="86">
        <v>20</v>
      </c>
    </row>
    <row r="253" spans="17:18">
      <c r="Q253" s="85" t="s">
        <v>75</v>
      </c>
      <c r="R253" s="86">
        <v>32</v>
      </c>
    </row>
    <row r="254" spans="17:18">
      <c r="Q254" s="85" t="s">
        <v>75</v>
      </c>
      <c r="R254" s="86">
        <v>24</v>
      </c>
    </row>
    <row r="255" spans="17:18">
      <c r="Q255" s="85" t="s">
        <v>75</v>
      </c>
      <c r="R255" s="86">
        <v>28</v>
      </c>
    </row>
    <row r="256" spans="17:18">
      <c r="Q256" s="85" t="s">
        <v>75</v>
      </c>
      <c r="R256" s="86">
        <v>21</v>
      </c>
    </row>
    <row r="257" spans="17:18">
      <c r="Q257" s="85" t="s">
        <v>75</v>
      </c>
      <c r="R257" s="86">
        <v>1.5</v>
      </c>
    </row>
    <row r="258" spans="17:18">
      <c r="Q258" s="85" t="s">
        <v>75</v>
      </c>
      <c r="R258" s="86">
        <v>37.5</v>
      </c>
    </row>
    <row r="259" spans="17:18">
      <c r="Q259" s="85" t="s">
        <v>75</v>
      </c>
      <c r="R259" s="86">
        <v>2.5</v>
      </c>
    </row>
    <row r="260" spans="17:18">
      <c r="Q260" s="85" t="s">
        <v>75</v>
      </c>
      <c r="R260" s="86">
        <v>54.5</v>
      </c>
    </row>
    <row r="261" spans="17:18">
      <c r="Q261" s="85" t="s">
        <v>75</v>
      </c>
      <c r="R261" s="86">
        <v>8.5</v>
      </c>
    </row>
    <row r="262" spans="17:18">
      <c r="Q262" s="85" t="s">
        <v>75</v>
      </c>
      <c r="R262" s="86">
        <v>18</v>
      </c>
    </row>
    <row r="263" spans="17:18">
      <c r="Q263" s="85" t="s">
        <v>75</v>
      </c>
      <c r="R263" s="86">
        <v>26</v>
      </c>
    </row>
    <row r="264" spans="17:18">
      <c r="Q264" s="85" t="s">
        <v>75</v>
      </c>
      <c r="R264" s="86">
        <v>10.5</v>
      </c>
    </row>
    <row r="265" spans="17:18">
      <c r="Q265" s="85" t="s">
        <v>75</v>
      </c>
      <c r="R265" s="86">
        <v>14</v>
      </c>
    </row>
    <row r="266" spans="17:18">
      <c r="Q266" s="85" t="s">
        <v>75</v>
      </c>
      <c r="R266" s="86">
        <v>36</v>
      </c>
    </row>
    <row r="267" spans="17:18">
      <c r="Q267" s="85" t="s">
        <v>75</v>
      </c>
      <c r="R267" s="86">
        <v>27</v>
      </c>
    </row>
    <row r="268" spans="17:18">
      <c r="Q268" s="85" t="s">
        <v>75</v>
      </c>
      <c r="R268" s="86">
        <v>20</v>
      </c>
    </row>
    <row r="269" spans="17:18">
      <c r="Q269" s="85" t="s">
        <v>75</v>
      </c>
      <c r="R269" s="86">
        <v>1.5</v>
      </c>
    </row>
    <row r="270" spans="17:18">
      <c r="Q270" s="85" t="s">
        <v>75</v>
      </c>
      <c r="R270" s="86">
        <v>37</v>
      </c>
    </row>
    <row r="271" spans="17:18">
      <c r="Q271" s="85" t="s">
        <v>75</v>
      </c>
      <c r="R271" s="86">
        <v>28</v>
      </c>
    </row>
    <row r="272" spans="17:18">
      <c r="Q272" s="85" t="s">
        <v>75</v>
      </c>
      <c r="R272" s="86">
        <v>32</v>
      </c>
    </row>
    <row r="273" spans="17:18">
      <c r="Q273" s="85" t="s">
        <v>75</v>
      </c>
      <c r="R273" s="86">
        <v>12</v>
      </c>
    </row>
    <row r="274" spans="17:18">
      <c r="Q274" s="85" t="s">
        <v>75</v>
      </c>
      <c r="R274" s="86">
        <v>12</v>
      </c>
    </row>
    <row r="275" spans="17:18">
      <c r="Q275" s="85" t="s">
        <v>75</v>
      </c>
      <c r="R275" s="86">
        <v>15</v>
      </c>
    </row>
    <row r="276" spans="17:18">
      <c r="Q276" s="85" t="s">
        <v>75</v>
      </c>
      <c r="R276" s="86">
        <v>16</v>
      </c>
    </row>
    <row r="277" spans="17:18">
      <c r="Q277" s="85" t="s">
        <v>75</v>
      </c>
      <c r="R277" s="86">
        <v>93</v>
      </c>
    </row>
    <row r="278" spans="17:18">
      <c r="Q278" s="85" t="s">
        <v>75</v>
      </c>
      <c r="R278" s="86">
        <v>20</v>
      </c>
    </row>
    <row r="279" spans="17:18">
      <c r="Q279" s="85" t="s">
        <v>75</v>
      </c>
      <c r="R279" s="86">
        <v>25</v>
      </c>
    </row>
    <row r="280" spans="17:18">
      <c r="Q280" s="85" t="s">
        <v>75</v>
      </c>
      <c r="R280" s="86">
        <v>7.5</v>
      </c>
    </row>
    <row r="281" spans="17:18">
      <c r="Q281" s="85" t="s">
        <v>75</v>
      </c>
      <c r="R281" s="86">
        <v>27.5</v>
      </c>
    </row>
    <row r="282" spans="17:18">
      <c r="Q282" s="85" t="s">
        <v>75</v>
      </c>
      <c r="R282" s="86">
        <v>29.5</v>
      </c>
    </row>
    <row r="283" spans="17:18">
      <c r="Q283" s="85" t="s">
        <v>75</v>
      </c>
      <c r="R283" s="86">
        <v>4.5</v>
      </c>
    </row>
    <row r="284" spans="17:18">
      <c r="Q284" s="85" t="s">
        <v>75</v>
      </c>
      <c r="R284" s="86">
        <v>6</v>
      </c>
    </row>
    <row r="285" spans="17:18">
      <c r="Q285" s="85" t="s">
        <v>75</v>
      </c>
      <c r="R285" s="86">
        <v>22</v>
      </c>
    </row>
    <row r="286" spans="17:18">
      <c r="Q286" s="85" t="s">
        <v>76</v>
      </c>
      <c r="R286" s="86">
        <v>3</v>
      </c>
    </row>
    <row r="287" spans="17:18">
      <c r="Q287" s="85" t="s">
        <v>76</v>
      </c>
      <c r="R287" s="86">
        <v>5</v>
      </c>
    </row>
    <row r="288" spans="17:18">
      <c r="Q288" s="85" t="s">
        <v>76</v>
      </c>
      <c r="R288" s="86">
        <v>16</v>
      </c>
    </row>
    <row r="289" spans="17:18">
      <c r="Q289" s="85" t="s">
        <v>76</v>
      </c>
      <c r="R289" s="86">
        <v>24</v>
      </c>
    </row>
    <row r="290" spans="17:18">
      <c r="Q290" s="85" t="s">
        <v>76</v>
      </c>
      <c r="R290" s="86">
        <v>12</v>
      </c>
    </row>
    <row r="291" spans="17:18">
      <c r="Q291" s="85" t="s">
        <v>76</v>
      </c>
      <c r="R291" s="86">
        <v>12.5</v>
      </c>
    </row>
    <row r="292" spans="17:18">
      <c r="Q292" s="85" t="s">
        <v>76</v>
      </c>
      <c r="R292" s="86">
        <v>4.5</v>
      </c>
    </row>
    <row r="293" spans="17:18">
      <c r="Q293" s="85" t="s">
        <v>76</v>
      </c>
      <c r="R293" s="86">
        <v>17.5</v>
      </c>
    </row>
    <row r="294" spans="17:18">
      <c r="Q294" s="85" t="s">
        <v>76</v>
      </c>
      <c r="R294" s="86">
        <v>4.5</v>
      </c>
    </row>
    <row r="295" spans="17:18">
      <c r="Q295" s="85" t="s">
        <v>76</v>
      </c>
      <c r="R295" s="86">
        <v>6</v>
      </c>
    </row>
    <row r="296" spans="17:18">
      <c r="Q296" s="85" t="s">
        <v>76</v>
      </c>
      <c r="R296" s="86">
        <v>7.5</v>
      </c>
    </row>
    <row r="297" spans="17:18">
      <c r="Q297" s="85" t="s">
        <v>76</v>
      </c>
      <c r="R297" s="86">
        <v>63</v>
      </c>
    </row>
    <row r="298" spans="17:18">
      <c r="Q298" s="85" t="s">
        <v>76</v>
      </c>
      <c r="R298" s="86">
        <v>71</v>
      </c>
    </row>
    <row r="299" spans="17:18">
      <c r="Q299" s="85" t="s">
        <v>76</v>
      </c>
      <c r="R299" s="86">
        <v>20</v>
      </c>
    </row>
    <row r="300" spans="17:18">
      <c r="Q300" s="85" t="s">
        <v>76</v>
      </c>
      <c r="R300" s="86">
        <v>41</v>
      </c>
    </row>
    <row r="301" spans="17:18">
      <c r="Q301" s="85" t="s">
        <v>76</v>
      </c>
      <c r="R301" s="86">
        <v>29.5</v>
      </c>
    </row>
    <row r="302" spans="17:18">
      <c r="Q302" s="85" t="s">
        <v>76</v>
      </c>
      <c r="R302" s="86">
        <v>24</v>
      </c>
    </row>
    <row r="303" spans="17:18">
      <c r="Q303" s="85" t="s">
        <v>76</v>
      </c>
      <c r="R303" s="86">
        <v>31.5</v>
      </c>
    </row>
    <row r="304" spans="17:18">
      <c r="Q304" s="85" t="s">
        <v>76</v>
      </c>
      <c r="R304" s="86">
        <v>7.5</v>
      </c>
    </row>
    <row r="305" spans="17:18">
      <c r="Q305" s="85" t="s">
        <v>76</v>
      </c>
      <c r="R305" s="86">
        <v>53</v>
      </c>
    </row>
    <row r="306" spans="17:18">
      <c r="Q306" s="85" t="s">
        <v>76</v>
      </c>
      <c r="R306" s="86">
        <v>26</v>
      </c>
    </row>
    <row r="307" spans="17:18">
      <c r="Q307" s="85" t="s">
        <v>76</v>
      </c>
      <c r="R307" s="86">
        <v>21.5</v>
      </c>
    </row>
    <row r="308" spans="17:18">
      <c r="Q308" s="85" t="s">
        <v>76</v>
      </c>
      <c r="R308" s="86">
        <v>18</v>
      </c>
    </row>
    <row r="309" spans="17:18">
      <c r="Q309" s="85" t="s">
        <v>76</v>
      </c>
      <c r="R309" s="86">
        <v>23</v>
      </c>
    </row>
    <row r="310" spans="17:18">
      <c r="Q310" s="85" t="s">
        <v>76</v>
      </c>
      <c r="R310" s="86">
        <v>20</v>
      </c>
    </row>
    <row r="311" spans="17:18">
      <c r="Q311" s="85" t="s">
        <v>76</v>
      </c>
      <c r="R311" s="86">
        <v>6</v>
      </c>
    </row>
    <row r="312" spans="17:18">
      <c r="Q312" s="85" t="s">
        <v>76</v>
      </c>
      <c r="R312" s="86">
        <v>1.5</v>
      </c>
    </row>
    <row r="313" spans="17:18">
      <c r="Q313" s="85" t="s">
        <v>76</v>
      </c>
      <c r="R313" s="86">
        <v>24.5</v>
      </c>
    </row>
    <row r="314" spans="17:18">
      <c r="Q314" s="85" t="s">
        <v>76</v>
      </c>
      <c r="R314" s="86">
        <v>4</v>
      </c>
    </row>
    <row r="315" spans="17:18">
      <c r="Q315" s="85" t="s">
        <v>76</v>
      </c>
      <c r="R315" s="86">
        <v>2</v>
      </c>
    </row>
    <row r="316" spans="17:18">
      <c r="Q316" s="85" t="s">
        <v>76</v>
      </c>
      <c r="R316" s="86">
        <v>15</v>
      </c>
    </row>
    <row r="317" spans="17:18">
      <c r="Q317" s="85" t="s">
        <v>76</v>
      </c>
      <c r="R317" s="86">
        <v>20</v>
      </c>
    </row>
    <row r="318" spans="17:18">
      <c r="Q318" s="85" t="s">
        <v>76</v>
      </c>
      <c r="R318" s="86">
        <v>18</v>
      </c>
    </row>
    <row r="319" spans="17:18">
      <c r="Q319" s="85" t="s">
        <v>76</v>
      </c>
      <c r="R319" s="86">
        <v>20</v>
      </c>
    </row>
    <row r="320" spans="17:18">
      <c r="Q320" s="85" t="s">
        <v>76</v>
      </c>
      <c r="R320" s="86">
        <v>20</v>
      </c>
    </row>
    <row r="321" spans="17:18">
      <c r="Q321" s="85" t="s">
        <v>76</v>
      </c>
      <c r="R321" s="86">
        <v>1.5</v>
      </c>
    </row>
    <row r="322" spans="17:18">
      <c r="Q322" s="85" t="s">
        <v>76</v>
      </c>
      <c r="R322" s="86">
        <v>1.5</v>
      </c>
    </row>
    <row r="323" spans="17:18">
      <c r="Q323" s="85" t="s">
        <v>76</v>
      </c>
      <c r="R323" s="86">
        <v>4.5</v>
      </c>
    </row>
    <row r="324" spans="17:18">
      <c r="Q324" s="85" t="s">
        <v>76</v>
      </c>
      <c r="R324" s="86">
        <v>55</v>
      </c>
    </row>
    <row r="325" spans="17:18">
      <c r="Q325" s="85" t="s">
        <v>76</v>
      </c>
      <c r="R325" s="86">
        <v>12</v>
      </c>
    </row>
    <row r="326" spans="17:18">
      <c r="Q326" s="85" t="s">
        <v>76</v>
      </c>
      <c r="R326" s="86">
        <v>2</v>
      </c>
    </row>
    <row r="327" spans="17:18">
      <c r="Q327" s="85" t="s">
        <v>76</v>
      </c>
      <c r="R327" s="86">
        <v>31.5</v>
      </c>
    </row>
    <row r="328" spans="17:18">
      <c r="Q328" s="85" t="s">
        <v>76</v>
      </c>
      <c r="R328" s="86">
        <v>26.5</v>
      </c>
    </row>
    <row r="329" spans="17:18">
      <c r="Q329" s="85" t="s">
        <v>76</v>
      </c>
      <c r="R329" s="86">
        <v>37.5</v>
      </c>
    </row>
    <row r="330" spans="17:18">
      <c r="Q330" s="85" t="s">
        <v>76</v>
      </c>
      <c r="R330" s="86">
        <v>15</v>
      </c>
    </row>
    <row r="331" spans="17:18">
      <c r="Q331" s="85" t="s">
        <v>76</v>
      </c>
      <c r="R331" s="86">
        <v>20</v>
      </c>
    </row>
    <row r="332" spans="17:18">
      <c r="Q332" s="85" t="s">
        <v>76</v>
      </c>
      <c r="R332" s="86">
        <v>92.5</v>
      </c>
    </row>
    <row r="333" spans="17:18">
      <c r="Q333" s="85" t="s">
        <v>76</v>
      </c>
      <c r="R333" s="86">
        <v>23</v>
      </c>
    </row>
    <row r="334" spans="17:18">
      <c r="Q334" s="85" t="s">
        <v>76</v>
      </c>
      <c r="R334" s="86">
        <v>46</v>
      </c>
    </row>
    <row r="335" spans="17:18">
      <c r="Q335" s="85" t="s">
        <v>76</v>
      </c>
      <c r="R335" s="86">
        <v>20</v>
      </c>
    </row>
    <row r="336" spans="17:18">
      <c r="Q336" s="85" t="s">
        <v>76</v>
      </c>
      <c r="R336" s="86">
        <v>7</v>
      </c>
    </row>
    <row r="337" spans="17:18">
      <c r="Q337" s="85" t="s">
        <v>76</v>
      </c>
      <c r="R337" s="86">
        <v>1.5</v>
      </c>
    </row>
    <row r="338" spans="17:18">
      <c r="Q338" s="85" t="s">
        <v>76</v>
      </c>
      <c r="R338" s="86">
        <v>57</v>
      </c>
    </row>
    <row r="339" spans="17:18">
      <c r="Q339" s="85" t="s">
        <v>76</v>
      </c>
      <c r="R339" s="86">
        <v>9</v>
      </c>
    </row>
    <row r="340" spans="17:18">
      <c r="Q340" s="85" t="s">
        <v>76</v>
      </c>
      <c r="R340" s="86">
        <v>25</v>
      </c>
    </row>
    <row r="341" spans="17:18">
      <c r="Q341" s="85" t="s">
        <v>76</v>
      </c>
      <c r="R341" s="86">
        <v>46</v>
      </c>
    </row>
    <row r="342" spans="17:18">
      <c r="Q342" s="85" t="s">
        <v>76</v>
      </c>
      <c r="R342" s="86">
        <v>21.5</v>
      </c>
    </row>
    <row r="343" spans="17:18">
      <c r="Q343" s="85" t="s">
        <v>76</v>
      </c>
      <c r="R343" s="86">
        <v>9.5</v>
      </c>
    </row>
    <row r="344" spans="17:18">
      <c r="Q344" s="85" t="s">
        <v>76</v>
      </c>
      <c r="R344" s="86">
        <v>29</v>
      </c>
    </row>
    <row r="345" spans="17:18">
      <c r="Q345" s="85" t="s">
        <v>76</v>
      </c>
      <c r="R345" s="86">
        <v>6</v>
      </c>
    </row>
    <row r="346" spans="17:18">
      <c r="Q346" s="85" t="s">
        <v>76</v>
      </c>
      <c r="R346" s="86">
        <v>9</v>
      </c>
    </row>
    <row r="347" spans="17:18">
      <c r="Q347" s="85" t="s">
        <v>76</v>
      </c>
      <c r="R347" s="86">
        <v>30</v>
      </c>
    </row>
    <row r="348" spans="17:18">
      <c r="Q348" s="85" t="s">
        <v>76</v>
      </c>
      <c r="R348" s="86">
        <v>65</v>
      </c>
    </row>
    <row r="349" spans="17:18">
      <c r="Q349" s="85" t="s">
        <v>76</v>
      </c>
      <c r="R349" s="86">
        <v>20</v>
      </c>
    </row>
    <row r="350" spans="17:18">
      <c r="Q350" s="85" t="s">
        <v>76</v>
      </c>
      <c r="R350" s="86">
        <v>4.5</v>
      </c>
    </row>
    <row r="351" spans="17:18">
      <c r="Q351" s="85" t="s">
        <v>76</v>
      </c>
      <c r="R351" s="86">
        <v>26</v>
      </c>
    </row>
    <row r="352" spans="17:18">
      <c r="Q352" s="85" t="s">
        <v>76</v>
      </c>
      <c r="R352" s="86">
        <v>15</v>
      </c>
    </row>
    <row r="353" spans="17:18">
      <c r="Q353" s="85" t="s">
        <v>76</v>
      </c>
      <c r="R353" s="86">
        <v>41.5</v>
      </c>
    </row>
    <row r="354" spans="17:18">
      <c r="Q354" s="85" t="s">
        <v>76</v>
      </c>
      <c r="R354" s="86">
        <v>57</v>
      </c>
    </row>
    <row r="355" spans="17:18">
      <c r="Q355" s="85" t="s">
        <v>76</v>
      </c>
      <c r="R355" s="86">
        <v>20</v>
      </c>
    </row>
    <row r="356" spans="17:18">
      <c r="Q356" s="85" t="s">
        <v>76</v>
      </c>
      <c r="R356" s="86">
        <v>40</v>
      </c>
    </row>
    <row r="357" spans="17:18">
      <c r="Q357" s="85" t="s">
        <v>76</v>
      </c>
      <c r="R357" s="86">
        <v>23</v>
      </c>
    </row>
    <row r="358" spans="17:18">
      <c r="Q358" s="85" t="s">
        <v>76</v>
      </c>
      <c r="R358" s="86">
        <v>38</v>
      </c>
    </row>
    <row r="359" spans="17:18">
      <c r="Q359" s="85" t="s">
        <v>76</v>
      </c>
      <c r="R359" s="86">
        <v>20.5</v>
      </c>
    </row>
    <row r="360" spans="17:18">
      <c r="Q360" s="85" t="s">
        <v>76</v>
      </c>
      <c r="R360" s="86">
        <v>13.5</v>
      </c>
    </row>
    <row r="361" spans="17:18">
      <c r="Q361" s="85" t="s">
        <v>76</v>
      </c>
      <c r="R361" s="86">
        <v>17</v>
      </c>
    </row>
    <row r="362" spans="17:18">
      <c r="Q362" s="85" t="s">
        <v>76</v>
      </c>
      <c r="R362" s="86">
        <v>6.5</v>
      </c>
    </row>
    <row r="363" spans="17:18">
      <c r="Q363" s="85" t="s">
        <v>76</v>
      </c>
      <c r="R363" s="86">
        <v>40</v>
      </c>
    </row>
    <row r="364" spans="17:18">
      <c r="Q364" s="85" t="s">
        <v>76</v>
      </c>
      <c r="R364" s="86">
        <v>51</v>
      </c>
    </row>
    <row r="365" spans="17:18">
      <c r="Q365" s="85" t="s">
        <v>76</v>
      </c>
      <c r="R365" s="86">
        <v>43.5</v>
      </c>
    </row>
    <row r="366" spans="17:18">
      <c r="Q366" s="85" t="s">
        <v>76</v>
      </c>
      <c r="R366" s="86">
        <v>28</v>
      </c>
    </row>
    <row r="367" spans="17:18">
      <c r="Q367" s="85" t="s">
        <v>76</v>
      </c>
      <c r="R367" s="86">
        <v>3</v>
      </c>
    </row>
    <row r="368" spans="17:18">
      <c r="Q368" s="85" t="s">
        <v>76</v>
      </c>
      <c r="R368" s="86">
        <v>13</v>
      </c>
    </row>
    <row r="369" spans="17:18">
      <c r="Q369" s="85" t="s">
        <v>76</v>
      </c>
      <c r="R369" s="86">
        <v>58</v>
      </c>
    </row>
    <row r="370" spans="17:18">
      <c r="Q370" s="85" t="s">
        <v>76</v>
      </c>
      <c r="R370" s="86">
        <v>46</v>
      </c>
    </row>
    <row r="371" spans="17:18">
      <c r="Q371" s="85" t="s">
        <v>76</v>
      </c>
      <c r="R371" s="86">
        <v>4.5</v>
      </c>
    </row>
    <row r="372" spans="17:18">
      <c r="Q372" s="85" t="s">
        <v>76</v>
      </c>
      <c r="R372" s="86">
        <v>9</v>
      </c>
    </row>
    <row r="373" spans="17:18">
      <c r="Q373" s="85" t="s">
        <v>76</v>
      </c>
      <c r="R373" s="86">
        <v>27.5</v>
      </c>
    </row>
    <row r="374" spans="17:18">
      <c r="Q374" s="85" t="s">
        <v>76</v>
      </c>
      <c r="R374" s="86">
        <v>26.5</v>
      </c>
    </row>
    <row r="375" spans="17:18">
      <c r="Q375" s="85" t="s">
        <v>76</v>
      </c>
      <c r="R375" s="86">
        <v>15.5</v>
      </c>
    </row>
    <row r="376" spans="17:18">
      <c r="Q376" s="85" t="s">
        <v>76</v>
      </c>
      <c r="R376" s="86">
        <v>1.5</v>
      </c>
    </row>
    <row r="377" spans="17:18">
      <c r="Q377" s="85" t="s">
        <v>76</v>
      </c>
      <c r="R377" s="86">
        <v>1.5</v>
      </c>
    </row>
    <row r="378" spans="17:18">
      <c r="Q378" s="85" t="s">
        <v>76</v>
      </c>
      <c r="R378" s="86">
        <v>6</v>
      </c>
    </row>
    <row r="379" spans="17:18">
      <c r="Q379" s="85" t="s">
        <v>76</v>
      </c>
      <c r="R379" s="86">
        <v>23</v>
      </c>
    </row>
    <row r="380" spans="17:18">
      <c r="Q380" s="85" t="s">
        <v>76</v>
      </c>
      <c r="R380" s="86">
        <v>7.5</v>
      </c>
    </row>
    <row r="381" spans="17:18">
      <c r="Q381" s="85" t="s">
        <v>76</v>
      </c>
      <c r="R381" s="86">
        <v>29</v>
      </c>
    </row>
    <row r="382" spans="17:18">
      <c r="Q382" s="85" t="s">
        <v>76</v>
      </c>
      <c r="R382" s="86">
        <v>35</v>
      </c>
    </row>
    <row r="383" spans="17:18">
      <c r="Q383" s="85" t="s">
        <v>76</v>
      </c>
      <c r="R383" s="86">
        <v>33.5</v>
      </c>
    </row>
    <row r="384" spans="17:18">
      <c r="Q384" s="85" t="s">
        <v>76</v>
      </c>
      <c r="R384" s="86">
        <v>20</v>
      </c>
    </row>
    <row r="385" spans="17:18">
      <c r="Q385" s="85" t="s">
        <v>76</v>
      </c>
      <c r="R385" s="86">
        <v>131</v>
      </c>
    </row>
    <row r="386" spans="17:18">
      <c r="Q386" s="85" t="s">
        <v>76</v>
      </c>
      <c r="R386" s="86">
        <v>20</v>
      </c>
    </row>
    <row r="387" spans="17:18">
      <c r="Q387" s="85" t="s">
        <v>77</v>
      </c>
      <c r="R387" s="86">
        <v>43.5</v>
      </c>
    </row>
    <row r="388" spans="17:18">
      <c r="Q388" s="85" t="s">
        <v>77</v>
      </c>
      <c r="R388" s="86">
        <v>47</v>
      </c>
    </row>
    <row r="389" spans="17:18">
      <c r="Q389" s="85" t="s">
        <v>77</v>
      </c>
      <c r="R389" s="86">
        <v>20</v>
      </c>
    </row>
    <row r="390" spans="17:18">
      <c r="Q390" s="85" t="s">
        <v>77</v>
      </c>
      <c r="R390" s="86">
        <v>7</v>
      </c>
    </row>
    <row r="391" spans="17:18">
      <c r="Q391" s="85" t="s">
        <v>77</v>
      </c>
      <c r="R391" s="86">
        <v>21</v>
      </c>
    </row>
    <row r="392" spans="17:18">
      <c r="Q392" s="85" t="s">
        <v>77</v>
      </c>
      <c r="R392" s="86">
        <v>46.5</v>
      </c>
    </row>
    <row r="393" spans="17:18">
      <c r="Q393" s="85" t="s">
        <v>77</v>
      </c>
      <c r="R393" s="86">
        <v>15</v>
      </c>
    </row>
    <row r="394" spans="17:18">
      <c r="Q394" s="85" t="s">
        <v>77</v>
      </c>
      <c r="R394" s="86">
        <v>25.5</v>
      </c>
    </row>
    <row r="395" spans="17:18">
      <c r="Q395" s="85" t="s">
        <v>77</v>
      </c>
      <c r="R395" s="86">
        <v>36</v>
      </c>
    </row>
    <row r="396" spans="17:18">
      <c r="Q396" s="85" t="s">
        <v>77</v>
      </c>
      <c r="R396" s="86">
        <v>25</v>
      </c>
    </row>
    <row r="397" spans="17:18">
      <c r="Q397" s="85" t="s">
        <v>77</v>
      </c>
      <c r="R397" s="86">
        <v>20</v>
      </c>
    </row>
    <row r="398" spans="17:18">
      <c r="Q398" s="85" t="s">
        <v>77</v>
      </c>
      <c r="R398" s="86">
        <v>20</v>
      </c>
    </row>
    <row r="399" spans="17:18">
      <c r="Q399" s="85" t="s">
        <v>77</v>
      </c>
      <c r="R399" s="86">
        <v>6</v>
      </c>
    </row>
    <row r="400" spans="17:18">
      <c r="Q400" s="85" t="s">
        <v>77</v>
      </c>
      <c r="R400" s="86">
        <v>55.5</v>
      </c>
    </row>
    <row r="401" spans="17:18">
      <c r="Q401" s="85" t="s">
        <v>77</v>
      </c>
      <c r="R401" s="86">
        <v>122.5</v>
      </c>
    </row>
    <row r="402" spans="17:18">
      <c r="Q402" s="85" t="s">
        <v>77</v>
      </c>
      <c r="R402" s="86">
        <v>9</v>
      </c>
    </row>
    <row r="403" spans="17:18">
      <c r="Q403" s="85" t="s">
        <v>77</v>
      </c>
      <c r="R403" s="86">
        <v>21</v>
      </c>
    </row>
    <row r="404" spans="17:18">
      <c r="Q404" s="85" t="s">
        <v>77</v>
      </c>
      <c r="R404" s="86">
        <v>38</v>
      </c>
    </row>
    <row r="405" spans="17:18">
      <c r="Q405" s="85" t="s">
        <v>77</v>
      </c>
      <c r="R405" s="86">
        <v>47</v>
      </c>
    </row>
    <row r="406" spans="17:18">
      <c r="Q406" s="85" t="s">
        <v>77</v>
      </c>
      <c r="R406" s="86">
        <v>44.5</v>
      </c>
    </row>
    <row r="407" spans="17:18">
      <c r="Q407" s="85" t="s">
        <v>77</v>
      </c>
      <c r="R407" s="86">
        <v>23</v>
      </c>
    </row>
    <row r="408" spans="17:18">
      <c r="Q408" s="85" t="s">
        <v>77</v>
      </c>
      <c r="R408" s="86">
        <v>109</v>
      </c>
    </row>
    <row r="409" spans="17:18">
      <c r="Q409" s="85" t="s">
        <v>77</v>
      </c>
      <c r="R409" s="86">
        <v>25</v>
      </c>
    </row>
    <row r="410" spans="17:18">
      <c r="Q410" s="85" t="s">
        <v>77</v>
      </c>
      <c r="R410" s="86">
        <v>21.5</v>
      </c>
    </row>
    <row r="411" spans="17:18">
      <c r="Q411" s="85" t="s">
        <v>77</v>
      </c>
      <c r="R411" s="86">
        <v>43.5</v>
      </c>
    </row>
    <row r="412" spans="17:18">
      <c r="Q412" s="85" t="s">
        <v>77</v>
      </c>
      <c r="R412" s="86">
        <v>9</v>
      </c>
    </row>
    <row r="413" spans="17:18">
      <c r="Q413" s="85" t="s">
        <v>77</v>
      </c>
      <c r="R413" s="86">
        <v>34</v>
      </c>
    </row>
    <row r="414" spans="17:18">
      <c r="Q414" s="85" t="s">
        <v>77</v>
      </c>
      <c r="R414" s="86">
        <v>24.5</v>
      </c>
    </row>
    <row r="415" spans="17:18">
      <c r="Q415" s="85" t="s">
        <v>77</v>
      </c>
      <c r="R415" s="86">
        <v>20</v>
      </c>
    </row>
    <row r="416" spans="17:18">
      <c r="Q416" s="85" t="s">
        <v>77</v>
      </c>
      <c r="R416" s="86">
        <v>26</v>
      </c>
    </row>
    <row r="417" spans="17:18">
      <c r="Q417" s="85" t="s">
        <v>77</v>
      </c>
      <c r="R417" s="86">
        <v>32</v>
      </c>
    </row>
    <row r="418" spans="17:18">
      <c r="Q418" s="85" t="s">
        <v>77</v>
      </c>
      <c r="R418" s="86">
        <v>11.5</v>
      </c>
    </row>
    <row r="419" spans="17:18">
      <c r="Q419" s="85" t="s">
        <v>77</v>
      </c>
      <c r="R419" s="86">
        <v>6</v>
      </c>
    </row>
    <row r="420" spans="17:18">
      <c r="Q420" s="85" t="s">
        <v>77</v>
      </c>
      <c r="R420" s="86">
        <v>45</v>
      </c>
    </row>
    <row r="421" spans="17:18">
      <c r="Q421" s="85" t="s">
        <v>77</v>
      </c>
      <c r="R421" s="86">
        <v>21</v>
      </c>
    </row>
    <row r="422" spans="17:18">
      <c r="Q422" s="85" t="s">
        <v>77</v>
      </c>
      <c r="R422" s="86">
        <v>23</v>
      </c>
    </row>
    <row r="423" spans="17:18">
      <c r="Q423" s="85" t="s">
        <v>77</v>
      </c>
      <c r="R423" s="86">
        <v>24.5</v>
      </c>
    </row>
    <row r="424" spans="17:18">
      <c r="Q424" s="85" t="s">
        <v>77</v>
      </c>
      <c r="R424" s="86">
        <v>15</v>
      </c>
    </row>
    <row r="425" spans="17:18">
      <c r="Q425" s="85" t="s">
        <v>77</v>
      </c>
      <c r="R425" s="86">
        <v>20</v>
      </c>
    </row>
    <row r="426" spans="17:18">
      <c r="Q426" s="85" t="s">
        <v>77</v>
      </c>
      <c r="R426" s="86">
        <v>114</v>
      </c>
    </row>
    <row r="427" spans="17:18">
      <c r="Q427" s="85" t="s">
        <v>77</v>
      </c>
      <c r="R427" s="86">
        <v>15</v>
      </c>
    </row>
    <row r="428" spans="17:18">
      <c r="Q428" s="85" t="s">
        <v>77</v>
      </c>
      <c r="R428" s="86">
        <v>26.5</v>
      </c>
    </row>
    <row r="429" spans="17:18">
      <c r="Q429" s="85" t="s">
        <v>77</v>
      </c>
      <c r="R429" s="86">
        <v>23</v>
      </c>
    </row>
    <row r="430" spans="17:18">
      <c r="Q430" s="85" t="s">
        <v>77</v>
      </c>
      <c r="R430" s="86">
        <v>62</v>
      </c>
    </row>
    <row r="431" spans="17:18">
      <c r="Q431" s="85" t="s">
        <v>77</v>
      </c>
      <c r="R431" s="86">
        <v>6</v>
      </c>
    </row>
    <row r="432" spans="17:18">
      <c r="Q432" s="85" t="s">
        <v>77</v>
      </c>
      <c r="R432" s="86">
        <v>25</v>
      </c>
    </row>
    <row r="433" spans="17:18">
      <c r="Q433" s="85" t="s">
        <v>77</v>
      </c>
      <c r="R433" s="86">
        <v>3</v>
      </c>
    </row>
    <row r="434" spans="17:18">
      <c r="Q434" s="85" t="s">
        <v>77</v>
      </c>
      <c r="R434" s="86">
        <v>31.5</v>
      </c>
    </row>
    <row r="435" spans="17:18">
      <c r="Q435" s="85" t="s">
        <v>77</v>
      </c>
      <c r="R435" s="86">
        <v>26.5</v>
      </c>
    </row>
    <row r="436" spans="17:18">
      <c r="Q436" s="85" t="s">
        <v>77</v>
      </c>
      <c r="R436" s="86">
        <v>6</v>
      </c>
    </row>
    <row r="437" spans="17:18">
      <c r="Q437" s="85" t="s">
        <v>77</v>
      </c>
      <c r="R437" s="86">
        <v>1.5</v>
      </c>
    </row>
    <row r="438" spans="17:18">
      <c r="Q438" s="85" t="s">
        <v>77</v>
      </c>
      <c r="R438" s="86">
        <v>16.5</v>
      </c>
    </row>
    <row r="439" spans="17:18">
      <c r="Q439" s="85" t="s">
        <v>77</v>
      </c>
      <c r="R439" s="86">
        <v>11.5</v>
      </c>
    </row>
    <row r="440" spans="17:18">
      <c r="Q440" s="85" t="s">
        <v>77</v>
      </c>
      <c r="R440" s="86">
        <v>49</v>
      </c>
    </row>
    <row r="441" spans="17:18">
      <c r="Q441" s="85" t="s">
        <v>77</v>
      </c>
      <c r="R441" s="86">
        <v>45</v>
      </c>
    </row>
    <row r="442" spans="17:18">
      <c r="Q442" s="85" t="s">
        <v>77</v>
      </c>
      <c r="R442" s="86">
        <v>20</v>
      </c>
    </row>
    <row r="443" spans="17:18">
      <c r="Q443" s="85" t="s">
        <v>77</v>
      </c>
      <c r="R443" s="86">
        <v>74.5</v>
      </c>
    </row>
    <row r="444" spans="17:18">
      <c r="Q444" s="85" t="s">
        <v>77</v>
      </c>
      <c r="R444" s="86">
        <v>22</v>
      </c>
    </row>
    <row r="445" spans="17:18">
      <c r="Q445" s="85" t="s">
        <v>77</v>
      </c>
      <c r="R445" s="86">
        <v>8</v>
      </c>
    </row>
    <row r="446" spans="17:18">
      <c r="Q446" s="85" t="s">
        <v>77</v>
      </c>
      <c r="R446" s="86">
        <v>3</v>
      </c>
    </row>
    <row r="447" spans="17:18">
      <c r="Q447" s="85" t="s">
        <v>77</v>
      </c>
      <c r="R447" s="86">
        <v>29.5</v>
      </c>
    </row>
    <row r="448" spans="17:18">
      <c r="Q448" s="85" t="s">
        <v>77</v>
      </c>
      <c r="R448" s="86">
        <v>25</v>
      </c>
    </row>
    <row r="449" spans="17:18">
      <c r="Q449" s="85" t="s">
        <v>78</v>
      </c>
      <c r="R449" s="86">
        <v>38</v>
      </c>
    </row>
    <row r="450" spans="17:18">
      <c r="Q450" s="85" t="s">
        <v>78</v>
      </c>
      <c r="R450" s="86">
        <v>15</v>
      </c>
    </row>
    <row r="451" spans="17:18">
      <c r="Q451" s="85" t="s">
        <v>78</v>
      </c>
      <c r="R451" s="86">
        <v>3</v>
      </c>
    </row>
    <row r="452" spans="17:18">
      <c r="Q452" s="85" t="s">
        <v>78</v>
      </c>
      <c r="R452" s="86">
        <v>20</v>
      </c>
    </row>
    <row r="453" spans="17:18">
      <c r="Q453" s="85" t="s">
        <v>78</v>
      </c>
      <c r="R453" s="86">
        <v>30</v>
      </c>
    </row>
    <row r="454" spans="17:18">
      <c r="Q454" s="85" t="s">
        <v>78</v>
      </c>
      <c r="R454" s="86">
        <v>4.5</v>
      </c>
    </row>
    <row r="455" spans="17:18">
      <c r="Q455" s="85" t="s">
        <v>78</v>
      </c>
      <c r="R455" s="86">
        <v>44</v>
      </c>
    </row>
    <row r="456" spans="17:18">
      <c r="Q456" s="85" t="s">
        <v>78</v>
      </c>
      <c r="R456" s="86">
        <v>9</v>
      </c>
    </row>
    <row r="457" spans="17:18">
      <c r="Q457" s="85" t="s">
        <v>78</v>
      </c>
      <c r="R457" s="86">
        <v>6</v>
      </c>
    </row>
    <row r="458" spans="17:18">
      <c r="Q458" s="85" t="s">
        <v>78</v>
      </c>
      <c r="R458" s="86">
        <v>24.5</v>
      </c>
    </row>
    <row r="459" spans="17:18">
      <c r="Q459" s="85" t="s">
        <v>78</v>
      </c>
      <c r="R459" s="86">
        <v>4.5</v>
      </c>
    </row>
    <row r="460" spans="17:18">
      <c r="Q460" s="85" t="s">
        <v>78</v>
      </c>
      <c r="R460" s="86">
        <v>15</v>
      </c>
    </row>
    <row r="461" spans="17:18">
      <c r="Q461" s="85" t="s">
        <v>78</v>
      </c>
      <c r="R461" s="86">
        <v>9</v>
      </c>
    </row>
    <row r="462" spans="17:18">
      <c r="Q462" s="85" t="s">
        <v>78</v>
      </c>
      <c r="R462" s="86">
        <v>1.5</v>
      </c>
    </row>
    <row r="463" spans="17:18">
      <c r="Q463" s="85" t="s">
        <v>78</v>
      </c>
      <c r="R463" s="86">
        <v>18</v>
      </c>
    </row>
    <row r="464" spans="17:18">
      <c r="Q464" s="85" t="s">
        <v>78</v>
      </c>
      <c r="R464" s="86">
        <v>6</v>
      </c>
    </row>
    <row r="465" spans="17:18">
      <c r="Q465" s="85" t="s">
        <v>78</v>
      </c>
      <c r="R465" s="86">
        <v>40</v>
      </c>
    </row>
    <row r="466" spans="17:18">
      <c r="Q466" s="85" t="s">
        <v>78</v>
      </c>
      <c r="R466" s="86">
        <v>12.5</v>
      </c>
    </row>
    <row r="467" spans="17:18">
      <c r="Q467" s="85" t="s">
        <v>78</v>
      </c>
      <c r="R467" s="86">
        <v>49.5</v>
      </c>
    </row>
    <row r="468" spans="17:18">
      <c r="Q468" s="85" t="s">
        <v>78</v>
      </c>
      <c r="R468" s="86">
        <v>20</v>
      </c>
    </row>
    <row r="469" spans="17:18">
      <c r="Q469" s="85" t="s">
        <v>78</v>
      </c>
      <c r="R469" s="86">
        <v>36</v>
      </c>
    </row>
    <row r="470" spans="17:18">
      <c r="Q470" s="85" t="s">
        <v>78</v>
      </c>
      <c r="R470" s="86">
        <v>177</v>
      </c>
    </row>
    <row r="471" spans="17:18">
      <c r="Q471" s="85" t="s">
        <v>78</v>
      </c>
      <c r="R471" s="86">
        <v>41.5</v>
      </c>
    </row>
    <row r="472" spans="17:18">
      <c r="Q472" s="85" t="s">
        <v>78</v>
      </c>
      <c r="R472" s="86">
        <v>1.5</v>
      </c>
    </row>
    <row r="473" spans="17:18">
      <c r="Q473" s="85" t="s">
        <v>78</v>
      </c>
      <c r="R473" s="86">
        <v>130.5</v>
      </c>
    </row>
    <row r="474" spans="17:18">
      <c r="Q474" s="85" t="s">
        <v>78</v>
      </c>
      <c r="R474" s="86">
        <v>55</v>
      </c>
    </row>
  </sheetData>
  <autoFilter ref="Q1:R47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657"/>
  <sheetViews>
    <sheetView topLeftCell="BB1" zoomScale="85" zoomScaleNormal="85" workbookViewId="0">
      <selection activeCell="BI2" sqref="BI2"/>
    </sheetView>
  </sheetViews>
  <sheetFormatPr defaultRowHeight="15"/>
  <cols>
    <col min="10" max="10" width="31.42578125" bestFit="1" customWidth="1"/>
    <col min="11" max="11" width="9.42578125" customWidth="1"/>
    <col min="12" max="12" width="9.85546875" bestFit="1" customWidth="1"/>
    <col min="14" max="14" width="19.5703125" bestFit="1" customWidth="1"/>
    <col min="21" max="21" width="13.7109375" bestFit="1" customWidth="1"/>
    <col min="23" max="23" width="21.42578125" bestFit="1" customWidth="1"/>
    <col min="39" max="39" width="10.5703125" bestFit="1" customWidth="1"/>
    <col min="44" max="44" width="24.28515625" bestFit="1" customWidth="1"/>
    <col min="45" max="45" width="10.5703125" bestFit="1" customWidth="1"/>
    <col min="51" max="51" width="14.5703125" bestFit="1" customWidth="1"/>
    <col min="52" max="52" width="14.7109375" bestFit="1" customWidth="1"/>
    <col min="53" max="55" width="12.28515625" bestFit="1" customWidth="1"/>
    <col min="56" max="56" width="20.140625" bestFit="1" customWidth="1"/>
    <col min="57" max="57" width="12.28515625" bestFit="1" customWidth="1"/>
    <col min="58" max="58" width="10.85546875" bestFit="1" customWidth="1"/>
    <col min="59" max="59" width="23.85546875" bestFit="1" customWidth="1"/>
    <col min="60" max="60" width="13.42578125" bestFit="1" customWidth="1"/>
    <col min="61" max="61" width="16.140625" bestFit="1" customWidth="1"/>
    <col min="62" max="62" width="10.85546875" bestFit="1" customWidth="1"/>
    <col min="63" max="63" width="34.7109375" bestFit="1" customWidth="1"/>
    <col min="66" max="66" width="20.140625" bestFit="1" customWidth="1"/>
    <col min="67" max="67" width="15.7109375" bestFit="1" customWidth="1"/>
  </cols>
  <sheetData>
    <row r="1" spans="1:67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7" t="s">
        <v>68</v>
      </c>
      <c r="R1" s="87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N1" s="47"/>
      <c r="AO1" s="47" t="s">
        <v>118</v>
      </c>
      <c r="AP1" s="47" t="s">
        <v>119</v>
      </c>
      <c r="AQ1" s="47"/>
      <c r="AR1" s="47" t="s">
        <v>124</v>
      </c>
      <c r="AS1" s="59" t="s">
        <v>125</v>
      </c>
      <c r="AT1" s="47"/>
      <c r="AU1" s="47"/>
      <c r="AV1" s="47"/>
      <c r="AW1" s="47"/>
      <c r="AX1" s="47"/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44652</v>
      </c>
      <c r="B2" s="60">
        <v>211</v>
      </c>
      <c r="C2" s="61">
        <v>429.5</v>
      </c>
      <c r="D2" s="62">
        <v>0</v>
      </c>
      <c r="E2" s="63">
        <v>0</v>
      </c>
      <c r="F2" s="55">
        <f>SUM(B2:E2)</f>
        <v>640.5</v>
      </c>
      <c r="G2" s="47">
        <v>656</v>
      </c>
      <c r="H2" s="47">
        <v>26</v>
      </c>
      <c r="I2" s="47"/>
      <c r="J2" s="88" t="s">
        <v>48</v>
      </c>
      <c r="K2" s="89">
        <v>4350</v>
      </c>
      <c r="L2" s="89">
        <v>218</v>
      </c>
      <c r="M2" s="47"/>
      <c r="N2" s="88" t="s">
        <v>48</v>
      </c>
      <c r="O2" s="89">
        <v>4350</v>
      </c>
      <c r="P2" s="47"/>
      <c r="Q2" s="90" t="s">
        <v>146</v>
      </c>
      <c r="R2" s="91">
        <v>1.5</v>
      </c>
      <c r="S2" s="47"/>
      <c r="T2" s="47">
        <v>13</v>
      </c>
      <c r="U2" s="58">
        <v>10.5</v>
      </c>
      <c r="V2" s="47"/>
      <c r="W2" s="90" t="s">
        <v>48</v>
      </c>
      <c r="X2" s="78">
        <v>0</v>
      </c>
      <c r="Y2" s="78">
        <v>1</v>
      </c>
      <c r="Z2" s="78">
        <v>8</v>
      </c>
      <c r="AA2" s="78">
        <v>3</v>
      </c>
      <c r="AB2" s="78">
        <v>8</v>
      </c>
      <c r="AC2" s="78">
        <v>23</v>
      </c>
      <c r="AD2" s="78">
        <v>27</v>
      </c>
      <c r="AE2" s="78">
        <v>38</v>
      </c>
      <c r="AF2" s="78">
        <v>56</v>
      </c>
      <c r="AG2" s="78">
        <v>31</v>
      </c>
      <c r="AH2" s="78">
        <v>22</v>
      </c>
      <c r="AI2" s="78">
        <v>1</v>
      </c>
      <c r="AJ2" s="72">
        <f>SUM(X2:AI2)</f>
        <v>218</v>
      </c>
      <c r="AL2" s="49" t="s">
        <v>111</v>
      </c>
      <c r="AM2" s="64">
        <f>SUM(AY31)</f>
        <v>1415.8500000000001</v>
      </c>
      <c r="AN2" s="47"/>
      <c r="AO2" s="47" t="s">
        <v>120</v>
      </c>
      <c r="AP2" s="58">
        <v>640</v>
      </c>
      <c r="AQ2" s="47"/>
      <c r="AR2" s="56" t="s">
        <v>126</v>
      </c>
      <c r="AS2" s="50">
        <f>SUM(AP2:AP5)</f>
        <v>2000</v>
      </c>
      <c r="AT2" s="47"/>
      <c r="AU2" s="47"/>
      <c r="AV2" s="47"/>
      <c r="AW2" s="47"/>
      <c r="AX2" s="47"/>
      <c r="AY2" s="77">
        <v>45.52</v>
      </c>
      <c r="AZ2" s="77"/>
      <c r="BA2" s="77">
        <v>6.72</v>
      </c>
      <c r="BB2" s="77">
        <v>150.30000000000001</v>
      </c>
      <c r="BC2" s="77">
        <v>90</v>
      </c>
      <c r="BD2" s="77">
        <v>54.65</v>
      </c>
      <c r="BE2" s="77">
        <v>57.74</v>
      </c>
      <c r="BF2" s="77">
        <v>68.31</v>
      </c>
      <c r="BG2" s="79"/>
      <c r="BH2" s="77">
        <v>541.82000000000005</v>
      </c>
      <c r="BI2" s="77">
        <v>852.63</v>
      </c>
      <c r="BJ2" s="77">
        <v>85.22</v>
      </c>
      <c r="BK2" s="77"/>
      <c r="BL2" s="77"/>
      <c r="BM2" s="77"/>
      <c r="BN2" s="77"/>
      <c r="BO2" s="77"/>
    </row>
    <row r="3" spans="1:67">
      <c r="A3" s="48">
        <v>44653</v>
      </c>
      <c r="B3" s="60">
        <v>506</v>
      </c>
      <c r="C3" s="61">
        <v>143.5</v>
      </c>
      <c r="D3" s="62">
        <v>0</v>
      </c>
      <c r="E3" s="63">
        <v>0</v>
      </c>
      <c r="F3" s="55">
        <f t="shared" ref="F3:F31" si="0">SUM(B3:E3)</f>
        <v>649.5</v>
      </c>
      <c r="G3" s="47"/>
      <c r="H3" s="47"/>
      <c r="I3" s="47"/>
      <c r="J3" s="88" t="s">
        <v>60</v>
      </c>
      <c r="K3" s="89">
        <v>708</v>
      </c>
      <c r="L3" s="89">
        <v>236</v>
      </c>
      <c r="M3" s="47"/>
      <c r="N3" s="88" t="s">
        <v>60</v>
      </c>
      <c r="O3" s="89">
        <v>708</v>
      </c>
      <c r="P3" s="47"/>
      <c r="Q3" s="90" t="s">
        <v>146</v>
      </c>
      <c r="R3" s="91">
        <v>9</v>
      </c>
      <c r="S3" s="47"/>
      <c r="T3" s="47">
        <v>14</v>
      </c>
      <c r="U3" s="58">
        <v>217</v>
      </c>
      <c r="V3" s="47"/>
      <c r="W3" s="90" t="s">
        <v>60</v>
      </c>
      <c r="X3" s="78">
        <v>2</v>
      </c>
      <c r="Y3" s="78">
        <v>6</v>
      </c>
      <c r="Z3" s="78">
        <v>1</v>
      </c>
      <c r="AA3" s="78">
        <v>4</v>
      </c>
      <c r="AB3" s="78">
        <v>19</v>
      </c>
      <c r="AC3" s="78">
        <v>28</v>
      </c>
      <c r="AD3" s="78">
        <v>43</v>
      </c>
      <c r="AE3" s="78">
        <v>54</v>
      </c>
      <c r="AF3" s="78">
        <v>30</v>
      </c>
      <c r="AG3" s="78">
        <v>24</v>
      </c>
      <c r="AH3" s="78">
        <v>24</v>
      </c>
      <c r="AI3" s="78">
        <v>1</v>
      </c>
      <c r="AJ3" s="72">
        <f t="shared" ref="AJ3:AJ6" si="1">SUM(X3:AI3)</f>
        <v>236</v>
      </c>
      <c r="AL3" s="49" t="s">
        <v>108</v>
      </c>
      <c r="AM3" s="64">
        <f>SUM(AZ31)</f>
        <v>0</v>
      </c>
      <c r="AN3" s="47"/>
      <c r="AO3" s="47" t="s">
        <v>121</v>
      </c>
      <c r="AP3" s="58">
        <v>560</v>
      </c>
      <c r="AQ3" s="47"/>
      <c r="AR3" s="76" t="s">
        <v>111</v>
      </c>
      <c r="AS3" s="64">
        <f>SUM(AY31)</f>
        <v>1415.8500000000001</v>
      </c>
      <c r="AT3" s="47"/>
      <c r="AU3" s="47"/>
      <c r="AV3" s="47"/>
      <c r="AW3" s="47"/>
      <c r="AX3" s="47"/>
      <c r="AY3" s="77">
        <v>27.79</v>
      </c>
      <c r="AZ3" s="77"/>
      <c r="BA3" s="77">
        <v>24.87</v>
      </c>
      <c r="BB3" s="77"/>
      <c r="BC3" s="77">
        <v>90</v>
      </c>
      <c r="BD3" s="77">
        <v>76.489999999999995</v>
      </c>
      <c r="BE3" s="77">
        <v>63.82</v>
      </c>
      <c r="BF3" s="77"/>
      <c r="BG3" s="74">
        <v>50.16</v>
      </c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44654</v>
      </c>
      <c r="B4" s="60">
        <v>263.5</v>
      </c>
      <c r="C4" s="61">
        <v>166.5</v>
      </c>
      <c r="D4" s="62">
        <v>0</v>
      </c>
      <c r="E4" s="63">
        <v>0</v>
      </c>
      <c r="F4" s="55">
        <f t="shared" si="0"/>
        <v>430</v>
      </c>
      <c r="G4" s="47"/>
      <c r="H4" s="47"/>
      <c r="I4" s="47"/>
      <c r="J4" s="88" t="s">
        <v>29</v>
      </c>
      <c r="K4" s="89">
        <v>640</v>
      </c>
      <c r="L4" s="89">
        <v>32</v>
      </c>
      <c r="M4" s="47"/>
      <c r="N4" s="88" t="s">
        <v>29</v>
      </c>
      <c r="O4" s="89">
        <v>640</v>
      </c>
      <c r="P4" s="47"/>
      <c r="Q4" s="90" t="s">
        <v>69</v>
      </c>
      <c r="R4" s="91">
        <v>7.5</v>
      </c>
      <c r="S4" s="47"/>
      <c r="T4" s="47">
        <v>15</v>
      </c>
      <c r="U4" s="58">
        <v>336</v>
      </c>
      <c r="V4" s="47"/>
      <c r="W4" s="90" t="s">
        <v>29</v>
      </c>
      <c r="X4" s="78">
        <v>0</v>
      </c>
      <c r="Y4" s="78">
        <v>0</v>
      </c>
      <c r="Z4" s="78">
        <v>1</v>
      </c>
      <c r="AA4" s="78">
        <v>2</v>
      </c>
      <c r="AB4" s="78">
        <v>0</v>
      </c>
      <c r="AC4" s="78">
        <v>5</v>
      </c>
      <c r="AD4" s="78">
        <v>4</v>
      </c>
      <c r="AE4" s="78">
        <v>4</v>
      </c>
      <c r="AF4" s="78">
        <v>10</v>
      </c>
      <c r="AG4" s="78">
        <v>4</v>
      </c>
      <c r="AH4" s="78">
        <v>2</v>
      </c>
      <c r="AI4" s="78">
        <v>0</v>
      </c>
      <c r="AJ4" s="72">
        <f t="shared" si="1"/>
        <v>32</v>
      </c>
      <c r="AL4" s="49" t="s">
        <v>94</v>
      </c>
      <c r="AM4" s="50">
        <f>SUM(BA31)</f>
        <v>191.17000000000002</v>
      </c>
      <c r="AN4" s="47"/>
      <c r="AO4" s="47" t="s">
        <v>122</v>
      </c>
      <c r="AP4" s="58">
        <v>480</v>
      </c>
      <c r="AQ4" s="47"/>
      <c r="AR4" s="76" t="s">
        <v>127</v>
      </c>
      <c r="AS4" s="64">
        <f>SUM(AZ31)</f>
        <v>0</v>
      </c>
      <c r="AT4" s="47"/>
      <c r="AU4" s="47"/>
      <c r="AV4" s="47"/>
      <c r="AW4" s="47"/>
      <c r="AX4" s="47"/>
      <c r="AY4" s="77">
        <v>54.43</v>
      </c>
      <c r="AZ4" s="77"/>
      <c r="BA4" s="77">
        <v>51.52</v>
      </c>
      <c r="BB4" s="77"/>
      <c r="BC4" s="77"/>
      <c r="BD4" s="77">
        <v>45.5</v>
      </c>
      <c r="BE4" s="77">
        <v>88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44655</v>
      </c>
      <c r="B5" s="68">
        <v>0</v>
      </c>
      <c r="C5" s="69">
        <v>0</v>
      </c>
      <c r="D5" s="68">
        <v>0</v>
      </c>
      <c r="E5" s="69">
        <v>0</v>
      </c>
      <c r="F5" s="70">
        <f t="shared" si="0"/>
        <v>0</v>
      </c>
      <c r="G5" s="47"/>
      <c r="H5" s="47"/>
      <c r="I5" s="47"/>
      <c r="J5" s="88" t="s">
        <v>32</v>
      </c>
      <c r="K5" s="89">
        <v>600</v>
      </c>
      <c r="L5" s="89">
        <v>24</v>
      </c>
      <c r="M5" s="47"/>
      <c r="N5" s="88" t="s">
        <v>32</v>
      </c>
      <c r="O5" s="89">
        <v>600</v>
      </c>
      <c r="P5" s="47"/>
      <c r="Q5" s="90" t="s">
        <v>69</v>
      </c>
      <c r="R5" s="91">
        <v>3</v>
      </c>
      <c r="S5" s="47"/>
      <c r="T5" s="47">
        <v>16</v>
      </c>
      <c r="U5" s="58">
        <v>276.5</v>
      </c>
      <c r="V5" s="47"/>
      <c r="W5" s="90" t="s">
        <v>32</v>
      </c>
      <c r="X5" s="78">
        <v>0</v>
      </c>
      <c r="Y5" s="78">
        <v>0</v>
      </c>
      <c r="Z5" s="78">
        <v>0</v>
      </c>
      <c r="AA5" s="78">
        <v>1</v>
      </c>
      <c r="AB5" s="78">
        <v>0</v>
      </c>
      <c r="AC5" s="78">
        <v>1</v>
      </c>
      <c r="AD5" s="78">
        <v>5</v>
      </c>
      <c r="AE5" s="78">
        <v>6</v>
      </c>
      <c r="AF5" s="78">
        <v>2</v>
      </c>
      <c r="AG5" s="78">
        <v>6</v>
      </c>
      <c r="AH5" s="78">
        <v>2</v>
      </c>
      <c r="AI5" s="78">
        <v>1</v>
      </c>
      <c r="AJ5" s="72">
        <f t="shared" si="1"/>
        <v>24</v>
      </c>
      <c r="AL5" s="49" t="s">
        <v>95</v>
      </c>
      <c r="AM5" s="50">
        <f>SUM(BB31)</f>
        <v>150.30000000000001</v>
      </c>
      <c r="AN5" s="47"/>
      <c r="AO5" s="47" t="s">
        <v>123</v>
      </c>
      <c r="AP5" s="58">
        <v>320</v>
      </c>
      <c r="AQ5" s="47"/>
      <c r="AR5" s="76" t="s">
        <v>94</v>
      </c>
      <c r="AS5" s="64">
        <f>SUM(BA31)</f>
        <v>191.17000000000002</v>
      </c>
      <c r="AT5" s="47"/>
      <c r="AU5" s="47"/>
      <c r="AV5" s="47"/>
      <c r="AW5" s="47"/>
      <c r="AX5" s="47"/>
      <c r="AY5" s="77">
        <v>9.76</v>
      </c>
      <c r="AZ5" s="77"/>
      <c r="BA5" s="77">
        <v>69.69</v>
      </c>
      <c r="BB5" s="77"/>
      <c r="BC5" s="77"/>
      <c r="BD5" s="77">
        <v>106.95</v>
      </c>
      <c r="BE5" s="77">
        <v>87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44656</v>
      </c>
      <c r="B6" s="60">
        <v>83.5</v>
      </c>
      <c r="C6" s="61">
        <v>202.5</v>
      </c>
      <c r="D6" s="62">
        <v>0</v>
      </c>
      <c r="E6" s="63">
        <v>0</v>
      </c>
      <c r="F6" s="55">
        <f t="shared" si="0"/>
        <v>286</v>
      </c>
      <c r="G6" s="47"/>
      <c r="H6" s="47"/>
      <c r="I6" s="47"/>
      <c r="J6" s="88" t="s">
        <v>51</v>
      </c>
      <c r="K6" s="89">
        <v>558</v>
      </c>
      <c r="L6" s="89">
        <v>93</v>
      </c>
      <c r="M6" s="47"/>
      <c r="N6" s="88" t="s">
        <v>51</v>
      </c>
      <c r="O6" s="89">
        <v>558</v>
      </c>
      <c r="P6" s="47"/>
      <c r="Q6" s="90" t="s">
        <v>69</v>
      </c>
      <c r="R6" s="91">
        <v>3</v>
      </c>
      <c r="S6" s="47"/>
      <c r="T6" s="47">
        <v>17</v>
      </c>
      <c r="U6" s="58">
        <v>547.5</v>
      </c>
      <c r="V6" s="47"/>
      <c r="W6" s="90" t="s">
        <v>51</v>
      </c>
      <c r="X6" s="78">
        <v>0</v>
      </c>
      <c r="Y6" s="78">
        <v>0</v>
      </c>
      <c r="Z6" s="78">
        <v>0</v>
      </c>
      <c r="AA6" s="78">
        <v>0</v>
      </c>
      <c r="AB6" s="78">
        <v>6</v>
      </c>
      <c r="AC6" s="78">
        <v>13</v>
      </c>
      <c r="AD6" s="78">
        <v>8</v>
      </c>
      <c r="AE6" s="78">
        <v>12</v>
      </c>
      <c r="AF6" s="78">
        <v>21</v>
      </c>
      <c r="AG6" s="78">
        <v>28</v>
      </c>
      <c r="AH6" s="78">
        <v>5</v>
      </c>
      <c r="AI6" s="78">
        <v>0</v>
      </c>
      <c r="AJ6" s="72">
        <f t="shared" si="1"/>
        <v>93</v>
      </c>
      <c r="AL6" s="49" t="s">
        <v>112</v>
      </c>
      <c r="AM6" s="64">
        <f>SUM(BC31)</f>
        <v>180</v>
      </c>
      <c r="AN6" s="47"/>
      <c r="AO6" s="47"/>
      <c r="AP6" s="47"/>
      <c r="AQ6" s="47"/>
      <c r="AR6" s="76" t="s">
        <v>95</v>
      </c>
      <c r="AS6" s="50">
        <f>SUM(BB31)</f>
        <v>150.30000000000001</v>
      </c>
      <c r="AT6" s="47"/>
      <c r="AU6" s="47"/>
      <c r="AV6" s="47"/>
      <c r="AW6" s="47"/>
      <c r="AX6" s="47"/>
      <c r="AY6" s="77">
        <v>55.9</v>
      </c>
      <c r="AZ6" s="77"/>
      <c r="BA6" s="77">
        <v>38.369999999999997</v>
      </c>
      <c r="BB6" s="77"/>
      <c r="BC6" s="77"/>
      <c r="BD6" s="77">
        <v>94</v>
      </c>
      <c r="BE6" s="77">
        <v>54.9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44657</v>
      </c>
      <c r="B7" s="60">
        <v>116</v>
      </c>
      <c r="C7" s="61">
        <v>33</v>
      </c>
      <c r="D7" s="62">
        <v>0</v>
      </c>
      <c r="E7" s="63">
        <v>0</v>
      </c>
      <c r="F7" s="55">
        <f t="shared" si="0"/>
        <v>149</v>
      </c>
      <c r="G7" s="47"/>
      <c r="H7" s="47"/>
      <c r="I7" s="47"/>
      <c r="J7" s="88" t="s">
        <v>57</v>
      </c>
      <c r="K7" s="89">
        <v>408</v>
      </c>
      <c r="L7" s="89">
        <v>136</v>
      </c>
      <c r="M7" s="47"/>
      <c r="N7" s="47"/>
      <c r="O7" s="47"/>
      <c r="P7" s="47"/>
      <c r="Q7" s="90" t="s">
        <v>69</v>
      </c>
      <c r="R7" s="91">
        <v>1.5</v>
      </c>
      <c r="S7" s="47"/>
      <c r="T7" s="47">
        <v>18</v>
      </c>
      <c r="U7" s="58">
        <v>1288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L7" s="49" t="s">
        <v>97</v>
      </c>
      <c r="AM7" s="50">
        <f>SUM(BD31)</f>
        <v>448.74</v>
      </c>
      <c r="AN7" s="47"/>
      <c r="AO7" s="47"/>
      <c r="AP7" s="47"/>
      <c r="AQ7" s="47"/>
      <c r="AR7" s="76" t="s">
        <v>112</v>
      </c>
      <c r="AS7" s="64">
        <f>SUM(BC31)</f>
        <v>180</v>
      </c>
      <c r="AT7" s="47"/>
      <c r="AU7" s="47"/>
      <c r="AV7" s="47"/>
      <c r="AW7" s="47"/>
      <c r="AX7" s="47"/>
      <c r="AY7" s="77">
        <v>18.350000000000001</v>
      </c>
      <c r="AZ7" s="77"/>
      <c r="BA7" s="77"/>
      <c r="BB7" s="77"/>
      <c r="BC7" s="77"/>
      <c r="BD7" s="77">
        <v>71.150000000000006</v>
      </c>
      <c r="BE7" s="77">
        <v>32.979999999999997</v>
      </c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44658</v>
      </c>
      <c r="B8" s="60">
        <v>387</v>
      </c>
      <c r="C8" s="61">
        <v>459.5</v>
      </c>
      <c r="D8" s="62">
        <v>0</v>
      </c>
      <c r="E8" s="63">
        <v>0</v>
      </c>
      <c r="F8" s="55">
        <f t="shared" si="0"/>
        <v>846.5</v>
      </c>
      <c r="G8" s="47"/>
      <c r="H8" s="47"/>
      <c r="I8" s="47"/>
      <c r="J8" s="88" t="s">
        <v>20</v>
      </c>
      <c r="K8" s="89">
        <v>385</v>
      </c>
      <c r="L8" s="89">
        <v>77</v>
      </c>
      <c r="M8" s="47"/>
      <c r="N8" s="47"/>
      <c r="O8" s="47"/>
      <c r="P8" s="47"/>
      <c r="Q8" s="90" t="s">
        <v>69</v>
      </c>
      <c r="R8" s="91">
        <v>6</v>
      </c>
      <c r="S8" s="47"/>
      <c r="T8" s="47">
        <v>19</v>
      </c>
      <c r="U8" s="58">
        <v>1581.5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L8" s="49" t="s">
        <v>98</v>
      </c>
      <c r="AM8" s="50">
        <f>SUM(BE31)</f>
        <v>384.44</v>
      </c>
      <c r="AN8" s="47"/>
      <c r="AO8" s="47"/>
      <c r="AP8" s="47"/>
      <c r="AQ8" s="47"/>
      <c r="AR8" s="76" t="s">
        <v>97</v>
      </c>
      <c r="AS8" s="50">
        <f>SUM(BD31)</f>
        <v>448.74</v>
      </c>
      <c r="AT8" s="47"/>
      <c r="AU8" s="47"/>
      <c r="AV8" s="47"/>
      <c r="AW8" s="47"/>
      <c r="AX8" s="47"/>
      <c r="AY8" s="77">
        <v>162.86000000000001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44659</v>
      </c>
      <c r="B9" s="60">
        <v>339.5</v>
      </c>
      <c r="C9" s="61">
        <v>368</v>
      </c>
      <c r="D9" s="62">
        <v>0</v>
      </c>
      <c r="E9" s="63">
        <v>0</v>
      </c>
      <c r="F9" s="55">
        <f t="shared" si="0"/>
        <v>707.5</v>
      </c>
      <c r="G9" s="47"/>
      <c r="H9" s="47"/>
      <c r="I9" s="47"/>
      <c r="J9" s="88" t="s">
        <v>40</v>
      </c>
      <c r="K9" s="89">
        <v>340</v>
      </c>
      <c r="L9" s="89">
        <v>13</v>
      </c>
      <c r="M9" s="47"/>
      <c r="N9" s="47"/>
      <c r="O9" s="47"/>
      <c r="P9" s="47"/>
      <c r="Q9" s="90" t="s">
        <v>69</v>
      </c>
      <c r="R9" s="91">
        <v>20</v>
      </c>
      <c r="S9" s="47"/>
      <c r="T9" s="47">
        <v>20</v>
      </c>
      <c r="U9" s="58">
        <v>2267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L9" s="49" t="s">
        <v>99</v>
      </c>
      <c r="AM9" s="50">
        <f>SUM(BF31)</f>
        <v>68.31</v>
      </c>
      <c r="AN9" s="47"/>
      <c r="AO9" s="47"/>
      <c r="AP9" s="47"/>
      <c r="AQ9" s="47"/>
      <c r="AR9" s="76" t="s">
        <v>98</v>
      </c>
      <c r="AS9" s="50">
        <f>SUM(BE31)</f>
        <v>384.44</v>
      </c>
      <c r="AT9" s="47"/>
      <c r="AU9" s="47"/>
      <c r="AV9" s="47"/>
      <c r="AW9" s="47"/>
      <c r="AX9" s="47"/>
      <c r="AY9" s="77">
        <v>43.59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44660</v>
      </c>
      <c r="B10" s="60">
        <v>178.5</v>
      </c>
      <c r="C10" s="61">
        <v>358</v>
      </c>
      <c r="D10" s="62">
        <v>0</v>
      </c>
      <c r="E10" s="63">
        <v>0</v>
      </c>
      <c r="F10" s="55">
        <f t="shared" si="0"/>
        <v>536.5</v>
      </c>
      <c r="G10" s="47"/>
      <c r="H10" s="47"/>
      <c r="I10" s="47"/>
      <c r="J10" s="88" t="s">
        <v>17</v>
      </c>
      <c r="K10" s="89">
        <v>300</v>
      </c>
      <c r="L10" s="89">
        <v>200</v>
      </c>
      <c r="M10" s="47"/>
      <c r="N10" s="47"/>
      <c r="O10" s="47"/>
      <c r="P10" s="47"/>
      <c r="Q10" s="90" t="s">
        <v>69</v>
      </c>
      <c r="R10" s="91">
        <v>9</v>
      </c>
      <c r="S10" s="47"/>
      <c r="T10" s="47">
        <v>21</v>
      </c>
      <c r="U10" s="58">
        <v>2648.5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L10" s="49" t="s">
        <v>113</v>
      </c>
      <c r="AM10" s="64">
        <f>SUM(BG31)</f>
        <v>50.16</v>
      </c>
      <c r="AN10" s="47"/>
      <c r="AO10" s="47"/>
      <c r="AP10" s="47"/>
      <c r="AQ10" s="47"/>
      <c r="AR10" s="76" t="s">
        <v>99</v>
      </c>
      <c r="AS10" s="50">
        <f>SUM(BF31)</f>
        <v>68.31</v>
      </c>
      <c r="AT10" s="47"/>
      <c r="AU10" s="47"/>
      <c r="AV10" s="47"/>
      <c r="AW10" s="47"/>
      <c r="AX10" s="47"/>
      <c r="AY10" s="77">
        <v>31.28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44661</v>
      </c>
      <c r="B11" s="60">
        <v>188</v>
      </c>
      <c r="C11" s="61">
        <v>301.5</v>
      </c>
      <c r="D11" s="62">
        <v>0</v>
      </c>
      <c r="E11" s="63">
        <v>0</v>
      </c>
      <c r="F11" s="55">
        <f t="shared" si="0"/>
        <v>489.5</v>
      </c>
      <c r="G11" s="47"/>
      <c r="H11" s="47"/>
      <c r="I11" s="47"/>
      <c r="J11" s="88" t="s">
        <v>25</v>
      </c>
      <c r="K11" s="89">
        <v>280</v>
      </c>
      <c r="L11" s="89">
        <v>14</v>
      </c>
      <c r="M11" s="47"/>
      <c r="N11" s="47"/>
      <c r="O11" s="47"/>
      <c r="P11" s="47"/>
      <c r="Q11" s="90" t="s">
        <v>69</v>
      </c>
      <c r="R11" s="91">
        <v>3</v>
      </c>
      <c r="S11" s="47"/>
      <c r="T11" s="47">
        <v>22</v>
      </c>
      <c r="U11" s="58">
        <v>2235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L11" s="49" t="s">
        <v>101</v>
      </c>
      <c r="AM11" s="50">
        <f>SUM(BH31)</f>
        <v>541.82000000000005</v>
      </c>
      <c r="AN11" s="47"/>
      <c r="AO11" s="47"/>
      <c r="AP11" s="47"/>
      <c r="AQ11" s="47"/>
      <c r="AR11" s="76" t="s">
        <v>113</v>
      </c>
      <c r="AS11" s="64">
        <f>SUM(BG31)</f>
        <v>50.16</v>
      </c>
      <c r="AT11" s="47"/>
      <c r="AU11" s="47"/>
      <c r="AV11" s="47"/>
      <c r="AW11" s="47"/>
      <c r="AX11" s="47"/>
      <c r="AY11" s="77">
        <v>23.89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44662</v>
      </c>
      <c r="B12" s="68">
        <v>0</v>
      </c>
      <c r="C12" s="69">
        <v>0</v>
      </c>
      <c r="D12" s="68">
        <v>0</v>
      </c>
      <c r="E12" s="69">
        <v>0</v>
      </c>
      <c r="F12" s="70">
        <f t="shared" si="0"/>
        <v>0</v>
      </c>
      <c r="G12" s="47"/>
      <c r="H12" s="47"/>
      <c r="I12" s="47"/>
      <c r="J12" s="88" t="s">
        <v>9</v>
      </c>
      <c r="K12" s="89">
        <v>256.5</v>
      </c>
      <c r="L12" s="89">
        <v>171</v>
      </c>
      <c r="M12" s="47"/>
      <c r="N12" s="47"/>
      <c r="O12" s="47"/>
      <c r="P12" s="47"/>
      <c r="Q12" s="90" t="s">
        <v>69</v>
      </c>
      <c r="R12" s="91">
        <v>15</v>
      </c>
      <c r="S12" s="47"/>
      <c r="T12" s="47">
        <v>23</v>
      </c>
      <c r="U12" s="58">
        <v>1219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L12" s="49" t="s">
        <v>102</v>
      </c>
      <c r="AM12" s="50">
        <f>SUM(BI31)</f>
        <v>852.63</v>
      </c>
      <c r="AN12" s="47"/>
      <c r="AO12" s="47"/>
      <c r="AP12" s="47"/>
      <c r="AQ12" s="47"/>
      <c r="AR12" s="76" t="s">
        <v>101</v>
      </c>
      <c r="AS12" s="50">
        <f>SUM(BH31)</f>
        <v>541.82000000000005</v>
      </c>
      <c r="AT12" s="47"/>
      <c r="AU12" s="47"/>
      <c r="AV12" s="47"/>
      <c r="AW12" s="47"/>
      <c r="AX12" s="47"/>
      <c r="AY12" s="77">
        <v>20.99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44663</v>
      </c>
      <c r="B13" s="60">
        <v>83.5</v>
      </c>
      <c r="C13" s="61">
        <v>102.5</v>
      </c>
      <c r="D13" s="62">
        <v>0</v>
      </c>
      <c r="E13" s="63">
        <v>0</v>
      </c>
      <c r="F13" s="55">
        <f t="shared" si="0"/>
        <v>186</v>
      </c>
      <c r="G13" s="47"/>
      <c r="H13" s="47"/>
      <c r="I13" s="47"/>
      <c r="J13" s="88" t="s">
        <v>59</v>
      </c>
      <c r="K13" s="89">
        <v>237</v>
      </c>
      <c r="L13" s="89">
        <v>79</v>
      </c>
      <c r="M13" s="47"/>
      <c r="N13" s="47"/>
      <c r="O13" s="47"/>
      <c r="P13" s="47"/>
      <c r="Q13" s="90" t="s">
        <v>69</v>
      </c>
      <c r="R13" s="91">
        <v>16</v>
      </c>
      <c r="S13" s="47"/>
      <c r="T13" s="47">
        <v>24</v>
      </c>
      <c r="U13" s="58">
        <v>79</v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L13" s="49" t="s">
        <v>103</v>
      </c>
      <c r="AM13" s="50">
        <f>SUM(BJ31)</f>
        <v>85.22</v>
      </c>
      <c r="AN13" s="47"/>
      <c r="AO13" s="47"/>
      <c r="AP13" s="47"/>
      <c r="AQ13" s="47"/>
      <c r="AR13" s="76" t="s">
        <v>102</v>
      </c>
      <c r="AS13" s="50">
        <f>SUM(BI31)</f>
        <v>852.63</v>
      </c>
      <c r="AT13" s="47"/>
      <c r="AU13" s="47"/>
      <c r="AV13" s="47"/>
      <c r="AW13" s="47"/>
      <c r="AX13" s="47"/>
      <c r="AY13" s="77">
        <v>70.13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44664</v>
      </c>
      <c r="B14" s="60">
        <v>81.5</v>
      </c>
      <c r="C14" s="61">
        <v>229</v>
      </c>
      <c r="D14" s="62">
        <v>0</v>
      </c>
      <c r="E14" s="63">
        <v>0</v>
      </c>
      <c r="F14" s="55">
        <f t="shared" si="0"/>
        <v>310.5</v>
      </c>
      <c r="G14" s="47"/>
      <c r="H14" s="47"/>
      <c r="I14" s="47"/>
      <c r="J14" s="88" t="s">
        <v>15</v>
      </c>
      <c r="K14" s="89">
        <v>210</v>
      </c>
      <c r="L14" s="89">
        <v>70</v>
      </c>
      <c r="M14" s="47"/>
      <c r="N14" s="47"/>
      <c r="O14" s="47"/>
      <c r="P14" s="47"/>
      <c r="Q14" s="90" t="s">
        <v>69</v>
      </c>
      <c r="R14" s="91">
        <v>15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L14" s="49" t="s">
        <v>114</v>
      </c>
      <c r="AM14" s="50">
        <f>SUM(BK31)</f>
        <v>0</v>
      </c>
      <c r="AN14" s="47"/>
      <c r="AO14" s="47"/>
      <c r="AP14" s="47"/>
      <c r="AQ14" s="47"/>
      <c r="AR14" s="76" t="s">
        <v>103</v>
      </c>
      <c r="AS14" s="50">
        <f>SUM(BJ31)</f>
        <v>85.22</v>
      </c>
      <c r="AT14" s="47"/>
      <c r="AU14" s="47"/>
      <c r="AV14" s="47"/>
      <c r="AW14" s="47"/>
      <c r="AX14" s="47"/>
      <c r="AY14" s="77">
        <v>8.16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44665</v>
      </c>
      <c r="B15" s="60">
        <v>178</v>
      </c>
      <c r="C15" s="61">
        <v>343.5</v>
      </c>
      <c r="D15" s="62">
        <v>0</v>
      </c>
      <c r="E15" s="63">
        <v>0</v>
      </c>
      <c r="F15" s="55">
        <f t="shared" si="0"/>
        <v>521.5</v>
      </c>
      <c r="G15" s="47"/>
      <c r="H15" s="47"/>
      <c r="I15" s="47"/>
      <c r="J15" s="88" t="s">
        <v>147</v>
      </c>
      <c r="K15" s="89">
        <v>205</v>
      </c>
      <c r="L15" s="89">
        <v>8</v>
      </c>
      <c r="M15" s="47"/>
      <c r="N15" s="47"/>
      <c r="O15" s="47"/>
      <c r="P15" s="47"/>
      <c r="Q15" s="90" t="s">
        <v>69</v>
      </c>
      <c r="R15" s="91">
        <v>3.5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L15" s="49" t="s">
        <v>115</v>
      </c>
      <c r="AM15" s="50">
        <f>SUM(BL31)</f>
        <v>0</v>
      </c>
      <c r="AN15" s="47"/>
      <c r="AO15" s="47"/>
      <c r="AP15" s="47"/>
      <c r="AQ15" s="47"/>
      <c r="AR15" s="76" t="s">
        <v>114</v>
      </c>
      <c r="AS15" s="50">
        <f>SUM(BK31)</f>
        <v>0</v>
      </c>
      <c r="AT15" s="47"/>
      <c r="AU15" s="47"/>
      <c r="AV15" s="47"/>
      <c r="AW15" s="47"/>
      <c r="AX15" s="47"/>
      <c r="AY15" s="77">
        <v>42.5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44666</v>
      </c>
      <c r="B16" s="60">
        <v>326</v>
      </c>
      <c r="C16" s="61">
        <v>410.5</v>
      </c>
      <c r="D16" s="62">
        <v>0</v>
      </c>
      <c r="E16" s="63">
        <v>0</v>
      </c>
      <c r="F16" s="55">
        <f t="shared" si="0"/>
        <v>736.5</v>
      </c>
      <c r="G16" s="47"/>
      <c r="H16" s="47"/>
      <c r="I16" s="47"/>
      <c r="J16" s="88" t="s">
        <v>12</v>
      </c>
      <c r="K16" s="89">
        <v>192</v>
      </c>
      <c r="L16" s="89">
        <v>24</v>
      </c>
      <c r="M16" s="47"/>
      <c r="N16" s="47"/>
      <c r="O16" s="47"/>
      <c r="P16" s="47"/>
      <c r="Q16" s="90" t="s">
        <v>69</v>
      </c>
      <c r="R16" s="91">
        <v>9.5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L16" s="49" t="s">
        <v>116</v>
      </c>
      <c r="AM16" s="50">
        <f>SUM(BM31)</f>
        <v>0</v>
      </c>
      <c r="AN16" s="47"/>
      <c r="AO16" s="47"/>
      <c r="AP16" s="47"/>
      <c r="AQ16" s="47"/>
      <c r="AR16" s="76" t="s">
        <v>115</v>
      </c>
      <c r="AS16" s="50">
        <f>SUM(BL31)</f>
        <v>0</v>
      </c>
      <c r="AT16" s="47"/>
      <c r="AU16" s="47"/>
      <c r="AV16" s="47"/>
      <c r="AW16" s="47"/>
      <c r="AX16" s="47"/>
      <c r="AY16" s="77">
        <v>135.18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44667</v>
      </c>
      <c r="B17" s="60">
        <v>353</v>
      </c>
      <c r="C17" s="61">
        <v>392.5</v>
      </c>
      <c r="D17" s="62">
        <v>0</v>
      </c>
      <c r="E17" s="63">
        <v>0</v>
      </c>
      <c r="F17" s="55">
        <f t="shared" si="0"/>
        <v>745.5</v>
      </c>
      <c r="G17" s="47"/>
      <c r="H17" s="47"/>
      <c r="I17" s="47"/>
      <c r="J17" s="88" t="s">
        <v>134</v>
      </c>
      <c r="K17" s="89">
        <v>192</v>
      </c>
      <c r="L17" s="89">
        <v>24</v>
      </c>
      <c r="M17" s="47"/>
      <c r="N17" s="47"/>
      <c r="O17" s="47"/>
      <c r="P17" s="47"/>
      <c r="Q17" s="90" t="s">
        <v>69</v>
      </c>
      <c r="R17" s="91">
        <v>3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L17" s="49" t="s">
        <v>107</v>
      </c>
      <c r="AM17" s="50">
        <f>SUM(BN31)</f>
        <v>0</v>
      </c>
      <c r="AN17" s="47"/>
      <c r="AO17" s="47"/>
      <c r="AP17" s="47"/>
      <c r="AQ17" s="47"/>
      <c r="AR17" s="76" t="s">
        <v>116</v>
      </c>
      <c r="AS17" s="50">
        <f>SUM(BM31)</f>
        <v>0</v>
      </c>
      <c r="AT17" s="47"/>
      <c r="AU17" s="47"/>
      <c r="AV17" s="47"/>
      <c r="AW17" s="47"/>
      <c r="AX17" s="47"/>
      <c r="AY17" s="77">
        <v>36.799999999999997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44668</v>
      </c>
      <c r="B18" s="60">
        <v>403</v>
      </c>
      <c r="C18" s="61">
        <v>157</v>
      </c>
      <c r="D18" s="62">
        <v>0</v>
      </c>
      <c r="E18" s="63">
        <v>0</v>
      </c>
      <c r="F18" s="55">
        <f t="shared" si="0"/>
        <v>560</v>
      </c>
      <c r="G18" s="47"/>
      <c r="H18" s="47"/>
      <c r="I18" s="47"/>
      <c r="J18" s="88" t="s">
        <v>148</v>
      </c>
      <c r="K18" s="89">
        <v>182.5</v>
      </c>
      <c r="L18" s="89">
        <v>73</v>
      </c>
      <c r="M18" s="47"/>
      <c r="N18" s="47"/>
      <c r="O18" s="47"/>
      <c r="P18" s="47"/>
      <c r="Q18" s="90" t="s">
        <v>69</v>
      </c>
      <c r="R18" s="91">
        <v>32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L18" s="49" t="s">
        <v>154</v>
      </c>
      <c r="AM18" s="50">
        <f>SUM(BO31)</f>
        <v>0</v>
      </c>
      <c r="AN18" s="47"/>
      <c r="AO18" s="47"/>
      <c r="AP18" s="47"/>
      <c r="AQ18" s="47"/>
      <c r="AR18" s="76" t="s">
        <v>107</v>
      </c>
      <c r="AS18" s="50">
        <f>SUM(BN31)</f>
        <v>0</v>
      </c>
      <c r="AT18" s="47"/>
      <c r="AU18" s="47"/>
      <c r="AV18" s="47"/>
      <c r="AW18" s="47"/>
      <c r="AX18" s="47"/>
      <c r="AY18" s="77">
        <v>99.44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44669</v>
      </c>
      <c r="B19" s="68">
        <v>0</v>
      </c>
      <c r="C19" s="69">
        <v>0</v>
      </c>
      <c r="D19" s="68">
        <v>0</v>
      </c>
      <c r="E19" s="69">
        <v>0</v>
      </c>
      <c r="F19" s="70">
        <f t="shared" si="0"/>
        <v>0</v>
      </c>
      <c r="G19" s="47"/>
      <c r="H19" s="47"/>
      <c r="I19" s="47"/>
      <c r="J19" s="88" t="s">
        <v>151</v>
      </c>
      <c r="K19" s="89">
        <v>180</v>
      </c>
      <c r="L19" s="89">
        <v>120</v>
      </c>
      <c r="M19" s="47"/>
      <c r="N19" s="47"/>
      <c r="O19" s="47"/>
      <c r="P19" s="47"/>
      <c r="Q19" s="90" t="s">
        <v>69</v>
      </c>
      <c r="R19" s="91">
        <v>4.5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L19" s="49" t="s">
        <v>117</v>
      </c>
      <c r="AM19" s="50">
        <v>1232</v>
      </c>
      <c r="AN19" s="47"/>
      <c r="AO19" s="47"/>
      <c r="AP19" s="47"/>
      <c r="AQ19" s="47"/>
      <c r="AR19" s="76" t="s">
        <v>154</v>
      </c>
      <c r="AS19" s="50">
        <f>SUM(BO31)</f>
        <v>0</v>
      </c>
      <c r="AT19" s="47"/>
      <c r="AU19" s="47"/>
      <c r="AV19" s="47"/>
      <c r="AW19" s="47"/>
      <c r="AX19" s="47"/>
      <c r="AY19" s="77">
        <v>14.45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44670</v>
      </c>
      <c r="B20" s="60">
        <v>133.5</v>
      </c>
      <c r="C20" s="61">
        <v>40.5</v>
      </c>
      <c r="D20" s="62">
        <v>0</v>
      </c>
      <c r="E20" s="63">
        <v>0</v>
      </c>
      <c r="F20" s="55">
        <f t="shared" si="0"/>
        <v>174</v>
      </c>
      <c r="G20" s="47"/>
      <c r="H20" s="47"/>
      <c r="I20" s="47"/>
      <c r="J20" s="88" t="s">
        <v>24</v>
      </c>
      <c r="K20" s="89">
        <v>165</v>
      </c>
      <c r="L20" s="89">
        <v>11</v>
      </c>
      <c r="M20" s="47"/>
      <c r="N20" s="47"/>
      <c r="O20" s="47"/>
      <c r="P20" s="47"/>
      <c r="Q20" s="90" t="s">
        <v>69</v>
      </c>
      <c r="R20" s="91">
        <v>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L20" s="47"/>
      <c r="AM20" s="47"/>
      <c r="AN20" s="47"/>
      <c r="AO20" s="47"/>
      <c r="AP20" s="47"/>
      <c r="AQ20" s="47"/>
      <c r="AR20" s="76" t="s">
        <v>117</v>
      </c>
      <c r="AS20" s="50">
        <v>1232</v>
      </c>
      <c r="AT20" s="47"/>
      <c r="AU20" s="47"/>
      <c r="AV20" s="47"/>
      <c r="AW20" s="47"/>
      <c r="AX20" s="47"/>
      <c r="AY20" s="77">
        <v>14.48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44671</v>
      </c>
      <c r="B21" s="60">
        <v>131</v>
      </c>
      <c r="C21" s="61">
        <v>275</v>
      </c>
      <c r="D21" s="62">
        <v>0</v>
      </c>
      <c r="E21" s="63">
        <v>0</v>
      </c>
      <c r="F21" s="55">
        <f t="shared" si="0"/>
        <v>406</v>
      </c>
      <c r="G21" s="47"/>
      <c r="H21" s="47"/>
      <c r="I21" s="47"/>
      <c r="J21" s="88" t="s">
        <v>55</v>
      </c>
      <c r="K21" s="89">
        <v>150</v>
      </c>
      <c r="L21" s="89">
        <v>50</v>
      </c>
      <c r="M21" s="47"/>
      <c r="N21" s="47"/>
      <c r="O21" s="47"/>
      <c r="P21" s="47"/>
      <c r="Q21" s="90" t="s">
        <v>69</v>
      </c>
      <c r="R21" s="91">
        <v>47.5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77">
        <v>32.28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44672</v>
      </c>
      <c r="B22" s="60">
        <v>95</v>
      </c>
      <c r="C22" s="61">
        <v>74.5</v>
      </c>
      <c r="D22" s="62">
        <v>0</v>
      </c>
      <c r="E22" s="63">
        <v>0</v>
      </c>
      <c r="F22" s="55">
        <f t="shared" si="0"/>
        <v>169.5</v>
      </c>
      <c r="G22" s="47"/>
      <c r="H22" s="47"/>
      <c r="I22" s="47"/>
      <c r="J22" s="88" t="s">
        <v>133</v>
      </c>
      <c r="K22" s="89">
        <v>146</v>
      </c>
      <c r="L22" s="89">
        <v>49</v>
      </c>
      <c r="M22" s="47"/>
      <c r="N22" s="47"/>
      <c r="O22" s="47"/>
      <c r="P22" s="47"/>
      <c r="Q22" s="90" t="s">
        <v>69</v>
      </c>
      <c r="R22" s="91">
        <v>9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77">
        <v>171.45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44673</v>
      </c>
      <c r="B23" s="60">
        <v>408</v>
      </c>
      <c r="C23" s="61">
        <v>314.5</v>
      </c>
      <c r="D23" s="62">
        <v>0</v>
      </c>
      <c r="E23" s="63">
        <v>0</v>
      </c>
      <c r="F23" s="55">
        <f t="shared" si="0"/>
        <v>722.5</v>
      </c>
      <c r="G23" s="47"/>
      <c r="H23" s="47"/>
      <c r="I23" s="47"/>
      <c r="J23" s="88" t="s">
        <v>27</v>
      </c>
      <c r="K23" s="89">
        <v>140</v>
      </c>
      <c r="L23" s="89">
        <v>7</v>
      </c>
      <c r="M23" s="47"/>
      <c r="N23" s="47"/>
      <c r="O23" s="47"/>
      <c r="P23" s="47"/>
      <c r="Q23" s="90" t="s">
        <v>69</v>
      </c>
      <c r="R23" s="91">
        <v>1.5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77">
        <v>65.83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44674</v>
      </c>
      <c r="B24" s="60">
        <v>332</v>
      </c>
      <c r="C24" s="61">
        <v>310</v>
      </c>
      <c r="D24" s="62">
        <v>0</v>
      </c>
      <c r="E24" s="63">
        <v>0</v>
      </c>
      <c r="F24" s="55">
        <f t="shared" si="0"/>
        <v>642</v>
      </c>
      <c r="G24" s="47"/>
      <c r="H24" s="47"/>
      <c r="I24" s="47"/>
      <c r="J24" s="88" t="s">
        <v>43</v>
      </c>
      <c r="K24" s="89">
        <v>140</v>
      </c>
      <c r="L24" s="89">
        <v>70</v>
      </c>
      <c r="M24" s="47"/>
      <c r="N24" s="47"/>
      <c r="O24" s="47"/>
      <c r="P24" s="47"/>
      <c r="Q24" s="90" t="s">
        <v>69</v>
      </c>
      <c r="R24" s="91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77">
        <v>29.92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44675</v>
      </c>
      <c r="B25" s="60">
        <v>288</v>
      </c>
      <c r="C25" s="61">
        <v>288</v>
      </c>
      <c r="D25" s="62">
        <v>0</v>
      </c>
      <c r="E25" s="63">
        <v>0</v>
      </c>
      <c r="F25" s="55">
        <f t="shared" si="0"/>
        <v>576</v>
      </c>
      <c r="G25" s="47"/>
      <c r="H25" s="47"/>
      <c r="I25" s="47"/>
      <c r="J25" s="88" t="s">
        <v>45</v>
      </c>
      <c r="K25" s="89">
        <v>105</v>
      </c>
      <c r="L25" s="89">
        <v>30</v>
      </c>
      <c r="M25" s="47"/>
      <c r="N25" s="47"/>
      <c r="O25" s="47"/>
      <c r="P25" s="47"/>
      <c r="Q25" s="90" t="s">
        <v>70</v>
      </c>
      <c r="R25" s="91">
        <v>3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77">
        <v>14.45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44676</v>
      </c>
      <c r="B26" s="68">
        <v>0</v>
      </c>
      <c r="C26" s="69">
        <v>0</v>
      </c>
      <c r="D26" s="68">
        <v>0</v>
      </c>
      <c r="E26" s="69">
        <v>0</v>
      </c>
      <c r="F26" s="70">
        <f t="shared" si="0"/>
        <v>0</v>
      </c>
      <c r="G26" s="47"/>
      <c r="H26" s="47"/>
      <c r="I26" s="47"/>
      <c r="J26" s="88" t="s">
        <v>41</v>
      </c>
      <c r="K26" s="89">
        <v>101.5</v>
      </c>
      <c r="L26" s="89">
        <v>68</v>
      </c>
      <c r="M26" s="47"/>
      <c r="N26" s="47"/>
      <c r="O26" s="47"/>
      <c r="P26" s="47"/>
      <c r="Q26" s="90" t="s">
        <v>70</v>
      </c>
      <c r="R26" s="91">
        <v>21.5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77">
        <v>40.659999999999997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44677</v>
      </c>
      <c r="B27" s="60">
        <v>161</v>
      </c>
      <c r="C27" s="61">
        <v>203.5</v>
      </c>
      <c r="D27" s="62">
        <v>0</v>
      </c>
      <c r="E27" s="63">
        <v>0</v>
      </c>
      <c r="F27" s="55">
        <f t="shared" si="0"/>
        <v>364.5</v>
      </c>
      <c r="G27" s="47"/>
      <c r="H27" s="47"/>
      <c r="I27" s="47"/>
      <c r="J27" s="88" t="s">
        <v>63</v>
      </c>
      <c r="K27" s="89">
        <v>91.5</v>
      </c>
      <c r="L27" s="89">
        <v>61</v>
      </c>
      <c r="M27" s="47"/>
      <c r="N27" s="47"/>
      <c r="O27" s="47"/>
      <c r="P27" s="47"/>
      <c r="Q27" s="90" t="s">
        <v>70</v>
      </c>
      <c r="R27" s="91">
        <v>24.5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77">
        <v>72.48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44678</v>
      </c>
      <c r="B28" s="60">
        <v>109</v>
      </c>
      <c r="C28" s="61">
        <v>247</v>
      </c>
      <c r="D28" s="62">
        <v>0</v>
      </c>
      <c r="E28" s="63">
        <v>0</v>
      </c>
      <c r="F28" s="55">
        <f t="shared" si="0"/>
        <v>356</v>
      </c>
      <c r="G28" s="47"/>
      <c r="H28" s="47"/>
      <c r="I28" s="47"/>
      <c r="J28" s="88" t="s">
        <v>18</v>
      </c>
      <c r="K28" s="89">
        <v>85.5</v>
      </c>
      <c r="L28" s="89">
        <v>57</v>
      </c>
      <c r="M28" s="47"/>
      <c r="N28" s="47"/>
      <c r="O28" s="47"/>
      <c r="P28" s="47"/>
      <c r="Q28" s="90" t="s">
        <v>70</v>
      </c>
      <c r="R28" s="91">
        <v>4.5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77">
        <v>27.27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44679</v>
      </c>
      <c r="B29" s="60">
        <v>86.5</v>
      </c>
      <c r="C29" s="61">
        <v>277.5</v>
      </c>
      <c r="D29" s="62">
        <v>0</v>
      </c>
      <c r="E29" s="63">
        <v>0</v>
      </c>
      <c r="F29" s="55">
        <f t="shared" si="0"/>
        <v>364</v>
      </c>
      <c r="G29" s="47"/>
      <c r="H29" s="47"/>
      <c r="I29" s="47"/>
      <c r="J29" s="88" t="s">
        <v>65</v>
      </c>
      <c r="K29" s="89">
        <v>79</v>
      </c>
      <c r="L29" s="89">
        <v>51</v>
      </c>
      <c r="M29" s="47"/>
      <c r="N29" s="47"/>
      <c r="O29" s="47"/>
      <c r="P29" s="47"/>
      <c r="Q29" s="90" t="s">
        <v>70</v>
      </c>
      <c r="R29" s="91">
        <v>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77">
        <v>11.5</v>
      </c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44680</v>
      </c>
      <c r="B30" s="60">
        <v>322</v>
      </c>
      <c r="C30" s="61">
        <v>358.5</v>
      </c>
      <c r="D30" s="62">
        <v>0</v>
      </c>
      <c r="E30" s="63">
        <v>0</v>
      </c>
      <c r="F30" s="55">
        <f t="shared" si="0"/>
        <v>680.5</v>
      </c>
      <c r="G30" s="47"/>
      <c r="H30" s="47"/>
      <c r="I30" s="47"/>
      <c r="J30" s="88" t="s">
        <v>155</v>
      </c>
      <c r="K30" s="89">
        <v>75</v>
      </c>
      <c r="L30" s="89">
        <v>3</v>
      </c>
      <c r="M30" s="47"/>
      <c r="N30" s="47"/>
      <c r="O30" s="47"/>
      <c r="P30" s="47"/>
      <c r="Q30" s="90" t="s">
        <v>70</v>
      </c>
      <c r="R30" s="91">
        <v>1.5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77">
        <v>34.51</v>
      </c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44681</v>
      </c>
      <c r="B31" s="60">
        <v>302.5</v>
      </c>
      <c r="C31" s="61">
        <v>159</v>
      </c>
      <c r="D31" s="62">
        <v>0</v>
      </c>
      <c r="E31" s="63">
        <v>0</v>
      </c>
      <c r="F31" s="55">
        <f t="shared" si="0"/>
        <v>461.5</v>
      </c>
      <c r="G31" s="47"/>
      <c r="H31" s="47"/>
      <c r="I31" s="47"/>
      <c r="J31" s="88" t="s">
        <v>19</v>
      </c>
      <c r="K31" s="89">
        <v>75</v>
      </c>
      <c r="L31" s="89">
        <v>25</v>
      </c>
      <c r="M31" s="47"/>
      <c r="N31" s="47"/>
      <c r="O31" s="47"/>
      <c r="P31" s="47"/>
      <c r="Q31" s="90" t="s">
        <v>70</v>
      </c>
      <c r="R31" s="91">
        <v>16.5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75">
        <f t="shared" ref="AY31:BO31" si="2">SUM(AY2:AY30)</f>
        <v>1415.8500000000001</v>
      </c>
      <c r="AZ31" s="75">
        <f t="shared" si="2"/>
        <v>0</v>
      </c>
      <c r="BA31" s="75">
        <f t="shared" si="2"/>
        <v>191.17000000000002</v>
      </c>
      <c r="BB31" s="75">
        <f t="shared" si="2"/>
        <v>150.30000000000001</v>
      </c>
      <c r="BC31" s="75">
        <f t="shared" si="2"/>
        <v>180</v>
      </c>
      <c r="BD31" s="75">
        <f t="shared" si="2"/>
        <v>448.74</v>
      </c>
      <c r="BE31" s="75">
        <f t="shared" si="2"/>
        <v>384.44</v>
      </c>
      <c r="BF31" s="75">
        <f t="shared" si="2"/>
        <v>68.31</v>
      </c>
      <c r="BG31" s="75">
        <f t="shared" si="2"/>
        <v>50.16</v>
      </c>
      <c r="BH31" s="75">
        <f t="shared" si="2"/>
        <v>541.82000000000005</v>
      </c>
      <c r="BI31" s="75">
        <f t="shared" si="2"/>
        <v>852.63</v>
      </c>
      <c r="BJ31" s="75">
        <f t="shared" si="2"/>
        <v>85.22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7"/>
      <c r="B32" s="47"/>
      <c r="C32" s="47"/>
      <c r="D32" s="47"/>
      <c r="E32" s="47"/>
      <c r="F32" s="47"/>
      <c r="G32" s="47"/>
      <c r="H32" s="47"/>
      <c r="I32" s="47"/>
      <c r="J32" s="88" t="s">
        <v>156</v>
      </c>
      <c r="K32" s="89">
        <v>75</v>
      </c>
      <c r="L32" s="89">
        <v>3</v>
      </c>
      <c r="M32" s="47"/>
      <c r="N32" s="47"/>
      <c r="O32" s="47"/>
      <c r="P32" s="47"/>
      <c r="Q32" s="90" t="s">
        <v>70</v>
      </c>
      <c r="R32" s="91">
        <v>3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138</v>
      </c>
      <c r="K33" s="89">
        <v>70</v>
      </c>
      <c r="L33" s="89">
        <v>2</v>
      </c>
      <c r="M33" s="47"/>
      <c r="N33" s="47"/>
      <c r="O33" s="47"/>
      <c r="P33" s="47"/>
      <c r="Q33" s="90" t="s">
        <v>70</v>
      </c>
      <c r="R33" s="91">
        <v>13.5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>
      <c r="A34" s="47"/>
      <c r="B34" s="47"/>
      <c r="C34" s="47"/>
      <c r="D34" s="47"/>
      <c r="E34" s="47"/>
      <c r="F34" s="47"/>
      <c r="G34" s="47"/>
      <c r="H34" s="47"/>
      <c r="I34" s="47"/>
      <c r="J34" s="88" t="s">
        <v>13</v>
      </c>
      <c r="K34" s="89">
        <v>70</v>
      </c>
      <c r="L34" s="89">
        <v>20</v>
      </c>
      <c r="M34" s="47"/>
      <c r="N34" s="47"/>
      <c r="O34" s="47"/>
      <c r="P34" s="47"/>
      <c r="Q34" s="90" t="s">
        <v>70</v>
      </c>
      <c r="R34" s="91">
        <v>6.5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>
      <c r="J35" s="88" t="s">
        <v>26</v>
      </c>
      <c r="K35" s="89">
        <v>60</v>
      </c>
      <c r="L35" s="89">
        <v>3</v>
      </c>
      <c r="Q35" s="90" t="s">
        <v>70</v>
      </c>
      <c r="R35" s="91">
        <v>3</v>
      </c>
    </row>
    <row r="36" spans="1:66">
      <c r="J36" s="88" t="s">
        <v>54</v>
      </c>
      <c r="K36" s="89">
        <v>60</v>
      </c>
      <c r="L36" s="89">
        <v>30</v>
      </c>
      <c r="Q36" s="90" t="s">
        <v>70</v>
      </c>
      <c r="R36" s="91">
        <v>39.5</v>
      </c>
    </row>
    <row r="37" spans="1:66">
      <c r="J37" s="88" t="s">
        <v>56</v>
      </c>
      <c r="K37" s="89">
        <v>57</v>
      </c>
      <c r="L37" s="89">
        <v>19</v>
      </c>
      <c r="Q37" s="90" t="s">
        <v>70</v>
      </c>
      <c r="R37" s="91">
        <v>36</v>
      </c>
    </row>
    <row r="38" spans="1:66">
      <c r="J38" s="88" t="s">
        <v>37</v>
      </c>
      <c r="K38" s="89">
        <v>55</v>
      </c>
      <c r="L38" s="89">
        <v>2</v>
      </c>
      <c r="Q38" s="90" t="s">
        <v>70</v>
      </c>
      <c r="R38" s="91">
        <v>21.5</v>
      </c>
    </row>
    <row r="39" spans="1:66">
      <c r="J39" s="88" t="s">
        <v>39</v>
      </c>
      <c r="K39" s="89">
        <v>49.5</v>
      </c>
      <c r="L39" s="89">
        <v>33</v>
      </c>
      <c r="Q39" s="90" t="s">
        <v>70</v>
      </c>
      <c r="R39" s="91">
        <v>10.5</v>
      </c>
    </row>
    <row r="40" spans="1:66">
      <c r="J40" s="88" t="s">
        <v>64</v>
      </c>
      <c r="K40" s="89">
        <v>49.5</v>
      </c>
      <c r="L40" s="89">
        <v>33</v>
      </c>
      <c r="Q40" s="90" t="s">
        <v>70</v>
      </c>
      <c r="R40" s="91">
        <v>1.5</v>
      </c>
    </row>
    <row r="41" spans="1:66">
      <c r="J41" s="88" t="s">
        <v>46</v>
      </c>
      <c r="K41" s="89">
        <v>48</v>
      </c>
      <c r="L41" s="89">
        <v>16</v>
      </c>
      <c r="Q41" s="90" t="s">
        <v>70</v>
      </c>
      <c r="R41" s="91">
        <v>80</v>
      </c>
    </row>
    <row r="42" spans="1:66">
      <c r="J42" s="88" t="s">
        <v>36</v>
      </c>
      <c r="K42" s="89">
        <v>40.5</v>
      </c>
      <c r="L42" s="89">
        <v>27</v>
      </c>
      <c r="Q42" s="90" t="s">
        <v>70</v>
      </c>
      <c r="R42" s="91">
        <v>16</v>
      </c>
    </row>
    <row r="43" spans="1:66">
      <c r="J43" s="88" t="s">
        <v>33</v>
      </c>
      <c r="K43" s="89">
        <v>40</v>
      </c>
      <c r="L43" s="89">
        <v>2</v>
      </c>
      <c r="Q43" s="90" t="s">
        <v>70</v>
      </c>
      <c r="R43" s="91">
        <v>6</v>
      </c>
    </row>
    <row r="44" spans="1:66">
      <c r="J44" s="88" t="s">
        <v>14</v>
      </c>
      <c r="K44" s="89">
        <v>36</v>
      </c>
      <c r="L44" s="89">
        <v>12</v>
      </c>
      <c r="Q44" s="90" t="s">
        <v>70</v>
      </c>
      <c r="R44" s="91">
        <v>3</v>
      </c>
    </row>
    <row r="45" spans="1:66">
      <c r="J45" s="88" t="s">
        <v>157</v>
      </c>
      <c r="K45" s="89">
        <v>35</v>
      </c>
      <c r="L45" s="89">
        <v>1</v>
      </c>
      <c r="Q45" s="90" t="s">
        <v>70</v>
      </c>
      <c r="R45" s="91">
        <v>7.5</v>
      </c>
    </row>
    <row r="46" spans="1:66">
      <c r="J46" s="88" t="s">
        <v>158</v>
      </c>
      <c r="K46" s="89">
        <v>35</v>
      </c>
      <c r="L46" s="89">
        <v>1</v>
      </c>
      <c r="Q46" s="90" t="s">
        <v>70</v>
      </c>
      <c r="R46" s="91">
        <v>6</v>
      </c>
    </row>
    <row r="47" spans="1:66">
      <c r="J47" s="88" t="s">
        <v>21</v>
      </c>
      <c r="K47" s="89">
        <v>30</v>
      </c>
      <c r="L47" s="89">
        <v>10</v>
      </c>
      <c r="Q47" s="90" t="s">
        <v>70</v>
      </c>
      <c r="R47" s="91">
        <v>6</v>
      </c>
    </row>
    <row r="48" spans="1:66">
      <c r="J48" s="88" t="s">
        <v>159</v>
      </c>
      <c r="K48" s="89">
        <v>30</v>
      </c>
      <c r="L48" s="89">
        <v>6</v>
      </c>
      <c r="Q48" s="90" t="s">
        <v>71</v>
      </c>
      <c r="R48" s="91">
        <v>3</v>
      </c>
    </row>
    <row r="49" spans="10:18">
      <c r="J49" s="88" t="s">
        <v>62</v>
      </c>
      <c r="K49" s="89">
        <v>30</v>
      </c>
      <c r="L49" s="89">
        <v>10</v>
      </c>
      <c r="Q49" s="90" t="s">
        <v>71</v>
      </c>
      <c r="R49" s="91">
        <v>9.5</v>
      </c>
    </row>
    <row r="50" spans="10:18">
      <c r="J50" s="88" t="s">
        <v>10</v>
      </c>
      <c r="K50" s="89">
        <v>25</v>
      </c>
      <c r="L50" s="89">
        <v>1</v>
      </c>
      <c r="Q50" s="90" t="s">
        <v>71</v>
      </c>
      <c r="R50" s="91">
        <v>30</v>
      </c>
    </row>
    <row r="51" spans="10:18">
      <c r="J51" s="88" t="s">
        <v>145</v>
      </c>
      <c r="K51" s="89">
        <v>24</v>
      </c>
      <c r="L51" s="89">
        <v>3</v>
      </c>
      <c r="Q51" s="90" t="s">
        <v>71</v>
      </c>
      <c r="R51" s="91">
        <v>20</v>
      </c>
    </row>
    <row r="52" spans="10:18">
      <c r="J52" s="88" t="s">
        <v>44</v>
      </c>
      <c r="K52" s="89">
        <v>24</v>
      </c>
      <c r="L52" s="89">
        <v>3</v>
      </c>
      <c r="Q52" s="90" t="s">
        <v>71</v>
      </c>
      <c r="R52" s="91">
        <v>10</v>
      </c>
    </row>
    <row r="53" spans="10:18">
      <c r="J53" s="88" t="s">
        <v>160</v>
      </c>
      <c r="K53" s="89">
        <v>23</v>
      </c>
      <c r="L53" s="89">
        <v>1</v>
      </c>
      <c r="Q53" s="90" t="s">
        <v>71</v>
      </c>
      <c r="R53" s="91">
        <v>50</v>
      </c>
    </row>
    <row r="54" spans="10:18">
      <c r="J54" s="88" t="s">
        <v>161</v>
      </c>
      <c r="K54" s="89">
        <v>22</v>
      </c>
      <c r="L54" s="89">
        <v>1</v>
      </c>
      <c r="Q54" s="90" t="s">
        <v>71</v>
      </c>
      <c r="R54" s="91">
        <v>1.5</v>
      </c>
    </row>
    <row r="55" spans="10:18">
      <c r="J55" s="88" t="s">
        <v>16</v>
      </c>
      <c r="K55" s="89">
        <v>21</v>
      </c>
      <c r="L55" s="89">
        <v>7</v>
      </c>
      <c r="Q55" s="90" t="s">
        <v>71</v>
      </c>
      <c r="R55" s="91">
        <v>17</v>
      </c>
    </row>
    <row r="56" spans="10:18">
      <c r="J56" s="88" t="s">
        <v>22</v>
      </c>
      <c r="K56" s="89">
        <v>21</v>
      </c>
      <c r="L56" s="89">
        <v>5</v>
      </c>
      <c r="Q56" s="90" t="s">
        <v>71</v>
      </c>
      <c r="R56" s="91">
        <v>20</v>
      </c>
    </row>
    <row r="57" spans="10:18">
      <c r="J57" s="88" t="s">
        <v>38</v>
      </c>
      <c r="K57" s="89">
        <v>21</v>
      </c>
      <c r="L57" s="89">
        <v>14</v>
      </c>
      <c r="Q57" s="90" t="s">
        <v>71</v>
      </c>
      <c r="R57" s="91">
        <v>1.5</v>
      </c>
    </row>
    <row r="58" spans="10:18">
      <c r="J58" s="88" t="s">
        <v>28</v>
      </c>
      <c r="K58" s="89">
        <v>20</v>
      </c>
      <c r="L58" s="89">
        <v>1</v>
      </c>
      <c r="Q58" s="90" t="s">
        <v>71</v>
      </c>
      <c r="R58" s="91">
        <v>45</v>
      </c>
    </row>
    <row r="59" spans="10:18">
      <c r="J59" s="88" t="s">
        <v>31</v>
      </c>
      <c r="K59" s="89">
        <v>20</v>
      </c>
      <c r="L59" s="89">
        <v>1</v>
      </c>
      <c r="Q59" s="90" t="s">
        <v>71</v>
      </c>
      <c r="R59" s="91">
        <v>1.5</v>
      </c>
    </row>
    <row r="60" spans="10:18">
      <c r="J60" s="88" t="s">
        <v>42</v>
      </c>
      <c r="K60" s="89">
        <v>20</v>
      </c>
      <c r="L60" s="89">
        <v>1</v>
      </c>
      <c r="Q60" s="90" t="s">
        <v>71</v>
      </c>
      <c r="R60" s="91">
        <v>1.5</v>
      </c>
    </row>
    <row r="61" spans="10:18">
      <c r="J61" s="88" t="s">
        <v>49</v>
      </c>
      <c r="K61" s="89">
        <v>20</v>
      </c>
      <c r="L61" s="89">
        <v>2</v>
      </c>
      <c r="Q61" s="90" t="s">
        <v>71</v>
      </c>
      <c r="R61" s="91">
        <v>9</v>
      </c>
    </row>
    <row r="62" spans="10:18">
      <c r="J62" s="88" t="s">
        <v>140</v>
      </c>
      <c r="K62" s="89">
        <v>20</v>
      </c>
      <c r="L62" s="89">
        <v>1</v>
      </c>
      <c r="Q62" s="90" t="s">
        <v>71</v>
      </c>
      <c r="R62" s="91">
        <v>5</v>
      </c>
    </row>
    <row r="63" spans="10:18">
      <c r="J63" s="88" t="s">
        <v>47</v>
      </c>
      <c r="K63" s="89">
        <v>18</v>
      </c>
      <c r="L63" s="89">
        <v>6</v>
      </c>
      <c r="Q63" s="90" t="s">
        <v>71</v>
      </c>
      <c r="R63" s="91">
        <v>24</v>
      </c>
    </row>
    <row r="64" spans="10:18">
      <c r="J64" s="88" t="s">
        <v>11</v>
      </c>
      <c r="K64" s="89">
        <v>16</v>
      </c>
      <c r="L64" s="89">
        <v>16</v>
      </c>
      <c r="Q64" s="90" t="s">
        <v>71</v>
      </c>
      <c r="R64" s="91">
        <v>2.5</v>
      </c>
    </row>
    <row r="65" spans="10:18">
      <c r="J65" s="88" t="s">
        <v>142</v>
      </c>
      <c r="K65" s="89">
        <v>16</v>
      </c>
      <c r="L65" s="89">
        <v>2</v>
      </c>
      <c r="Q65" s="90" t="s">
        <v>71</v>
      </c>
      <c r="R65" s="91">
        <v>1.5</v>
      </c>
    </row>
    <row r="66" spans="10:18">
      <c r="J66" s="88" t="s">
        <v>50</v>
      </c>
      <c r="K66" s="89">
        <v>16</v>
      </c>
      <c r="L66" s="89">
        <v>2</v>
      </c>
      <c r="Q66" s="90" t="s">
        <v>71</v>
      </c>
      <c r="R66" s="91">
        <v>3.5</v>
      </c>
    </row>
    <row r="67" spans="10:18">
      <c r="J67" s="88" t="s">
        <v>162</v>
      </c>
      <c r="K67" s="89">
        <v>15</v>
      </c>
      <c r="L67" s="89">
        <v>1</v>
      </c>
      <c r="Q67" s="90" t="s">
        <v>71</v>
      </c>
      <c r="R67" s="91">
        <v>8</v>
      </c>
    </row>
    <row r="68" spans="10:18">
      <c r="J68" s="88" t="s">
        <v>163</v>
      </c>
      <c r="K68" s="89">
        <v>10.5</v>
      </c>
      <c r="L68" s="89">
        <v>3</v>
      </c>
      <c r="Q68" s="90" t="s">
        <v>71</v>
      </c>
      <c r="R68" s="91">
        <v>6</v>
      </c>
    </row>
    <row r="69" spans="10:18">
      <c r="J69" s="88" t="s">
        <v>164</v>
      </c>
      <c r="K69" s="89">
        <v>9</v>
      </c>
      <c r="L69" s="89">
        <v>3</v>
      </c>
      <c r="Q69" s="90" t="s">
        <v>71</v>
      </c>
      <c r="R69" s="91">
        <v>6.5</v>
      </c>
    </row>
    <row r="70" spans="10:18">
      <c r="J70" s="88" t="s">
        <v>165</v>
      </c>
      <c r="K70" s="89">
        <v>6</v>
      </c>
      <c r="L70" s="89">
        <v>2</v>
      </c>
      <c r="Q70" s="90" t="s">
        <v>72</v>
      </c>
      <c r="R70" s="91">
        <v>7</v>
      </c>
    </row>
    <row r="71" spans="10:18">
      <c r="J71" s="88" t="s">
        <v>35</v>
      </c>
      <c r="K71" s="89">
        <v>5</v>
      </c>
      <c r="L71" s="89">
        <v>3</v>
      </c>
      <c r="Q71" s="90" t="s">
        <v>72</v>
      </c>
      <c r="R71" s="91">
        <v>27</v>
      </c>
    </row>
    <row r="72" spans="10:18">
      <c r="J72" s="88" t="s">
        <v>166</v>
      </c>
      <c r="K72" s="89">
        <v>3</v>
      </c>
      <c r="L72" s="89">
        <v>1</v>
      </c>
      <c r="Q72" s="90" t="s">
        <v>72</v>
      </c>
      <c r="R72" s="91">
        <v>7</v>
      </c>
    </row>
    <row r="73" spans="10:18">
      <c r="J73" s="88" t="s">
        <v>167</v>
      </c>
      <c r="K73" s="89">
        <v>3</v>
      </c>
      <c r="L73" s="89">
        <v>1</v>
      </c>
      <c r="Q73" s="90" t="s">
        <v>72</v>
      </c>
      <c r="R73" s="91">
        <v>2.5</v>
      </c>
    </row>
    <row r="74" spans="10:18">
      <c r="Q74" s="90" t="s">
        <v>72</v>
      </c>
      <c r="R74" s="91">
        <v>23</v>
      </c>
    </row>
    <row r="75" spans="10:18">
      <c r="Q75" s="90" t="s">
        <v>72</v>
      </c>
      <c r="R75" s="91">
        <v>18</v>
      </c>
    </row>
    <row r="76" spans="10:18">
      <c r="Q76" s="90" t="s">
        <v>72</v>
      </c>
      <c r="R76" s="91">
        <v>5</v>
      </c>
    </row>
    <row r="77" spans="10:18">
      <c r="Q77" s="90" t="s">
        <v>72</v>
      </c>
      <c r="R77" s="91">
        <v>21</v>
      </c>
    </row>
    <row r="78" spans="10:18">
      <c r="Q78" s="90" t="s">
        <v>72</v>
      </c>
      <c r="R78" s="91">
        <v>11.5</v>
      </c>
    </row>
    <row r="79" spans="10:18">
      <c r="Q79" s="90" t="s">
        <v>72</v>
      </c>
      <c r="R79" s="91">
        <v>9</v>
      </c>
    </row>
    <row r="80" spans="10:18">
      <c r="Q80" s="90" t="s">
        <v>72</v>
      </c>
      <c r="R80" s="91">
        <v>1</v>
      </c>
    </row>
    <row r="81" spans="17:18">
      <c r="Q81" s="90" t="s">
        <v>72</v>
      </c>
      <c r="R81" s="91">
        <v>15</v>
      </c>
    </row>
    <row r="82" spans="17:18">
      <c r="Q82" s="90" t="s">
        <v>72</v>
      </c>
      <c r="R82" s="91">
        <v>23</v>
      </c>
    </row>
    <row r="83" spans="17:18">
      <c r="Q83" s="90" t="s">
        <v>72</v>
      </c>
      <c r="R83" s="91">
        <v>3</v>
      </c>
    </row>
    <row r="84" spans="17:18">
      <c r="Q84" s="90" t="s">
        <v>72</v>
      </c>
      <c r="R84" s="91">
        <v>10.5</v>
      </c>
    </row>
    <row r="85" spans="17:18">
      <c r="Q85" s="90" t="s">
        <v>72</v>
      </c>
      <c r="R85" s="91">
        <v>26</v>
      </c>
    </row>
    <row r="86" spans="17:18">
      <c r="Q86" s="90" t="s">
        <v>72</v>
      </c>
      <c r="R86" s="91">
        <v>13.5</v>
      </c>
    </row>
    <row r="87" spans="17:18">
      <c r="Q87" s="90" t="s">
        <v>72</v>
      </c>
      <c r="R87" s="91">
        <v>7.5</v>
      </c>
    </row>
    <row r="88" spans="17:18">
      <c r="Q88" s="90" t="s">
        <v>72</v>
      </c>
      <c r="R88" s="91">
        <v>3.5</v>
      </c>
    </row>
    <row r="89" spans="17:18">
      <c r="Q89" s="90" t="s">
        <v>72</v>
      </c>
      <c r="R89" s="91">
        <v>32</v>
      </c>
    </row>
    <row r="90" spans="17:18">
      <c r="Q90" s="90" t="s">
        <v>72</v>
      </c>
      <c r="R90" s="91">
        <v>11.5</v>
      </c>
    </row>
    <row r="91" spans="17:18">
      <c r="Q91" s="90" t="s">
        <v>72</v>
      </c>
      <c r="R91" s="91">
        <v>6</v>
      </c>
    </row>
    <row r="92" spans="17:18">
      <c r="Q92" s="90" t="s">
        <v>72</v>
      </c>
      <c r="R92" s="91">
        <v>10.5</v>
      </c>
    </row>
    <row r="93" spans="17:18">
      <c r="Q93" s="90" t="s">
        <v>72</v>
      </c>
      <c r="R93" s="91">
        <v>6</v>
      </c>
    </row>
    <row r="94" spans="17:18">
      <c r="Q94" s="90" t="s">
        <v>72</v>
      </c>
      <c r="R94" s="91">
        <v>3</v>
      </c>
    </row>
    <row r="95" spans="17:18">
      <c r="Q95" s="90" t="s">
        <v>72</v>
      </c>
      <c r="R95" s="91">
        <v>1.5</v>
      </c>
    </row>
    <row r="96" spans="17:18">
      <c r="Q96" s="90" t="s">
        <v>72</v>
      </c>
      <c r="R96" s="91">
        <v>2.5</v>
      </c>
    </row>
    <row r="97" spans="17:18">
      <c r="Q97" s="90" t="s">
        <v>72</v>
      </c>
      <c r="R97" s="91">
        <v>1.5</v>
      </c>
    </row>
    <row r="98" spans="17:18">
      <c r="Q98" s="90" t="s">
        <v>72</v>
      </c>
      <c r="R98" s="91">
        <v>1.5</v>
      </c>
    </row>
    <row r="99" spans="17:18">
      <c r="Q99" s="90" t="s">
        <v>72</v>
      </c>
      <c r="R99" s="91">
        <v>6</v>
      </c>
    </row>
    <row r="100" spans="17:18">
      <c r="Q100" s="90" t="s">
        <v>72</v>
      </c>
      <c r="R100" s="91">
        <v>31.5</v>
      </c>
    </row>
    <row r="101" spans="17:18">
      <c r="Q101" s="90" t="s">
        <v>72</v>
      </c>
      <c r="R101" s="91">
        <v>18</v>
      </c>
    </row>
    <row r="102" spans="17:18">
      <c r="Q102" s="90" t="s">
        <v>72</v>
      </c>
      <c r="R102" s="91">
        <v>12</v>
      </c>
    </row>
    <row r="103" spans="17:18">
      <c r="Q103" s="90" t="s">
        <v>72</v>
      </c>
      <c r="R103" s="91">
        <v>23</v>
      </c>
    </row>
    <row r="104" spans="17:18">
      <c r="Q104" s="90" t="s">
        <v>72</v>
      </c>
      <c r="R104" s="91">
        <v>20</v>
      </c>
    </row>
    <row r="105" spans="17:18">
      <c r="Q105" s="90" t="s">
        <v>72</v>
      </c>
      <c r="R105" s="91">
        <v>29.5</v>
      </c>
    </row>
    <row r="106" spans="17:18">
      <c r="Q106" s="90" t="s">
        <v>72</v>
      </c>
      <c r="R106" s="91">
        <v>21</v>
      </c>
    </row>
    <row r="107" spans="17:18">
      <c r="Q107" s="90" t="s">
        <v>72</v>
      </c>
      <c r="R107" s="91">
        <v>4.5</v>
      </c>
    </row>
    <row r="108" spans="17:18">
      <c r="Q108" s="90" t="s">
        <v>72</v>
      </c>
      <c r="R108" s="91">
        <v>3</v>
      </c>
    </row>
    <row r="109" spans="17:18">
      <c r="Q109" s="90" t="s">
        <v>72</v>
      </c>
      <c r="R109" s="91">
        <v>28</v>
      </c>
    </row>
    <row r="110" spans="17:18">
      <c r="Q110" s="90" t="s">
        <v>72</v>
      </c>
      <c r="R110" s="91">
        <v>12</v>
      </c>
    </row>
    <row r="111" spans="17:18">
      <c r="Q111" s="90" t="s">
        <v>72</v>
      </c>
      <c r="R111" s="91">
        <v>17</v>
      </c>
    </row>
    <row r="112" spans="17:18">
      <c r="Q112" s="90" t="s">
        <v>72</v>
      </c>
      <c r="R112" s="91">
        <v>9</v>
      </c>
    </row>
    <row r="113" spans="17:18">
      <c r="Q113" s="90" t="s">
        <v>72</v>
      </c>
      <c r="R113" s="91">
        <v>3</v>
      </c>
    </row>
    <row r="114" spans="17:18">
      <c r="Q114" s="90" t="s">
        <v>73</v>
      </c>
      <c r="R114" s="91">
        <v>11</v>
      </c>
    </row>
    <row r="115" spans="17:18">
      <c r="Q115" s="90" t="s">
        <v>73</v>
      </c>
      <c r="R115" s="91">
        <v>6</v>
      </c>
    </row>
    <row r="116" spans="17:18">
      <c r="Q116" s="90" t="s">
        <v>73</v>
      </c>
      <c r="R116" s="91">
        <v>12</v>
      </c>
    </row>
    <row r="117" spans="17:18">
      <c r="Q117" s="90" t="s">
        <v>73</v>
      </c>
      <c r="R117" s="91">
        <v>32</v>
      </c>
    </row>
    <row r="118" spans="17:18">
      <c r="Q118" s="90" t="s">
        <v>73</v>
      </c>
      <c r="R118" s="91">
        <v>3</v>
      </c>
    </row>
    <row r="119" spans="17:18">
      <c r="Q119" s="90" t="s">
        <v>73</v>
      </c>
      <c r="R119" s="91">
        <v>66</v>
      </c>
    </row>
    <row r="120" spans="17:18">
      <c r="Q120" s="90" t="s">
        <v>73</v>
      </c>
      <c r="R120" s="91">
        <v>34</v>
      </c>
    </row>
    <row r="121" spans="17:18">
      <c r="Q121" s="90" t="s">
        <v>73</v>
      </c>
      <c r="R121" s="91">
        <v>28</v>
      </c>
    </row>
    <row r="122" spans="17:18">
      <c r="Q122" s="90" t="s">
        <v>73</v>
      </c>
      <c r="R122" s="91">
        <v>6.5</v>
      </c>
    </row>
    <row r="123" spans="17:18">
      <c r="Q123" s="90" t="s">
        <v>73</v>
      </c>
      <c r="R123" s="91">
        <v>3</v>
      </c>
    </row>
    <row r="124" spans="17:18">
      <c r="Q124" s="90" t="s">
        <v>73</v>
      </c>
      <c r="R124" s="91">
        <v>29</v>
      </c>
    </row>
    <row r="125" spans="17:18">
      <c r="Q125" s="90" t="s">
        <v>73</v>
      </c>
      <c r="R125" s="91">
        <v>9</v>
      </c>
    </row>
    <row r="126" spans="17:18">
      <c r="Q126" s="90" t="s">
        <v>73</v>
      </c>
      <c r="R126" s="91">
        <v>4.5</v>
      </c>
    </row>
    <row r="127" spans="17:18">
      <c r="Q127" s="90" t="s">
        <v>73</v>
      </c>
      <c r="R127" s="91">
        <v>6</v>
      </c>
    </row>
    <row r="128" spans="17:18">
      <c r="Q128" s="90" t="s">
        <v>73</v>
      </c>
      <c r="R128" s="91">
        <v>5.5</v>
      </c>
    </row>
    <row r="129" spans="17:18">
      <c r="Q129" s="90" t="s">
        <v>73</v>
      </c>
      <c r="R129" s="91">
        <v>26.5</v>
      </c>
    </row>
    <row r="130" spans="17:18">
      <c r="Q130" s="90" t="s">
        <v>73</v>
      </c>
      <c r="R130" s="91">
        <v>13.5</v>
      </c>
    </row>
    <row r="131" spans="17:18">
      <c r="Q131" s="90" t="s">
        <v>73</v>
      </c>
      <c r="R131" s="91">
        <v>10.5</v>
      </c>
    </row>
    <row r="132" spans="17:18">
      <c r="Q132" s="90" t="s">
        <v>73</v>
      </c>
      <c r="R132" s="91">
        <v>40</v>
      </c>
    </row>
    <row r="133" spans="17:18">
      <c r="Q133" s="90" t="s">
        <v>73</v>
      </c>
      <c r="R133" s="91">
        <v>37</v>
      </c>
    </row>
    <row r="134" spans="17:18">
      <c r="Q134" s="90" t="s">
        <v>73</v>
      </c>
      <c r="R134" s="91">
        <v>2.5</v>
      </c>
    </row>
    <row r="135" spans="17:18">
      <c r="Q135" s="90" t="s">
        <v>73</v>
      </c>
      <c r="R135" s="91">
        <v>5</v>
      </c>
    </row>
    <row r="136" spans="17:18">
      <c r="Q136" s="90" t="s">
        <v>73</v>
      </c>
      <c r="R136" s="91">
        <v>10.5</v>
      </c>
    </row>
    <row r="137" spans="17:18">
      <c r="Q137" s="90" t="s">
        <v>73</v>
      </c>
      <c r="R137" s="91">
        <v>28</v>
      </c>
    </row>
    <row r="138" spans="17:18">
      <c r="Q138" s="90" t="s">
        <v>73</v>
      </c>
      <c r="R138" s="91">
        <v>21</v>
      </c>
    </row>
    <row r="139" spans="17:18">
      <c r="Q139" s="90" t="s">
        <v>73</v>
      </c>
      <c r="R139" s="91">
        <v>21</v>
      </c>
    </row>
    <row r="140" spans="17:18">
      <c r="Q140" s="90" t="s">
        <v>73</v>
      </c>
      <c r="R140" s="91">
        <v>24.5</v>
      </c>
    </row>
    <row r="141" spans="17:18">
      <c r="Q141" s="90" t="s">
        <v>73</v>
      </c>
      <c r="R141" s="91">
        <v>26.5</v>
      </c>
    </row>
    <row r="142" spans="17:18">
      <c r="Q142" s="90" t="s">
        <v>73</v>
      </c>
      <c r="R142" s="91">
        <v>13.5</v>
      </c>
    </row>
    <row r="143" spans="17:18">
      <c r="Q143" s="90" t="s">
        <v>73</v>
      </c>
      <c r="R143" s="91">
        <v>30</v>
      </c>
    </row>
    <row r="144" spans="17:18">
      <c r="Q144" s="90" t="s">
        <v>73</v>
      </c>
      <c r="R144" s="91">
        <v>15</v>
      </c>
    </row>
    <row r="145" spans="17:18">
      <c r="Q145" s="90" t="s">
        <v>73</v>
      </c>
      <c r="R145" s="91">
        <v>14</v>
      </c>
    </row>
    <row r="146" spans="17:18">
      <c r="Q146" s="90" t="s">
        <v>73</v>
      </c>
      <c r="R146" s="91">
        <v>1.5</v>
      </c>
    </row>
    <row r="147" spans="17:18">
      <c r="Q147" s="90" t="s">
        <v>73</v>
      </c>
      <c r="R147" s="91">
        <v>20</v>
      </c>
    </row>
    <row r="148" spans="17:18">
      <c r="Q148" s="90" t="s">
        <v>73</v>
      </c>
      <c r="R148" s="91">
        <v>26</v>
      </c>
    </row>
    <row r="149" spans="17:18">
      <c r="Q149" s="90" t="s">
        <v>73</v>
      </c>
      <c r="R149" s="91">
        <v>6</v>
      </c>
    </row>
    <row r="150" spans="17:18">
      <c r="Q150" s="90" t="s">
        <v>73</v>
      </c>
      <c r="R150" s="91">
        <v>39.5</v>
      </c>
    </row>
    <row r="151" spans="17:18">
      <c r="Q151" s="90" t="s">
        <v>73</v>
      </c>
      <c r="R151" s="91">
        <v>5</v>
      </c>
    </row>
    <row r="152" spans="17:18">
      <c r="Q152" s="90" t="s">
        <v>73</v>
      </c>
      <c r="R152" s="91">
        <v>21.5</v>
      </c>
    </row>
    <row r="153" spans="17:18">
      <c r="Q153" s="90" t="s">
        <v>73</v>
      </c>
      <c r="R153" s="91">
        <v>20</v>
      </c>
    </row>
    <row r="154" spans="17:18">
      <c r="Q154" s="90" t="s">
        <v>73</v>
      </c>
      <c r="R154" s="91">
        <v>1.5</v>
      </c>
    </row>
    <row r="155" spans="17:18">
      <c r="Q155" s="90" t="s">
        <v>73</v>
      </c>
      <c r="R155" s="91">
        <v>26</v>
      </c>
    </row>
    <row r="156" spans="17:18">
      <c r="Q156" s="90" t="s">
        <v>73</v>
      </c>
      <c r="R156" s="91">
        <v>28</v>
      </c>
    </row>
    <row r="157" spans="17:18">
      <c r="Q157" s="90" t="s">
        <v>73</v>
      </c>
      <c r="R157" s="91">
        <v>26</v>
      </c>
    </row>
    <row r="158" spans="17:18">
      <c r="Q158" s="90" t="s">
        <v>73</v>
      </c>
      <c r="R158" s="91">
        <v>3</v>
      </c>
    </row>
    <row r="159" spans="17:18">
      <c r="Q159" s="90" t="s">
        <v>73</v>
      </c>
      <c r="R159" s="91">
        <v>10</v>
      </c>
    </row>
    <row r="160" spans="17:18">
      <c r="Q160" s="90" t="s">
        <v>73</v>
      </c>
      <c r="R160" s="91">
        <v>8.5</v>
      </c>
    </row>
    <row r="161" spans="17:18">
      <c r="Q161" s="90" t="s">
        <v>73</v>
      </c>
      <c r="R161" s="91">
        <v>1.5</v>
      </c>
    </row>
    <row r="162" spans="17:18">
      <c r="Q162" s="90" t="s">
        <v>73</v>
      </c>
      <c r="R162" s="91">
        <v>12.5</v>
      </c>
    </row>
    <row r="163" spans="17:18">
      <c r="Q163" s="90" t="s">
        <v>73</v>
      </c>
      <c r="R163" s="91">
        <v>3</v>
      </c>
    </row>
    <row r="164" spans="17:18">
      <c r="Q164" s="90" t="s">
        <v>73</v>
      </c>
      <c r="R164" s="91">
        <v>29.5</v>
      </c>
    </row>
    <row r="165" spans="17:18">
      <c r="Q165" s="90" t="s">
        <v>73</v>
      </c>
      <c r="R165" s="91">
        <v>28.5</v>
      </c>
    </row>
    <row r="166" spans="17:18">
      <c r="Q166" s="90" t="s">
        <v>73</v>
      </c>
      <c r="R166" s="91">
        <v>11.5</v>
      </c>
    </row>
    <row r="167" spans="17:18">
      <c r="Q167" s="90" t="s">
        <v>73</v>
      </c>
      <c r="R167" s="91">
        <v>30</v>
      </c>
    </row>
    <row r="168" spans="17:18">
      <c r="Q168" s="90" t="s">
        <v>73</v>
      </c>
      <c r="R168" s="91">
        <v>12</v>
      </c>
    </row>
    <row r="169" spans="17:18">
      <c r="Q169" s="90" t="s">
        <v>73</v>
      </c>
      <c r="R169" s="91">
        <v>20</v>
      </c>
    </row>
    <row r="170" spans="17:18">
      <c r="Q170" s="90" t="s">
        <v>73</v>
      </c>
      <c r="R170" s="91">
        <v>20</v>
      </c>
    </row>
    <row r="171" spans="17:18">
      <c r="Q171" s="90" t="s">
        <v>73</v>
      </c>
      <c r="R171" s="91">
        <v>70</v>
      </c>
    </row>
    <row r="172" spans="17:18">
      <c r="Q172" s="90" t="s">
        <v>73</v>
      </c>
      <c r="R172" s="91">
        <v>3</v>
      </c>
    </row>
    <row r="173" spans="17:18">
      <c r="Q173" s="90" t="s">
        <v>73</v>
      </c>
      <c r="R173" s="91">
        <v>24.5</v>
      </c>
    </row>
    <row r="174" spans="17:18">
      <c r="Q174" s="90" t="s">
        <v>73</v>
      </c>
      <c r="R174" s="91">
        <v>6</v>
      </c>
    </row>
    <row r="175" spans="17:18">
      <c r="Q175" s="90" t="s">
        <v>73</v>
      </c>
      <c r="R175" s="91">
        <v>20</v>
      </c>
    </row>
    <row r="176" spans="17:18">
      <c r="Q176" s="90" t="s">
        <v>73</v>
      </c>
      <c r="R176" s="91">
        <v>8</v>
      </c>
    </row>
    <row r="177" spans="17:18">
      <c r="Q177" s="90" t="s">
        <v>73</v>
      </c>
      <c r="R177" s="91">
        <v>7.5</v>
      </c>
    </row>
    <row r="178" spans="17:18">
      <c r="Q178" s="90" t="s">
        <v>73</v>
      </c>
      <c r="R178" s="91">
        <v>10.5</v>
      </c>
    </row>
    <row r="179" spans="17:18">
      <c r="Q179" s="90" t="s">
        <v>73</v>
      </c>
      <c r="R179" s="91">
        <v>18</v>
      </c>
    </row>
    <row r="180" spans="17:18">
      <c r="Q180" s="90" t="s">
        <v>73</v>
      </c>
      <c r="R180" s="91">
        <v>3</v>
      </c>
    </row>
    <row r="181" spans="17:18">
      <c r="Q181" s="90" t="s">
        <v>73</v>
      </c>
      <c r="R181" s="91">
        <v>11</v>
      </c>
    </row>
    <row r="182" spans="17:18">
      <c r="Q182" s="90" t="s">
        <v>73</v>
      </c>
      <c r="R182" s="91">
        <v>4.5</v>
      </c>
    </row>
    <row r="183" spans="17:18">
      <c r="Q183" s="90" t="s">
        <v>73</v>
      </c>
      <c r="R183" s="91">
        <v>4.5</v>
      </c>
    </row>
    <row r="184" spans="17:18">
      <c r="Q184" s="90" t="s">
        <v>73</v>
      </c>
      <c r="R184" s="91">
        <v>1.5</v>
      </c>
    </row>
    <row r="185" spans="17:18">
      <c r="Q185" s="90" t="s">
        <v>73</v>
      </c>
      <c r="R185" s="91">
        <v>22</v>
      </c>
    </row>
    <row r="186" spans="17:18">
      <c r="Q186" s="90" t="s">
        <v>73</v>
      </c>
      <c r="R186" s="91">
        <v>15</v>
      </c>
    </row>
    <row r="187" spans="17:18">
      <c r="Q187" s="90" t="s">
        <v>73</v>
      </c>
      <c r="R187" s="91">
        <v>1.5</v>
      </c>
    </row>
    <row r="188" spans="17:18">
      <c r="Q188" s="90" t="s">
        <v>73</v>
      </c>
      <c r="R188" s="91">
        <v>9</v>
      </c>
    </row>
    <row r="189" spans="17:18">
      <c r="Q189" s="90" t="s">
        <v>73</v>
      </c>
      <c r="R189" s="91">
        <v>29</v>
      </c>
    </row>
    <row r="190" spans="17:18">
      <c r="Q190" s="90" t="s">
        <v>73</v>
      </c>
      <c r="R190" s="91">
        <v>14</v>
      </c>
    </row>
    <row r="191" spans="17:18">
      <c r="Q191" s="90" t="s">
        <v>74</v>
      </c>
      <c r="R191" s="91">
        <v>58.5</v>
      </c>
    </row>
    <row r="192" spans="17:18">
      <c r="Q192" s="90" t="s">
        <v>74</v>
      </c>
      <c r="R192" s="91">
        <v>4.5</v>
      </c>
    </row>
    <row r="193" spans="17:18">
      <c r="Q193" s="90" t="s">
        <v>74</v>
      </c>
      <c r="R193" s="91">
        <v>23.5</v>
      </c>
    </row>
    <row r="194" spans="17:18">
      <c r="Q194" s="90" t="s">
        <v>74</v>
      </c>
      <c r="R194" s="91">
        <v>11</v>
      </c>
    </row>
    <row r="195" spans="17:18">
      <c r="Q195" s="90" t="s">
        <v>74</v>
      </c>
      <c r="R195" s="91">
        <v>2.5</v>
      </c>
    </row>
    <row r="196" spans="17:18">
      <c r="Q196" s="90" t="s">
        <v>74</v>
      </c>
      <c r="R196" s="91">
        <v>20</v>
      </c>
    </row>
    <row r="197" spans="17:18">
      <c r="Q197" s="90" t="s">
        <v>74</v>
      </c>
      <c r="R197" s="91">
        <v>1.5</v>
      </c>
    </row>
    <row r="198" spans="17:18">
      <c r="Q198" s="90" t="s">
        <v>74</v>
      </c>
      <c r="R198" s="91">
        <v>23</v>
      </c>
    </row>
    <row r="199" spans="17:18">
      <c r="Q199" s="90" t="s">
        <v>74</v>
      </c>
      <c r="R199" s="91">
        <v>24.5</v>
      </c>
    </row>
    <row r="200" spans="17:18">
      <c r="Q200" s="90" t="s">
        <v>74</v>
      </c>
      <c r="R200" s="91">
        <v>11</v>
      </c>
    </row>
    <row r="201" spans="17:18">
      <c r="Q201" s="90" t="s">
        <v>74</v>
      </c>
      <c r="R201" s="91">
        <v>12</v>
      </c>
    </row>
    <row r="202" spans="17:18">
      <c r="Q202" s="90" t="s">
        <v>74</v>
      </c>
      <c r="R202" s="91">
        <v>22.5</v>
      </c>
    </row>
    <row r="203" spans="17:18">
      <c r="Q203" s="90" t="s">
        <v>74</v>
      </c>
      <c r="R203" s="91">
        <v>3</v>
      </c>
    </row>
    <row r="204" spans="17:18">
      <c r="Q204" s="90" t="s">
        <v>74</v>
      </c>
      <c r="R204" s="91">
        <v>23.5</v>
      </c>
    </row>
    <row r="205" spans="17:18">
      <c r="Q205" s="90" t="s">
        <v>74</v>
      </c>
      <c r="R205" s="91">
        <v>21.5</v>
      </c>
    </row>
    <row r="206" spans="17:18">
      <c r="Q206" s="90" t="s">
        <v>74</v>
      </c>
      <c r="R206" s="91">
        <v>41</v>
      </c>
    </row>
    <row r="207" spans="17:18">
      <c r="Q207" s="90" t="s">
        <v>74</v>
      </c>
      <c r="R207" s="91">
        <v>6</v>
      </c>
    </row>
    <row r="208" spans="17:18">
      <c r="Q208" s="90" t="s">
        <v>74</v>
      </c>
      <c r="R208" s="91">
        <v>7.5</v>
      </c>
    </row>
    <row r="209" spans="17:18">
      <c r="Q209" s="90" t="s">
        <v>74</v>
      </c>
      <c r="R209" s="91">
        <v>25</v>
      </c>
    </row>
    <row r="210" spans="17:18">
      <c r="Q210" s="90" t="s">
        <v>74</v>
      </c>
      <c r="R210" s="91">
        <v>26.5</v>
      </c>
    </row>
    <row r="211" spans="17:18">
      <c r="Q211" s="90" t="s">
        <v>74</v>
      </c>
      <c r="R211" s="91">
        <v>35.5</v>
      </c>
    </row>
    <row r="212" spans="17:18">
      <c r="Q212" s="90" t="s">
        <v>74</v>
      </c>
      <c r="R212" s="91">
        <v>28</v>
      </c>
    </row>
    <row r="213" spans="17:18">
      <c r="Q213" s="90" t="s">
        <v>74</v>
      </c>
      <c r="R213" s="91">
        <v>20</v>
      </c>
    </row>
    <row r="214" spans="17:18">
      <c r="Q214" s="90" t="s">
        <v>74</v>
      </c>
      <c r="R214" s="91">
        <v>23.5</v>
      </c>
    </row>
    <row r="215" spans="17:18">
      <c r="Q215" s="90" t="s">
        <v>74</v>
      </c>
      <c r="R215" s="91">
        <v>25.5</v>
      </c>
    </row>
    <row r="216" spans="17:18">
      <c r="Q216" s="90" t="s">
        <v>74</v>
      </c>
      <c r="R216" s="91">
        <v>7.5</v>
      </c>
    </row>
    <row r="217" spans="17:18">
      <c r="Q217" s="90" t="s">
        <v>74</v>
      </c>
      <c r="R217" s="91">
        <v>28</v>
      </c>
    </row>
    <row r="218" spans="17:18">
      <c r="Q218" s="90" t="s">
        <v>74</v>
      </c>
      <c r="R218" s="91">
        <v>32</v>
      </c>
    </row>
    <row r="219" spans="17:18">
      <c r="Q219" s="90" t="s">
        <v>74</v>
      </c>
      <c r="R219" s="91">
        <v>4</v>
      </c>
    </row>
    <row r="220" spans="17:18">
      <c r="Q220" s="90" t="s">
        <v>74</v>
      </c>
      <c r="R220" s="91">
        <v>6</v>
      </c>
    </row>
    <row r="221" spans="17:18">
      <c r="Q221" s="90" t="s">
        <v>74</v>
      </c>
      <c r="R221" s="91">
        <v>1.5</v>
      </c>
    </row>
    <row r="222" spans="17:18">
      <c r="Q222" s="90" t="s">
        <v>74</v>
      </c>
      <c r="R222" s="91">
        <v>9</v>
      </c>
    </row>
    <row r="223" spans="17:18">
      <c r="Q223" s="90" t="s">
        <v>74</v>
      </c>
      <c r="R223" s="91">
        <v>6</v>
      </c>
    </row>
    <row r="224" spans="17:18">
      <c r="Q224" s="90" t="s">
        <v>74</v>
      </c>
      <c r="R224" s="91">
        <v>60</v>
      </c>
    </row>
    <row r="225" spans="17:18">
      <c r="Q225" s="90" t="s">
        <v>74</v>
      </c>
      <c r="R225" s="91">
        <v>29.5</v>
      </c>
    </row>
    <row r="226" spans="17:18">
      <c r="Q226" s="90" t="s">
        <v>74</v>
      </c>
      <c r="R226" s="91">
        <v>23</v>
      </c>
    </row>
    <row r="227" spans="17:18">
      <c r="Q227" s="90" t="s">
        <v>74</v>
      </c>
      <c r="R227" s="91">
        <v>35</v>
      </c>
    </row>
    <row r="228" spans="17:18">
      <c r="Q228" s="90" t="s">
        <v>74</v>
      </c>
      <c r="R228" s="91">
        <v>6</v>
      </c>
    </row>
    <row r="229" spans="17:18">
      <c r="Q229" s="90" t="s">
        <v>74</v>
      </c>
      <c r="R229" s="91">
        <v>6</v>
      </c>
    </row>
    <row r="230" spans="17:18">
      <c r="Q230" s="90" t="s">
        <v>74</v>
      </c>
      <c r="R230" s="91">
        <v>10.5</v>
      </c>
    </row>
    <row r="231" spans="17:18">
      <c r="Q231" s="90" t="s">
        <v>74</v>
      </c>
      <c r="R231" s="91">
        <v>31</v>
      </c>
    </row>
    <row r="232" spans="17:18">
      <c r="Q232" s="90" t="s">
        <v>74</v>
      </c>
      <c r="R232" s="91">
        <v>20</v>
      </c>
    </row>
    <row r="233" spans="17:18">
      <c r="Q233" s="90" t="s">
        <v>74</v>
      </c>
      <c r="R233" s="91">
        <v>24.5</v>
      </c>
    </row>
    <row r="234" spans="17:18">
      <c r="Q234" s="90" t="s">
        <v>74</v>
      </c>
      <c r="R234" s="91">
        <v>23</v>
      </c>
    </row>
    <row r="235" spans="17:18">
      <c r="Q235" s="90" t="s">
        <v>74</v>
      </c>
      <c r="R235" s="91">
        <v>3</v>
      </c>
    </row>
    <row r="236" spans="17:18">
      <c r="Q236" s="90" t="s">
        <v>74</v>
      </c>
      <c r="R236" s="91">
        <v>3</v>
      </c>
    </row>
    <row r="237" spans="17:18">
      <c r="Q237" s="90" t="s">
        <v>74</v>
      </c>
      <c r="R237" s="91">
        <v>15.5</v>
      </c>
    </row>
    <row r="238" spans="17:18">
      <c r="Q238" s="90" t="s">
        <v>74</v>
      </c>
      <c r="R238" s="91">
        <v>9.5</v>
      </c>
    </row>
    <row r="239" spans="17:18">
      <c r="Q239" s="90" t="s">
        <v>74</v>
      </c>
      <c r="R239" s="91">
        <v>20</v>
      </c>
    </row>
    <row r="240" spans="17:18">
      <c r="Q240" s="90" t="s">
        <v>74</v>
      </c>
      <c r="R240" s="91">
        <v>5</v>
      </c>
    </row>
    <row r="241" spans="17:18">
      <c r="Q241" s="90" t="s">
        <v>74</v>
      </c>
      <c r="R241" s="91">
        <v>23</v>
      </c>
    </row>
    <row r="242" spans="17:18">
      <c r="Q242" s="90" t="s">
        <v>74</v>
      </c>
      <c r="R242" s="91">
        <v>10.5</v>
      </c>
    </row>
    <row r="243" spans="17:18">
      <c r="Q243" s="90" t="s">
        <v>74</v>
      </c>
      <c r="R243" s="91">
        <v>24</v>
      </c>
    </row>
    <row r="244" spans="17:18">
      <c r="Q244" s="90" t="s">
        <v>74</v>
      </c>
      <c r="R244" s="91">
        <v>1.5</v>
      </c>
    </row>
    <row r="245" spans="17:18">
      <c r="Q245" s="90" t="s">
        <v>74</v>
      </c>
      <c r="R245" s="91">
        <v>6</v>
      </c>
    </row>
    <row r="246" spans="17:18">
      <c r="Q246" s="90" t="s">
        <v>74</v>
      </c>
      <c r="R246" s="91">
        <v>6</v>
      </c>
    </row>
    <row r="247" spans="17:18">
      <c r="Q247" s="90" t="s">
        <v>74</v>
      </c>
      <c r="R247" s="91">
        <v>3</v>
      </c>
    </row>
    <row r="248" spans="17:18">
      <c r="Q248" s="90" t="s">
        <v>74</v>
      </c>
      <c r="R248" s="91">
        <v>8</v>
      </c>
    </row>
    <row r="249" spans="17:18">
      <c r="Q249" s="90" t="s">
        <v>74</v>
      </c>
      <c r="R249" s="91">
        <v>21.5</v>
      </c>
    </row>
    <row r="250" spans="17:18">
      <c r="Q250" s="90" t="s">
        <v>74</v>
      </c>
      <c r="R250" s="91">
        <v>12</v>
      </c>
    </row>
    <row r="251" spans="17:18">
      <c r="Q251" s="90" t="s">
        <v>74</v>
      </c>
      <c r="R251" s="91">
        <v>6</v>
      </c>
    </row>
    <row r="252" spans="17:18">
      <c r="Q252" s="90" t="s">
        <v>74</v>
      </c>
      <c r="R252" s="91">
        <v>12</v>
      </c>
    </row>
    <row r="253" spans="17:18">
      <c r="Q253" s="90" t="s">
        <v>74</v>
      </c>
      <c r="R253" s="91">
        <v>2</v>
      </c>
    </row>
    <row r="254" spans="17:18">
      <c r="Q254" s="90" t="s">
        <v>74</v>
      </c>
      <c r="R254" s="91">
        <v>13.5</v>
      </c>
    </row>
    <row r="255" spans="17:18">
      <c r="Q255" s="90" t="s">
        <v>74</v>
      </c>
      <c r="R255" s="91">
        <v>7.5</v>
      </c>
    </row>
    <row r="256" spans="17:18">
      <c r="Q256" s="90" t="s">
        <v>74</v>
      </c>
      <c r="R256" s="91">
        <v>30.5</v>
      </c>
    </row>
    <row r="257" spans="17:18">
      <c r="Q257" s="90" t="s">
        <v>74</v>
      </c>
      <c r="R257" s="91">
        <v>23</v>
      </c>
    </row>
    <row r="258" spans="17:18">
      <c r="Q258" s="90" t="s">
        <v>74</v>
      </c>
      <c r="R258" s="91">
        <v>6</v>
      </c>
    </row>
    <row r="259" spans="17:18">
      <c r="Q259" s="90" t="s">
        <v>74</v>
      </c>
      <c r="R259" s="91">
        <v>3</v>
      </c>
    </row>
    <row r="260" spans="17:18">
      <c r="Q260" s="90" t="s">
        <v>74</v>
      </c>
      <c r="R260" s="91">
        <v>46</v>
      </c>
    </row>
    <row r="261" spans="17:18">
      <c r="Q261" s="90" t="s">
        <v>74</v>
      </c>
      <c r="R261" s="91">
        <v>4.5</v>
      </c>
    </row>
    <row r="262" spans="17:18">
      <c r="Q262" s="90" t="s">
        <v>74</v>
      </c>
      <c r="R262" s="91">
        <v>7.5</v>
      </c>
    </row>
    <row r="263" spans="17:18">
      <c r="Q263" s="90" t="s">
        <v>74</v>
      </c>
      <c r="R263" s="91">
        <v>3</v>
      </c>
    </row>
    <row r="264" spans="17:18">
      <c r="Q264" s="90" t="s">
        <v>74</v>
      </c>
      <c r="R264" s="91">
        <v>27.5</v>
      </c>
    </row>
    <row r="265" spans="17:18">
      <c r="Q265" s="90" t="s">
        <v>74</v>
      </c>
      <c r="R265" s="91">
        <v>38.5</v>
      </c>
    </row>
    <row r="266" spans="17:18">
      <c r="Q266" s="90" t="s">
        <v>74</v>
      </c>
      <c r="R266" s="91">
        <v>3</v>
      </c>
    </row>
    <row r="267" spans="17:18">
      <c r="Q267" s="90" t="s">
        <v>74</v>
      </c>
      <c r="R267" s="91">
        <v>4</v>
      </c>
    </row>
    <row r="268" spans="17:18">
      <c r="Q268" s="90" t="s">
        <v>74</v>
      </c>
      <c r="R268" s="91">
        <v>6</v>
      </c>
    </row>
    <row r="269" spans="17:18">
      <c r="Q269" s="90" t="s">
        <v>74</v>
      </c>
      <c r="R269" s="91">
        <v>20</v>
      </c>
    </row>
    <row r="270" spans="17:18">
      <c r="Q270" s="90" t="s">
        <v>74</v>
      </c>
      <c r="R270" s="91">
        <v>33.5</v>
      </c>
    </row>
    <row r="271" spans="17:18">
      <c r="Q271" s="90" t="s">
        <v>74</v>
      </c>
      <c r="R271" s="91">
        <v>9</v>
      </c>
    </row>
    <row r="272" spans="17:18">
      <c r="Q272" s="90" t="s">
        <v>74</v>
      </c>
      <c r="R272" s="91">
        <v>34</v>
      </c>
    </row>
    <row r="273" spans="17:18">
      <c r="Q273" s="90" t="s">
        <v>74</v>
      </c>
      <c r="R273" s="91">
        <v>25</v>
      </c>
    </row>
    <row r="274" spans="17:18">
      <c r="Q274" s="90" t="s">
        <v>74</v>
      </c>
      <c r="R274" s="91">
        <v>20</v>
      </c>
    </row>
    <row r="275" spans="17:18">
      <c r="Q275" s="90" t="s">
        <v>74</v>
      </c>
      <c r="R275" s="91">
        <v>40.5</v>
      </c>
    </row>
    <row r="276" spans="17:18">
      <c r="Q276" s="90" t="s">
        <v>74</v>
      </c>
      <c r="R276" s="91">
        <v>4.5</v>
      </c>
    </row>
    <row r="277" spans="17:18">
      <c r="Q277" s="90" t="s">
        <v>74</v>
      </c>
      <c r="R277" s="91">
        <v>16.5</v>
      </c>
    </row>
    <row r="278" spans="17:18">
      <c r="Q278" s="90" t="s">
        <v>74</v>
      </c>
      <c r="R278" s="91">
        <v>6</v>
      </c>
    </row>
    <row r="279" spans="17:18">
      <c r="Q279" s="90" t="s">
        <v>74</v>
      </c>
      <c r="R279" s="91">
        <v>28</v>
      </c>
    </row>
    <row r="280" spans="17:18">
      <c r="Q280" s="90" t="s">
        <v>74</v>
      </c>
      <c r="R280" s="91">
        <v>3</v>
      </c>
    </row>
    <row r="281" spans="17:18">
      <c r="Q281" s="90" t="s">
        <v>74</v>
      </c>
      <c r="R281" s="91">
        <v>10.5</v>
      </c>
    </row>
    <row r="282" spans="17:18">
      <c r="Q282" s="90" t="s">
        <v>74</v>
      </c>
      <c r="R282" s="91">
        <v>3</v>
      </c>
    </row>
    <row r="283" spans="17:18">
      <c r="Q283" s="90" t="s">
        <v>74</v>
      </c>
      <c r="R283" s="91">
        <v>26.5</v>
      </c>
    </row>
    <row r="284" spans="17:18">
      <c r="Q284" s="90" t="s">
        <v>74</v>
      </c>
      <c r="R284" s="91">
        <v>20</v>
      </c>
    </row>
    <row r="285" spans="17:18">
      <c r="Q285" s="90" t="s">
        <v>74</v>
      </c>
      <c r="R285" s="91">
        <v>1.5</v>
      </c>
    </row>
    <row r="286" spans="17:18">
      <c r="Q286" s="90" t="s">
        <v>74</v>
      </c>
      <c r="R286" s="91">
        <v>1.5</v>
      </c>
    </row>
    <row r="287" spans="17:18">
      <c r="Q287" s="90" t="s">
        <v>75</v>
      </c>
      <c r="R287" s="91">
        <v>20</v>
      </c>
    </row>
    <row r="288" spans="17:18">
      <c r="Q288" s="90" t="s">
        <v>75</v>
      </c>
      <c r="R288" s="91">
        <v>20</v>
      </c>
    </row>
    <row r="289" spans="17:18">
      <c r="Q289" s="90" t="s">
        <v>75</v>
      </c>
      <c r="R289" s="91">
        <v>35</v>
      </c>
    </row>
    <row r="290" spans="17:18">
      <c r="Q290" s="90" t="s">
        <v>75</v>
      </c>
      <c r="R290" s="91">
        <v>28</v>
      </c>
    </row>
    <row r="291" spans="17:18">
      <c r="Q291" s="90" t="s">
        <v>75</v>
      </c>
      <c r="R291" s="91">
        <v>6</v>
      </c>
    </row>
    <row r="292" spans="17:18">
      <c r="Q292" s="90" t="s">
        <v>75</v>
      </c>
      <c r="R292" s="91">
        <v>12</v>
      </c>
    </row>
    <row r="293" spans="17:18">
      <c r="Q293" s="90" t="s">
        <v>75</v>
      </c>
      <c r="R293" s="91">
        <v>19.5</v>
      </c>
    </row>
    <row r="294" spans="17:18">
      <c r="Q294" s="90" t="s">
        <v>75</v>
      </c>
      <c r="R294" s="91">
        <v>28.5</v>
      </c>
    </row>
    <row r="295" spans="17:18">
      <c r="Q295" s="90" t="s">
        <v>75</v>
      </c>
      <c r="R295" s="91">
        <v>23</v>
      </c>
    </row>
    <row r="296" spans="17:18">
      <c r="Q296" s="90" t="s">
        <v>75</v>
      </c>
      <c r="R296" s="91">
        <v>4.5</v>
      </c>
    </row>
    <row r="297" spans="17:18">
      <c r="Q297" s="90" t="s">
        <v>75</v>
      </c>
      <c r="R297" s="91">
        <v>1.5</v>
      </c>
    </row>
    <row r="298" spans="17:18">
      <c r="Q298" s="90" t="s">
        <v>75</v>
      </c>
      <c r="R298" s="91">
        <v>46.5</v>
      </c>
    </row>
    <row r="299" spans="17:18">
      <c r="Q299" s="90" t="s">
        <v>75</v>
      </c>
      <c r="R299" s="91">
        <v>24.5</v>
      </c>
    </row>
    <row r="300" spans="17:18">
      <c r="Q300" s="90" t="s">
        <v>75</v>
      </c>
      <c r="R300" s="91">
        <v>89.5</v>
      </c>
    </row>
    <row r="301" spans="17:18">
      <c r="Q301" s="90" t="s">
        <v>75</v>
      </c>
      <c r="R301" s="91">
        <v>7.5</v>
      </c>
    </row>
    <row r="302" spans="17:18">
      <c r="Q302" s="90" t="s">
        <v>75</v>
      </c>
      <c r="R302" s="91">
        <v>47</v>
      </c>
    </row>
    <row r="303" spans="17:18">
      <c r="Q303" s="90" t="s">
        <v>75</v>
      </c>
      <c r="R303" s="91">
        <v>20</v>
      </c>
    </row>
    <row r="304" spans="17:18">
      <c r="Q304" s="90" t="s">
        <v>75</v>
      </c>
      <c r="R304" s="91">
        <v>1.5</v>
      </c>
    </row>
    <row r="305" spans="17:18">
      <c r="Q305" s="90" t="s">
        <v>75</v>
      </c>
      <c r="R305" s="91">
        <v>23</v>
      </c>
    </row>
    <row r="306" spans="17:18">
      <c r="Q306" s="90" t="s">
        <v>75</v>
      </c>
      <c r="R306" s="91">
        <v>26.5</v>
      </c>
    </row>
    <row r="307" spans="17:18">
      <c r="Q307" s="90" t="s">
        <v>75</v>
      </c>
      <c r="R307" s="91">
        <v>3</v>
      </c>
    </row>
    <row r="308" spans="17:18">
      <c r="Q308" s="90" t="s">
        <v>75</v>
      </c>
      <c r="R308" s="91">
        <v>4.5</v>
      </c>
    </row>
    <row r="309" spans="17:18">
      <c r="Q309" s="90" t="s">
        <v>75</v>
      </c>
      <c r="R309" s="91">
        <v>21.5</v>
      </c>
    </row>
    <row r="310" spans="17:18">
      <c r="Q310" s="90" t="s">
        <v>75</v>
      </c>
      <c r="R310" s="91">
        <v>50</v>
      </c>
    </row>
    <row r="311" spans="17:18">
      <c r="Q311" s="90" t="s">
        <v>75</v>
      </c>
      <c r="R311" s="91">
        <v>4.5</v>
      </c>
    </row>
    <row r="312" spans="17:18">
      <c r="Q312" s="90" t="s">
        <v>75</v>
      </c>
      <c r="R312" s="91">
        <v>52</v>
      </c>
    </row>
    <row r="313" spans="17:18">
      <c r="Q313" s="90" t="s">
        <v>75</v>
      </c>
      <c r="R313" s="91">
        <v>1.5</v>
      </c>
    </row>
    <row r="314" spans="17:18">
      <c r="Q314" s="90" t="s">
        <v>75</v>
      </c>
      <c r="R314" s="91">
        <v>3</v>
      </c>
    </row>
    <row r="315" spans="17:18">
      <c r="Q315" s="90" t="s">
        <v>75</v>
      </c>
      <c r="R315" s="91">
        <v>6</v>
      </c>
    </row>
    <row r="316" spans="17:18">
      <c r="Q316" s="90" t="s">
        <v>75</v>
      </c>
      <c r="R316" s="91">
        <v>45</v>
      </c>
    </row>
    <row r="317" spans="17:18">
      <c r="Q317" s="90" t="s">
        <v>75</v>
      </c>
      <c r="R317" s="91">
        <v>20</v>
      </c>
    </row>
    <row r="318" spans="17:18">
      <c r="Q318" s="90" t="s">
        <v>75</v>
      </c>
      <c r="R318" s="91">
        <v>6</v>
      </c>
    </row>
    <row r="319" spans="17:18">
      <c r="Q319" s="90" t="s">
        <v>75</v>
      </c>
      <c r="R319" s="91">
        <v>32</v>
      </c>
    </row>
    <row r="320" spans="17:18">
      <c r="Q320" s="90" t="s">
        <v>75</v>
      </c>
      <c r="R320" s="91">
        <v>23</v>
      </c>
    </row>
    <row r="321" spans="17:18">
      <c r="Q321" s="90" t="s">
        <v>75</v>
      </c>
      <c r="R321" s="91">
        <v>49.5</v>
      </c>
    </row>
    <row r="322" spans="17:18">
      <c r="Q322" s="90" t="s">
        <v>75</v>
      </c>
      <c r="R322" s="91">
        <v>25</v>
      </c>
    </row>
    <row r="323" spans="17:18">
      <c r="Q323" s="90" t="s">
        <v>75</v>
      </c>
      <c r="R323" s="91">
        <v>24</v>
      </c>
    </row>
    <row r="324" spans="17:18">
      <c r="Q324" s="90" t="s">
        <v>75</v>
      </c>
      <c r="R324" s="91">
        <v>15.5</v>
      </c>
    </row>
    <row r="325" spans="17:18">
      <c r="Q325" s="90" t="s">
        <v>75</v>
      </c>
      <c r="R325" s="91">
        <v>21</v>
      </c>
    </row>
    <row r="326" spans="17:18">
      <c r="Q326" s="90" t="s">
        <v>75</v>
      </c>
      <c r="R326" s="91">
        <v>23</v>
      </c>
    </row>
    <row r="327" spans="17:18">
      <c r="Q327" s="90" t="s">
        <v>75</v>
      </c>
      <c r="R327" s="91">
        <v>27.5</v>
      </c>
    </row>
    <row r="328" spans="17:18">
      <c r="Q328" s="90" t="s">
        <v>75</v>
      </c>
      <c r="R328" s="91">
        <v>37</v>
      </c>
    </row>
    <row r="329" spans="17:18">
      <c r="Q329" s="90" t="s">
        <v>75</v>
      </c>
      <c r="R329" s="91">
        <v>23</v>
      </c>
    </row>
    <row r="330" spans="17:18">
      <c r="Q330" s="90" t="s">
        <v>75</v>
      </c>
      <c r="R330" s="91">
        <v>43</v>
      </c>
    </row>
    <row r="331" spans="17:18">
      <c r="Q331" s="90" t="s">
        <v>75</v>
      </c>
      <c r="R331" s="91">
        <v>125.5</v>
      </c>
    </row>
    <row r="332" spans="17:18">
      <c r="Q332" s="90" t="s">
        <v>75</v>
      </c>
      <c r="R332" s="91">
        <v>19</v>
      </c>
    </row>
    <row r="333" spans="17:18">
      <c r="Q333" s="90" t="s">
        <v>75</v>
      </c>
      <c r="R333" s="91">
        <v>16.5</v>
      </c>
    </row>
    <row r="334" spans="17:18">
      <c r="Q334" s="90" t="s">
        <v>75</v>
      </c>
      <c r="R334" s="91">
        <v>6</v>
      </c>
    </row>
    <row r="335" spans="17:18">
      <c r="Q335" s="90" t="s">
        <v>75</v>
      </c>
      <c r="R335" s="91">
        <v>6</v>
      </c>
    </row>
    <row r="336" spans="17:18">
      <c r="Q336" s="90" t="s">
        <v>75</v>
      </c>
      <c r="R336" s="91">
        <v>6</v>
      </c>
    </row>
    <row r="337" spans="17:18">
      <c r="Q337" s="90" t="s">
        <v>75</v>
      </c>
      <c r="R337" s="91">
        <v>8</v>
      </c>
    </row>
    <row r="338" spans="17:18">
      <c r="Q338" s="90" t="s">
        <v>75</v>
      </c>
      <c r="R338" s="91">
        <v>8</v>
      </c>
    </row>
    <row r="339" spans="17:18">
      <c r="Q339" s="90" t="s">
        <v>75</v>
      </c>
      <c r="R339" s="91">
        <v>9</v>
      </c>
    </row>
    <row r="340" spans="17:18">
      <c r="Q340" s="90" t="s">
        <v>75</v>
      </c>
      <c r="R340" s="91">
        <v>3</v>
      </c>
    </row>
    <row r="341" spans="17:18">
      <c r="Q341" s="90" t="s">
        <v>75</v>
      </c>
      <c r="R341" s="91">
        <v>79</v>
      </c>
    </row>
    <row r="342" spans="17:18">
      <c r="Q342" s="90" t="s">
        <v>75</v>
      </c>
      <c r="R342" s="91">
        <v>19</v>
      </c>
    </row>
    <row r="343" spans="17:18">
      <c r="Q343" s="90" t="s">
        <v>75</v>
      </c>
      <c r="R343" s="91">
        <v>9</v>
      </c>
    </row>
    <row r="344" spans="17:18">
      <c r="Q344" s="90" t="s">
        <v>75</v>
      </c>
      <c r="R344" s="91">
        <v>15</v>
      </c>
    </row>
    <row r="345" spans="17:18">
      <c r="Q345" s="90" t="s">
        <v>75</v>
      </c>
      <c r="R345" s="91">
        <v>8.5</v>
      </c>
    </row>
    <row r="346" spans="17:18">
      <c r="Q346" s="90" t="s">
        <v>75</v>
      </c>
      <c r="R346" s="91">
        <v>30.5</v>
      </c>
    </row>
    <row r="347" spans="17:18">
      <c r="Q347" s="90" t="s">
        <v>75</v>
      </c>
      <c r="R347" s="91">
        <v>3</v>
      </c>
    </row>
    <row r="348" spans="17:18">
      <c r="Q348" s="90" t="s">
        <v>75</v>
      </c>
      <c r="R348" s="91">
        <v>9</v>
      </c>
    </row>
    <row r="349" spans="17:18">
      <c r="Q349" s="90" t="s">
        <v>75</v>
      </c>
      <c r="R349" s="91">
        <v>21.5</v>
      </c>
    </row>
    <row r="350" spans="17:18">
      <c r="Q350" s="90" t="s">
        <v>75</v>
      </c>
      <c r="R350" s="91">
        <v>23</v>
      </c>
    </row>
    <row r="351" spans="17:18">
      <c r="Q351" s="90" t="s">
        <v>75</v>
      </c>
      <c r="R351" s="91">
        <v>7.5</v>
      </c>
    </row>
    <row r="352" spans="17:18">
      <c r="Q352" s="90" t="s">
        <v>75</v>
      </c>
      <c r="R352" s="91">
        <v>3</v>
      </c>
    </row>
    <row r="353" spans="17:18">
      <c r="Q353" s="90" t="s">
        <v>75</v>
      </c>
      <c r="R353" s="91">
        <v>3</v>
      </c>
    </row>
    <row r="354" spans="17:18">
      <c r="Q354" s="90" t="s">
        <v>75</v>
      </c>
      <c r="R354" s="91">
        <v>5</v>
      </c>
    </row>
    <row r="355" spans="17:18">
      <c r="Q355" s="90" t="s">
        <v>75</v>
      </c>
      <c r="R355" s="91">
        <v>1.5</v>
      </c>
    </row>
    <row r="356" spans="17:18">
      <c r="Q356" s="90" t="s">
        <v>75</v>
      </c>
      <c r="R356" s="91">
        <v>20</v>
      </c>
    </row>
    <row r="357" spans="17:18">
      <c r="Q357" s="90" t="s">
        <v>75</v>
      </c>
      <c r="R357" s="91">
        <v>22</v>
      </c>
    </row>
    <row r="358" spans="17:18">
      <c r="Q358" s="90" t="s">
        <v>75</v>
      </c>
      <c r="R358" s="91">
        <v>30</v>
      </c>
    </row>
    <row r="359" spans="17:18">
      <c r="Q359" s="90" t="s">
        <v>75</v>
      </c>
      <c r="R359" s="91">
        <v>37</v>
      </c>
    </row>
    <row r="360" spans="17:18">
      <c r="Q360" s="90" t="s">
        <v>75</v>
      </c>
      <c r="R360" s="91">
        <v>20</v>
      </c>
    </row>
    <row r="361" spans="17:18">
      <c r="Q361" s="90" t="s">
        <v>75</v>
      </c>
      <c r="R361" s="91">
        <v>20</v>
      </c>
    </row>
    <row r="362" spans="17:18">
      <c r="Q362" s="90" t="s">
        <v>75</v>
      </c>
      <c r="R362" s="91">
        <v>20</v>
      </c>
    </row>
    <row r="363" spans="17:18">
      <c r="Q363" s="90" t="s">
        <v>75</v>
      </c>
      <c r="R363" s="91">
        <v>13.5</v>
      </c>
    </row>
    <row r="364" spans="17:18">
      <c r="Q364" s="90" t="s">
        <v>75</v>
      </c>
      <c r="R364" s="91">
        <v>10</v>
      </c>
    </row>
    <row r="365" spans="17:18">
      <c r="Q365" s="90" t="s">
        <v>75</v>
      </c>
      <c r="R365" s="91">
        <v>9</v>
      </c>
    </row>
    <row r="366" spans="17:18">
      <c r="Q366" s="90" t="s">
        <v>75</v>
      </c>
      <c r="R366" s="91">
        <v>8</v>
      </c>
    </row>
    <row r="367" spans="17:18">
      <c r="Q367" s="90" t="s">
        <v>75</v>
      </c>
      <c r="R367" s="91">
        <v>18</v>
      </c>
    </row>
    <row r="368" spans="17:18">
      <c r="Q368" s="90" t="s">
        <v>75</v>
      </c>
      <c r="R368" s="91">
        <v>11</v>
      </c>
    </row>
    <row r="369" spans="17:18">
      <c r="Q369" s="90" t="s">
        <v>75</v>
      </c>
      <c r="R369" s="91">
        <v>26</v>
      </c>
    </row>
    <row r="370" spans="17:18">
      <c r="Q370" s="90" t="s">
        <v>75</v>
      </c>
      <c r="R370" s="91">
        <v>6</v>
      </c>
    </row>
    <row r="371" spans="17:18">
      <c r="Q371" s="90" t="s">
        <v>75</v>
      </c>
      <c r="R371" s="91">
        <v>6</v>
      </c>
    </row>
    <row r="372" spans="17:18">
      <c r="Q372" s="90" t="s">
        <v>75</v>
      </c>
      <c r="R372" s="91">
        <v>26</v>
      </c>
    </row>
    <row r="373" spans="17:18">
      <c r="Q373" s="90" t="s">
        <v>75</v>
      </c>
      <c r="R373" s="91">
        <v>16.5</v>
      </c>
    </row>
    <row r="374" spans="17:18">
      <c r="Q374" s="90" t="s">
        <v>75</v>
      </c>
      <c r="R374" s="91">
        <v>24</v>
      </c>
    </row>
    <row r="375" spans="17:18">
      <c r="Q375" s="90" t="s">
        <v>75</v>
      </c>
      <c r="R375" s="91">
        <v>7.5</v>
      </c>
    </row>
    <row r="376" spans="17:18">
      <c r="Q376" s="90" t="s">
        <v>75</v>
      </c>
      <c r="R376" s="91">
        <v>17</v>
      </c>
    </row>
    <row r="377" spans="17:18">
      <c r="Q377" s="90" t="s">
        <v>75</v>
      </c>
      <c r="R377" s="91">
        <v>25</v>
      </c>
    </row>
    <row r="378" spans="17:18">
      <c r="Q378" s="90" t="s">
        <v>75</v>
      </c>
      <c r="R378" s="91">
        <v>23</v>
      </c>
    </row>
    <row r="379" spans="17:18">
      <c r="Q379" s="90" t="s">
        <v>75</v>
      </c>
      <c r="R379" s="91">
        <v>1.5</v>
      </c>
    </row>
    <row r="380" spans="17:18">
      <c r="Q380" s="90" t="s">
        <v>75</v>
      </c>
      <c r="R380" s="91">
        <v>9</v>
      </c>
    </row>
    <row r="381" spans="17:18">
      <c r="Q381" s="90" t="s">
        <v>75</v>
      </c>
      <c r="R381" s="91">
        <v>13.5</v>
      </c>
    </row>
    <row r="382" spans="17:18">
      <c r="Q382" s="90" t="s">
        <v>75</v>
      </c>
      <c r="R382" s="91">
        <v>3</v>
      </c>
    </row>
    <row r="383" spans="17:18">
      <c r="Q383" s="90" t="s">
        <v>75</v>
      </c>
      <c r="R383" s="91">
        <v>23</v>
      </c>
    </row>
    <row r="384" spans="17:18">
      <c r="Q384" s="90" t="s">
        <v>75</v>
      </c>
      <c r="R384" s="91">
        <v>19</v>
      </c>
    </row>
    <row r="385" spans="17:18">
      <c r="Q385" s="90" t="s">
        <v>75</v>
      </c>
      <c r="R385" s="91">
        <v>41.5</v>
      </c>
    </row>
    <row r="386" spans="17:18">
      <c r="Q386" s="90" t="s">
        <v>75</v>
      </c>
      <c r="R386" s="91">
        <v>40.5</v>
      </c>
    </row>
    <row r="387" spans="17:18">
      <c r="Q387" s="90" t="s">
        <v>75</v>
      </c>
      <c r="R387" s="91">
        <v>60.5</v>
      </c>
    </row>
    <row r="388" spans="17:18">
      <c r="Q388" s="90" t="s">
        <v>75</v>
      </c>
      <c r="R388" s="91">
        <v>68.5</v>
      </c>
    </row>
    <row r="389" spans="17:18">
      <c r="Q389" s="90" t="s">
        <v>75</v>
      </c>
      <c r="R389" s="91">
        <v>82.5</v>
      </c>
    </row>
    <row r="390" spans="17:18">
      <c r="Q390" s="90" t="s">
        <v>76</v>
      </c>
      <c r="R390" s="91">
        <v>29</v>
      </c>
    </row>
    <row r="391" spans="17:18">
      <c r="Q391" s="90" t="s">
        <v>76</v>
      </c>
      <c r="R391" s="91">
        <v>23</v>
      </c>
    </row>
    <row r="392" spans="17:18">
      <c r="Q392" s="90" t="s">
        <v>76</v>
      </c>
      <c r="R392" s="91">
        <v>6</v>
      </c>
    </row>
    <row r="393" spans="17:18">
      <c r="Q393" s="90" t="s">
        <v>76</v>
      </c>
      <c r="R393" s="91">
        <v>28</v>
      </c>
    </row>
    <row r="394" spans="17:18">
      <c r="Q394" s="90" t="s">
        <v>76</v>
      </c>
      <c r="R394" s="91">
        <v>24.5</v>
      </c>
    </row>
    <row r="395" spans="17:18">
      <c r="Q395" s="90" t="s">
        <v>76</v>
      </c>
      <c r="R395" s="91">
        <v>20</v>
      </c>
    </row>
    <row r="396" spans="17:18">
      <c r="Q396" s="90" t="s">
        <v>76</v>
      </c>
      <c r="R396" s="91">
        <v>35</v>
      </c>
    </row>
    <row r="397" spans="17:18">
      <c r="Q397" s="90" t="s">
        <v>76</v>
      </c>
      <c r="R397" s="91">
        <v>25</v>
      </c>
    </row>
    <row r="398" spans="17:18">
      <c r="Q398" s="90" t="s">
        <v>76</v>
      </c>
      <c r="R398" s="91">
        <v>21.5</v>
      </c>
    </row>
    <row r="399" spans="17:18">
      <c r="Q399" s="90" t="s">
        <v>76</v>
      </c>
      <c r="R399" s="91">
        <v>9</v>
      </c>
    </row>
    <row r="400" spans="17:18">
      <c r="Q400" s="90" t="s">
        <v>76</v>
      </c>
      <c r="R400" s="91">
        <v>60</v>
      </c>
    </row>
    <row r="401" spans="17:18">
      <c r="Q401" s="90" t="s">
        <v>76</v>
      </c>
      <c r="R401" s="91">
        <v>6.5</v>
      </c>
    </row>
    <row r="402" spans="17:18">
      <c r="Q402" s="90" t="s">
        <v>76</v>
      </c>
      <c r="R402" s="91">
        <v>10</v>
      </c>
    </row>
    <row r="403" spans="17:18">
      <c r="Q403" s="90" t="s">
        <v>76</v>
      </c>
      <c r="R403" s="91">
        <v>215</v>
      </c>
    </row>
    <row r="404" spans="17:18">
      <c r="Q404" s="90" t="s">
        <v>76</v>
      </c>
      <c r="R404" s="91">
        <v>9</v>
      </c>
    </row>
    <row r="405" spans="17:18">
      <c r="Q405" s="90" t="s">
        <v>76</v>
      </c>
      <c r="R405" s="91">
        <v>106</v>
      </c>
    </row>
    <row r="406" spans="17:18">
      <c r="Q406" s="90" t="s">
        <v>76</v>
      </c>
      <c r="R406" s="91">
        <v>20</v>
      </c>
    </row>
    <row r="407" spans="17:18">
      <c r="Q407" s="90" t="s">
        <v>76</v>
      </c>
      <c r="R407" s="91">
        <v>1.5</v>
      </c>
    </row>
    <row r="408" spans="17:18">
      <c r="Q408" s="90" t="s">
        <v>76</v>
      </c>
      <c r="R408" s="91">
        <v>5</v>
      </c>
    </row>
    <row r="409" spans="17:18">
      <c r="Q409" s="90" t="s">
        <v>76</v>
      </c>
      <c r="R409" s="91">
        <v>23</v>
      </c>
    </row>
    <row r="410" spans="17:18">
      <c r="Q410" s="90" t="s">
        <v>76</v>
      </c>
      <c r="R410" s="91">
        <v>62</v>
      </c>
    </row>
    <row r="411" spans="17:18">
      <c r="Q411" s="90" t="s">
        <v>76</v>
      </c>
      <c r="R411" s="91">
        <v>15</v>
      </c>
    </row>
    <row r="412" spans="17:18">
      <c r="Q412" s="90" t="s">
        <v>76</v>
      </c>
      <c r="R412" s="91">
        <v>9.5</v>
      </c>
    </row>
    <row r="413" spans="17:18">
      <c r="Q413" s="90" t="s">
        <v>76</v>
      </c>
      <c r="R413" s="91">
        <v>5</v>
      </c>
    </row>
    <row r="414" spans="17:18">
      <c r="Q414" s="90" t="s">
        <v>76</v>
      </c>
      <c r="R414" s="91">
        <v>29</v>
      </c>
    </row>
    <row r="415" spans="17:18">
      <c r="Q415" s="90" t="s">
        <v>76</v>
      </c>
      <c r="R415" s="91">
        <v>6</v>
      </c>
    </row>
    <row r="416" spans="17:18">
      <c r="Q416" s="90" t="s">
        <v>76</v>
      </c>
      <c r="R416" s="91">
        <v>32</v>
      </c>
    </row>
    <row r="417" spans="17:18">
      <c r="Q417" s="90" t="s">
        <v>76</v>
      </c>
      <c r="R417" s="91">
        <v>30.5</v>
      </c>
    </row>
    <row r="418" spans="17:18">
      <c r="Q418" s="90" t="s">
        <v>76</v>
      </c>
      <c r="R418" s="91">
        <v>7.5</v>
      </c>
    </row>
    <row r="419" spans="17:18">
      <c r="Q419" s="90" t="s">
        <v>76</v>
      </c>
      <c r="R419" s="91">
        <v>23</v>
      </c>
    </row>
    <row r="420" spans="17:18">
      <c r="Q420" s="90" t="s">
        <v>76</v>
      </c>
      <c r="R420" s="91">
        <v>3</v>
      </c>
    </row>
    <row r="421" spans="17:18">
      <c r="Q421" s="90" t="s">
        <v>76</v>
      </c>
      <c r="R421" s="91">
        <v>10.5</v>
      </c>
    </row>
    <row r="422" spans="17:18">
      <c r="Q422" s="90" t="s">
        <v>76</v>
      </c>
      <c r="R422" s="91">
        <v>3</v>
      </c>
    </row>
    <row r="423" spans="17:18">
      <c r="Q423" s="90" t="s">
        <v>76</v>
      </c>
      <c r="R423" s="91">
        <v>64.5</v>
      </c>
    </row>
    <row r="424" spans="17:18">
      <c r="Q424" s="90" t="s">
        <v>76</v>
      </c>
      <c r="R424" s="91">
        <v>20</v>
      </c>
    </row>
    <row r="425" spans="17:18">
      <c r="Q425" s="90" t="s">
        <v>76</v>
      </c>
      <c r="R425" s="91">
        <v>27</v>
      </c>
    </row>
    <row r="426" spans="17:18">
      <c r="Q426" s="90" t="s">
        <v>76</v>
      </c>
      <c r="R426" s="91">
        <v>3</v>
      </c>
    </row>
    <row r="427" spans="17:18">
      <c r="Q427" s="90" t="s">
        <v>76</v>
      </c>
      <c r="R427" s="91">
        <v>12.5</v>
      </c>
    </row>
    <row r="428" spans="17:18">
      <c r="Q428" s="90" t="s">
        <v>76</v>
      </c>
      <c r="R428" s="91">
        <v>23</v>
      </c>
    </row>
    <row r="429" spans="17:18">
      <c r="Q429" s="90" t="s">
        <v>76</v>
      </c>
      <c r="R429" s="91">
        <v>31</v>
      </c>
    </row>
    <row r="430" spans="17:18">
      <c r="Q430" s="90" t="s">
        <v>76</v>
      </c>
      <c r="R430" s="91">
        <v>23</v>
      </c>
    </row>
    <row r="431" spans="17:18">
      <c r="Q431" s="90" t="s">
        <v>76</v>
      </c>
      <c r="R431" s="91">
        <v>1.5</v>
      </c>
    </row>
    <row r="432" spans="17:18">
      <c r="Q432" s="90" t="s">
        <v>76</v>
      </c>
      <c r="R432" s="91">
        <v>1.5</v>
      </c>
    </row>
    <row r="433" spans="17:18">
      <c r="Q433" s="90" t="s">
        <v>76</v>
      </c>
      <c r="R433" s="91">
        <v>51.5</v>
      </c>
    </row>
    <row r="434" spans="17:18">
      <c r="Q434" s="90" t="s">
        <v>76</v>
      </c>
      <c r="R434" s="91">
        <v>25</v>
      </c>
    </row>
    <row r="435" spans="17:18">
      <c r="Q435" s="90" t="s">
        <v>76</v>
      </c>
      <c r="R435" s="91">
        <v>24</v>
      </c>
    </row>
    <row r="436" spans="17:18">
      <c r="Q436" s="90" t="s">
        <v>76</v>
      </c>
      <c r="R436" s="91">
        <v>3</v>
      </c>
    </row>
    <row r="437" spans="17:18">
      <c r="Q437" s="90" t="s">
        <v>76</v>
      </c>
      <c r="R437" s="91">
        <v>52.5</v>
      </c>
    </row>
    <row r="438" spans="17:18">
      <c r="Q438" s="90" t="s">
        <v>76</v>
      </c>
      <c r="R438" s="91">
        <v>23</v>
      </c>
    </row>
    <row r="439" spans="17:18">
      <c r="Q439" s="90" t="s">
        <v>76</v>
      </c>
      <c r="R439" s="91">
        <v>6</v>
      </c>
    </row>
    <row r="440" spans="17:18">
      <c r="Q440" s="90" t="s">
        <v>76</v>
      </c>
      <c r="R440" s="91">
        <v>24.5</v>
      </c>
    </row>
    <row r="441" spans="17:18">
      <c r="Q441" s="90" t="s">
        <v>76</v>
      </c>
      <c r="R441" s="91">
        <v>6</v>
      </c>
    </row>
    <row r="442" spans="17:18">
      <c r="Q442" s="90" t="s">
        <v>76</v>
      </c>
      <c r="R442" s="91">
        <v>4.5</v>
      </c>
    </row>
    <row r="443" spans="17:18">
      <c r="Q443" s="90" t="s">
        <v>76</v>
      </c>
      <c r="R443" s="91">
        <v>7.5</v>
      </c>
    </row>
    <row r="444" spans="17:18">
      <c r="Q444" s="90" t="s">
        <v>76</v>
      </c>
      <c r="R444" s="91">
        <v>7.5</v>
      </c>
    </row>
    <row r="445" spans="17:18">
      <c r="Q445" s="90" t="s">
        <v>76</v>
      </c>
      <c r="R445" s="91">
        <v>4.5</v>
      </c>
    </row>
    <row r="446" spans="17:18">
      <c r="Q446" s="90" t="s">
        <v>76</v>
      </c>
      <c r="R446" s="91">
        <v>4.5</v>
      </c>
    </row>
    <row r="447" spans="17:18">
      <c r="Q447" s="90" t="s">
        <v>76</v>
      </c>
      <c r="R447" s="91">
        <v>1.5</v>
      </c>
    </row>
    <row r="448" spans="17:18">
      <c r="Q448" s="90" t="s">
        <v>76</v>
      </c>
      <c r="R448" s="91">
        <v>32</v>
      </c>
    </row>
    <row r="449" spans="17:18">
      <c r="Q449" s="90" t="s">
        <v>76</v>
      </c>
      <c r="R449" s="91">
        <v>3</v>
      </c>
    </row>
    <row r="450" spans="17:18">
      <c r="Q450" s="90" t="s">
        <v>76</v>
      </c>
      <c r="R450" s="91">
        <v>29</v>
      </c>
    </row>
    <row r="451" spans="17:18">
      <c r="Q451" s="90" t="s">
        <v>76</v>
      </c>
      <c r="R451" s="91">
        <v>26.5</v>
      </c>
    </row>
    <row r="452" spans="17:18">
      <c r="Q452" s="90" t="s">
        <v>76</v>
      </c>
      <c r="R452" s="91">
        <v>23</v>
      </c>
    </row>
    <row r="453" spans="17:18">
      <c r="Q453" s="90" t="s">
        <v>76</v>
      </c>
      <c r="R453" s="91">
        <v>1.5</v>
      </c>
    </row>
    <row r="454" spans="17:18">
      <c r="Q454" s="90" t="s">
        <v>76</v>
      </c>
      <c r="R454" s="91">
        <v>20</v>
      </c>
    </row>
    <row r="455" spans="17:18">
      <c r="Q455" s="90" t="s">
        <v>76</v>
      </c>
      <c r="R455" s="91">
        <v>1.5</v>
      </c>
    </row>
    <row r="456" spans="17:18">
      <c r="Q456" s="90" t="s">
        <v>76</v>
      </c>
      <c r="R456" s="91">
        <v>50</v>
      </c>
    </row>
    <row r="457" spans="17:18">
      <c r="Q457" s="90" t="s">
        <v>76</v>
      </c>
      <c r="R457" s="91">
        <v>32</v>
      </c>
    </row>
    <row r="458" spans="17:18">
      <c r="Q458" s="90" t="s">
        <v>76</v>
      </c>
      <c r="R458" s="91">
        <v>1.5</v>
      </c>
    </row>
    <row r="459" spans="17:18">
      <c r="Q459" s="90" t="s">
        <v>76</v>
      </c>
      <c r="R459" s="91">
        <v>35</v>
      </c>
    </row>
    <row r="460" spans="17:18">
      <c r="Q460" s="90" t="s">
        <v>76</v>
      </c>
      <c r="R460" s="91">
        <v>20</v>
      </c>
    </row>
    <row r="461" spans="17:18">
      <c r="Q461" s="90" t="s">
        <v>76</v>
      </c>
      <c r="R461" s="91">
        <v>35.5</v>
      </c>
    </row>
    <row r="462" spans="17:18">
      <c r="Q462" s="90" t="s">
        <v>76</v>
      </c>
      <c r="R462" s="91">
        <v>30</v>
      </c>
    </row>
    <row r="463" spans="17:18">
      <c r="Q463" s="90" t="s">
        <v>76</v>
      </c>
      <c r="R463" s="91">
        <v>6</v>
      </c>
    </row>
    <row r="464" spans="17:18">
      <c r="Q464" s="90" t="s">
        <v>76</v>
      </c>
      <c r="R464" s="91">
        <v>31</v>
      </c>
    </row>
    <row r="465" spans="17:18">
      <c r="Q465" s="90" t="s">
        <v>76</v>
      </c>
      <c r="R465" s="91">
        <v>8</v>
      </c>
    </row>
    <row r="466" spans="17:18">
      <c r="Q466" s="90" t="s">
        <v>76</v>
      </c>
      <c r="R466" s="91">
        <v>25</v>
      </c>
    </row>
    <row r="467" spans="17:18">
      <c r="Q467" s="90" t="s">
        <v>76</v>
      </c>
      <c r="R467" s="91">
        <v>8</v>
      </c>
    </row>
    <row r="468" spans="17:18">
      <c r="Q468" s="90" t="s">
        <v>76</v>
      </c>
      <c r="R468" s="91">
        <v>38</v>
      </c>
    </row>
    <row r="469" spans="17:18">
      <c r="Q469" s="90" t="s">
        <v>76</v>
      </c>
      <c r="R469" s="91">
        <v>12</v>
      </c>
    </row>
    <row r="470" spans="17:18">
      <c r="Q470" s="90" t="s">
        <v>76</v>
      </c>
      <c r="R470" s="91">
        <v>34</v>
      </c>
    </row>
    <row r="471" spans="17:18">
      <c r="Q471" s="90" t="s">
        <v>76</v>
      </c>
      <c r="R471" s="91">
        <v>26.5</v>
      </c>
    </row>
    <row r="472" spans="17:18">
      <c r="Q472" s="90" t="s">
        <v>76</v>
      </c>
      <c r="R472" s="91">
        <v>9</v>
      </c>
    </row>
    <row r="473" spans="17:18">
      <c r="Q473" s="90" t="s">
        <v>76</v>
      </c>
      <c r="R473" s="91">
        <v>25</v>
      </c>
    </row>
    <row r="474" spans="17:18">
      <c r="Q474" s="90" t="s">
        <v>76</v>
      </c>
      <c r="R474" s="91">
        <v>7.5</v>
      </c>
    </row>
    <row r="475" spans="17:18">
      <c r="Q475" s="90" t="s">
        <v>76</v>
      </c>
      <c r="R475" s="91">
        <v>4.5</v>
      </c>
    </row>
    <row r="476" spans="17:18">
      <c r="Q476" s="90" t="s">
        <v>76</v>
      </c>
      <c r="R476" s="91">
        <v>1.5</v>
      </c>
    </row>
    <row r="477" spans="17:18">
      <c r="Q477" s="90" t="s">
        <v>76</v>
      </c>
      <c r="R477" s="91">
        <v>20</v>
      </c>
    </row>
    <row r="478" spans="17:18">
      <c r="Q478" s="90" t="s">
        <v>76</v>
      </c>
      <c r="R478" s="91">
        <v>23.5</v>
      </c>
    </row>
    <row r="479" spans="17:18">
      <c r="Q479" s="90" t="s">
        <v>76</v>
      </c>
      <c r="R479" s="91">
        <v>41.5</v>
      </c>
    </row>
    <row r="480" spans="17:18">
      <c r="Q480" s="90" t="s">
        <v>76</v>
      </c>
      <c r="R480" s="91">
        <v>30</v>
      </c>
    </row>
    <row r="481" spans="17:18">
      <c r="Q481" s="90" t="s">
        <v>76</v>
      </c>
      <c r="R481" s="91">
        <v>38.5</v>
      </c>
    </row>
    <row r="482" spans="17:18">
      <c r="Q482" s="90" t="s">
        <v>76</v>
      </c>
      <c r="R482" s="91">
        <v>28</v>
      </c>
    </row>
    <row r="483" spans="17:18">
      <c r="Q483" s="90" t="s">
        <v>76</v>
      </c>
      <c r="R483" s="91">
        <v>37</v>
      </c>
    </row>
    <row r="484" spans="17:18">
      <c r="Q484" s="90" t="s">
        <v>76</v>
      </c>
      <c r="R484" s="91">
        <v>20</v>
      </c>
    </row>
    <row r="485" spans="17:18">
      <c r="Q485" s="90" t="s">
        <v>76</v>
      </c>
      <c r="R485" s="91">
        <v>5.5</v>
      </c>
    </row>
    <row r="486" spans="17:18">
      <c r="Q486" s="90" t="s">
        <v>76</v>
      </c>
      <c r="R486" s="91">
        <v>24.5</v>
      </c>
    </row>
    <row r="487" spans="17:18">
      <c r="Q487" s="90" t="s">
        <v>76</v>
      </c>
      <c r="R487" s="91">
        <v>2.5</v>
      </c>
    </row>
    <row r="488" spans="17:18">
      <c r="Q488" s="90" t="s">
        <v>76</v>
      </c>
      <c r="R488" s="91">
        <v>58</v>
      </c>
    </row>
    <row r="489" spans="17:18">
      <c r="Q489" s="90" t="s">
        <v>76</v>
      </c>
      <c r="R489" s="91">
        <v>56.5</v>
      </c>
    </row>
    <row r="490" spans="17:18">
      <c r="Q490" s="90" t="s">
        <v>76</v>
      </c>
      <c r="R490" s="91">
        <v>29.5</v>
      </c>
    </row>
    <row r="491" spans="17:18">
      <c r="Q491" s="90" t="s">
        <v>76</v>
      </c>
      <c r="R491" s="91">
        <v>21</v>
      </c>
    </row>
    <row r="492" spans="17:18">
      <c r="Q492" s="90" t="s">
        <v>76</v>
      </c>
      <c r="R492" s="91">
        <v>20</v>
      </c>
    </row>
    <row r="493" spans="17:18">
      <c r="Q493" s="90" t="s">
        <v>76</v>
      </c>
      <c r="R493" s="91">
        <v>43</v>
      </c>
    </row>
    <row r="494" spans="17:18">
      <c r="Q494" s="90" t="s">
        <v>76</v>
      </c>
      <c r="R494" s="91">
        <v>26</v>
      </c>
    </row>
    <row r="495" spans="17:18">
      <c r="Q495" s="90" t="s">
        <v>76</v>
      </c>
      <c r="R495" s="91">
        <v>61</v>
      </c>
    </row>
    <row r="496" spans="17:18">
      <c r="Q496" s="90" t="s">
        <v>76</v>
      </c>
      <c r="R496" s="91">
        <v>20</v>
      </c>
    </row>
    <row r="497" spans="17:18">
      <c r="Q497" s="90" t="s">
        <v>76</v>
      </c>
      <c r="R497" s="91">
        <v>9</v>
      </c>
    </row>
    <row r="498" spans="17:18">
      <c r="Q498" s="90" t="s">
        <v>76</v>
      </c>
      <c r="R498" s="91">
        <v>24.5</v>
      </c>
    </row>
    <row r="499" spans="17:18">
      <c r="Q499" s="90" t="s">
        <v>76</v>
      </c>
      <c r="R499" s="91">
        <v>7.5</v>
      </c>
    </row>
    <row r="500" spans="17:18">
      <c r="Q500" s="90" t="s">
        <v>76</v>
      </c>
      <c r="R500" s="91">
        <v>1.5</v>
      </c>
    </row>
    <row r="501" spans="17:18">
      <c r="Q501" s="90" t="s">
        <v>76</v>
      </c>
      <c r="R501" s="91">
        <v>7.5</v>
      </c>
    </row>
    <row r="502" spans="17:18">
      <c r="Q502" s="90" t="s">
        <v>76</v>
      </c>
      <c r="R502" s="91">
        <v>29.5</v>
      </c>
    </row>
    <row r="503" spans="17:18">
      <c r="Q503" s="90" t="s">
        <v>76</v>
      </c>
      <c r="R503" s="91">
        <v>12</v>
      </c>
    </row>
    <row r="504" spans="17:18">
      <c r="Q504" s="90" t="s">
        <v>76</v>
      </c>
      <c r="R504" s="91">
        <v>9</v>
      </c>
    </row>
    <row r="505" spans="17:18">
      <c r="Q505" s="90" t="s">
        <v>77</v>
      </c>
      <c r="R505" s="91">
        <v>34</v>
      </c>
    </row>
    <row r="506" spans="17:18">
      <c r="Q506" s="90" t="s">
        <v>77</v>
      </c>
      <c r="R506" s="91">
        <v>37</v>
      </c>
    </row>
    <row r="507" spans="17:18">
      <c r="Q507" s="90" t="s">
        <v>77</v>
      </c>
      <c r="R507" s="91">
        <v>9</v>
      </c>
    </row>
    <row r="508" spans="17:18">
      <c r="Q508" s="90" t="s">
        <v>77</v>
      </c>
      <c r="R508" s="91">
        <v>32</v>
      </c>
    </row>
    <row r="509" spans="17:18">
      <c r="Q509" s="90" t="s">
        <v>77</v>
      </c>
      <c r="R509" s="91">
        <v>7.5</v>
      </c>
    </row>
    <row r="510" spans="17:18">
      <c r="Q510" s="90" t="s">
        <v>77</v>
      </c>
      <c r="R510" s="91">
        <v>20</v>
      </c>
    </row>
    <row r="511" spans="17:18">
      <c r="Q511" s="90" t="s">
        <v>77</v>
      </c>
      <c r="R511" s="91">
        <v>1.5</v>
      </c>
    </row>
    <row r="512" spans="17:18">
      <c r="Q512" s="90" t="s">
        <v>77</v>
      </c>
      <c r="R512" s="91">
        <v>92.5</v>
      </c>
    </row>
    <row r="513" spans="17:18">
      <c r="Q513" s="90" t="s">
        <v>77</v>
      </c>
      <c r="R513" s="91">
        <v>60</v>
      </c>
    </row>
    <row r="514" spans="17:18">
      <c r="Q514" s="90" t="s">
        <v>77</v>
      </c>
      <c r="R514" s="91">
        <v>38.5</v>
      </c>
    </row>
    <row r="515" spans="17:18">
      <c r="Q515" s="90" t="s">
        <v>77</v>
      </c>
      <c r="R515" s="91">
        <v>21</v>
      </c>
    </row>
    <row r="516" spans="17:18">
      <c r="Q516" s="90" t="s">
        <v>77</v>
      </c>
      <c r="R516" s="91">
        <v>2.5</v>
      </c>
    </row>
    <row r="517" spans="17:18">
      <c r="Q517" s="90" t="s">
        <v>77</v>
      </c>
      <c r="R517" s="91">
        <v>1.5</v>
      </c>
    </row>
    <row r="518" spans="17:18">
      <c r="Q518" s="90" t="s">
        <v>77</v>
      </c>
      <c r="R518" s="91">
        <v>5</v>
      </c>
    </row>
    <row r="519" spans="17:18">
      <c r="Q519" s="90" t="s">
        <v>77</v>
      </c>
      <c r="R519" s="91">
        <v>3</v>
      </c>
    </row>
    <row r="520" spans="17:18">
      <c r="Q520" s="90" t="s">
        <v>77</v>
      </c>
      <c r="R520" s="91">
        <v>1.5</v>
      </c>
    </row>
    <row r="521" spans="17:18">
      <c r="Q521" s="90" t="s">
        <v>77</v>
      </c>
      <c r="R521" s="91">
        <v>20</v>
      </c>
    </row>
    <row r="522" spans="17:18">
      <c r="Q522" s="90" t="s">
        <v>77</v>
      </c>
      <c r="R522" s="91">
        <v>21.5</v>
      </c>
    </row>
    <row r="523" spans="17:18">
      <c r="Q523" s="90" t="s">
        <v>77</v>
      </c>
      <c r="R523" s="91">
        <v>27</v>
      </c>
    </row>
    <row r="524" spans="17:18">
      <c r="Q524" s="90" t="s">
        <v>77</v>
      </c>
      <c r="R524" s="91">
        <v>18</v>
      </c>
    </row>
    <row r="525" spans="17:18">
      <c r="Q525" s="90" t="s">
        <v>77</v>
      </c>
      <c r="R525" s="91">
        <v>30</v>
      </c>
    </row>
    <row r="526" spans="17:18">
      <c r="Q526" s="90" t="s">
        <v>77</v>
      </c>
      <c r="R526" s="91">
        <v>9</v>
      </c>
    </row>
    <row r="527" spans="17:18">
      <c r="Q527" s="90" t="s">
        <v>77</v>
      </c>
      <c r="R527" s="91">
        <v>1.5</v>
      </c>
    </row>
    <row r="528" spans="17:18">
      <c r="Q528" s="90" t="s">
        <v>77</v>
      </c>
      <c r="R528" s="91">
        <v>7.5</v>
      </c>
    </row>
    <row r="529" spans="17:18">
      <c r="Q529" s="90" t="s">
        <v>77</v>
      </c>
      <c r="R529" s="91">
        <v>89.5</v>
      </c>
    </row>
    <row r="530" spans="17:18">
      <c r="Q530" s="90" t="s">
        <v>77</v>
      </c>
      <c r="R530" s="91">
        <v>18</v>
      </c>
    </row>
    <row r="531" spans="17:18">
      <c r="Q531" s="90" t="s">
        <v>77</v>
      </c>
      <c r="R531" s="91">
        <v>6</v>
      </c>
    </row>
    <row r="532" spans="17:18">
      <c r="Q532" s="90" t="s">
        <v>77</v>
      </c>
      <c r="R532" s="91">
        <v>14.5</v>
      </c>
    </row>
    <row r="533" spans="17:18">
      <c r="Q533" s="90" t="s">
        <v>77</v>
      </c>
      <c r="R533" s="91">
        <v>3</v>
      </c>
    </row>
    <row r="534" spans="17:18">
      <c r="Q534" s="90" t="s">
        <v>77</v>
      </c>
      <c r="R534" s="91">
        <v>3</v>
      </c>
    </row>
    <row r="535" spans="17:18">
      <c r="Q535" s="90" t="s">
        <v>77</v>
      </c>
      <c r="R535" s="91">
        <v>21.5</v>
      </c>
    </row>
    <row r="536" spans="17:18">
      <c r="Q536" s="90" t="s">
        <v>77</v>
      </c>
      <c r="R536" s="91">
        <v>7.5</v>
      </c>
    </row>
    <row r="537" spans="17:18">
      <c r="Q537" s="90" t="s">
        <v>77</v>
      </c>
      <c r="R537" s="91">
        <v>28</v>
      </c>
    </row>
    <row r="538" spans="17:18">
      <c r="Q538" s="90" t="s">
        <v>77</v>
      </c>
      <c r="R538" s="91">
        <v>31</v>
      </c>
    </row>
    <row r="539" spans="17:18">
      <c r="Q539" s="90" t="s">
        <v>77</v>
      </c>
      <c r="R539" s="91">
        <v>18.5</v>
      </c>
    </row>
    <row r="540" spans="17:18">
      <c r="Q540" s="90" t="s">
        <v>77</v>
      </c>
      <c r="R540" s="91">
        <v>32.5</v>
      </c>
    </row>
    <row r="541" spans="17:18">
      <c r="Q541" s="90" t="s">
        <v>77</v>
      </c>
      <c r="R541" s="91">
        <v>1.5</v>
      </c>
    </row>
    <row r="542" spans="17:18">
      <c r="Q542" s="90" t="s">
        <v>77</v>
      </c>
      <c r="R542" s="91">
        <v>35</v>
      </c>
    </row>
    <row r="543" spans="17:18">
      <c r="Q543" s="90" t="s">
        <v>77</v>
      </c>
      <c r="R543" s="91">
        <v>4</v>
      </c>
    </row>
    <row r="544" spans="17:18">
      <c r="Q544" s="90" t="s">
        <v>77</v>
      </c>
      <c r="R544" s="91">
        <v>2</v>
      </c>
    </row>
    <row r="545" spans="17:18">
      <c r="Q545" s="90" t="s">
        <v>77</v>
      </c>
      <c r="R545" s="91">
        <v>7</v>
      </c>
    </row>
    <row r="546" spans="17:18">
      <c r="Q546" s="90" t="s">
        <v>77</v>
      </c>
      <c r="R546" s="91">
        <v>90</v>
      </c>
    </row>
    <row r="547" spans="17:18">
      <c r="Q547" s="90" t="s">
        <v>77</v>
      </c>
      <c r="R547" s="91">
        <v>16</v>
      </c>
    </row>
    <row r="548" spans="17:18">
      <c r="Q548" s="90" t="s">
        <v>77</v>
      </c>
      <c r="R548" s="91">
        <v>1.5</v>
      </c>
    </row>
    <row r="549" spans="17:18">
      <c r="Q549" s="90" t="s">
        <v>77</v>
      </c>
      <c r="R549" s="91">
        <v>20</v>
      </c>
    </row>
    <row r="550" spans="17:18">
      <c r="Q550" s="90" t="s">
        <v>77</v>
      </c>
      <c r="R550" s="91">
        <v>4.5</v>
      </c>
    </row>
    <row r="551" spans="17:18">
      <c r="Q551" s="90" t="s">
        <v>77</v>
      </c>
      <c r="R551" s="91">
        <v>8</v>
      </c>
    </row>
    <row r="552" spans="17:18">
      <c r="Q552" s="90" t="s">
        <v>77</v>
      </c>
      <c r="R552" s="91">
        <v>31</v>
      </c>
    </row>
    <row r="553" spans="17:18">
      <c r="Q553" s="90" t="s">
        <v>77</v>
      </c>
      <c r="R553" s="91">
        <v>23</v>
      </c>
    </row>
    <row r="554" spans="17:18">
      <c r="Q554" s="90" t="s">
        <v>77</v>
      </c>
      <c r="R554" s="91">
        <v>44.5</v>
      </c>
    </row>
    <row r="555" spans="17:18">
      <c r="Q555" s="90" t="s">
        <v>77</v>
      </c>
      <c r="R555" s="91">
        <v>27.5</v>
      </c>
    </row>
    <row r="556" spans="17:18">
      <c r="Q556" s="90" t="s">
        <v>77</v>
      </c>
      <c r="R556" s="91">
        <v>24.5</v>
      </c>
    </row>
    <row r="557" spans="17:18">
      <c r="Q557" s="90" t="s">
        <v>77</v>
      </c>
      <c r="R557" s="91">
        <v>161</v>
      </c>
    </row>
    <row r="558" spans="17:18">
      <c r="Q558" s="90" t="s">
        <v>77</v>
      </c>
      <c r="R558" s="91">
        <v>34.5</v>
      </c>
    </row>
    <row r="559" spans="17:18">
      <c r="Q559" s="90" t="s">
        <v>77</v>
      </c>
      <c r="R559" s="91">
        <v>7.5</v>
      </c>
    </row>
    <row r="560" spans="17:18">
      <c r="Q560" s="90" t="s">
        <v>77</v>
      </c>
      <c r="R560" s="91">
        <v>23</v>
      </c>
    </row>
    <row r="561" spans="17:18">
      <c r="Q561" s="90" t="s">
        <v>77</v>
      </c>
      <c r="R561" s="91">
        <v>32.5</v>
      </c>
    </row>
    <row r="562" spans="17:18">
      <c r="Q562" s="90" t="s">
        <v>77</v>
      </c>
      <c r="R562" s="91">
        <v>11</v>
      </c>
    </row>
    <row r="563" spans="17:18">
      <c r="Q563" s="90" t="s">
        <v>77</v>
      </c>
      <c r="R563" s="91">
        <v>7.5</v>
      </c>
    </row>
    <row r="564" spans="17:18">
      <c r="Q564" s="90" t="s">
        <v>77</v>
      </c>
      <c r="R564" s="91">
        <v>14</v>
      </c>
    </row>
    <row r="565" spans="17:18">
      <c r="Q565" s="90" t="s">
        <v>77</v>
      </c>
      <c r="R565" s="91">
        <v>21</v>
      </c>
    </row>
    <row r="566" spans="17:18">
      <c r="Q566" s="90" t="s">
        <v>77</v>
      </c>
      <c r="R566" s="91">
        <v>20</v>
      </c>
    </row>
    <row r="567" spans="17:18">
      <c r="Q567" s="90" t="s">
        <v>77</v>
      </c>
      <c r="R567" s="91">
        <v>55</v>
      </c>
    </row>
    <row r="568" spans="17:18">
      <c r="Q568" s="90" t="s">
        <v>77</v>
      </c>
      <c r="R568" s="91">
        <v>7.5</v>
      </c>
    </row>
    <row r="569" spans="17:18">
      <c r="Q569" s="90" t="s">
        <v>77</v>
      </c>
      <c r="R569" s="91">
        <v>80</v>
      </c>
    </row>
    <row r="570" spans="17:18">
      <c r="Q570" s="90" t="s">
        <v>77</v>
      </c>
      <c r="R570" s="91">
        <v>19.5</v>
      </c>
    </row>
    <row r="571" spans="17:18">
      <c r="Q571" s="90" t="s">
        <v>77</v>
      </c>
      <c r="R571" s="91">
        <v>12</v>
      </c>
    </row>
    <row r="572" spans="17:18">
      <c r="Q572" s="90" t="s">
        <v>77</v>
      </c>
      <c r="R572" s="91">
        <v>41.5</v>
      </c>
    </row>
    <row r="573" spans="17:18">
      <c r="Q573" s="90" t="s">
        <v>77</v>
      </c>
      <c r="R573" s="91">
        <v>6</v>
      </c>
    </row>
    <row r="574" spans="17:18">
      <c r="Q574" s="90" t="s">
        <v>77</v>
      </c>
      <c r="R574" s="91">
        <v>6</v>
      </c>
    </row>
    <row r="575" spans="17:18">
      <c r="Q575" s="90" t="s">
        <v>77</v>
      </c>
      <c r="R575" s="91">
        <v>13.5</v>
      </c>
    </row>
    <row r="576" spans="17:18">
      <c r="Q576" s="90" t="s">
        <v>77</v>
      </c>
      <c r="R576" s="91">
        <v>30</v>
      </c>
    </row>
    <row r="577" spans="17:18">
      <c r="Q577" s="90" t="s">
        <v>77</v>
      </c>
      <c r="R577" s="91">
        <v>30.5</v>
      </c>
    </row>
    <row r="578" spans="17:18">
      <c r="Q578" s="90" t="s">
        <v>77</v>
      </c>
      <c r="R578" s="91">
        <v>24</v>
      </c>
    </row>
    <row r="579" spans="17:18">
      <c r="Q579" s="90" t="s">
        <v>77</v>
      </c>
      <c r="R579" s="91">
        <v>48.5</v>
      </c>
    </row>
    <row r="580" spans="17:18">
      <c r="Q580" s="90" t="s">
        <v>77</v>
      </c>
      <c r="R580" s="91">
        <v>27</v>
      </c>
    </row>
    <row r="581" spans="17:18">
      <c r="Q581" s="90" t="s">
        <v>77</v>
      </c>
      <c r="R581" s="91">
        <v>25</v>
      </c>
    </row>
    <row r="582" spans="17:18">
      <c r="Q582" s="90" t="s">
        <v>77</v>
      </c>
      <c r="R582" s="91">
        <v>12</v>
      </c>
    </row>
    <row r="583" spans="17:18">
      <c r="Q583" s="90" t="s">
        <v>77</v>
      </c>
      <c r="R583" s="91">
        <v>23</v>
      </c>
    </row>
    <row r="584" spans="17:18">
      <c r="Q584" s="90" t="s">
        <v>77</v>
      </c>
      <c r="R584" s="91">
        <v>30</v>
      </c>
    </row>
    <row r="585" spans="17:18">
      <c r="Q585" s="90" t="s">
        <v>77</v>
      </c>
      <c r="R585" s="91">
        <v>54.5</v>
      </c>
    </row>
    <row r="586" spans="17:18">
      <c r="Q586" s="90" t="s">
        <v>77</v>
      </c>
      <c r="R586" s="91">
        <v>10.5</v>
      </c>
    </row>
    <row r="587" spans="17:18">
      <c r="Q587" s="90" t="s">
        <v>77</v>
      </c>
      <c r="R587" s="91">
        <v>9</v>
      </c>
    </row>
    <row r="588" spans="17:18">
      <c r="Q588" s="90" t="s">
        <v>77</v>
      </c>
      <c r="R588" s="91">
        <v>29</v>
      </c>
    </row>
    <row r="589" spans="17:18">
      <c r="Q589" s="90" t="s">
        <v>77</v>
      </c>
      <c r="R589" s="91">
        <v>47.5</v>
      </c>
    </row>
    <row r="590" spans="17:18">
      <c r="Q590" s="90" t="s">
        <v>77</v>
      </c>
      <c r="R590" s="91">
        <v>10.5</v>
      </c>
    </row>
    <row r="591" spans="17:18">
      <c r="Q591" s="90" t="s">
        <v>77</v>
      </c>
      <c r="R591" s="91">
        <v>1.5</v>
      </c>
    </row>
    <row r="592" spans="17:18">
      <c r="Q592" s="90" t="s">
        <v>77</v>
      </c>
      <c r="R592" s="91">
        <v>9</v>
      </c>
    </row>
    <row r="593" spans="17:18">
      <c r="Q593" s="90" t="s">
        <v>77</v>
      </c>
      <c r="R593" s="91">
        <v>23</v>
      </c>
    </row>
    <row r="594" spans="17:18">
      <c r="Q594" s="90" t="s">
        <v>77</v>
      </c>
      <c r="R594" s="91">
        <v>1.5</v>
      </c>
    </row>
    <row r="595" spans="17:18">
      <c r="Q595" s="90" t="s">
        <v>77</v>
      </c>
      <c r="R595" s="91">
        <v>19.5</v>
      </c>
    </row>
    <row r="596" spans="17:18">
      <c r="Q596" s="90" t="s">
        <v>77</v>
      </c>
      <c r="R596" s="91">
        <v>9</v>
      </c>
    </row>
    <row r="597" spans="17:18">
      <c r="Q597" s="90" t="s">
        <v>77</v>
      </c>
      <c r="R597" s="91">
        <v>4.5</v>
      </c>
    </row>
    <row r="598" spans="17:18">
      <c r="Q598" s="90" t="s">
        <v>77</v>
      </c>
      <c r="R598" s="91">
        <v>24.5</v>
      </c>
    </row>
    <row r="599" spans="17:18">
      <c r="Q599" s="90" t="s">
        <v>77</v>
      </c>
      <c r="R599" s="91">
        <v>23</v>
      </c>
    </row>
    <row r="600" spans="17:18">
      <c r="Q600" s="90" t="s">
        <v>77</v>
      </c>
      <c r="R600" s="91">
        <v>21.5</v>
      </c>
    </row>
    <row r="601" spans="17:18">
      <c r="Q601" s="90" t="s">
        <v>78</v>
      </c>
      <c r="R601" s="91">
        <v>71.5</v>
      </c>
    </row>
    <row r="602" spans="17:18">
      <c r="Q602" s="90" t="s">
        <v>78</v>
      </c>
      <c r="R602" s="91">
        <v>2.5</v>
      </c>
    </row>
    <row r="603" spans="17:18">
      <c r="Q603" s="90" t="s">
        <v>78</v>
      </c>
      <c r="R603" s="91">
        <v>2.5</v>
      </c>
    </row>
    <row r="604" spans="17:18">
      <c r="Q604" s="90" t="s">
        <v>78</v>
      </c>
      <c r="R604" s="91">
        <v>13.5</v>
      </c>
    </row>
    <row r="605" spans="17:18">
      <c r="Q605" s="90" t="s">
        <v>78</v>
      </c>
      <c r="R605" s="91">
        <v>24.5</v>
      </c>
    </row>
    <row r="606" spans="17:18">
      <c r="Q606" s="90" t="s">
        <v>78</v>
      </c>
      <c r="R606" s="91">
        <v>10.5</v>
      </c>
    </row>
    <row r="607" spans="17:18">
      <c r="Q607" s="90" t="s">
        <v>78</v>
      </c>
      <c r="R607" s="91">
        <v>6</v>
      </c>
    </row>
    <row r="608" spans="17:18">
      <c r="Q608" s="90" t="s">
        <v>78</v>
      </c>
      <c r="R608" s="91">
        <v>6</v>
      </c>
    </row>
    <row r="609" spans="17:18">
      <c r="Q609" s="90" t="s">
        <v>78</v>
      </c>
      <c r="R609" s="91">
        <v>1.5</v>
      </c>
    </row>
    <row r="610" spans="17:18">
      <c r="Q610" s="90" t="s">
        <v>78</v>
      </c>
      <c r="R610" s="91">
        <v>6.5</v>
      </c>
    </row>
    <row r="611" spans="17:18">
      <c r="Q611" s="90" t="s">
        <v>78</v>
      </c>
      <c r="R611" s="91">
        <v>23.5</v>
      </c>
    </row>
    <row r="612" spans="17:18">
      <c r="Q612" s="90" t="s">
        <v>78</v>
      </c>
      <c r="R612" s="91">
        <v>2.5</v>
      </c>
    </row>
    <row r="613" spans="17:18">
      <c r="Q613" s="90" t="s">
        <v>78</v>
      </c>
      <c r="R613" s="91">
        <v>1.5</v>
      </c>
    </row>
    <row r="614" spans="17:18">
      <c r="Q614" s="90" t="s">
        <v>78</v>
      </c>
      <c r="R614" s="91">
        <v>1.5</v>
      </c>
    </row>
    <row r="615" spans="17:18">
      <c r="Q615" s="90" t="s">
        <v>78</v>
      </c>
      <c r="R615" s="91">
        <v>4.5</v>
      </c>
    </row>
    <row r="616" spans="17:18">
      <c r="Q616" s="90" t="s">
        <v>78</v>
      </c>
      <c r="R616" s="91">
        <v>45</v>
      </c>
    </row>
    <row r="617" spans="17:18">
      <c r="Q617" s="90" t="s">
        <v>78</v>
      </c>
      <c r="R617" s="91">
        <v>18</v>
      </c>
    </row>
    <row r="618" spans="17:18">
      <c r="Q618" s="90" t="s">
        <v>78</v>
      </c>
      <c r="R618" s="91">
        <v>5</v>
      </c>
    </row>
    <row r="619" spans="17:18">
      <c r="Q619" s="90" t="s">
        <v>78</v>
      </c>
      <c r="R619" s="91">
        <v>1.5</v>
      </c>
    </row>
    <row r="620" spans="17:18">
      <c r="Q620" s="90" t="s">
        <v>78</v>
      </c>
      <c r="R620" s="91">
        <v>19</v>
      </c>
    </row>
    <row r="621" spans="17:18">
      <c r="Q621" s="90" t="s">
        <v>78</v>
      </c>
      <c r="R621" s="91">
        <v>179.5</v>
      </c>
    </row>
    <row r="622" spans="17:18">
      <c r="Q622" s="90" t="s">
        <v>78</v>
      </c>
      <c r="R622" s="91">
        <v>18</v>
      </c>
    </row>
    <row r="623" spans="17:18">
      <c r="Q623" s="90" t="s">
        <v>78</v>
      </c>
      <c r="R623" s="91">
        <v>52</v>
      </c>
    </row>
    <row r="624" spans="17:18">
      <c r="Q624" s="90" t="s">
        <v>78</v>
      </c>
      <c r="R624" s="91">
        <v>19</v>
      </c>
    </row>
    <row r="625" spans="17:18">
      <c r="Q625" s="90" t="s">
        <v>78</v>
      </c>
      <c r="R625" s="91">
        <v>26</v>
      </c>
    </row>
    <row r="626" spans="17:18">
      <c r="Q626" s="90" t="s">
        <v>78</v>
      </c>
      <c r="R626" s="91">
        <v>31.5</v>
      </c>
    </row>
    <row r="627" spans="17:18">
      <c r="Q627" s="90" t="s">
        <v>78</v>
      </c>
      <c r="R627" s="91">
        <v>20</v>
      </c>
    </row>
    <row r="628" spans="17:18">
      <c r="Q628" s="90" t="s">
        <v>78</v>
      </c>
      <c r="R628" s="91">
        <v>23</v>
      </c>
    </row>
    <row r="629" spans="17:18">
      <c r="Q629" s="90" t="s">
        <v>78</v>
      </c>
      <c r="R629" s="91">
        <v>24.5</v>
      </c>
    </row>
    <row r="630" spans="17:18">
      <c r="Q630" s="90" t="s">
        <v>78</v>
      </c>
      <c r="R630" s="91">
        <v>6</v>
      </c>
    </row>
    <row r="631" spans="17:18">
      <c r="Q631" s="90" t="s">
        <v>78</v>
      </c>
      <c r="R631" s="91">
        <v>6</v>
      </c>
    </row>
    <row r="632" spans="17:18">
      <c r="Q632" s="90" t="s">
        <v>78</v>
      </c>
      <c r="R632" s="91">
        <v>24.5</v>
      </c>
    </row>
    <row r="633" spans="17:18">
      <c r="Q633" s="90" t="s">
        <v>78</v>
      </c>
      <c r="R633" s="91">
        <v>20</v>
      </c>
    </row>
    <row r="634" spans="17:18">
      <c r="Q634" s="90" t="s">
        <v>78</v>
      </c>
      <c r="R634" s="91">
        <v>20</v>
      </c>
    </row>
    <row r="635" spans="17:18">
      <c r="Q635" s="90" t="s">
        <v>78</v>
      </c>
      <c r="R635" s="91">
        <v>23</v>
      </c>
    </row>
    <row r="636" spans="17:18">
      <c r="Q636" s="90" t="s">
        <v>78</v>
      </c>
      <c r="R636" s="91">
        <v>26</v>
      </c>
    </row>
    <row r="637" spans="17:18">
      <c r="Q637" s="90" t="s">
        <v>78</v>
      </c>
      <c r="R637" s="91">
        <v>1.5</v>
      </c>
    </row>
    <row r="638" spans="17:18">
      <c r="Q638" s="90" t="s">
        <v>78</v>
      </c>
      <c r="R638" s="91">
        <v>20</v>
      </c>
    </row>
    <row r="639" spans="17:18">
      <c r="Q639" s="90" t="s">
        <v>78</v>
      </c>
      <c r="R639" s="91">
        <v>7.5</v>
      </c>
    </row>
    <row r="640" spans="17:18">
      <c r="Q640" s="90" t="s">
        <v>78</v>
      </c>
      <c r="R640" s="91">
        <v>23</v>
      </c>
    </row>
    <row r="641" spans="17:18">
      <c r="Q641" s="90" t="s">
        <v>78</v>
      </c>
      <c r="R641" s="91">
        <v>24.5</v>
      </c>
    </row>
    <row r="642" spans="17:18">
      <c r="Q642" s="90" t="s">
        <v>78</v>
      </c>
      <c r="R642" s="91">
        <v>51.5</v>
      </c>
    </row>
    <row r="643" spans="17:18">
      <c r="Q643" s="90" t="s">
        <v>78</v>
      </c>
      <c r="R643" s="91">
        <v>21</v>
      </c>
    </row>
    <row r="644" spans="17:18">
      <c r="Q644" s="90" t="s">
        <v>78</v>
      </c>
      <c r="R644" s="91">
        <v>33.5</v>
      </c>
    </row>
    <row r="645" spans="17:18">
      <c r="Q645" s="90" t="s">
        <v>78</v>
      </c>
      <c r="R645" s="91">
        <v>26.5</v>
      </c>
    </row>
    <row r="646" spans="17:18">
      <c r="Q646" s="90" t="s">
        <v>78</v>
      </c>
      <c r="R646" s="91">
        <v>5</v>
      </c>
    </row>
    <row r="647" spans="17:18">
      <c r="Q647" s="90" t="s">
        <v>78</v>
      </c>
      <c r="R647" s="91">
        <v>58</v>
      </c>
    </row>
    <row r="648" spans="17:18">
      <c r="Q648" s="90" t="s">
        <v>78</v>
      </c>
      <c r="R648" s="91">
        <v>35</v>
      </c>
    </row>
    <row r="649" spans="17:18">
      <c r="Q649" s="90" t="s">
        <v>78</v>
      </c>
      <c r="R649" s="91">
        <v>12</v>
      </c>
    </row>
    <row r="650" spans="17:18">
      <c r="Q650" s="90" t="s">
        <v>78</v>
      </c>
      <c r="R650" s="91">
        <v>38</v>
      </c>
    </row>
    <row r="651" spans="17:18">
      <c r="Q651" s="90" t="s">
        <v>78</v>
      </c>
      <c r="R651" s="91">
        <v>23</v>
      </c>
    </row>
    <row r="652" spans="17:18">
      <c r="Q652" s="90" t="s">
        <v>78</v>
      </c>
      <c r="R652" s="91">
        <v>29</v>
      </c>
    </row>
    <row r="653" spans="17:18">
      <c r="Q653" s="90" t="s">
        <v>78</v>
      </c>
      <c r="R653" s="91">
        <v>18</v>
      </c>
    </row>
    <row r="654" spans="17:18">
      <c r="Q654" s="90" t="s">
        <v>78</v>
      </c>
      <c r="R654" s="91">
        <v>6</v>
      </c>
    </row>
    <row r="655" spans="17:18">
      <c r="Q655" s="90" t="s">
        <v>187</v>
      </c>
      <c r="R655" s="91">
        <v>20</v>
      </c>
    </row>
    <row r="656" spans="17:18">
      <c r="Q656" s="92">
        <v>24</v>
      </c>
      <c r="R656" s="91">
        <v>9</v>
      </c>
    </row>
    <row r="657" spans="17:18">
      <c r="Q657" s="92">
        <v>24</v>
      </c>
      <c r="R657" s="91">
        <v>50</v>
      </c>
    </row>
  </sheetData>
  <autoFilter ref="Q1:R65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O551"/>
  <sheetViews>
    <sheetView zoomScale="70" zoomScaleNormal="70" workbookViewId="0">
      <selection sqref="A1:XFD1048576"/>
    </sheetView>
  </sheetViews>
  <sheetFormatPr defaultRowHeight="15"/>
  <cols>
    <col min="1" max="1" width="9.140625" style="93"/>
    <col min="2" max="2" width="11.140625" style="93" bestFit="1" customWidth="1"/>
    <col min="3" max="3" width="10.5703125" style="93" bestFit="1" customWidth="1"/>
    <col min="4" max="4" width="9.140625" style="93"/>
    <col min="5" max="5" width="8.85546875" style="93" bestFit="1" customWidth="1"/>
    <col min="6" max="6" width="12.85546875" style="93" bestFit="1" customWidth="1"/>
    <col min="7" max="9" width="9.140625" style="93"/>
    <col min="10" max="10" width="31.42578125" style="93" bestFit="1" customWidth="1"/>
    <col min="11" max="11" width="9.42578125" style="93" customWidth="1"/>
    <col min="12" max="12" width="9.85546875" style="93" bestFit="1" customWidth="1"/>
    <col min="13" max="13" width="9.140625" style="93"/>
    <col min="14" max="14" width="19.5703125" style="93" bestFit="1" customWidth="1"/>
    <col min="15" max="16" width="9.140625" style="93"/>
    <col min="17" max="17" width="10.85546875" style="93" bestFit="1" customWidth="1"/>
    <col min="18" max="18" width="10.7109375" style="93" bestFit="1" customWidth="1"/>
    <col min="19" max="20" width="9.140625" style="93"/>
    <col min="21" max="21" width="13.7109375" style="93" bestFit="1" customWidth="1"/>
    <col min="22" max="22" width="9.140625" style="93"/>
    <col min="23" max="23" width="21.42578125" style="93" bestFit="1" customWidth="1"/>
    <col min="24" max="37" width="9.140625" style="93"/>
    <col min="38" max="38" width="27.42578125" style="93" bestFit="1" customWidth="1"/>
    <col min="39" max="39" width="12" style="93" bestFit="1" customWidth="1"/>
    <col min="40" max="41" width="9.140625" style="93"/>
    <col min="42" max="42" width="10.5703125" style="93" bestFit="1" customWidth="1"/>
    <col min="43" max="43" width="9.140625" style="93"/>
    <col min="44" max="44" width="32.5703125" style="93" bestFit="1" customWidth="1"/>
    <col min="45" max="45" width="12.42578125" style="93" bestFit="1" customWidth="1"/>
    <col min="46" max="50" width="9.140625" style="93"/>
    <col min="51" max="51" width="14.5703125" style="93" bestFit="1" customWidth="1"/>
    <col min="52" max="52" width="19.28515625" style="93" bestFit="1" customWidth="1"/>
    <col min="53" max="53" width="15.7109375" style="93" bestFit="1" customWidth="1"/>
    <col min="54" max="55" width="12.28515625" style="93" bestFit="1" customWidth="1"/>
    <col min="56" max="56" width="28.85546875" style="93" bestFit="1" customWidth="1"/>
    <col min="57" max="57" width="12.28515625" style="93" bestFit="1" customWidth="1"/>
    <col min="58" max="58" width="13" style="93" bestFit="1" customWidth="1"/>
    <col min="59" max="59" width="32" style="93" bestFit="1" customWidth="1"/>
    <col min="60" max="60" width="18.7109375" style="93" bestFit="1" customWidth="1"/>
    <col min="61" max="61" width="22" style="93" bestFit="1" customWidth="1"/>
    <col min="62" max="62" width="10.85546875" style="93" bestFit="1" customWidth="1"/>
    <col min="63" max="63" width="44.42578125" style="93" bestFit="1" customWidth="1"/>
    <col min="64" max="64" width="9.5703125" style="93" customWidth="1"/>
    <col min="65" max="65" width="12.5703125" style="93" bestFit="1" customWidth="1"/>
    <col min="66" max="66" width="25.85546875" style="93" bestFit="1" customWidth="1"/>
    <col min="67" max="67" width="15.7109375" style="93" bestFit="1" customWidth="1"/>
    <col min="68" max="16384" width="9.140625" style="93"/>
  </cols>
  <sheetData>
    <row r="1" spans="1:67" ht="15.75" thickBot="1"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93" t="s">
        <v>188</v>
      </c>
      <c r="H1" s="93" t="s">
        <v>5</v>
      </c>
      <c r="J1" s="71" t="s">
        <v>6</v>
      </c>
      <c r="K1" s="67" t="s">
        <v>7</v>
      </c>
      <c r="L1" s="57" t="s">
        <v>8</v>
      </c>
      <c r="N1" s="65" t="s">
        <v>66</v>
      </c>
      <c r="O1" s="65" t="s">
        <v>67</v>
      </c>
      <c r="Q1" s="87" t="s">
        <v>68</v>
      </c>
      <c r="R1" s="87" t="s">
        <v>7</v>
      </c>
      <c r="T1" s="67" t="s">
        <v>79</v>
      </c>
      <c r="U1" s="67" t="s">
        <v>80</v>
      </c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O1" s="93" t="s">
        <v>118</v>
      </c>
      <c r="AP1" s="93" t="s">
        <v>119</v>
      </c>
      <c r="AR1" s="93" t="s">
        <v>124</v>
      </c>
      <c r="AS1" s="59" t="s">
        <v>125</v>
      </c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44682</v>
      </c>
      <c r="B2" s="60">
        <v>210.5</v>
      </c>
      <c r="C2" s="61">
        <v>457</v>
      </c>
      <c r="D2" s="62">
        <v>0</v>
      </c>
      <c r="E2" s="63">
        <v>0</v>
      </c>
      <c r="F2" s="55">
        <f>SUM(B2:E2)</f>
        <v>667.5</v>
      </c>
      <c r="G2" s="93">
        <v>550</v>
      </c>
      <c r="H2" s="93">
        <v>26</v>
      </c>
      <c r="J2" s="128" t="s">
        <v>48</v>
      </c>
      <c r="K2" s="129">
        <v>3073</v>
      </c>
      <c r="L2" s="129">
        <v>153</v>
      </c>
      <c r="N2" s="128" t="s">
        <v>48</v>
      </c>
      <c r="O2" s="129">
        <v>3073</v>
      </c>
      <c r="Q2" s="130" t="s">
        <v>146</v>
      </c>
      <c r="R2" s="131">
        <v>9.5</v>
      </c>
      <c r="T2" s="93">
        <v>13</v>
      </c>
      <c r="U2" s="94">
        <v>9.5</v>
      </c>
      <c r="W2" s="128" t="s">
        <v>48</v>
      </c>
      <c r="X2" s="78">
        <v>0</v>
      </c>
      <c r="Y2" s="78">
        <v>0</v>
      </c>
      <c r="Z2" s="78">
        <v>3</v>
      </c>
      <c r="AA2" s="78">
        <v>5</v>
      </c>
      <c r="AB2" s="78">
        <v>11</v>
      </c>
      <c r="AC2" s="78">
        <v>9</v>
      </c>
      <c r="AD2" s="78">
        <v>21</v>
      </c>
      <c r="AE2" s="78">
        <v>26</v>
      </c>
      <c r="AF2" s="78">
        <v>40</v>
      </c>
      <c r="AG2" s="78">
        <v>29</v>
      </c>
      <c r="AH2" s="78">
        <v>8</v>
      </c>
      <c r="AI2" s="78">
        <v>1</v>
      </c>
      <c r="AJ2" s="72">
        <f>SUM(X2:AI2)</f>
        <v>153</v>
      </c>
      <c r="AL2" s="49" t="s">
        <v>111</v>
      </c>
      <c r="AM2" s="64">
        <f>SUM(AY31)</f>
        <v>1208.53</v>
      </c>
      <c r="AO2" s="93" t="s">
        <v>120</v>
      </c>
      <c r="AP2" s="94">
        <v>640</v>
      </c>
      <c r="AR2" s="56" t="s">
        <v>126</v>
      </c>
      <c r="AS2" s="50">
        <f>SUM(AP2:AP5)</f>
        <v>2000</v>
      </c>
      <c r="AY2" s="77">
        <v>65.44</v>
      </c>
      <c r="AZ2" s="77">
        <v>106</v>
      </c>
      <c r="BA2" s="77">
        <v>33.31</v>
      </c>
      <c r="BB2" s="77">
        <v>150.30000000000001</v>
      </c>
      <c r="BC2" s="77">
        <v>90</v>
      </c>
      <c r="BD2" s="77">
        <v>36.200000000000003</v>
      </c>
      <c r="BE2" s="77">
        <v>63.82</v>
      </c>
      <c r="BF2" s="77">
        <v>68.77</v>
      </c>
      <c r="BG2" s="136">
        <v>50.16</v>
      </c>
      <c r="BH2" s="77">
        <v>534.04</v>
      </c>
      <c r="BI2" s="77">
        <v>147.77000000000001</v>
      </c>
      <c r="BJ2" s="77">
        <v>29.66</v>
      </c>
      <c r="BK2" s="77"/>
      <c r="BL2" s="77"/>
      <c r="BM2" s="77"/>
      <c r="BN2" s="77"/>
      <c r="BO2" s="77"/>
    </row>
    <row r="3" spans="1:67">
      <c r="A3" s="48">
        <v>44683</v>
      </c>
      <c r="B3" s="68">
        <v>0</v>
      </c>
      <c r="C3" s="69">
        <v>0</v>
      </c>
      <c r="D3" s="68">
        <v>0</v>
      </c>
      <c r="E3" s="69">
        <v>0</v>
      </c>
      <c r="F3" s="70">
        <f t="shared" ref="F3:F32" si="0">SUM(B3:E3)</f>
        <v>0</v>
      </c>
      <c r="J3" s="128" t="s">
        <v>29</v>
      </c>
      <c r="K3" s="129">
        <v>500</v>
      </c>
      <c r="L3" s="129">
        <v>25</v>
      </c>
      <c r="N3" s="128" t="s">
        <v>29</v>
      </c>
      <c r="O3" s="129">
        <v>500</v>
      </c>
      <c r="Q3" s="130" t="s">
        <v>69</v>
      </c>
      <c r="R3" s="131">
        <v>15</v>
      </c>
      <c r="T3" s="93">
        <v>14</v>
      </c>
      <c r="U3" s="94">
        <v>156</v>
      </c>
      <c r="W3" s="128" t="s">
        <v>29</v>
      </c>
      <c r="X3" s="78">
        <v>0</v>
      </c>
      <c r="Y3" s="78">
        <v>1</v>
      </c>
      <c r="Z3" s="78">
        <v>1</v>
      </c>
      <c r="AA3" s="78">
        <v>1</v>
      </c>
      <c r="AB3" s="78">
        <v>0</v>
      </c>
      <c r="AC3" s="78">
        <v>5</v>
      </c>
      <c r="AD3" s="78">
        <v>4</v>
      </c>
      <c r="AE3" s="78">
        <v>3</v>
      </c>
      <c r="AF3" s="78">
        <v>8</v>
      </c>
      <c r="AG3" s="78">
        <v>2</v>
      </c>
      <c r="AH3" s="78">
        <v>0</v>
      </c>
      <c r="AI3" s="78">
        <v>0</v>
      </c>
      <c r="AJ3" s="72">
        <f t="shared" ref="AJ3:AJ6" si="1">SUM(X3:AI3)</f>
        <v>25</v>
      </c>
      <c r="AL3" s="49" t="s">
        <v>108</v>
      </c>
      <c r="AM3" s="64">
        <f>SUM(AZ31)</f>
        <v>106</v>
      </c>
      <c r="AO3" s="93" t="s">
        <v>121</v>
      </c>
      <c r="AP3" s="94">
        <v>560</v>
      </c>
      <c r="AR3" s="76" t="s">
        <v>111</v>
      </c>
      <c r="AS3" s="64">
        <f>SUM(AY31)</f>
        <v>1208.53</v>
      </c>
      <c r="AY3" s="77">
        <v>44.8</v>
      </c>
      <c r="AZ3" s="77"/>
      <c r="BA3" s="77">
        <v>28.25</v>
      </c>
      <c r="BB3" s="77">
        <v>150.30000000000001</v>
      </c>
      <c r="BC3" s="77"/>
      <c r="BD3" s="77">
        <v>47.5</v>
      </c>
      <c r="BE3" s="77">
        <v>15</v>
      </c>
      <c r="BF3" s="77"/>
      <c r="BG3" s="77"/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44684</v>
      </c>
      <c r="B4" s="60">
        <v>49.5</v>
      </c>
      <c r="C4" s="61">
        <v>172.5</v>
      </c>
      <c r="D4" s="62">
        <v>0</v>
      </c>
      <c r="E4" s="63">
        <v>0</v>
      </c>
      <c r="F4" s="55">
        <f t="shared" si="0"/>
        <v>222</v>
      </c>
      <c r="J4" s="128" t="s">
        <v>60</v>
      </c>
      <c r="K4" s="129">
        <v>498</v>
      </c>
      <c r="L4" s="129">
        <v>166</v>
      </c>
      <c r="N4" s="128" t="s">
        <v>60</v>
      </c>
      <c r="O4" s="129">
        <v>498</v>
      </c>
      <c r="Q4" s="130" t="s">
        <v>69</v>
      </c>
      <c r="R4" s="131">
        <v>4.5</v>
      </c>
      <c r="T4" s="93">
        <v>15</v>
      </c>
      <c r="U4" s="94">
        <v>271.5</v>
      </c>
      <c r="W4" s="128" t="s">
        <v>60</v>
      </c>
      <c r="X4" s="78">
        <v>0</v>
      </c>
      <c r="Y4" s="78">
        <v>10</v>
      </c>
      <c r="Z4" s="78">
        <v>14</v>
      </c>
      <c r="AA4" s="78">
        <v>7</v>
      </c>
      <c r="AB4" s="78">
        <v>14</v>
      </c>
      <c r="AC4" s="78">
        <v>21</v>
      </c>
      <c r="AD4" s="78">
        <v>31</v>
      </c>
      <c r="AE4" s="78">
        <v>26</v>
      </c>
      <c r="AF4" s="78">
        <v>27</v>
      </c>
      <c r="AG4" s="78">
        <v>14</v>
      </c>
      <c r="AH4" s="78">
        <v>2</v>
      </c>
      <c r="AI4" s="78">
        <v>0</v>
      </c>
      <c r="AJ4" s="72">
        <f t="shared" si="1"/>
        <v>166</v>
      </c>
      <c r="AL4" s="49" t="s">
        <v>94</v>
      </c>
      <c r="AM4" s="50">
        <f>SUM(BA31)</f>
        <v>140.91999999999999</v>
      </c>
      <c r="AO4" s="93" t="s">
        <v>122</v>
      </c>
      <c r="AP4" s="94">
        <v>480</v>
      </c>
      <c r="AR4" s="76" t="s">
        <v>127</v>
      </c>
      <c r="AS4" s="64">
        <f>SUM(AZ31)</f>
        <v>106</v>
      </c>
      <c r="AY4" s="77">
        <v>19.579999999999998</v>
      </c>
      <c r="AZ4" s="77"/>
      <c r="BA4" s="77">
        <v>22.19</v>
      </c>
      <c r="BB4" s="77"/>
      <c r="BC4" s="77"/>
      <c r="BD4" s="77"/>
      <c r="BE4" s="77">
        <v>17.55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44685</v>
      </c>
      <c r="B5" s="60">
        <v>119.5</v>
      </c>
      <c r="C5" s="61">
        <v>72</v>
      </c>
      <c r="D5" s="62">
        <v>0</v>
      </c>
      <c r="E5" s="63">
        <v>0</v>
      </c>
      <c r="F5" s="55">
        <f t="shared" si="0"/>
        <v>191.5</v>
      </c>
      <c r="J5" s="128" t="s">
        <v>51</v>
      </c>
      <c r="K5" s="129">
        <v>438</v>
      </c>
      <c r="L5" s="129">
        <v>73</v>
      </c>
      <c r="N5" s="128" t="s">
        <v>51</v>
      </c>
      <c r="O5" s="129">
        <v>438</v>
      </c>
      <c r="Q5" s="130" t="s">
        <v>69</v>
      </c>
      <c r="R5" s="131">
        <v>6</v>
      </c>
      <c r="T5" s="93">
        <v>16</v>
      </c>
      <c r="U5" s="94">
        <v>305</v>
      </c>
      <c r="W5" s="128" t="s">
        <v>51</v>
      </c>
      <c r="X5" s="78">
        <v>0</v>
      </c>
      <c r="Y5" s="78">
        <v>0</v>
      </c>
      <c r="Z5" s="78">
        <v>2</v>
      </c>
      <c r="AA5" s="78">
        <v>0</v>
      </c>
      <c r="AB5" s="78">
        <v>1</v>
      </c>
      <c r="AC5" s="78">
        <v>3</v>
      </c>
      <c r="AD5" s="78">
        <v>14</v>
      </c>
      <c r="AE5" s="78">
        <v>17</v>
      </c>
      <c r="AF5" s="78">
        <v>22</v>
      </c>
      <c r="AG5" s="78">
        <v>10</v>
      </c>
      <c r="AH5" s="78">
        <v>4</v>
      </c>
      <c r="AI5" s="78">
        <v>0</v>
      </c>
      <c r="AJ5" s="72">
        <f t="shared" si="1"/>
        <v>73</v>
      </c>
      <c r="AL5" s="49" t="s">
        <v>95</v>
      </c>
      <c r="AM5" s="50">
        <f>SUM(BB31)</f>
        <v>300.60000000000002</v>
      </c>
      <c r="AO5" s="93" t="s">
        <v>123</v>
      </c>
      <c r="AP5" s="94">
        <v>320</v>
      </c>
      <c r="AR5" s="76" t="s">
        <v>94</v>
      </c>
      <c r="AS5" s="64">
        <f>SUM(BA31)</f>
        <v>140.91999999999999</v>
      </c>
      <c r="AY5" s="77">
        <v>30.35</v>
      </c>
      <c r="AZ5" s="77"/>
      <c r="BA5" s="77">
        <v>43.73</v>
      </c>
      <c r="BB5" s="77"/>
      <c r="BC5" s="77"/>
      <c r="BD5" s="77"/>
      <c r="BE5" s="77">
        <v>13.31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44686</v>
      </c>
      <c r="B6" s="60">
        <v>119.5</v>
      </c>
      <c r="C6" s="61">
        <v>211.5</v>
      </c>
      <c r="D6" s="62">
        <v>0</v>
      </c>
      <c r="E6" s="63">
        <v>0</v>
      </c>
      <c r="F6" s="55">
        <f t="shared" si="0"/>
        <v>331</v>
      </c>
      <c r="J6" s="128" t="s">
        <v>20</v>
      </c>
      <c r="K6" s="129">
        <v>410</v>
      </c>
      <c r="L6" s="129">
        <v>82</v>
      </c>
      <c r="N6" s="128" t="s">
        <v>20</v>
      </c>
      <c r="O6" s="129">
        <v>410</v>
      </c>
      <c r="Q6" s="130" t="s">
        <v>69</v>
      </c>
      <c r="R6" s="131">
        <v>7.5</v>
      </c>
      <c r="T6" s="93">
        <v>17</v>
      </c>
      <c r="U6" s="94">
        <v>526</v>
      </c>
      <c r="W6" s="128" t="s">
        <v>20</v>
      </c>
      <c r="X6" s="78">
        <v>0</v>
      </c>
      <c r="Y6" s="78">
        <v>0</v>
      </c>
      <c r="Z6" s="78">
        <v>0</v>
      </c>
      <c r="AA6" s="78">
        <v>2</v>
      </c>
      <c r="AB6" s="78">
        <v>2</v>
      </c>
      <c r="AC6" s="78">
        <v>6</v>
      </c>
      <c r="AD6" s="78">
        <v>3</v>
      </c>
      <c r="AE6" s="78">
        <v>3</v>
      </c>
      <c r="AF6" s="78">
        <v>23</v>
      </c>
      <c r="AG6" s="78">
        <v>43</v>
      </c>
      <c r="AH6" s="78">
        <v>0</v>
      </c>
      <c r="AI6" s="78">
        <v>0</v>
      </c>
      <c r="AJ6" s="72">
        <f t="shared" si="1"/>
        <v>82</v>
      </c>
      <c r="AL6" s="49" t="s">
        <v>112</v>
      </c>
      <c r="AM6" s="64">
        <f>SUM(BC31)</f>
        <v>90</v>
      </c>
      <c r="AR6" s="76" t="s">
        <v>95</v>
      </c>
      <c r="AS6" s="50">
        <f>SUM(BB31)</f>
        <v>300.60000000000002</v>
      </c>
      <c r="AY6" s="77">
        <v>44.17</v>
      </c>
      <c r="AZ6" s="77"/>
      <c r="BA6" s="77">
        <v>13.44</v>
      </c>
      <c r="BB6" s="77"/>
      <c r="BC6" s="77"/>
      <c r="BD6" s="77"/>
      <c r="BE6" s="77">
        <v>123.74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44687</v>
      </c>
      <c r="B7" s="60">
        <v>284</v>
      </c>
      <c r="C7" s="61">
        <v>57</v>
      </c>
      <c r="D7" s="62">
        <v>0</v>
      </c>
      <c r="E7" s="63">
        <v>0</v>
      </c>
      <c r="F7" s="55">
        <f t="shared" si="0"/>
        <v>341</v>
      </c>
      <c r="J7" s="128" t="s">
        <v>190</v>
      </c>
      <c r="K7" s="129">
        <v>375</v>
      </c>
      <c r="L7" s="129">
        <v>15</v>
      </c>
      <c r="Q7" s="130" t="s">
        <v>69</v>
      </c>
      <c r="R7" s="131">
        <v>4.5</v>
      </c>
      <c r="T7" s="93">
        <v>18</v>
      </c>
      <c r="U7" s="94">
        <v>702.5</v>
      </c>
      <c r="AL7" s="49" t="s">
        <v>97</v>
      </c>
      <c r="AM7" s="50">
        <f>SUM(BD31)</f>
        <v>83.7</v>
      </c>
      <c r="AR7" s="76" t="s">
        <v>112</v>
      </c>
      <c r="AS7" s="64">
        <f>SUM(BC31)</f>
        <v>90</v>
      </c>
      <c r="AY7" s="77">
        <v>15.75</v>
      </c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44688</v>
      </c>
      <c r="B8" s="60">
        <v>323</v>
      </c>
      <c r="C8" s="61">
        <v>403</v>
      </c>
      <c r="D8" s="62">
        <v>0</v>
      </c>
      <c r="E8" s="63">
        <v>0</v>
      </c>
      <c r="F8" s="55">
        <f t="shared" si="0"/>
        <v>726</v>
      </c>
      <c r="J8" s="128" t="s">
        <v>57</v>
      </c>
      <c r="K8" s="129">
        <v>348</v>
      </c>
      <c r="L8" s="129">
        <v>116</v>
      </c>
      <c r="Q8" s="130" t="s">
        <v>69</v>
      </c>
      <c r="R8" s="131">
        <v>4</v>
      </c>
      <c r="T8" s="93">
        <v>19</v>
      </c>
      <c r="U8" s="94">
        <v>1703</v>
      </c>
      <c r="AL8" s="49" t="s">
        <v>98</v>
      </c>
      <c r="AM8" s="50">
        <f>SUM(BE31)</f>
        <v>233.42</v>
      </c>
      <c r="AR8" s="76" t="s">
        <v>97</v>
      </c>
      <c r="AS8" s="50">
        <f>SUM(BD31)</f>
        <v>83.7</v>
      </c>
      <c r="AY8" s="77">
        <v>15.57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44689</v>
      </c>
      <c r="B9" s="60">
        <v>204</v>
      </c>
      <c r="C9" s="61">
        <v>236.5</v>
      </c>
      <c r="D9" s="62">
        <v>0</v>
      </c>
      <c r="E9" s="63">
        <v>0</v>
      </c>
      <c r="F9" s="55">
        <f t="shared" si="0"/>
        <v>440.5</v>
      </c>
      <c r="J9" s="128" t="s">
        <v>32</v>
      </c>
      <c r="K9" s="129">
        <v>275</v>
      </c>
      <c r="L9" s="129">
        <v>11</v>
      </c>
      <c r="Q9" s="130" t="s">
        <v>69</v>
      </c>
      <c r="R9" s="131">
        <v>10.5</v>
      </c>
      <c r="T9" s="93">
        <v>20</v>
      </c>
      <c r="U9" s="94">
        <v>1471.5</v>
      </c>
      <c r="AL9" s="49" t="s">
        <v>99</v>
      </c>
      <c r="AM9" s="50">
        <f>SUM(BF31)</f>
        <v>68.77</v>
      </c>
      <c r="AR9" s="76" t="s">
        <v>98</v>
      </c>
      <c r="AS9" s="50">
        <f>SUM(BE31)</f>
        <v>233.42</v>
      </c>
      <c r="AY9" s="77">
        <v>25.13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44690</v>
      </c>
      <c r="B10" s="68">
        <v>0</v>
      </c>
      <c r="C10" s="69">
        <v>0</v>
      </c>
      <c r="D10" s="68">
        <v>0</v>
      </c>
      <c r="E10" s="69">
        <v>0</v>
      </c>
      <c r="F10" s="70">
        <f t="shared" si="0"/>
        <v>0</v>
      </c>
      <c r="J10" s="128" t="s">
        <v>25</v>
      </c>
      <c r="K10" s="129">
        <v>260</v>
      </c>
      <c r="L10" s="129">
        <v>13</v>
      </c>
      <c r="Q10" s="130" t="s">
        <v>69</v>
      </c>
      <c r="R10" s="131">
        <v>3</v>
      </c>
      <c r="T10" s="93">
        <v>21</v>
      </c>
      <c r="U10" s="94">
        <v>2597</v>
      </c>
      <c r="AL10" s="49" t="s">
        <v>113</v>
      </c>
      <c r="AM10" s="64">
        <f>SUM(BG31)</f>
        <v>50.16</v>
      </c>
      <c r="AR10" s="76" t="s">
        <v>99</v>
      </c>
      <c r="AS10" s="50">
        <f>SUM(BF31)</f>
        <v>68.77</v>
      </c>
      <c r="AY10" s="77">
        <v>123.91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44691</v>
      </c>
      <c r="B11" s="60">
        <v>113.25</v>
      </c>
      <c r="C11" s="61">
        <v>130.75</v>
      </c>
      <c r="D11" s="62">
        <v>0</v>
      </c>
      <c r="E11" s="63">
        <v>0</v>
      </c>
      <c r="F11" s="55">
        <f t="shared" si="0"/>
        <v>244</v>
      </c>
      <c r="J11" s="128" t="s">
        <v>17</v>
      </c>
      <c r="K11" s="129">
        <v>226.5</v>
      </c>
      <c r="L11" s="129">
        <v>151</v>
      </c>
      <c r="Q11" s="130" t="s">
        <v>69</v>
      </c>
      <c r="R11" s="131">
        <v>6</v>
      </c>
      <c r="T11" s="93">
        <v>22</v>
      </c>
      <c r="U11" s="94">
        <v>1954</v>
      </c>
      <c r="AL11" s="49" t="s">
        <v>101</v>
      </c>
      <c r="AM11" s="50">
        <f>SUM(BH31)</f>
        <v>534.04</v>
      </c>
      <c r="AR11" s="76" t="s">
        <v>113</v>
      </c>
      <c r="AS11" s="64">
        <f>SUM(BG31)</f>
        <v>50.16</v>
      </c>
      <c r="AY11" s="77">
        <v>16.71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44692</v>
      </c>
      <c r="B12" s="60">
        <v>95</v>
      </c>
      <c r="C12" s="61">
        <v>40.6</v>
      </c>
      <c r="D12" s="62">
        <v>0</v>
      </c>
      <c r="E12" s="63">
        <v>0</v>
      </c>
      <c r="F12" s="55">
        <f t="shared" si="0"/>
        <v>135.6</v>
      </c>
      <c r="J12" s="128" t="s">
        <v>40</v>
      </c>
      <c r="K12" s="129">
        <v>200</v>
      </c>
      <c r="L12" s="129">
        <v>8</v>
      </c>
      <c r="Q12" s="130" t="s">
        <v>69</v>
      </c>
      <c r="R12" s="131">
        <v>30</v>
      </c>
      <c r="T12" s="93">
        <v>23</v>
      </c>
      <c r="U12" s="94">
        <v>332.5</v>
      </c>
      <c r="AL12" s="49" t="s">
        <v>102</v>
      </c>
      <c r="AM12" s="50">
        <f>SUM(BI31)</f>
        <v>147.77000000000001</v>
      </c>
      <c r="AR12" s="76" t="s">
        <v>101</v>
      </c>
      <c r="AS12" s="50">
        <f>SUM(BH31)</f>
        <v>534.04</v>
      </c>
      <c r="AY12" s="77">
        <v>27.13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44693</v>
      </c>
      <c r="B13" s="60">
        <v>226</v>
      </c>
      <c r="C13" s="61">
        <v>90.5</v>
      </c>
      <c r="D13" s="62">
        <v>0</v>
      </c>
      <c r="E13" s="63">
        <v>0</v>
      </c>
      <c r="F13" s="55">
        <f t="shared" si="0"/>
        <v>316.5</v>
      </c>
      <c r="J13" s="128" t="s">
        <v>55</v>
      </c>
      <c r="K13" s="129">
        <v>198</v>
      </c>
      <c r="L13" s="129">
        <v>66</v>
      </c>
      <c r="Q13" s="130" t="s">
        <v>69</v>
      </c>
      <c r="R13" s="131">
        <v>10.5</v>
      </c>
      <c r="T13" s="93">
        <v>24</v>
      </c>
      <c r="U13" s="94">
        <v>80.5</v>
      </c>
      <c r="AL13" s="49" t="s">
        <v>103</v>
      </c>
      <c r="AM13" s="50">
        <f>SUM(BJ31)</f>
        <v>29.66</v>
      </c>
      <c r="AR13" s="76" t="s">
        <v>102</v>
      </c>
      <c r="AS13" s="50">
        <f>SUM(BI31)</f>
        <v>147.77000000000001</v>
      </c>
      <c r="AY13" s="77">
        <v>20.73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44694</v>
      </c>
      <c r="B14" s="60">
        <v>134.5</v>
      </c>
      <c r="C14" s="61">
        <v>343.5</v>
      </c>
      <c r="D14" s="62">
        <v>0</v>
      </c>
      <c r="E14" s="63">
        <v>0</v>
      </c>
      <c r="F14" s="55">
        <f t="shared" si="0"/>
        <v>478</v>
      </c>
      <c r="J14" s="128" t="s">
        <v>9</v>
      </c>
      <c r="K14" s="129">
        <v>195</v>
      </c>
      <c r="L14" s="129">
        <v>130</v>
      </c>
      <c r="Q14" s="130" t="s">
        <v>69</v>
      </c>
      <c r="R14" s="131">
        <v>20</v>
      </c>
      <c r="AL14" s="49" t="s">
        <v>114</v>
      </c>
      <c r="AM14" s="50">
        <f>SUM(BK31)</f>
        <v>0</v>
      </c>
      <c r="AR14" s="76" t="s">
        <v>103</v>
      </c>
      <c r="AS14" s="50">
        <f>SUM(BJ31)</f>
        <v>29.66</v>
      </c>
      <c r="AY14" s="77">
        <v>37.78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44695</v>
      </c>
      <c r="B15" s="60">
        <v>364.02</v>
      </c>
      <c r="C15" s="61">
        <v>342.48</v>
      </c>
      <c r="D15" s="62">
        <v>0</v>
      </c>
      <c r="E15" s="63">
        <v>0</v>
      </c>
      <c r="F15" s="55">
        <f t="shared" si="0"/>
        <v>706.5</v>
      </c>
      <c r="J15" s="128" t="s">
        <v>147</v>
      </c>
      <c r="K15" s="129">
        <v>195</v>
      </c>
      <c r="L15" s="129">
        <v>7</v>
      </c>
      <c r="Q15" s="130" t="s">
        <v>69</v>
      </c>
      <c r="R15" s="131">
        <v>9</v>
      </c>
      <c r="AL15" s="49" t="s">
        <v>115</v>
      </c>
      <c r="AM15" s="50">
        <f>SUM(BL31)</f>
        <v>0</v>
      </c>
      <c r="AR15" s="76" t="s">
        <v>114</v>
      </c>
      <c r="AS15" s="50">
        <f>SUM(BK31)</f>
        <v>0</v>
      </c>
      <c r="AY15" s="77">
        <v>253.87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44696</v>
      </c>
      <c r="B16" s="60">
        <v>328.5</v>
      </c>
      <c r="C16" s="61">
        <v>331.5</v>
      </c>
      <c r="D16" s="62">
        <v>0</v>
      </c>
      <c r="E16" s="63">
        <v>0</v>
      </c>
      <c r="F16" s="55">
        <f t="shared" si="0"/>
        <v>660</v>
      </c>
      <c r="J16" s="128" t="s">
        <v>59</v>
      </c>
      <c r="K16" s="129">
        <v>195</v>
      </c>
      <c r="L16" s="129">
        <v>65</v>
      </c>
      <c r="Q16" s="130" t="s">
        <v>69</v>
      </c>
      <c r="R16" s="131">
        <v>4.5</v>
      </c>
      <c r="AL16" s="49" t="s">
        <v>116</v>
      </c>
      <c r="AM16" s="50">
        <f>SUM(BM31)</f>
        <v>0</v>
      </c>
      <c r="AR16" s="76" t="s">
        <v>115</v>
      </c>
      <c r="AS16" s="50">
        <f>SUM(BL31)</f>
        <v>0</v>
      </c>
      <c r="AY16" s="77">
        <v>37.78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44697</v>
      </c>
      <c r="B17" s="68">
        <v>0</v>
      </c>
      <c r="C17" s="69">
        <v>0</v>
      </c>
      <c r="D17" s="68">
        <v>0</v>
      </c>
      <c r="E17" s="69">
        <v>0</v>
      </c>
      <c r="F17" s="70">
        <f t="shared" si="0"/>
        <v>0</v>
      </c>
      <c r="J17" s="128" t="s">
        <v>134</v>
      </c>
      <c r="K17" s="129">
        <v>184</v>
      </c>
      <c r="L17" s="129">
        <v>23</v>
      </c>
      <c r="Q17" s="130" t="s">
        <v>69</v>
      </c>
      <c r="R17" s="131">
        <v>7.5</v>
      </c>
      <c r="AL17" s="49" t="s">
        <v>107</v>
      </c>
      <c r="AM17" s="50">
        <f>SUM(BN31)</f>
        <v>0</v>
      </c>
      <c r="AR17" s="76" t="s">
        <v>116</v>
      </c>
      <c r="AS17" s="50">
        <f>SUM(BM31)</f>
        <v>0</v>
      </c>
      <c r="AY17" s="77">
        <v>6.46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44698</v>
      </c>
      <c r="B18" s="60">
        <v>164</v>
      </c>
      <c r="C18" s="61">
        <v>115.5</v>
      </c>
      <c r="D18" s="62">
        <v>0</v>
      </c>
      <c r="E18" s="63">
        <v>0</v>
      </c>
      <c r="F18" s="55">
        <f t="shared" si="0"/>
        <v>279.5</v>
      </c>
      <c r="J18" s="128" t="s">
        <v>148</v>
      </c>
      <c r="K18" s="129">
        <v>175</v>
      </c>
      <c r="L18" s="129">
        <v>70</v>
      </c>
      <c r="Q18" s="130" t="s">
        <v>69</v>
      </c>
      <c r="R18" s="131">
        <v>13.5</v>
      </c>
      <c r="AL18" s="49" t="s">
        <v>154</v>
      </c>
      <c r="AM18" s="50">
        <f>SUM(BO31)</f>
        <v>0</v>
      </c>
      <c r="AR18" s="76" t="s">
        <v>107</v>
      </c>
      <c r="AS18" s="50">
        <f>SUM(BN31)</f>
        <v>0</v>
      </c>
      <c r="AY18" s="77">
        <v>14.45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44699</v>
      </c>
      <c r="B19" s="60">
        <v>82.5</v>
      </c>
      <c r="C19" s="61">
        <v>136</v>
      </c>
      <c r="D19" s="62">
        <v>0</v>
      </c>
      <c r="E19" s="63">
        <v>0</v>
      </c>
      <c r="F19" s="55">
        <f t="shared" si="0"/>
        <v>218.5</v>
      </c>
      <c r="J19" s="128" t="s">
        <v>151</v>
      </c>
      <c r="K19" s="129">
        <v>157.5</v>
      </c>
      <c r="L19" s="129">
        <v>105</v>
      </c>
      <c r="Q19" s="130" t="s">
        <v>70</v>
      </c>
      <c r="R19" s="131">
        <v>6</v>
      </c>
      <c r="AL19" s="49" t="s">
        <v>117</v>
      </c>
      <c r="AM19" s="50">
        <v>1232</v>
      </c>
      <c r="AR19" s="76" t="s">
        <v>154</v>
      </c>
      <c r="AS19" s="50">
        <f>SUM(BO31)</f>
        <v>0</v>
      </c>
      <c r="AY19" s="77">
        <v>15.94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44700</v>
      </c>
      <c r="B20" s="60">
        <v>62</v>
      </c>
      <c r="C20" s="61">
        <v>161.5</v>
      </c>
      <c r="D20" s="62">
        <v>0</v>
      </c>
      <c r="E20" s="63">
        <v>0</v>
      </c>
      <c r="F20" s="55">
        <f t="shared" si="0"/>
        <v>223.5</v>
      </c>
      <c r="J20" s="128" t="s">
        <v>15</v>
      </c>
      <c r="K20" s="129">
        <v>153</v>
      </c>
      <c r="L20" s="129">
        <v>51</v>
      </c>
      <c r="Q20" s="130" t="s">
        <v>70</v>
      </c>
      <c r="R20" s="131">
        <v>7.5</v>
      </c>
      <c r="AR20" s="76" t="s">
        <v>117</v>
      </c>
      <c r="AS20" s="50">
        <v>1232</v>
      </c>
      <c r="AY20" s="77">
        <v>28.5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44701</v>
      </c>
      <c r="B21" s="60">
        <v>266.5</v>
      </c>
      <c r="C21" s="61">
        <v>103.5</v>
      </c>
      <c r="D21" s="62">
        <v>0</v>
      </c>
      <c r="E21" s="63">
        <v>0</v>
      </c>
      <c r="F21" s="55">
        <f t="shared" si="0"/>
        <v>370</v>
      </c>
      <c r="J21" s="128" t="s">
        <v>133</v>
      </c>
      <c r="K21" s="129">
        <v>141</v>
      </c>
      <c r="L21" s="129">
        <v>47</v>
      </c>
      <c r="Q21" s="130" t="s">
        <v>70</v>
      </c>
      <c r="R21" s="131">
        <v>32</v>
      </c>
      <c r="AY21" s="77">
        <v>52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44702</v>
      </c>
      <c r="B22" s="60">
        <v>267.5</v>
      </c>
      <c r="C22" s="61">
        <v>277.5</v>
      </c>
      <c r="D22" s="62">
        <v>0</v>
      </c>
      <c r="E22" s="63">
        <v>0</v>
      </c>
      <c r="F22" s="55">
        <f t="shared" si="0"/>
        <v>545</v>
      </c>
      <c r="J22" s="128" t="s">
        <v>12</v>
      </c>
      <c r="K22" s="129">
        <v>120</v>
      </c>
      <c r="L22" s="129">
        <v>15</v>
      </c>
      <c r="Q22" s="130" t="s">
        <v>70</v>
      </c>
      <c r="R22" s="131">
        <v>1.5</v>
      </c>
      <c r="AY22" s="77">
        <v>45.51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44703</v>
      </c>
      <c r="B23" s="60">
        <v>396</v>
      </c>
      <c r="C23" s="61">
        <v>327</v>
      </c>
      <c r="D23" s="62">
        <v>0</v>
      </c>
      <c r="E23" s="63">
        <v>0</v>
      </c>
      <c r="F23" s="55">
        <f t="shared" si="0"/>
        <v>723</v>
      </c>
      <c r="J23" s="128" t="s">
        <v>27</v>
      </c>
      <c r="K23" s="129">
        <v>120</v>
      </c>
      <c r="L23" s="129">
        <v>6</v>
      </c>
      <c r="Q23" s="130" t="s">
        <v>70</v>
      </c>
      <c r="R23" s="131">
        <v>4.5</v>
      </c>
      <c r="AY23" s="77">
        <v>10.5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44704</v>
      </c>
      <c r="B24" s="68">
        <v>0</v>
      </c>
      <c r="C24" s="69">
        <v>0</v>
      </c>
      <c r="D24" s="68">
        <v>0</v>
      </c>
      <c r="E24" s="69">
        <v>0</v>
      </c>
      <c r="F24" s="70">
        <f t="shared" si="0"/>
        <v>0</v>
      </c>
      <c r="J24" s="128" t="s">
        <v>54</v>
      </c>
      <c r="K24" s="129">
        <v>118</v>
      </c>
      <c r="L24" s="129">
        <v>59</v>
      </c>
      <c r="Q24" s="130" t="s">
        <v>70</v>
      </c>
      <c r="R24" s="131">
        <v>16</v>
      </c>
      <c r="AY24" s="77">
        <v>16.73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44705</v>
      </c>
      <c r="B25" s="60">
        <v>55</v>
      </c>
      <c r="C25" s="61">
        <v>226</v>
      </c>
      <c r="D25" s="62">
        <v>0</v>
      </c>
      <c r="E25" s="63">
        <v>0</v>
      </c>
      <c r="F25" s="55">
        <f t="shared" si="0"/>
        <v>281</v>
      </c>
      <c r="J25" s="128" t="s">
        <v>45</v>
      </c>
      <c r="K25" s="129">
        <v>101.5</v>
      </c>
      <c r="L25" s="129">
        <v>29</v>
      </c>
      <c r="Q25" s="130" t="s">
        <v>70</v>
      </c>
      <c r="R25" s="131">
        <v>4</v>
      </c>
      <c r="AY25" s="77">
        <v>114.94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44706</v>
      </c>
      <c r="B26" s="60">
        <v>161</v>
      </c>
      <c r="C26" s="61">
        <v>114</v>
      </c>
      <c r="D26" s="62">
        <v>0</v>
      </c>
      <c r="E26" s="63">
        <v>0</v>
      </c>
      <c r="F26" s="55">
        <f t="shared" si="0"/>
        <v>275</v>
      </c>
      <c r="J26" s="128" t="s">
        <v>156</v>
      </c>
      <c r="K26" s="129">
        <v>100</v>
      </c>
      <c r="L26" s="129">
        <v>4</v>
      </c>
      <c r="Q26" s="130" t="s">
        <v>70</v>
      </c>
      <c r="R26" s="131">
        <v>7.5</v>
      </c>
      <c r="AY26" s="77">
        <v>44.77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44707</v>
      </c>
      <c r="B27" s="60">
        <v>128</v>
      </c>
      <c r="C27" s="61">
        <v>43.5</v>
      </c>
      <c r="D27" s="62">
        <v>0</v>
      </c>
      <c r="E27" s="63">
        <v>0</v>
      </c>
      <c r="F27" s="55">
        <f t="shared" si="0"/>
        <v>171.5</v>
      </c>
      <c r="J27" s="128" t="s">
        <v>41</v>
      </c>
      <c r="K27" s="129">
        <v>93</v>
      </c>
      <c r="L27" s="129">
        <v>63</v>
      </c>
      <c r="Q27" s="130" t="s">
        <v>70</v>
      </c>
      <c r="R27" s="131">
        <v>15</v>
      </c>
      <c r="AY27" s="77">
        <v>70.03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44708</v>
      </c>
      <c r="B28" s="60">
        <v>112</v>
      </c>
      <c r="C28" s="61">
        <v>220.5</v>
      </c>
      <c r="D28" s="62">
        <v>0</v>
      </c>
      <c r="E28" s="63">
        <v>0</v>
      </c>
      <c r="F28" s="55">
        <f t="shared" si="0"/>
        <v>332.5</v>
      </c>
      <c r="J28" s="128" t="s">
        <v>24</v>
      </c>
      <c r="K28" s="129">
        <v>90</v>
      </c>
      <c r="L28" s="129">
        <v>6</v>
      </c>
      <c r="Q28" s="130" t="s">
        <v>70</v>
      </c>
      <c r="R28" s="131">
        <v>16.5</v>
      </c>
      <c r="AY28" s="77">
        <v>10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44709</v>
      </c>
      <c r="B29" s="60">
        <v>154</v>
      </c>
      <c r="C29" s="61">
        <v>403.5</v>
      </c>
      <c r="D29" s="62">
        <v>0</v>
      </c>
      <c r="E29" s="63">
        <v>0</v>
      </c>
      <c r="F29" s="55">
        <f t="shared" si="0"/>
        <v>557.5</v>
      </c>
      <c r="J29" s="128" t="s">
        <v>43</v>
      </c>
      <c r="K29" s="129">
        <v>82</v>
      </c>
      <c r="L29" s="129">
        <v>41</v>
      </c>
      <c r="Q29" s="130" t="s">
        <v>70</v>
      </c>
      <c r="R29" s="131">
        <v>6</v>
      </c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44710</v>
      </c>
      <c r="B30" s="60">
        <v>171</v>
      </c>
      <c r="C30" s="61">
        <v>174.5</v>
      </c>
      <c r="D30" s="62">
        <v>0</v>
      </c>
      <c r="E30" s="63">
        <v>0</v>
      </c>
      <c r="F30" s="55">
        <f t="shared" si="0"/>
        <v>345.5</v>
      </c>
      <c r="J30" s="128" t="s">
        <v>42</v>
      </c>
      <c r="K30" s="129">
        <v>80</v>
      </c>
      <c r="L30" s="129">
        <v>4</v>
      </c>
      <c r="Q30" s="130" t="s">
        <v>70</v>
      </c>
      <c r="R30" s="131">
        <v>26</v>
      </c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44711</v>
      </c>
      <c r="B31" s="68">
        <v>0</v>
      </c>
      <c r="C31" s="69">
        <v>0</v>
      </c>
      <c r="D31" s="68">
        <v>0</v>
      </c>
      <c r="E31" s="69">
        <v>0</v>
      </c>
      <c r="F31" s="70">
        <f t="shared" si="0"/>
        <v>0</v>
      </c>
      <c r="J31" s="128" t="s">
        <v>18</v>
      </c>
      <c r="K31" s="129">
        <v>67.5</v>
      </c>
      <c r="L31" s="129">
        <v>45</v>
      </c>
      <c r="Q31" s="130" t="s">
        <v>70</v>
      </c>
      <c r="R31" s="131">
        <v>15.5</v>
      </c>
      <c r="AY31" s="75">
        <f t="shared" ref="AY31:BO31" si="2">SUM(AY2:AY30)</f>
        <v>1208.53</v>
      </c>
      <c r="AZ31" s="75">
        <f t="shared" si="2"/>
        <v>106</v>
      </c>
      <c r="BA31" s="75">
        <f t="shared" si="2"/>
        <v>140.91999999999999</v>
      </c>
      <c r="BB31" s="75">
        <f t="shared" si="2"/>
        <v>300.60000000000002</v>
      </c>
      <c r="BC31" s="75">
        <f t="shared" si="2"/>
        <v>90</v>
      </c>
      <c r="BD31" s="75">
        <f t="shared" si="2"/>
        <v>83.7</v>
      </c>
      <c r="BE31" s="75">
        <f t="shared" si="2"/>
        <v>233.42</v>
      </c>
      <c r="BF31" s="75">
        <f t="shared" si="2"/>
        <v>68.77</v>
      </c>
      <c r="BG31" s="75">
        <f t="shared" si="2"/>
        <v>50.16</v>
      </c>
      <c r="BH31" s="75">
        <f t="shared" si="2"/>
        <v>534.04</v>
      </c>
      <c r="BI31" s="75">
        <f t="shared" si="2"/>
        <v>147.77000000000001</v>
      </c>
      <c r="BJ31" s="75">
        <f t="shared" si="2"/>
        <v>29.66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8">
        <v>44712</v>
      </c>
      <c r="B32" s="60">
        <v>141</v>
      </c>
      <c r="C32" s="61">
        <v>163.5</v>
      </c>
      <c r="D32" s="62">
        <v>0</v>
      </c>
      <c r="E32" s="63">
        <v>0</v>
      </c>
      <c r="F32" s="55">
        <f t="shared" si="0"/>
        <v>304.5</v>
      </c>
      <c r="J32" s="128" t="s">
        <v>39</v>
      </c>
      <c r="K32" s="129">
        <v>66</v>
      </c>
      <c r="L32" s="129">
        <v>44</v>
      </c>
      <c r="Q32" s="130" t="s">
        <v>70</v>
      </c>
      <c r="R32" s="131">
        <v>3</v>
      </c>
    </row>
    <row r="33" spans="10:18">
      <c r="J33" s="128" t="s">
        <v>33</v>
      </c>
      <c r="K33" s="129">
        <v>60</v>
      </c>
      <c r="L33" s="129">
        <v>3</v>
      </c>
      <c r="Q33" s="130" t="s">
        <v>70</v>
      </c>
      <c r="R33" s="131">
        <v>7.5</v>
      </c>
    </row>
    <row r="34" spans="10:18">
      <c r="J34" s="128" t="s">
        <v>160</v>
      </c>
      <c r="K34" s="129">
        <v>60</v>
      </c>
      <c r="L34" s="129">
        <v>3</v>
      </c>
      <c r="Q34" s="130" t="s">
        <v>70</v>
      </c>
      <c r="R34" s="131">
        <v>12</v>
      </c>
    </row>
    <row r="35" spans="10:18">
      <c r="J35" s="128" t="s">
        <v>63</v>
      </c>
      <c r="K35" s="129">
        <v>57</v>
      </c>
      <c r="L35" s="129">
        <v>38</v>
      </c>
      <c r="Q35" s="130" t="s">
        <v>70</v>
      </c>
      <c r="R35" s="131">
        <v>46</v>
      </c>
    </row>
    <row r="36" spans="10:18">
      <c r="J36" s="128" t="s">
        <v>65</v>
      </c>
      <c r="K36" s="129">
        <v>53</v>
      </c>
      <c r="L36" s="129">
        <v>41</v>
      </c>
      <c r="Q36" s="130" t="s">
        <v>70</v>
      </c>
      <c r="R36" s="131">
        <v>3</v>
      </c>
    </row>
    <row r="37" spans="10:18">
      <c r="J37" s="128" t="s">
        <v>14</v>
      </c>
      <c r="K37" s="129">
        <v>48</v>
      </c>
      <c r="L37" s="129">
        <v>16</v>
      </c>
      <c r="Q37" s="130" t="s">
        <v>70</v>
      </c>
      <c r="R37" s="131">
        <v>7.5</v>
      </c>
    </row>
    <row r="38" spans="10:18">
      <c r="J38" s="128" t="s">
        <v>36</v>
      </c>
      <c r="K38" s="129">
        <v>40.5</v>
      </c>
      <c r="L38" s="129">
        <v>27</v>
      </c>
      <c r="Q38" s="130" t="s">
        <v>70</v>
      </c>
      <c r="R38" s="131">
        <v>4.5</v>
      </c>
    </row>
    <row r="39" spans="10:18">
      <c r="J39" s="128" t="s">
        <v>31</v>
      </c>
      <c r="K39" s="129">
        <v>40</v>
      </c>
      <c r="L39" s="129">
        <v>2</v>
      </c>
      <c r="Q39" s="130" t="s">
        <v>70</v>
      </c>
      <c r="R39" s="131">
        <v>30</v>
      </c>
    </row>
    <row r="40" spans="10:18">
      <c r="J40" s="128" t="s">
        <v>62</v>
      </c>
      <c r="K40" s="129">
        <v>36</v>
      </c>
      <c r="L40" s="129">
        <v>12</v>
      </c>
      <c r="Q40" s="130" t="s">
        <v>71</v>
      </c>
      <c r="R40" s="131">
        <v>1.5</v>
      </c>
    </row>
    <row r="41" spans="10:18">
      <c r="J41" s="128" t="s">
        <v>64</v>
      </c>
      <c r="K41" s="129">
        <v>36</v>
      </c>
      <c r="L41" s="129">
        <v>24</v>
      </c>
      <c r="Q41" s="130" t="s">
        <v>71</v>
      </c>
      <c r="R41" s="131">
        <v>1.5</v>
      </c>
    </row>
    <row r="42" spans="10:18">
      <c r="J42" s="128" t="s">
        <v>421</v>
      </c>
      <c r="K42" s="129">
        <v>35</v>
      </c>
      <c r="L42" s="129">
        <v>1</v>
      </c>
      <c r="Q42" s="130" t="s">
        <v>71</v>
      </c>
      <c r="R42" s="131">
        <v>1.5</v>
      </c>
    </row>
    <row r="43" spans="10:18">
      <c r="J43" s="128" t="s">
        <v>13</v>
      </c>
      <c r="K43" s="129">
        <v>35</v>
      </c>
      <c r="L43" s="129">
        <v>10</v>
      </c>
      <c r="Q43" s="130" t="s">
        <v>71</v>
      </c>
      <c r="R43" s="131">
        <v>3</v>
      </c>
    </row>
    <row r="44" spans="10:18">
      <c r="J44" s="128" t="s">
        <v>159</v>
      </c>
      <c r="K44" s="129">
        <v>35</v>
      </c>
      <c r="L44" s="129">
        <v>7</v>
      </c>
      <c r="Q44" s="130" t="s">
        <v>71</v>
      </c>
      <c r="R44" s="131">
        <v>5.5</v>
      </c>
    </row>
    <row r="45" spans="10:18">
      <c r="J45" s="128" t="s">
        <v>152</v>
      </c>
      <c r="K45" s="129">
        <v>35</v>
      </c>
      <c r="L45" s="129">
        <v>1</v>
      </c>
      <c r="Q45" s="130" t="s">
        <v>71</v>
      </c>
      <c r="R45" s="131">
        <v>3</v>
      </c>
    </row>
    <row r="46" spans="10:18">
      <c r="J46" s="128" t="s">
        <v>46</v>
      </c>
      <c r="K46" s="129">
        <v>33</v>
      </c>
      <c r="L46" s="129">
        <v>11</v>
      </c>
      <c r="Q46" s="130" t="s">
        <v>71</v>
      </c>
      <c r="R46" s="131">
        <v>17.5</v>
      </c>
    </row>
    <row r="47" spans="10:18">
      <c r="J47" s="128" t="s">
        <v>19</v>
      </c>
      <c r="K47" s="129">
        <v>30</v>
      </c>
      <c r="L47" s="129">
        <v>10</v>
      </c>
      <c r="Q47" s="130" t="s">
        <v>71</v>
      </c>
      <c r="R47" s="131">
        <v>3</v>
      </c>
    </row>
    <row r="48" spans="10:18">
      <c r="J48" s="128" t="s">
        <v>21</v>
      </c>
      <c r="K48" s="129">
        <v>27</v>
      </c>
      <c r="L48" s="129">
        <v>9</v>
      </c>
      <c r="Q48" s="130" t="s">
        <v>71</v>
      </c>
      <c r="R48" s="131">
        <v>20</v>
      </c>
    </row>
    <row r="49" spans="10:18">
      <c r="J49" s="128" t="s">
        <v>37</v>
      </c>
      <c r="K49" s="129">
        <v>25</v>
      </c>
      <c r="L49" s="129">
        <v>1</v>
      </c>
      <c r="Q49" s="130" t="s">
        <v>71</v>
      </c>
      <c r="R49" s="131">
        <v>28.5</v>
      </c>
    </row>
    <row r="50" spans="10:18">
      <c r="J50" s="128" t="s">
        <v>166</v>
      </c>
      <c r="K50" s="129">
        <v>24</v>
      </c>
      <c r="L50" s="129">
        <v>8</v>
      </c>
      <c r="Q50" s="130" t="s">
        <v>71</v>
      </c>
      <c r="R50" s="131">
        <v>10</v>
      </c>
    </row>
    <row r="51" spans="10:18">
      <c r="J51" s="128" t="s">
        <v>47</v>
      </c>
      <c r="K51" s="129">
        <v>24</v>
      </c>
      <c r="L51" s="129">
        <v>8</v>
      </c>
      <c r="Q51" s="130" t="s">
        <v>71</v>
      </c>
      <c r="R51" s="131">
        <v>1.5</v>
      </c>
    </row>
    <row r="52" spans="10:18">
      <c r="J52" s="128" t="s">
        <v>161</v>
      </c>
      <c r="K52" s="129">
        <v>22</v>
      </c>
      <c r="L52" s="129">
        <v>1</v>
      </c>
      <c r="Q52" s="130" t="s">
        <v>71</v>
      </c>
      <c r="R52" s="131">
        <v>6.5</v>
      </c>
    </row>
    <row r="53" spans="10:18">
      <c r="J53" s="128" t="s">
        <v>22</v>
      </c>
      <c r="K53" s="129">
        <v>20.5</v>
      </c>
      <c r="L53" s="129">
        <v>6</v>
      </c>
      <c r="Q53" s="130" t="s">
        <v>71</v>
      </c>
      <c r="R53" s="131">
        <v>9.5</v>
      </c>
    </row>
    <row r="54" spans="10:18">
      <c r="J54" s="128" t="s">
        <v>26</v>
      </c>
      <c r="K54" s="129">
        <v>20</v>
      </c>
      <c r="L54" s="129">
        <v>1</v>
      </c>
      <c r="Q54" s="130" t="s">
        <v>71</v>
      </c>
      <c r="R54" s="131">
        <v>10.5</v>
      </c>
    </row>
    <row r="55" spans="10:18">
      <c r="J55" s="128" t="s">
        <v>28</v>
      </c>
      <c r="K55" s="129">
        <v>20</v>
      </c>
      <c r="L55" s="129">
        <v>1</v>
      </c>
      <c r="Q55" s="130" t="s">
        <v>71</v>
      </c>
      <c r="R55" s="131">
        <v>7.5</v>
      </c>
    </row>
    <row r="56" spans="10:18">
      <c r="J56" s="128" t="s">
        <v>30</v>
      </c>
      <c r="K56" s="129">
        <v>20</v>
      </c>
      <c r="L56" s="129">
        <v>1</v>
      </c>
      <c r="Q56" s="130" t="s">
        <v>71</v>
      </c>
      <c r="R56" s="131">
        <v>16.5</v>
      </c>
    </row>
    <row r="57" spans="10:18">
      <c r="J57" s="128" t="s">
        <v>49</v>
      </c>
      <c r="K57" s="129">
        <v>20</v>
      </c>
      <c r="L57" s="129">
        <v>2</v>
      </c>
      <c r="Q57" s="130" t="s">
        <v>71</v>
      </c>
      <c r="R57" s="131">
        <v>15</v>
      </c>
    </row>
    <row r="58" spans="10:18">
      <c r="J58" s="128" t="s">
        <v>16</v>
      </c>
      <c r="K58" s="129">
        <v>18</v>
      </c>
      <c r="L58" s="129">
        <v>6</v>
      </c>
      <c r="Q58" s="130" t="s">
        <v>71</v>
      </c>
      <c r="R58" s="131">
        <v>29.5</v>
      </c>
    </row>
    <row r="59" spans="10:18">
      <c r="J59" s="128" t="s">
        <v>145</v>
      </c>
      <c r="K59" s="129">
        <v>16</v>
      </c>
      <c r="L59" s="129">
        <v>2</v>
      </c>
      <c r="Q59" s="130" t="s">
        <v>71</v>
      </c>
      <c r="R59" s="131">
        <v>11</v>
      </c>
    </row>
    <row r="60" spans="10:18">
      <c r="J60" s="128" t="s">
        <v>38</v>
      </c>
      <c r="K60" s="129">
        <v>13.5</v>
      </c>
      <c r="L60" s="129">
        <v>9</v>
      </c>
      <c r="Q60" s="130" t="s">
        <v>71</v>
      </c>
      <c r="R60" s="131">
        <v>20</v>
      </c>
    </row>
    <row r="61" spans="10:18">
      <c r="J61" s="128" t="s">
        <v>143</v>
      </c>
      <c r="K61" s="129">
        <v>12</v>
      </c>
      <c r="L61" s="129">
        <v>4</v>
      </c>
      <c r="Q61" s="130" t="s">
        <v>71</v>
      </c>
      <c r="R61" s="131">
        <v>3</v>
      </c>
    </row>
    <row r="62" spans="10:18">
      <c r="J62" s="128" t="s">
        <v>56</v>
      </c>
      <c r="K62" s="129">
        <v>12</v>
      </c>
      <c r="L62" s="129">
        <v>4</v>
      </c>
      <c r="Q62" s="130" t="s">
        <v>71</v>
      </c>
      <c r="R62" s="131">
        <v>4.5</v>
      </c>
    </row>
    <row r="63" spans="10:18">
      <c r="J63" s="128" t="s">
        <v>193</v>
      </c>
      <c r="K63" s="129">
        <v>10</v>
      </c>
      <c r="L63" s="129">
        <v>1</v>
      </c>
      <c r="Q63" s="130" t="s">
        <v>71</v>
      </c>
      <c r="R63" s="131">
        <v>9</v>
      </c>
    </row>
    <row r="64" spans="10:18">
      <c r="J64" s="128" t="s">
        <v>11</v>
      </c>
      <c r="K64" s="129">
        <v>8</v>
      </c>
      <c r="L64" s="129">
        <v>8</v>
      </c>
      <c r="Q64" s="130" t="s">
        <v>71</v>
      </c>
      <c r="R64" s="131">
        <v>4.5</v>
      </c>
    </row>
    <row r="65" spans="10:18">
      <c r="J65" s="128" t="s">
        <v>142</v>
      </c>
      <c r="K65" s="129">
        <v>8</v>
      </c>
      <c r="L65" s="129">
        <v>1</v>
      </c>
      <c r="Q65" s="130" t="s">
        <v>71</v>
      </c>
      <c r="R65" s="131">
        <v>26</v>
      </c>
    </row>
    <row r="66" spans="10:18">
      <c r="J66" s="128" t="s">
        <v>50</v>
      </c>
      <c r="K66" s="129">
        <v>8</v>
      </c>
      <c r="L66" s="129">
        <v>1</v>
      </c>
      <c r="Q66" s="130" t="s">
        <v>71</v>
      </c>
      <c r="R66" s="131">
        <v>36.5</v>
      </c>
    </row>
    <row r="67" spans="10:18">
      <c r="J67" s="128" t="s">
        <v>153</v>
      </c>
      <c r="K67" s="129">
        <v>7</v>
      </c>
      <c r="L67" s="129">
        <v>2</v>
      </c>
      <c r="Q67" s="130" t="s">
        <v>72</v>
      </c>
      <c r="R67" s="131">
        <v>15</v>
      </c>
    </row>
    <row r="68" spans="10:18">
      <c r="J68" s="128" t="s">
        <v>35</v>
      </c>
      <c r="K68" s="129">
        <v>4</v>
      </c>
      <c r="L68" s="129">
        <v>2</v>
      </c>
      <c r="Q68" s="130" t="s">
        <v>72</v>
      </c>
      <c r="R68" s="131">
        <v>23</v>
      </c>
    </row>
    <row r="69" spans="10:18">
      <c r="J69" s="128" t="s">
        <v>192</v>
      </c>
      <c r="K69" s="129">
        <v>3.5</v>
      </c>
      <c r="L69" s="129">
        <v>1</v>
      </c>
      <c r="Q69" s="130" t="s">
        <v>72</v>
      </c>
      <c r="R69" s="131">
        <v>3</v>
      </c>
    </row>
    <row r="70" spans="10:18">
      <c r="J70" s="128" t="s">
        <v>53</v>
      </c>
      <c r="K70" s="129">
        <v>3.5</v>
      </c>
      <c r="L70" s="129">
        <v>1</v>
      </c>
      <c r="Q70" s="130" t="s">
        <v>72</v>
      </c>
      <c r="R70" s="131">
        <v>28</v>
      </c>
    </row>
    <row r="71" spans="10:18">
      <c r="J71" s="90"/>
      <c r="K71" s="89"/>
      <c r="L71" s="89"/>
      <c r="Q71" s="130" t="s">
        <v>72</v>
      </c>
      <c r="R71" s="131">
        <v>26.5</v>
      </c>
    </row>
    <row r="72" spans="10:18">
      <c r="J72" s="90"/>
      <c r="K72" s="89"/>
      <c r="L72" s="89"/>
      <c r="Q72" s="130" t="s">
        <v>72</v>
      </c>
      <c r="R72" s="131">
        <v>4.5</v>
      </c>
    </row>
    <row r="73" spans="10:18">
      <c r="J73" s="90"/>
      <c r="K73" s="89"/>
      <c r="L73" s="89"/>
      <c r="Q73" s="130" t="s">
        <v>72</v>
      </c>
      <c r="R73" s="131">
        <v>3</v>
      </c>
    </row>
    <row r="74" spans="10:18">
      <c r="Q74" s="130" t="s">
        <v>72</v>
      </c>
      <c r="R74" s="131">
        <v>5</v>
      </c>
    </row>
    <row r="75" spans="10:18">
      <c r="Q75" s="130" t="s">
        <v>72</v>
      </c>
      <c r="R75" s="131">
        <v>20</v>
      </c>
    </row>
    <row r="76" spans="10:18">
      <c r="Q76" s="130" t="s">
        <v>72</v>
      </c>
      <c r="R76" s="131">
        <v>12</v>
      </c>
    </row>
    <row r="77" spans="10:18">
      <c r="Q77" s="130" t="s">
        <v>72</v>
      </c>
      <c r="R77" s="131">
        <v>6</v>
      </c>
    </row>
    <row r="78" spans="10:18">
      <c r="Q78" s="130" t="s">
        <v>72</v>
      </c>
      <c r="R78" s="131">
        <v>18</v>
      </c>
    </row>
    <row r="79" spans="10:18">
      <c r="Q79" s="130" t="s">
        <v>72</v>
      </c>
      <c r="R79" s="131">
        <v>12</v>
      </c>
    </row>
    <row r="80" spans="10:18">
      <c r="Q80" s="130" t="s">
        <v>72</v>
      </c>
      <c r="R80" s="131">
        <v>6</v>
      </c>
    </row>
    <row r="81" spans="17:18">
      <c r="Q81" s="130" t="s">
        <v>72</v>
      </c>
      <c r="R81" s="131">
        <v>11</v>
      </c>
    </row>
    <row r="82" spans="17:18">
      <c r="Q82" s="130" t="s">
        <v>72</v>
      </c>
      <c r="R82" s="131">
        <v>5</v>
      </c>
    </row>
    <row r="83" spans="17:18">
      <c r="Q83" s="130" t="s">
        <v>72</v>
      </c>
      <c r="R83" s="131">
        <v>9</v>
      </c>
    </row>
    <row r="84" spans="17:18">
      <c r="Q84" s="130" t="s">
        <v>72</v>
      </c>
      <c r="R84" s="131">
        <v>6</v>
      </c>
    </row>
    <row r="85" spans="17:18">
      <c r="Q85" s="130" t="s">
        <v>72</v>
      </c>
      <c r="R85" s="131">
        <v>20</v>
      </c>
    </row>
    <row r="86" spans="17:18">
      <c r="Q86" s="130" t="s">
        <v>72</v>
      </c>
      <c r="R86" s="131">
        <v>3</v>
      </c>
    </row>
    <row r="87" spans="17:18">
      <c r="Q87" s="130" t="s">
        <v>72</v>
      </c>
      <c r="R87" s="131">
        <v>6</v>
      </c>
    </row>
    <row r="88" spans="17:18">
      <c r="Q88" s="130" t="s">
        <v>72</v>
      </c>
      <c r="R88" s="131">
        <v>22.5</v>
      </c>
    </row>
    <row r="89" spans="17:18">
      <c r="Q89" s="130" t="s">
        <v>72</v>
      </c>
      <c r="R89" s="131">
        <v>56.5</v>
      </c>
    </row>
    <row r="90" spans="17:18">
      <c r="Q90" s="130" t="s">
        <v>72</v>
      </c>
      <c r="R90" s="131">
        <v>6</v>
      </c>
    </row>
    <row r="91" spans="17:18">
      <c r="Q91" s="130" t="s">
        <v>72</v>
      </c>
      <c r="R91" s="131">
        <v>20</v>
      </c>
    </row>
    <row r="92" spans="17:18">
      <c r="Q92" s="130" t="s">
        <v>72</v>
      </c>
      <c r="R92" s="131">
        <v>26.5</v>
      </c>
    </row>
    <row r="93" spans="17:18">
      <c r="Q93" s="130" t="s">
        <v>72</v>
      </c>
      <c r="R93" s="131">
        <v>24.5</v>
      </c>
    </row>
    <row r="94" spans="17:18">
      <c r="Q94" s="130" t="s">
        <v>72</v>
      </c>
      <c r="R94" s="131">
        <v>1.5</v>
      </c>
    </row>
    <row r="95" spans="17:18">
      <c r="Q95" s="130" t="s">
        <v>72</v>
      </c>
      <c r="R95" s="131">
        <v>1.5</v>
      </c>
    </row>
    <row r="96" spans="17:18">
      <c r="Q96" s="130" t="s">
        <v>72</v>
      </c>
      <c r="R96" s="131">
        <v>2</v>
      </c>
    </row>
    <row r="97" spans="17:18">
      <c r="Q97" s="130" t="s">
        <v>72</v>
      </c>
      <c r="R97" s="131">
        <v>9</v>
      </c>
    </row>
    <row r="98" spans="17:18">
      <c r="Q98" s="130" t="s">
        <v>72</v>
      </c>
      <c r="R98" s="131">
        <v>27.5</v>
      </c>
    </row>
    <row r="99" spans="17:18">
      <c r="Q99" s="130" t="s">
        <v>72</v>
      </c>
      <c r="R99" s="131">
        <v>6</v>
      </c>
    </row>
    <row r="100" spans="17:18">
      <c r="Q100" s="130" t="s">
        <v>72</v>
      </c>
      <c r="R100" s="131">
        <v>6</v>
      </c>
    </row>
    <row r="101" spans="17:18">
      <c r="Q101" s="130" t="s">
        <v>72</v>
      </c>
      <c r="R101" s="131">
        <v>5</v>
      </c>
    </row>
    <row r="102" spans="17:18">
      <c r="Q102" s="130" t="s">
        <v>72</v>
      </c>
      <c r="R102" s="131">
        <v>9</v>
      </c>
    </row>
    <row r="103" spans="17:18">
      <c r="Q103" s="130" t="s">
        <v>72</v>
      </c>
      <c r="R103" s="131">
        <v>4</v>
      </c>
    </row>
    <row r="104" spans="17:18">
      <c r="Q104" s="130" t="s">
        <v>72</v>
      </c>
      <c r="R104" s="131">
        <v>12</v>
      </c>
    </row>
    <row r="105" spans="17:18">
      <c r="Q105" s="130" t="s">
        <v>72</v>
      </c>
      <c r="R105" s="131">
        <v>8</v>
      </c>
    </row>
    <row r="106" spans="17:18">
      <c r="Q106" s="130" t="s">
        <v>72</v>
      </c>
      <c r="R106" s="131">
        <v>12.5</v>
      </c>
    </row>
    <row r="107" spans="17:18">
      <c r="Q107" s="130" t="s">
        <v>72</v>
      </c>
      <c r="R107" s="131">
        <v>7.5</v>
      </c>
    </row>
    <row r="108" spans="17:18">
      <c r="Q108" s="130" t="s">
        <v>72</v>
      </c>
      <c r="R108" s="131">
        <v>3</v>
      </c>
    </row>
    <row r="109" spans="17:18">
      <c r="Q109" s="130" t="s">
        <v>72</v>
      </c>
      <c r="R109" s="131">
        <v>6</v>
      </c>
    </row>
    <row r="110" spans="17:18">
      <c r="Q110" s="130" t="s">
        <v>72</v>
      </c>
      <c r="R110" s="131">
        <v>7.5</v>
      </c>
    </row>
    <row r="111" spans="17:18">
      <c r="Q111" s="130" t="s">
        <v>73</v>
      </c>
      <c r="R111" s="131">
        <v>9</v>
      </c>
    </row>
    <row r="112" spans="17:18">
      <c r="Q112" s="130" t="s">
        <v>73</v>
      </c>
      <c r="R112" s="131">
        <v>15</v>
      </c>
    </row>
    <row r="113" spans="17:18">
      <c r="Q113" s="130" t="s">
        <v>73</v>
      </c>
      <c r="R113" s="131">
        <v>24</v>
      </c>
    </row>
    <row r="114" spans="17:18">
      <c r="Q114" s="130" t="s">
        <v>73</v>
      </c>
      <c r="R114" s="131">
        <v>1.5</v>
      </c>
    </row>
    <row r="115" spans="17:18">
      <c r="Q115" s="130" t="s">
        <v>73</v>
      </c>
      <c r="R115" s="131">
        <v>40.5</v>
      </c>
    </row>
    <row r="116" spans="17:18">
      <c r="Q116" s="130" t="s">
        <v>73</v>
      </c>
      <c r="R116" s="131">
        <v>24.5</v>
      </c>
    </row>
    <row r="117" spans="17:18">
      <c r="Q117" s="130" t="s">
        <v>73</v>
      </c>
      <c r="R117" s="131">
        <v>6</v>
      </c>
    </row>
    <row r="118" spans="17:18">
      <c r="Q118" s="130" t="s">
        <v>73</v>
      </c>
      <c r="R118" s="131">
        <v>20</v>
      </c>
    </row>
    <row r="119" spans="17:18">
      <c r="Q119" s="130" t="s">
        <v>73</v>
      </c>
      <c r="R119" s="131">
        <v>3</v>
      </c>
    </row>
    <row r="120" spans="17:18">
      <c r="Q120" s="130" t="s">
        <v>73</v>
      </c>
      <c r="R120" s="131">
        <v>25</v>
      </c>
    </row>
    <row r="121" spans="17:18">
      <c r="Q121" s="130" t="s">
        <v>73</v>
      </c>
      <c r="R121" s="131">
        <v>9</v>
      </c>
    </row>
    <row r="122" spans="17:18">
      <c r="Q122" s="130" t="s">
        <v>73</v>
      </c>
      <c r="R122" s="131">
        <v>7.5</v>
      </c>
    </row>
    <row r="123" spans="17:18">
      <c r="Q123" s="130" t="s">
        <v>73</v>
      </c>
      <c r="R123" s="131">
        <v>6.5</v>
      </c>
    </row>
    <row r="124" spans="17:18">
      <c r="Q124" s="130" t="s">
        <v>73</v>
      </c>
      <c r="R124" s="131">
        <v>5</v>
      </c>
    </row>
    <row r="125" spans="17:18">
      <c r="Q125" s="130" t="s">
        <v>73</v>
      </c>
      <c r="R125" s="131">
        <v>6</v>
      </c>
    </row>
    <row r="126" spans="17:18">
      <c r="Q126" s="130" t="s">
        <v>73</v>
      </c>
      <c r="R126" s="131">
        <v>3</v>
      </c>
    </row>
    <row r="127" spans="17:18">
      <c r="Q127" s="130" t="s">
        <v>73</v>
      </c>
      <c r="R127" s="131">
        <v>8</v>
      </c>
    </row>
    <row r="128" spans="17:18">
      <c r="Q128" s="130" t="s">
        <v>73</v>
      </c>
      <c r="R128" s="131">
        <v>3</v>
      </c>
    </row>
    <row r="129" spans="17:18">
      <c r="Q129" s="130" t="s">
        <v>73</v>
      </c>
      <c r="R129" s="131">
        <v>30.5</v>
      </c>
    </row>
    <row r="130" spans="17:18">
      <c r="Q130" s="130" t="s">
        <v>73</v>
      </c>
      <c r="R130" s="131">
        <v>6</v>
      </c>
    </row>
    <row r="131" spans="17:18">
      <c r="Q131" s="130" t="s">
        <v>73</v>
      </c>
      <c r="R131" s="131">
        <v>24.5</v>
      </c>
    </row>
    <row r="132" spans="17:18">
      <c r="Q132" s="130" t="s">
        <v>73</v>
      </c>
      <c r="R132" s="131">
        <v>5</v>
      </c>
    </row>
    <row r="133" spans="17:18">
      <c r="Q133" s="130" t="s">
        <v>73</v>
      </c>
      <c r="R133" s="131">
        <v>15</v>
      </c>
    </row>
    <row r="134" spans="17:18">
      <c r="Q134" s="130" t="s">
        <v>73</v>
      </c>
      <c r="R134" s="131">
        <v>28</v>
      </c>
    </row>
    <row r="135" spans="17:18">
      <c r="Q135" s="130" t="s">
        <v>73</v>
      </c>
      <c r="R135" s="131">
        <v>26</v>
      </c>
    </row>
    <row r="136" spans="17:18">
      <c r="Q136" s="130" t="s">
        <v>73</v>
      </c>
      <c r="R136" s="131">
        <v>7.5</v>
      </c>
    </row>
    <row r="137" spans="17:18">
      <c r="Q137" s="130" t="s">
        <v>73</v>
      </c>
      <c r="R137" s="131">
        <v>5.5</v>
      </c>
    </row>
    <row r="138" spans="17:18">
      <c r="Q138" s="130" t="s">
        <v>73</v>
      </c>
      <c r="R138" s="131">
        <v>27</v>
      </c>
    </row>
    <row r="139" spans="17:18">
      <c r="Q139" s="130" t="s">
        <v>73</v>
      </c>
      <c r="R139" s="131">
        <v>24.5</v>
      </c>
    </row>
    <row r="140" spans="17:18">
      <c r="Q140" s="130" t="s">
        <v>73</v>
      </c>
      <c r="R140" s="131">
        <v>12</v>
      </c>
    </row>
    <row r="141" spans="17:18">
      <c r="Q141" s="130" t="s">
        <v>73</v>
      </c>
      <c r="R141" s="131">
        <v>21</v>
      </c>
    </row>
    <row r="142" spans="17:18">
      <c r="Q142" s="130" t="s">
        <v>73</v>
      </c>
      <c r="R142" s="131">
        <v>16</v>
      </c>
    </row>
    <row r="143" spans="17:18">
      <c r="Q143" s="130" t="s">
        <v>73</v>
      </c>
      <c r="R143" s="131">
        <v>26</v>
      </c>
    </row>
    <row r="144" spans="17:18">
      <c r="Q144" s="130" t="s">
        <v>73</v>
      </c>
      <c r="R144" s="131">
        <v>1.5</v>
      </c>
    </row>
    <row r="145" spans="17:18">
      <c r="Q145" s="130" t="s">
        <v>73</v>
      </c>
      <c r="R145" s="131">
        <v>18</v>
      </c>
    </row>
    <row r="146" spans="17:18">
      <c r="Q146" s="130" t="s">
        <v>73</v>
      </c>
      <c r="R146" s="131">
        <v>6</v>
      </c>
    </row>
    <row r="147" spans="17:18">
      <c r="Q147" s="130" t="s">
        <v>73</v>
      </c>
      <c r="R147" s="131">
        <v>3</v>
      </c>
    </row>
    <row r="148" spans="17:18">
      <c r="Q148" s="130" t="s">
        <v>73</v>
      </c>
      <c r="R148" s="131">
        <v>7</v>
      </c>
    </row>
    <row r="149" spans="17:18">
      <c r="Q149" s="130" t="s">
        <v>73</v>
      </c>
      <c r="R149" s="131">
        <v>3</v>
      </c>
    </row>
    <row r="150" spans="17:18">
      <c r="Q150" s="130" t="s">
        <v>73</v>
      </c>
      <c r="R150" s="131">
        <v>27.5</v>
      </c>
    </row>
    <row r="151" spans="17:18">
      <c r="Q151" s="130" t="s">
        <v>73</v>
      </c>
      <c r="R151" s="131">
        <v>21.5</v>
      </c>
    </row>
    <row r="152" spans="17:18">
      <c r="Q152" s="130" t="s">
        <v>73</v>
      </c>
      <c r="R152" s="131">
        <v>8</v>
      </c>
    </row>
    <row r="153" spans="17:18">
      <c r="Q153" s="130" t="s">
        <v>73</v>
      </c>
      <c r="R153" s="131">
        <v>5</v>
      </c>
    </row>
    <row r="154" spans="17:18">
      <c r="Q154" s="130" t="s">
        <v>73</v>
      </c>
      <c r="R154" s="131">
        <v>23.5</v>
      </c>
    </row>
    <row r="155" spans="17:18">
      <c r="Q155" s="130" t="s">
        <v>73</v>
      </c>
      <c r="R155" s="131">
        <v>6</v>
      </c>
    </row>
    <row r="156" spans="17:18">
      <c r="Q156" s="130" t="s">
        <v>73</v>
      </c>
      <c r="R156" s="131">
        <v>6</v>
      </c>
    </row>
    <row r="157" spans="17:18">
      <c r="Q157" s="130" t="s">
        <v>73</v>
      </c>
      <c r="R157" s="131">
        <v>20</v>
      </c>
    </row>
    <row r="158" spans="17:18">
      <c r="Q158" s="130" t="s">
        <v>73</v>
      </c>
      <c r="R158" s="131">
        <v>6</v>
      </c>
    </row>
    <row r="159" spans="17:18">
      <c r="Q159" s="130" t="s">
        <v>73</v>
      </c>
      <c r="R159" s="131">
        <v>2.5</v>
      </c>
    </row>
    <row r="160" spans="17:18">
      <c r="Q160" s="130" t="s">
        <v>73</v>
      </c>
      <c r="R160" s="131">
        <v>41</v>
      </c>
    </row>
    <row r="161" spans="17:18">
      <c r="Q161" s="130" t="s">
        <v>73</v>
      </c>
      <c r="R161" s="131">
        <v>1.5</v>
      </c>
    </row>
    <row r="162" spans="17:18">
      <c r="Q162" s="130" t="s">
        <v>73</v>
      </c>
      <c r="R162" s="131">
        <v>4.5</v>
      </c>
    </row>
    <row r="163" spans="17:18">
      <c r="Q163" s="130" t="s">
        <v>74</v>
      </c>
      <c r="R163" s="131">
        <v>15</v>
      </c>
    </row>
    <row r="164" spans="17:18">
      <c r="Q164" s="130" t="s">
        <v>74</v>
      </c>
      <c r="R164" s="131">
        <v>9</v>
      </c>
    </row>
    <row r="165" spans="17:18">
      <c r="Q165" s="130" t="s">
        <v>74</v>
      </c>
      <c r="R165" s="131">
        <v>3</v>
      </c>
    </row>
    <row r="166" spans="17:18">
      <c r="Q166" s="130" t="s">
        <v>74</v>
      </c>
      <c r="R166" s="131">
        <v>45</v>
      </c>
    </row>
    <row r="167" spans="17:18">
      <c r="Q167" s="130" t="s">
        <v>74</v>
      </c>
      <c r="R167" s="131">
        <v>3</v>
      </c>
    </row>
    <row r="168" spans="17:18">
      <c r="Q168" s="130" t="s">
        <v>74</v>
      </c>
      <c r="R168" s="131">
        <v>6</v>
      </c>
    </row>
    <row r="169" spans="17:18">
      <c r="Q169" s="130" t="s">
        <v>74</v>
      </c>
      <c r="R169" s="131">
        <v>26</v>
      </c>
    </row>
    <row r="170" spans="17:18">
      <c r="Q170" s="130" t="s">
        <v>74</v>
      </c>
      <c r="R170" s="131">
        <v>9</v>
      </c>
    </row>
    <row r="171" spans="17:18">
      <c r="Q171" s="130" t="s">
        <v>74</v>
      </c>
      <c r="R171" s="131">
        <v>10</v>
      </c>
    </row>
    <row r="172" spans="17:18">
      <c r="Q172" s="130" t="s">
        <v>74</v>
      </c>
      <c r="R172" s="131">
        <v>9</v>
      </c>
    </row>
    <row r="173" spans="17:18">
      <c r="Q173" s="130" t="s">
        <v>74</v>
      </c>
      <c r="R173" s="131">
        <v>1.5</v>
      </c>
    </row>
    <row r="174" spans="17:18">
      <c r="Q174" s="130" t="s">
        <v>74</v>
      </c>
      <c r="R174" s="131">
        <v>3</v>
      </c>
    </row>
    <row r="175" spans="17:18">
      <c r="Q175" s="130" t="s">
        <v>74</v>
      </c>
      <c r="R175" s="131">
        <v>45</v>
      </c>
    </row>
    <row r="176" spans="17:18">
      <c r="Q176" s="130" t="s">
        <v>74</v>
      </c>
      <c r="R176" s="131">
        <v>20</v>
      </c>
    </row>
    <row r="177" spans="17:18">
      <c r="Q177" s="130" t="s">
        <v>74</v>
      </c>
      <c r="R177" s="131">
        <v>11</v>
      </c>
    </row>
    <row r="178" spans="17:18">
      <c r="Q178" s="130" t="s">
        <v>74</v>
      </c>
      <c r="R178" s="131">
        <v>18</v>
      </c>
    </row>
    <row r="179" spans="17:18">
      <c r="Q179" s="130" t="s">
        <v>74</v>
      </c>
      <c r="R179" s="131">
        <v>70</v>
      </c>
    </row>
    <row r="180" spans="17:18">
      <c r="Q180" s="130" t="s">
        <v>74</v>
      </c>
      <c r="R180" s="131">
        <v>11</v>
      </c>
    </row>
    <row r="181" spans="17:18">
      <c r="Q181" s="130" t="s">
        <v>74</v>
      </c>
      <c r="R181" s="131">
        <v>25</v>
      </c>
    </row>
    <row r="182" spans="17:18">
      <c r="Q182" s="130" t="s">
        <v>74</v>
      </c>
      <c r="R182" s="131">
        <v>32.5</v>
      </c>
    </row>
    <row r="183" spans="17:18">
      <c r="Q183" s="130" t="s">
        <v>74</v>
      </c>
      <c r="R183" s="131">
        <v>9.5</v>
      </c>
    </row>
    <row r="184" spans="17:18">
      <c r="Q184" s="130" t="s">
        <v>74</v>
      </c>
      <c r="R184" s="131">
        <v>38</v>
      </c>
    </row>
    <row r="185" spans="17:18">
      <c r="Q185" s="130" t="s">
        <v>74</v>
      </c>
      <c r="R185" s="131">
        <v>2.5</v>
      </c>
    </row>
    <row r="186" spans="17:18">
      <c r="Q186" s="130" t="s">
        <v>74</v>
      </c>
      <c r="R186" s="131">
        <v>3.5</v>
      </c>
    </row>
    <row r="187" spans="17:18">
      <c r="Q187" s="130" t="s">
        <v>74</v>
      </c>
      <c r="R187" s="131">
        <v>24.5</v>
      </c>
    </row>
    <row r="188" spans="17:18">
      <c r="Q188" s="130" t="s">
        <v>74</v>
      </c>
      <c r="R188" s="131">
        <v>9.5</v>
      </c>
    </row>
    <row r="189" spans="17:18">
      <c r="Q189" s="130" t="s">
        <v>74</v>
      </c>
      <c r="R189" s="131">
        <v>1.5</v>
      </c>
    </row>
    <row r="190" spans="17:18">
      <c r="Q190" s="130" t="s">
        <v>74</v>
      </c>
      <c r="R190" s="131">
        <v>28</v>
      </c>
    </row>
    <row r="191" spans="17:18">
      <c r="Q191" s="130" t="s">
        <v>74</v>
      </c>
      <c r="R191" s="131">
        <v>26</v>
      </c>
    </row>
    <row r="192" spans="17:18">
      <c r="Q192" s="130" t="s">
        <v>74</v>
      </c>
      <c r="R192" s="131">
        <v>3</v>
      </c>
    </row>
    <row r="193" spans="17:18">
      <c r="Q193" s="130" t="s">
        <v>74</v>
      </c>
      <c r="R193" s="131">
        <v>2.5</v>
      </c>
    </row>
    <row r="194" spans="17:18">
      <c r="Q194" s="130" t="s">
        <v>74</v>
      </c>
      <c r="R194" s="131">
        <v>10.5</v>
      </c>
    </row>
    <row r="195" spans="17:18">
      <c r="Q195" s="130" t="s">
        <v>74</v>
      </c>
      <c r="R195" s="131">
        <v>10</v>
      </c>
    </row>
    <row r="196" spans="17:18">
      <c r="Q196" s="130" t="s">
        <v>74</v>
      </c>
      <c r="R196" s="131">
        <v>10</v>
      </c>
    </row>
    <row r="197" spans="17:18">
      <c r="Q197" s="130" t="s">
        <v>74</v>
      </c>
      <c r="R197" s="131">
        <v>20</v>
      </c>
    </row>
    <row r="198" spans="17:18">
      <c r="Q198" s="130" t="s">
        <v>74</v>
      </c>
      <c r="R198" s="131">
        <v>20</v>
      </c>
    </row>
    <row r="199" spans="17:18">
      <c r="Q199" s="130" t="s">
        <v>74</v>
      </c>
      <c r="R199" s="131">
        <v>20</v>
      </c>
    </row>
    <row r="200" spans="17:18">
      <c r="Q200" s="130" t="s">
        <v>74</v>
      </c>
      <c r="R200" s="131">
        <v>14</v>
      </c>
    </row>
    <row r="201" spans="17:18">
      <c r="Q201" s="130" t="s">
        <v>74</v>
      </c>
      <c r="R201" s="131">
        <v>6.5</v>
      </c>
    </row>
    <row r="202" spans="17:18">
      <c r="Q202" s="130" t="s">
        <v>74</v>
      </c>
      <c r="R202" s="131">
        <v>20</v>
      </c>
    </row>
    <row r="203" spans="17:18">
      <c r="Q203" s="130" t="s">
        <v>74</v>
      </c>
      <c r="R203" s="131">
        <v>8</v>
      </c>
    </row>
    <row r="204" spans="17:18">
      <c r="Q204" s="130" t="s">
        <v>74</v>
      </c>
      <c r="R204" s="131">
        <v>53</v>
      </c>
    </row>
    <row r="205" spans="17:18">
      <c r="Q205" s="130" t="s">
        <v>74</v>
      </c>
      <c r="R205" s="131">
        <v>4.5</v>
      </c>
    </row>
    <row r="206" spans="17:18">
      <c r="Q206" s="130" t="s">
        <v>74</v>
      </c>
      <c r="R206" s="131">
        <v>26</v>
      </c>
    </row>
    <row r="207" spans="17:18">
      <c r="Q207" s="130" t="s">
        <v>74</v>
      </c>
      <c r="R207" s="131">
        <v>20</v>
      </c>
    </row>
    <row r="208" spans="17:18">
      <c r="Q208" s="130" t="s">
        <v>74</v>
      </c>
      <c r="R208" s="131">
        <v>10.5</v>
      </c>
    </row>
    <row r="209" spans="17:18">
      <c r="Q209" s="130" t="s">
        <v>74</v>
      </c>
      <c r="R209" s="131">
        <v>28</v>
      </c>
    </row>
    <row r="210" spans="17:18">
      <c r="Q210" s="130" t="s">
        <v>74</v>
      </c>
      <c r="R210" s="131">
        <v>33.5</v>
      </c>
    </row>
    <row r="211" spans="17:18">
      <c r="Q211" s="130" t="s">
        <v>74</v>
      </c>
      <c r="R211" s="131">
        <v>7.5</v>
      </c>
    </row>
    <row r="212" spans="17:18">
      <c r="Q212" s="130" t="s">
        <v>74</v>
      </c>
      <c r="R212" s="131">
        <v>28</v>
      </c>
    </row>
    <row r="213" spans="17:18">
      <c r="Q213" s="130" t="s">
        <v>74</v>
      </c>
      <c r="R213" s="131">
        <v>20</v>
      </c>
    </row>
    <row r="214" spans="17:18">
      <c r="Q214" s="130" t="s">
        <v>74</v>
      </c>
      <c r="R214" s="131">
        <v>12</v>
      </c>
    </row>
    <row r="215" spans="17:18">
      <c r="Q215" s="130" t="s">
        <v>74</v>
      </c>
      <c r="R215" s="131">
        <v>12</v>
      </c>
    </row>
    <row r="216" spans="17:18">
      <c r="Q216" s="130" t="s">
        <v>74</v>
      </c>
      <c r="R216" s="131">
        <v>37</v>
      </c>
    </row>
    <row r="217" spans="17:18">
      <c r="Q217" s="130" t="s">
        <v>74</v>
      </c>
      <c r="R217" s="131">
        <v>23</v>
      </c>
    </row>
    <row r="218" spans="17:18">
      <c r="Q218" s="130" t="s">
        <v>74</v>
      </c>
      <c r="R218" s="131">
        <v>31</v>
      </c>
    </row>
    <row r="219" spans="17:18">
      <c r="Q219" s="130" t="s">
        <v>74</v>
      </c>
      <c r="R219" s="131">
        <v>1.5</v>
      </c>
    </row>
    <row r="220" spans="17:18">
      <c r="Q220" s="130" t="s">
        <v>74</v>
      </c>
      <c r="R220" s="131">
        <v>12</v>
      </c>
    </row>
    <row r="221" spans="17:18">
      <c r="Q221" s="130" t="s">
        <v>74</v>
      </c>
      <c r="R221" s="131">
        <v>6</v>
      </c>
    </row>
    <row r="222" spans="17:18">
      <c r="Q222" s="130" t="s">
        <v>74</v>
      </c>
      <c r="R222" s="131">
        <v>3</v>
      </c>
    </row>
    <row r="223" spans="17:18">
      <c r="Q223" s="130" t="s">
        <v>74</v>
      </c>
      <c r="R223" s="131">
        <v>6</v>
      </c>
    </row>
    <row r="224" spans="17:18">
      <c r="Q224" s="130" t="s">
        <v>74</v>
      </c>
      <c r="R224" s="131">
        <v>5</v>
      </c>
    </row>
    <row r="225" spans="17:18">
      <c r="Q225" s="130" t="s">
        <v>74</v>
      </c>
      <c r="R225" s="131">
        <v>34</v>
      </c>
    </row>
    <row r="226" spans="17:18">
      <c r="Q226" s="130" t="s">
        <v>74</v>
      </c>
      <c r="R226" s="131">
        <v>24.5</v>
      </c>
    </row>
    <row r="227" spans="17:18">
      <c r="Q227" s="130" t="s">
        <v>74</v>
      </c>
      <c r="R227" s="131">
        <v>2</v>
      </c>
    </row>
    <row r="228" spans="17:18">
      <c r="Q228" s="130" t="s">
        <v>74</v>
      </c>
      <c r="R228" s="131">
        <v>70.5</v>
      </c>
    </row>
    <row r="229" spans="17:18">
      <c r="Q229" s="130" t="s">
        <v>74</v>
      </c>
      <c r="R229" s="131">
        <v>32</v>
      </c>
    </row>
    <row r="230" spans="17:18">
      <c r="Q230" s="130" t="s">
        <v>74</v>
      </c>
      <c r="R230" s="131">
        <v>43.5</v>
      </c>
    </row>
    <row r="231" spans="17:18">
      <c r="Q231" s="130" t="s">
        <v>74</v>
      </c>
      <c r="R231" s="131">
        <v>5.5</v>
      </c>
    </row>
    <row r="232" spans="17:18">
      <c r="Q232" s="130" t="s">
        <v>74</v>
      </c>
      <c r="R232" s="131">
        <v>5</v>
      </c>
    </row>
    <row r="233" spans="17:18">
      <c r="Q233" s="130" t="s">
        <v>74</v>
      </c>
      <c r="R233" s="131">
        <v>20</v>
      </c>
    </row>
    <row r="234" spans="17:18">
      <c r="Q234" s="130" t="s">
        <v>74</v>
      </c>
      <c r="R234" s="131">
        <v>13.5</v>
      </c>
    </row>
    <row r="235" spans="17:18">
      <c r="Q235" s="130" t="s">
        <v>74</v>
      </c>
      <c r="R235" s="131">
        <v>20</v>
      </c>
    </row>
    <row r="236" spans="17:18">
      <c r="Q236" s="130" t="s">
        <v>74</v>
      </c>
      <c r="R236" s="131">
        <v>9</v>
      </c>
    </row>
    <row r="237" spans="17:18">
      <c r="Q237" s="130" t="s">
        <v>74</v>
      </c>
      <c r="R237" s="131">
        <v>23.5</v>
      </c>
    </row>
    <row r="238" spans="17:18">
      <c r="Q238" s="130" t="s">
        <v>74</v>
      </c>
      <c r="R238" s="131">
        <v>25</v>
      </c>
    </row>
    <row r="239" spans="17:18">
      <c r="Q239" s="130" t="s">
        <v>74</v>
      </c>
      <c r="R239" s="131">
        <v>23</v>
      </c>
    </row>
    <row r="240" spans="17:18">
      <c r="Q240" s="130" t="s">
        <v>74</v>
      </c>
      <c r="R240" s="131">
        <v>10</v>
      </c>
    </row>
    <row r="241" spans="17:18">
      <c r="Q241" s="130" t="s">
        <v>74</v>
      </c>
      <c r="R241" s="131">
        <v>25</v>
      </c>
    </row>
    <row r="242" spans="17:18">
      <c r="Q242" s="130" t="s">
        <v>74</v>
      </c>
      <c r="R242" s="131">
        <v>40</v>
      </c>
    </row>
    <row r="243" spans="17:18">
      <c r="Q243" s="130" t="s">
        <v>74</v>
      </c>
      <c r="R243" s="131">
        <v>9.5</v>
      </c>
    </row>
    <row r="244" spans="17:18">
      <c r="Q244" s="130" t="s">
        <v>74</v>
      </c>
      <c r="R244" s="131">
        <v>4.5</v>
      </c>
    </row>
    <row r="245" spans="17:18">
      <c r="Q245" s="130" t="s">
        <v>74</v>
      </c>
      <c r="R245" s="131">
        <v>4.5</v>
      </c>
    </row>
    <row r="246" spans="17:18">
      <c r="Q246" s="130" t="s">
        <v>74</v>
      </c>
      <c r="R246" s="131">
        <v>51.5</v>
      </c>
    </row>
    <row r="247" spans="17:18">
      <c r="Q247" s="130" t="s">
        <v>74</v>
      </c>
      <c r="R247" s="131">
        <v>27.5</v>
      </c>
    </row>
    <row r="248" spans="17:18">
      <c r="Q248" s="130" t="s">
        <v>74</v>
      </c>
      <c r="R248" s="131">
        <v>23</v>
      </c>
    </row>
    <row r="249" spans="17:18">
      <c r="Q249" s="130" t="s">
        <v>74</v>
      </c>
      <c r="R249" s="131">
        <v>19</v>
      </c>
    </row>
    <row r="250" spans="17:18">
      <c r="Q250" s="130" t="s">
        <v>74</v>
      </c>
      <c r="R250" s="131">
        <v>26</v>
      </c>
    </row>
    <row r="251" spans="17:18">
      <c r="Q251" s="130" t="s">
        <v>74</v>
      </c>
      <c r="R251" s="131">
        <v>23</v>
      </c>
    </row>
    <row r="252" spans="17:18">
      <c r="Q252" s="130" t="s">
        <v>74</v>
      </c>
      <c r="R252" s="131">
        <v>3</v>
      </c>
    </row>
    <row r="253" spans="17:18">
      <c r="Q253" s="130" t="s">
        <v>74</v>
      </c>
      <c r="R253" s="131">
        <v>25</v>
      </c>
    </row>
    <row r="254" spans="17:18">
      <c r="Q254" s="130" t="s">
        <v>74</v>
      </c>
      <c r="R254" s="131">
        <v>1.5</v>
      </c>
    </row>
    <row r="255" spans="17:18">
      <c r="Q255" s="130" t="s">
        <v>74</v>
      </c>
      <c r="R255" s="131">
        <v>10.5</v>
      </c>
    </row>
    <row r="256" spans="17:18">
      <c r="Q256" s="130" t="s">
        <v>74</v>
      </c>
      <c r="R256" s="131">
        <v>9.5</v>
      </c>
    </row>
    <row r="257" spans="17:18">
      <c r="Q257" s="130" t="s">
        <v>75</v>
      </c>
      <c r="R257" s="131">
        <v>46</v>
      </c>
    </row>
    <row r="258" spans="17:18">
      <c r="Q258" s="130" t="s">
        <v>75</v>
      </c>
      <c r="R258" s="131">
        <v>16.5</v>
      </c>
    </row>
    <row r="259" spans="17:18">
      <c r="Q259" s="130" t="s">
        <v>75</v>
      </c>
      <c r="R259" s="131">
        <v>20</v>
      </c>
    </row>
    <row r="260" spans="17:18">
      <c r="Q260" s="130" t="s">
        <v>75</v>
      </c>
      <c r="R260" s="131">
        <v>2</v>
      </c>
    </row>
    <row r="261" spans="17:18">
      <c r="Q261" s="130" t="s">
        <v>75</v>
      </c>
      <c r="R261" s="131">
        <v>25.5</v>
      </c>
    </row>
    <row r="262" spans="17:18">
      <c r="Q262" s="130" t="s">
        <v>75</v>
      </c>
      <c r="R262" s="131">
        <v>20</v>
      </c>
    </row>
    <row r="263" spans="17:18">
      <c r="Q263" s="130" t="s">
        <v>75</v>
      </c>
      <c r="R263" s="131">
        <v>21</v>
      </c>
    </row>
    <row r="264" spans="17:18">
      <c r="Q264" s="130" t="s">
        <v>75</v>
      </c>
      <c r="R264" s="131">
        <v>3</v>
      </c>
    </row>
    <row r="265" spans="17:18">
      <c r="Q265" s="130" t="s">
        <v>75</v>
      </c>
      <c r="R265" s="131">
        <v>39.5</v>
      </c>
    </row>
    <row r="266" spans="17:18">
      <c r="Q266" s="130" t="s">
        <v>75</v>
      </c>
      <c r="R266" s="131">
        <v>23</v>
      </c>
    </row>
    <row r="267" spans="17:18">
      <c r="Q267" s="130" t="s">
        <v>75</v>
      </c>
      <c r="R267" s="131">
        <v>16</v>
      </c>
    </row>
    <row r="268" spans="17:18">
      <c r="Q268" s="130" t="s">
        <v>75</v>
      </c>
      <c r="R268" s="131">
        <v>30</v>
      </c>
    </row>
    <row r="269" spans="17:18">
      <c r="Q269" s="130" t="s">
        <v>75</v>
      </c>
      <c r="R269" s="131">
        <v>41</v>
      </c>
    </row>
    <row r="270" spans="17:18">
      <c r="Q270" s="130" t="s">
        <v>75</v>
      </c>
      <c r="R270" s="131">
        <v>10.5</v>
      </c>
    </row>
    <row r="271" spans="17:18">
      <c r="Q271" s="130" t="s">
        <v>75</v>
      </c>
      <c r="R271" s="131">
        <v>3</v>
      </c>
    </row>
    <row r="272" spans="17:18">
      <c r="Q272" s="130" t="s">
        <v>75</v>
      </c>
      <c r="R272" s="131">
        <v>20</v>
      </c>
    </row>
    <row r="273" spans="17:18">
      <c r="Q273" s="130" t="s">
        <v>75</v>
      </c>
      <c r="R273" s="131">
        <v>24.5</v>
      </c>
    </row>
    <row r="274" spans="17:18">
      <c r="Q274" s="130" t="s">
        <v>75</v>
      </c>
      <c r="R274" s="131">
        <v>2.5</v>
      </c>
    </row>
    <row r="275" spans="17:18">
      <c r="Q275" s="130" t="s">
        <v>75</v>
      </c>
      <c r="R275" s="131">
        <v>1.5</v>
      </c>
    </row>
    <row r="276" spans="17:18">
      <c r="Q276" s="130" t="s">
        <v>75</v>
      </c>
      <c r="R276" s="131">
        <v>2.5</v>
      </c>
    </row>
    <row r="277" spans="17:18">
      <c r="Q277" s="130" t="s">
        <v>75</v>
      </c>
      <c r="R277" s="131">
        <v>14</v>
      </c>
    </row>
    <row r="278" spans="17:18">
      <c r="Q278" s="130" t="s">
        <v>75</v>
      </c>
      <c r="R278" s="131">
        <v>9</v>
      </c>
    </row>
    <row r="279" spans="17:18">
      <c r="Q279" s="130" t="s">
        <v>75</v>
      </c>
      <c r="R279" s="131">
        <v>8.5</v>
      </c>
    </row>
    <row r="280" spans="17:18">
      <c r="Q280" s="130" t="s">
        <v>75</v>
      </c>
      <c r="R280" s="131">
        <v>3</v>
      </c>
    </row>
    <row r="281" spans="17:18">
      <c r="Q281" s="130" t="s">
        <v>75</v>
      </c>
      <c r="R281" s="131">
        <v>6</v>
      </c>
    </row>
    <row r="282" spans="17:18">
      <c r="Q282" s="130" t="s">
        <v>75</v>
      </c>
      <c r="R282" s="131">
        <v>20</v>
      </c>
    </row>
    <row r="283" spans="17:18">
      <c r="Q283" s="130" t="s">
        <v>75</v>
      </c>
      <c r="R283" s="131">
        <v>6</v>
      </c>
    </row>
    <row r="284" spans="17:18">
      <c r="Q284" s="130" t="s">
        <v>75</v>
      </c>
      <c r="R284" s="131">
        <v>9</v>
      </c>
    </row>
    <row r="285" spans="17:18">
      <c r="Q285" s="130" t="s">
        <v>75</v>
      </c>
      <c r="R285" s="131">
        <v>6.5</v>
      </c>
    </row>
    <row r="286" spans="17:18">
      <c r="Q286" s="130" t="s">
        <v>75</v>
      </c>
      <c r="R286" s="131">
        <v>23</v>
      </c>
    </row>
    <row r="287" spans="17:18">
      <c r="Q287" s="130" t="s">
        <v>75</v>
      </c>
      <c r="R287" s="131">
        <v>23</v>
      </c>
    </row>
    <row r="288" spans="17:18">
      <c r="Q288" s="130" t="s">
        <v>75</v>
      </c>
      <c r="R288" s="131">
        <v>16.5</v>
      </c>
    </row>
    <row r="289" spans="17:18">
      <c r="Q289" s="130" t="s">
        <v>75</v>
      </c>
      <c r="R289" s="131">
        <v>16.5</v>
      </c>
    </row>
    <row r="290" spans="17:18">
      <c r="Q290" s="130" t="s">
        <v>75</v>
      </c>
      <c r="R290" s="131">
        <v>1.5</v>
      </c>
    </row>
    <row r="291" spans="17:18">
      <c r="Q291" s="130" t="s">
        <v>75</v>
      </c>
      <c r="R291" s="131">
        <v>7.5</v>
      </c>
    </row>
    <row r="292" spans="17:18">
      <c r="Q292" s="130" t="s">
        <v>75</v>
      </c>
      <c r="R292" s="131">
        <v>8.5</v>
      </c>
    </row>
    <row r="293" spans="17:18">
      <c r="Q293" s="130" t="s">
        <v>75</v>
      </c>
      <c r="R293" s="131">
        <v>27.5</v>
      </c>
    </row>
    <row r="294" spans="17:18">
      <c r="Q294" s="130" t="s">
        <v>75</v>
      </c>
      <c r="R294" s="131">
        <v>26</v>
      </c>
    </row>
    <row r="295" spans="17:18">
      <c r="Q295" s="130" t="s">
        <v>75</v>
      </c>
      <c r="R295" s="131">
        <v>41.5</v>
      </c>
    </row>
    <row r="296" spans="17:18">
      <c r="Q296" s="130" t="s">
        <v>75</v>
      </c>
      <c r="R296" s="131">
        <v>47</v>
      </c>
    </row>
    <row r="297" spans="17:18">
      <c r="Q297" s="130" t="s">
        <v>75</v>
      </c>
      <c r="R297" s="131">
        <v>14</v>
      </c>
    </row>
    <row r="298" spans="17:18">
      <c r="Q298" s="130" t="s">
        <v>75</v>
      </c>
      <c r="R298" s="131">
        <v>9.5</v>
      </c>
    </row>
    <row r="299" spans="17:18">
      <c r="Q299" s="130" t="s">
        <v>75</v>
      </c>
      <c r="R299" s="131">
        <v>1.5</v>
      </c>
    </row>
    <row r="300" spans="17:18">
      <c r="Q300" s="130" t="s">
        <v>75</v>
      </c>
      <c r="R300" s="131">
        <v>28</v>
      </c>
    </row>
    <row r="301" spans="17:18">
      <c r="Q301" s="130" t="s">
        <v>75</v>
      </c>
      <c r="R301" s="131">
        <v>12.5</v>
      </c>
    </row>
    <row r="302" spans="17:18">
      <c r="Q302" s="130" t="s">
        <v>75</v>
      </c>
      <c r="R302" s="131">
        <v>5</v>
      </c>
    </row>
    <row r="303" spans="17:18">
      <c r="Q303" s="130" t="s">
        <v>75</v>
      </c>
      <c r="R303" s="131">
        <v>29.5</v>
      </c>
    </row>
    <row r="304" spans="17:18">
      <c r="Q304" s="130" t="s">
        <v>75</v>
      </c>
      <c r="R304" s="131">
        <v>6</v>
      </c>
    </row>
    <row r="305" spans="17:18">
      <c r="Q305" s="130" t="s">
        <v>75</v>
      </c>
      <c r="R305" s="131">
        <v>7.5</v>
      </c>
    </row>
    <row r="306" spans="17:18">
      <c r="Q306" s="130" t="s">
        <v>75</v>
      </c>
      <c r="R306" s="131">
        <v>12.5</v>
      </c>
    </row>
    <row r="307" spans="17:18">
      <c r="Q307" s="130" t="s">
        <v>75</v>
      </c>
      <c r="R307" s="131">
        <v>3</v>
      </c>
    </row>
    <row r="308" spans="17:18">
      <c r="Q308" s="130" t="s">
        <v>75</v>
      </c>
      <c r="R308" s="131">
        <v>3</v>
      </c>
    </row>
    <row r="309" spans="17:18">
      <c r="Q309" s="130" t="s">
        <v>75</v>
      </c>
      <c r="R309" s="131">
        <v>24.5</v>
      </c>
    </row>
    <row r="310" spans="17:18">
      <c r="Q310" s="130" t="s">
        <v>75</v>
      </c>
      <c r="R310" s="131">
        <v>1.5</v>
      </c>
    </row>
    <row r="311" spans="17:18">
      <c r="Q311" s="130" t="s">
        <v>75</v>
      </c>
      <c r="R311" s="131">
        <v>26</v>
      </c>
    </row>
    <row r="312" spans="17:18">
      <c r="Q312" s="130" t="s">
        <v>75</v>
      </c>
      <c r="R312" s="131">
        <v>35.5</v>
      </c>
    </row>
    <row r="313" spans="17:18">
      <c r="Q313" s="130" t="s">
        <v>75</v>
      </c>
      <c r="R313" s="131">
        <v>10.5</v>
      </c>
    </row>
    <row r="314" spans="17:18">
      <c r="Q314" s="130" t="s">
        <v>75</v>
      </c>
      <c r="R314" s="131">
        <v>23</v>
      </c>
    </row>
    <row r="315" spans="17:18">
      <c r="Q315" s="130" t="s">
        <v>75</v>
      </c>
      <c r="R315" s="131">
        <v>4.5</v>
      </c>
    </row>
    <row r="316" spans="17:18">
      <c r="Q316" s="130" t="s">
        <v>75</v>
      </c>
      <c r="R316" s="131">
        <v>13.5</v>
      </c>
    </row>
    <row r="317" spans="17:18">
      <c r="Q317" s="130" t="s">
        <v>75</v>
      </c>
      <c r="R317" s="131">
        <v>30.5</v>
      </c>
    </row>
    <row r="318" spans="17:18">
      <c r="Q318" s="130" t="s">
        <v>75</v>
      </c>
      <c r="R318" s="131">
        <v>16</v>
      </c>
    </row>
    <row r="319" spans="17:18">
      <c r="Q319" s="130" t="s">
        <v>75</v>
      </c>
      <c r="R319" s="131">
        <v>28</v>
      </c>
    </row>
    <row r="320" spans="17:18">
      <c r="Q320" s="130" t="s">
        <v>75</v>
      </c>
      <c r="R320" s="131">
        <v>30.5</v>
      </c>
    </row>
    <row r="321" spans="17:18">
      <c r="Q321" s="130" t="s">
        <v>75</v>
      </c>
      <c r="R321" s="131">
        <v>3</v>
      </c>
    </row>
    <row r="322" spans="17:18">
      <c r="Q322" s="130" t="s">
        <v>75</v>
      </c>
      <c r="R322" s="131">
        <v>20</v>
      </c>
    </row>
    <row r="323" spans="17:18">
      <c r="Q323" s="130" t="s">
        <v>75</v>
      </c>
      <c r="R323" s="131">
        <v>21.5</v>
      </c>
    </row>
    <row r="324" spans="17:18">
      <c r="Q324" s="130" t="s">
        <v>75</v>
      </c>
      <c r="R324" s="131">
        <v>55</v>
      </c>
    </row>
    <row r="325" spans="17:18">
      <c r="Q325" s="130" t="s">
        <v>75</v>
      </c>
      <c r="R325" s="131">
        <v>28</v>
      </c>
    </row>
    <row r="326" spans="17:18">
      <c r="Q326" s="130" t="s">
        <v>75</v>
      </c>
      <c r="R326" s="131">
        <v>2</v>
      </c>
    </row>
    <row r="327" spans="17:18">
      <c r="Q327" s="130" t="s">
        <v>75</v>
      </c>
      <c r="R327" s="131">
        <v>17</v>
      </c>
    </row>
    <row r="328" spans="17:18">
      <c r="Q328" s="130" t="s">
        <v>75</v>
      </c>
      <c r="R328" s="131">
        <v>2</v>
      </c>
    </row>
    <row r="329" spans="17:18">
      <c r="Q329" s="130" t="s">
        <v>75</v>
      </c>
      <c r="R329" s="131">
        <v>7</v>
      </c>
    </row>
    <row r="330" spans="17:18">
      <c r="Q330" s="130" t="s">
        <v>75</v>
      </c>
      <c r="R330" s="131">
        <v>5</v>
      </c>
    </row>
    <row r="331" spans="17:18">
      <c r="Q331" s="130" t="s">
        <v>75</v>
      </c>
      <c r="R331" s="131">
        <v>2</v>
      </c>
    </row>
    <row r="332" spans="17:18">
      <c r="Q332" s="130" t="s">
        <v>75</v>
      </c>
      <c r="R332" s="131">
        <v>3</v>
      </c>
    </row>
    <row r="333" spans="17:18">
      <c r="Q333" s="130" t="s">
        <v>75</v>
      </c>
      <c r="R333" s="131">
        <v>6</v>
      </c>
    </row>
    <row r="334" spans="17:18">
      <c r="Q334" s="130" t="s">
        <v>75</v>
      </c>
      <c r="R334" s="131">
        <v>15</v>
      </c>
    </row>
    <row r="335" spans="17:18">
      <c r="Q335" s="130" t="s">
        <v>75</v>
      </c>
      <c r="R335" s="131">
        <v>29.5</v>
      </c>
    </row>
    <row r="336" spans="17:18">
      <c r="Q336" s="130" t="s">
        <v>75</v>
      </c>
      <c r="R336" s="131">
        <v>25</v>
      </c>
    </row>
    <row r="337" spans="17:18">
      <c r="Q337" s="130" t="s">
        <v>75</v>
      </c>
      <c r="R337" s="131">
        <v>9</v>
      </c>
    </row>
    <row r="338" spans="17:18">
      <c r="Q338" s="130" t="s">
        <v>75</v>
      </c>
      <c r="R338" s="131">
        <v>10.5</v>
      </c>
    </row>
    <row r="339" spans="17:18">
      <c r="Q339" s="130" t="s">
        <v>75</v>
      </c>
      <c r="R339" s="131">
        <v>26.5</v>
      </c>
    </row>
    <row r="340" spans="17:18">
      <c r="Q340" s="130" t="s">
        <v>75</v>
      </c>
      <c r="R340" s="131">
        <v>6.5</v>
      </c>
    </row>
    <row r="341" spans="17:18">
      <c r="Q341" s="130" t="s">
        <v>75</v>
      </c>
      <c r="R341" s="131">
        <v>31</v>
      </c>
    </row>
    <row r="342" spans="17:18">
      <c r="Q342" s="130" t="s">
        <v>75</v>
      </c>
      <c r="R342" s="131">
        <v>7.5</v>
      </c>
    </row>
    <row r="343" spans="17:18">
      <c r="Q343" s="130" t="s">
        <v>75</v>
      </c>
      <c r="R343" s="131">
        <v>36.5</v>
      </c>
    </row>
    <row r="344" spans="17:18">
      <c r="Q344" s="130" t="s">
        <v>75</v>
      </c>
      <c r="R344" s="131">
        <v>34</v>
      </c>
    </row>
    <row r="345" spans="17:18">
      <c r="Q345" s="130" t="s">
        <v>75</v>
      </c>
      <c r="R345" s="131">
        <v>4.5</v>
      </c>
    </row>
    <row r="346" spans="17:18">
      <c r="Q346" s="130" t="s">
        <v>76</v>
      </c>
      <c r="R346" s="131">
        <v>12</v>
      </c>
    </row>
    <row r="347" spans="17:18">
      <c r="Q347" s="130" t="s">
        <v>76</v>
      </c>
      <c r="R347" s="131">
        <v>56</v>
      </c>
    </row>
    <row r="348" spans="17:18">
      <c r="Q348" s="130" t="s">
        <v>76</v>
      </c>
      <c r="R348" s="131">
        <v>10</v>
      </c>
    </row>
    <row r="349" spans="17:18">
      <c r="Q349" s="130" t="s">
        <v>76</v>
      </c>
      <c r="R349" s="131">
        <v>10.5</v>
      </c>
    </row>
    <row r="350" spans="17:18">
      <c r="Q350" s="130" t="s">
        <v>76</v>
      </c>
      <c r="R350" s="131">
        <v>1.5</v>
      </c>
    </row>
    <row r="351" spans="17:18">
      <c r="Q351" s="130" t="s">
        <v>76</v>
      </c>
      <c r="R351" s="131">
        <v>20</v>
      </c>
    </row>
    <row r="352" spans="17:18">
      <c r="Q352" s="130" t="s">
        <v>76</v>
      </c>
      <c r="R352" s="131">
        <v>6</v>
      </c>
    </row>
    <row r="353" spans="17:18">
      <c r="Q353" s="130" t="s">
        <v>76</v>
      </c>
      <c r="R353" s="131">
        <v>32</v>
      </c>
    </row>
    <row r="354" spans="17:18">
      <c r="Q354" s="130" t="s">
        <v>76</v>
      </c>
      <c r="R354" s="131">
        <v>36</v>
      </c>
    </row>
    <row r="355" spans="17:18">
      <c r="Q355" s="130" t="s">
        <v>76</v>
      </c>
      <c r="R355" s="131">
        <v>45</v>
      </c>
    </row>
    <row r="356" spans="17:18">
      <c r="Q356" s="130" t="s">
        <v>76</v>
      </c>
      <c r="R356" s="131">
        <v>24.5</v>
      </c>
    </row>
    <row r="357" spans="17:18">
      <c r="Q357" s="130" t="s">
        <v>76</v>
      </c>
      <c r="R357" s="131">
        <v>37</v>
      </c>
    </row>
    <row r="358" spans="17:18">
      <c r="Q358" s="130" t="s">
        <v>76</v>
      </c>
      <c r="R358" s="131">
        <v>1.5</v>
      </c>
    </row>
    <row r="359" spans="17:18">
      <c r="Q359" s="130" t="s">
        <v>76</v>
      </c>
      <c r="R359" s="131">
        <v>106</v>
      </c>
    </row>
    <row r="360" spans="17:18">
      <c r="Q360" s="130" t="s">
        <v>76</v>
      </c>
      <c r="R360" s="131">
        <v>28</v>
      </c>
    </row>
    <row r="361" spans="17:18">
      <c r="Q361" s="130" t="s">
        <v>76</v>
      </c>
      <c r="R361" s="131">
        <v>22</v>
      </c>
    </row>
    <row r="362" spans="17:18">
      <c r="Q362" s="130" t="s">
        <v>76</v>
      </c>
      <c r="R362" s="131">
        <v>75.5</v>
      </c>
    </row>
    <row r="363" spans="17:18">
      <c r="Q363" s="130" t="s">
        <v>76</v>
      </c>
      <c r="R363" s="131">
        <v>77</v>
      </c>
    </row>
    <row r="364" spans="17:18">
      <c r="Q364" s="130" t="s">
        <v>76</v>
      </c>
      <c r="R364" s="131">
        <v>22</v>
      </c>
    </row>
    <row r="365" spans="17:18">
      <c r="Q365" s="130" t="s">
        <v>76</v>
      </c>
      <c r="R365" s="131">
        <v>5</v>
      </c>
    </row>
    <row r="366" spans="17:18">
      <c r="Q366" s="130" t="s">
        <v>76</v>
      </c>
      <c r="R366" s="131">
        <v>10.5</v>
      </c>
    </row>
    <row r="367" spans="17:18">
      <c r="Q367" s="130" t="s">
        <v>76</v>
      </c>
      <c r="R367" s="131">
        <v>9.5</v>
      </c>
    </row>
    <row r="368" spans="17:18">
      <c r="Q368" s="130" t="s">
        <v>76</v>
      </c>
      <c r="R368" s="131">
        <v>35</v>
      </c>
    </row>
    <row r="369" spans="17:18">
      <c r="Q369" s="130" t="s">
        <v>76</v>
      </c>
      <c r="R369" s="131">
        <v>42.5</v>
      </c>
    </row>
    <row r="370" spans="17:18">
      <c r="Q370" s="130" t="s">
        <v>76</v>
      </c>
      <c r="R370" s="131">
        <v>24.5</v>
      </c>
    </row>
    <row r="371" spans="17:18">
      <c r="Q371" s="130" t="s">
        <v>76</v>
      </c>
      <c r="R371" s="131">
        <v>1.5</v>
      </c>
    </row>
    <row r="372" spans="17:18">
      <c r="Q372" s="130" t="s">
        <v>76</v>
      </c>
      <c r="R372" s="131">
        <v>3</v>
      </c>
    </row>
    <row r="373" spans="17:18">
      <c r="Q373" s="130" t="s">
        <v>76</v>
      </c>
      <c r="R373" s="131">
        <v>10</v>
      </c>
    </row>
    <row r="374" spans="17:18">
      <c r="Q374" s="130" t="s">
        <v>76</v>
      </c>
      <c r="R374" s="131">
        <v>28.5</v>
      </c>
    </row>
    <row r="375" spans="17:18">
      <c r="Q375" s="130" t="s">
        <v>76</v>
      </c>
      <c r="R375" s="131">
        <v>26.5</v>
      </c>
    </row>
    <row r="376" spans="17:18">
      <c r="Q376" s="130" t="s">
        <v>76</v>
      </c>
      <c r="R376" s="131">
        <v>59</v>
      </c>
    </row>
    <row r="377" spans="17:18">
      <c r="Q377" s="130" t="s">
        <v>76</v>
      </c>
      <c r="R377" s="131">
        <v>39</v>
      </c>
    </row>
    <row r="378" spans="17:18">
      <c r="Q378" s="130" t="s">
        <v>76</v>
      </c>
      <c r="R378" s="131">
        <v>20</v>
      </c>
    </row>
    <row r="379" spans="17:18">
      <c r="Q379" s="130" t="s">
        <v>76</v>
      </c>
      <c r="R379" s="131">
        <v>29</v>
      </c>
    </row>
    <row r="380" spans="17:18">
      <c r="Q380" s="130" t="s">
        <v>76</v>
      </c>
      <c r="R380" s="131">
        <v>20</v>
      </c>
    </row>
    <row r="381" spans="17:18">
      <c r="Q381" s="130" t="s">
        <v>76</v>
      </c>
      <c r="R381" s="131">
        <v>12.5</v>
      </c>
    </row>
    <row r="382" spans="17:18">
      <c r="Q382" s="130" t="s">
        <v>76</v>
      </c>
      <c r="R382" s="131">
        <v>29.5</v>
      </c>
    </row>
    <row r="383" spans="17:18">
      <c r="Q383" s="130" t="s">
        <v>76</v>
      </c>
      <c r="R383" s="131">
        <v>43</v>
      </c>
    </row>
    <row r="384" spans="17:18">
      <c r="Q384" s="130" t="s">
        <v>76</v>
      </c>
      <c r="R384" s="131">
        <v>26.5</v>
      </c>
    </row>
    <row r="385" spans="17:18">
      <c r="Q385" s="130" t="s">
        <v>76</v>
      </c>
      <c r="R385" s="131">
        <v>4.5</v>
      </c>
    </row>
    <row r="386" spans="17:18">
      <c r="Q386" s="130" t="s">
        <v>76</v>
      </c>
      <c r="R386" s="131">
        <v>17.5</v>
      </c>
    </row>
    <row r="387" spans="17:18">
      <c r="Q387" s="130" t="s">
        <v>76</v>
      </c>
      <c r="R387" s="131">
        <v>23</v>
      </c>
    </row>
    <row r="388" spans="17:18">
      <c r="Q388" s="130" t="s">
        <v>76</v>
      </c>
      <c r="R388" s="131">
        <v>1.5</v>
      </c>
    </row>
    <row r="389" spans="17:18">
      <c r="Q389" s="130" t="s">
        <v>76</v>
      </c>
      <c r="R389" s="131">
        <v>26.5</v>
      </c>
    </row>
    <row r="390" spans="17:18">
      <c r="Q390" s="130" t="s">
        <v>76</v>
      </c>
      <c r="R390" s="131">
        <v>26</v>
      </c>
    </row>
    <row r="391" spans="17:18">
      <c r="Q391" s="130" t="s">
        <v>76</v>
      </c>
      <c r="R391" s="131">
        <v>32.5</v>
      </c>
    </row>
    <row r="392" spans="17:18">
      <c r="Q392" s="130" t="s">
        <v>76</v>
      </c>
      <c r="R392" s="131">
        <v>1.5</v>
      </c>
    </row>
    <row r="393" spans="17:18">
      <c r="Q393" s="130" t="s">
        <v>76</v>
      </c>
      <c r="R393" s="131">
        <v>27</v>
      </c>
    </row>
    <row r="394" spans="17:18">
      <c r="Q394" s="130" t="s">
        <v>76</v>
      </c>
      <c r="R394" s="131">
        <v>12</v>
      </c>
    </row>
    <row r="395" spans="17:18">
      <c r="Q395" s="130" t="s">
        <v>76</v>
      </c>
      <c r="R395" s="131">
        <v>40</v>
      </c>
    </row>
    <row r="396" spans="17:18">
      <c r="Q396" s="130" t="s">
        <v>76</v>
      </c>
      <c r="R396" s="131">
        <v>26</v>
      </c>
    </row>
    <row r="397" spans="17:18">
      <c r="Q397" s="130" t="s">
        <v>76</v>
      </c>
      <c r="R397" s="131">
        <v>28.5</v>
      </c>
    </row>
    <row r="398" spans="17:18">
      <c r="Q398" s="130" t="s">
        <v>76</v>
      </c>
      <c r="R398" s="131">
        <v>9</v>
      </c>
    </row>
    <row r="399" spans="17:18">
      <c r="Q399" s="130" t="s">
        <v>76</v>
      </c>
      <c r="R399" s="131">
        <v>3</v>
      </c>
    </row>
    <row r="400" spans="17:18">
      <c r="Q400" s="130" t="s">
        <v>76</v>
      </c>
      <c r="R400" s="131">
        <v>4</v>
      </c>
    </row>
    <row r="401" spans="17:18">
      <c r="Q401" s="130" t="s">
        <v>76</v>
      </c>
      <c r="R401" s="131">
        <v>73.5</v>
      </c>
    </row>
    <row r="402" spans="17:18">
      <c r="Q402" s="130" t="s">
        <v>76</v>
      </c>
      <c r="R402" s="131">
        <v>11</v>
      </c>
    </row>
    <row r="403" spans="17:18">
      <c r="Q403" s="130" t="s">
        <v>76</v>
      </c>
      <c r="R403" s="131">
        <v>40</v>
      </c>
    </row>
    <row r="404" spans="17:18">
      <c r="Q404" s="130" t="s">
        <v>76</v>
      </c>
      <c r="R404" s="131">
        <v>23</v>
      </c>
    </row>
    <row r="405" spans="17:18">
      <c r="Q405" s="130" t="s">
        <v>76</v>
      </c>
      <c r="R405" s="131">
        <v>45</v>
      </c>
    </row>
    <row r="406" spans="17:18">
      <c r="Q406" s="130" t="s">
        <v>76</v>
      </c>
      <c r="R406" s="131">
        <v>15.5</v>
      </c>
    </row>
    <row r="407" spans="17:18">
      <c r="Q407" s="130" t="s">
        <v>76</v>
      </c>
      <c r="R407" s="131">
        <v>31.5</v>
      </c>
    </row>
    <row r="408" spans="17:18">
      <c r="Q408" s="130" t="s">
        <v>76</v>
      </c>
      <c r="R408" s="131">
        <v>24.5</v>
      </c>
    </row>
    <row r="409" spans="17:18">
      <c r="Q409" s="130" t="s">
        <v>76</v>
      </c>
      <c r="R409" s="131">
        <v>40</v>
      </c>
    </row>
    <row r="410" spans="17:18">
      <c r="Q410" s="130" t="s">
        <v>76</v>
      </c>
      <c r="R410" s="131">
        <v>46</v>
      </c>
    </row>
    <row r="411" spans="17:18">
      <c r="Q411" s="130" t="s">
        <v>76</v>
      </c>
      <c r="R411" s="131">
        <v>2</v>
      </c>
    </row>
    <row r="412" spans="17:18">
      <c r="Q412" s="130" t="s">
        <v>76</v>
      </c>
      <c r="R412" s="131">
        <v>11</v>
      </c>
    </row>
    <row r="413" spans="17:18">
      <c r="Q413" s="130" t="s">
        <v>76</v>
      </c>
      <c r="R413" s="131">
        <v>5</v>
      </c>
    </row>
    <row r="414" spans="17:18">
      <c r="Q414" s="130" t="s">
        <v>76</v>
      </c>
      <c r="R414" s="131">
        <v>5</v>
      </c>
    </row>
    <row r="415" spans="17:18">
      <c r="Q415" s="130" t="s">
        <v>76</v>
      </c>
      <c r="R415" s="131">
        <v>30</v>
      </c>
    </row>
    <row r="416" spans="17:18">
      <c r="Q416" s="130" t="s">
        <v>76</v>
      </c>
      <c r="R416" s="131">
        <v>26</v>
      </c>
    </row>
    <row r="417" spans="17:18">
      <c r="Q417" s="130" t="s">
        <v>76</v>
      </c>
      <c r="R417" s="131">
        <v>54.5</v>
      </c>
    </row>
    <row r="418" spans="17:18">
      <c r="Q418" s="130" t="s">
        <v>76</v>
      </c>
      <c r="R418" s="131">
        <v>15</v>
      </c>
    </row>
    <row r="419" spans="17:18">
      <c r="Q419" s="130" t="s">
        <v>76</v>
      </c>
      <c r="R419" s="131">
        <v>15</v>
      </c>
    </row>
    <row r="420" spans="17:18">
      <c r="Q420" s="130" t="s">
        <v>76</v>
      </c>
      <c r="R420" s="131">
        <v>39</v>
      </c>
    </row>
    <row r="421" spans="17:18">
      <c r="Q421" s="130" t="s">
        <v>76</v>
      </c>
      <c r="R421" s="131">
        <v>47.5</v>
      </c>
    </row>
    <row r="422" spans="17:18">
      <c r="Q422" s="130" t="s">
        <v>76</v>
      </c>
      <c r="R422" s="131">
        <v>2</v>
      </c>
    </row>
    <row r="423" spans="17:18">
      <c r="Q423" s="130" t="s">
        <v>76</v>
      </c>
      <c r="R423" s="131">
        <v>23</v>
      </c>
    </row>
    <row r="424" spans="17:18">
      <c r="Q424" s="130" t="s">
        <v>76</v>
      </c>
      <c r="R424" s="131">
        <v>2</v>
      </c>
    </row>
    <row r="425" spans="17:18">
      <c r="Q425" s="130" t="s">
        <v>76</v>
      </c>
      <c r="R425" s="131">
        <v>35</v>
      </c>
    </row>
    <row r="426" spans="17:18">
      <c r="Q426" s="130" t="s">
        <v>76</v>
      </c>
      <c r="R426" s="131">
        <v>26</v>
      </c>
    </row>
    <row r="427" spans="17:18">
      <c r="Q427" s="130" t="s">
        <v>76</v>
      </c>
      <c r="R427" s="131">
        <v>37.5</v>
      </c>
    </row>
    <row r="428" spans="17:18">
      <c r="Q428" s="130" t="s">
        <v>76</v>
      </c>
      <c r="R428" s="131">
        <v>6</v>
      </c>
    </row>
    <row r="429" spans="17:18">
      <c r="Q429" s="130" t="s">
        <v>76</v>
      </c>
      <c r="R429" s="131">
        <v>22</v>
      </c>
    </row>
    <row r="430" spans="17:18">
      <c r="Q430" s="130" t="s">
        <v>76</v>
      </c>
      <c r="R430" s="131">
        <v>21.5</v>
      </c>
    </row>
    <row r="431" spans="17:18">
      <c r="Q431" s="130" t="s">
        <v>76</v>
      </c>
      <c r="R431" s="131">
        <v>21</v>
      </c>
    </row>
    <row r="432" spans="17:18">
      <c r="Q432" s="130" t="s">
        <v>76</v>
      </c>
      <c r="R432" s="131">
        <v>3</v>
      </c>
    </row>
    <row r="433" spans="17:18">
      <c r="Q433" s="130" t="s">
        <v>76</v>
      </c>
      <c r="R433" s="131">
        <v>23</v>
      </c>
    </row>
    <row r="434" spans="17:18">
      <c r="Q434" s="130" t="s">
        <v>76</v>
      </c>
      <c r="R434" s="131">
        <v>32</v>
      </c>
    </row>
    <row r="435" spans="17:18">
      <c r="Q435" s="130" t="s">
        <v>76</v>
      </c>
      <c r="R435" s="131">
        <v>6</v>
      </c>
    </row>
    <row r="436" spans="17:18">
      <c r="Q436" s="130" t="s">
        <v>76</v>
      </c>
      <c r="R436" s="131">
        <v>2</v>
      </c>
    </row>
    <row r="437" spans="17:18">
      <c r="Q437" s="130" t="s">
        <v>76</v>
      </c>
      <c r="R437" s="131">
        <v>7.5</v>
      </c>
    </row>
    <row r="438" spans="17:18">
      <c r="Q438" s="130" t="s">
        <v>76</v>
      </c>
      <c r="R438" s="131">
        <v>29</v>
      </c>
    </row>
    <row r="439" spans="17:18">
      <c r="Q439" s="130" t="s">
        <v>76</v>
      </c>
      <c r="R439" s="131">
        <v>20</v>
      </c>
    </row>
    <row r="440" spans="17:18">
      <c r="Q440" s="130" t="s">
        <v>76</v>
      </c>
      <c r="R440" s="131">
        <v>7.5</v>
      </c>
    </row>
    <row r="441" spans="17:18">
      <c r="Q441" s="130" t="s">
        <v>76</v>
      </c>
      <c r="R441" s="131">
        <v>39</v>
      </c>
    </row>
    <row r="442" spans="17:18">
      <c r="Q442" s="130" t="s">
        <v>76</v>
      </c>
      <c r="R442" s="131">
        <v>32.5</v>
      </c>
    </row>
    <row r="443" spans="17:18">
      <c r="Q443" s="130" t="s">
        <v>76</v>
      </c>
      <c r="R443" s="131">
        <v>31</v>
      </c>
    </row>
    <row r="444" spans="17:18">
      <c r="Q444" s="130" t="s">
        <v>76</v>
      </c>
      <c r="R444" s="131">
        <v>19.5</v>
      </c>
    </row>
    <row r="445" spans="17:18">
      <c r="Q445" s="130" t="s">
        <v>76</v>
      </c>
      <c r="R445" s="131">
        <v>20</v>
      </c>
    </row>
    <row r="446" spans="17:18">
      <c r="Q446" s="130" t="s">
        <v>76</v>
      </c>
      <c r="R446" s="131">
        <v>46</v>
      </c>
    </row>
    <row r="447" spans="17:18">
      <c r="Q447" s="130" t="s">
        <v>76</v>
      </c>
      <c r="R447" s="131">
        <v>12</v>
      </c>
    </row>
    <row r="448" spans="17:18">
      <c r="Q448" s="130" t="s">
        <v>76</v>
      </c>
      <c r="R448" s="131">
        <v>48.5</v>
      </c>
    </row>
    <row r="449" spans="17:18">
      <c r="Q449" s="130" t="s">
        <v>76</v>
      </c>
      <c r="R449" s="131">
        <v>4.5</v>
      </c>
    </row>
    <row r="450" spans="17:18">
      <c r="Q450" s="130" t="s">
        <v>76</v>
      </c>
      <c r="R450" s="131">
        <v>13.5</v>
      </c>
    </row>
    <row r="451" spans="17:18">
      <c r="Q451" s="130" t="s">
        <v>76</v>
      </c>
      <c r="R451" s="131">
        <v>24.5</v>
      </c>
    </row>
    <row r="452" spans="17:18">
      <c r="Q452" s="130" t="s">
        <v>77</v>
      </c>
      <c r="R452" s="131">
        <v>36</v>
      </c>
    </row>
    <row r="453" spans="17:18">
      <c r="Q453" s="130" t="s">
        <v>77</v>
      </c>
      <c r="R453" s="131">
        <v>20.5</v>
      </c>
    </row>
    <row r="454" spans="17:18">
      <c r="Q454" s="130" t="s">
        <v>77</v>
      </c>
      <c r="R454" s="131">
        <v>19</v>
      </c>
    </row>
    <row r="455" spans="17:18">
      <c r="Q455" s="130" t="s">
        <v>77</v>
      </c>
      <c r="R455" s="131">
        <v>106.5</v>
      </c>
    </row>
    <row r="456" spans="17:18">
      <c r="Q456" s="130" t="s">
        <v>77</v>
      </c>
      <c r="R456" s="131">
        <v>4.5</v>
      </c>
    </row>
    <row r="457" spans="17:18">
      <c r="Q457" s="130" t="s">
        <v>77</v>
      </c>
      <c r="R457" s="131">
        <v>31.5</v>
      </c>
    </row>
    <row r="458" spans="17:18">
      <c r="Q458" s="130" t="s">
        <v>77</v>
      </c>
      <c r="R458" s="131">
        <v>67</v>
      </c>
    </row>
    <row r="459" spans="17:18">
      <c r="Q459" s="130" t="s">
        <v>77</v>
      </c>
      <c r="R459" s="131">
        <v>29</v>
      </c>
    </row>
    <row r="460" spans="17:18">
      <c r="Q460" s="130" t="s">
        <v>77</v>
      </c>
      <c r="R460" s="131">
        <v>29.5</v>
      </c>
    </row>
    <row r="461" spans="17:18">
      <c r="Q461" s="130" t="s">
        <v>77</v>
      </c>
      <c r="R461" s="131">
        <v>34</v>
      </c>
    </row>
    <row r="462" spans="17:18">
      <c r="Q462" s="130" t="s">
        <v>77</v>
      </c>
      <c r="R462" s="131">
        <v>24.5</v>
      </c>
    </row>
    <row r="463" spans="17:18">
      <c r="Q463" s="130" t="s">
        <v>77</v>
      </c>
      <c r="R463" s="131">
        <v>7.5</v>
      </c>
    </row>
    <row r="464" spans="17:18">
      <c r="Q464" s="130" t="s">
        <v>77</v>
      </c>
      <c r="R464" s="131">
        <v>3</v>
      </c>
    </row>
    <row r="465" spans="17:18">
      <c r="Q465" s="130" t="s">
        <v>77</v>
      </c>
      <c r="R465" s="131">
        <v>26</v>
      </c>
    </row>
    <row r="466" spans="17:18">
      <c r="Q466" s="130" t="s">
        <v>77</v>
      </c>
      <c r="R466" s="131">
        <v>19</v>
      </c>
    </row>
    <row r="467" spans="17:18">
      <c r="Q467" s="130" t="s">
        <v>77</v>
      </c>
      <c r="R467" s="131">
        <v>20</v>
      </c>
    </row>
    <row r="468" spans="17:18">
      <c r="Q468" s="130" t="s">
        <v>77</v>
      </c>
      <c r="R468" s="131">
        <v>9.5</v>
      </c>
    </row>
    <row r="469" spans="17:18">
      <c r="Q469" s="130" t="s">
        <v>77</v>
      </c>
      <c r="R469" s="131">
        <v>7.5</v>
      </c>
    </row>
    <row r="470" spans="17:18">
      <c r="Q470" s="130" t="s">
        <v>77</v>
      </c>
      <c r="R470" s="131">
        <v>7.5</v>
      </c>
    </row>
    <row r="471" spans="17:18">
      <c r="Q471" s="130" t="s">
        <v>77</v>
      </c>
      <c r="R471" s="131">
        <v>47</v>
      </c>
    </row>
    <row r="472" spans="17:18">
      <c r="Q472" s="130" t="s">
        <v>77</v>
      </c>
      <c r="R472" s="131">
        <v>6</v>
      </c>
    </row>
    <row r="473" spans="17:18">
      <c r="Q473" s="130" t="s">
        <v>77</v>
      </c>
      <c r="R473" s="131">
        <v>24</v>
      </c>
    </row>
    <row r="474" spans="17:18">
      <c r="Q474" s="130" t="s">
        <v>77</v>
      </c>
      <c r="R474" s="131">
        <v>18</v>
      </c>
    </row>
    <row r="475" spans="17:18">
      <c r="Q475" s="130" t="s">
        <v>77</v>
      </c>
      <c r="R475" s="131">
        <v>36.5</v>
      </c>
    </row>
    <row r="476" spans="17:18">
      <c r="Q476" s="130" t="s">
        <v>77</v>
      </c>
      <c r="R476" s="131">
        <v>3</v>
      </c>
    </row>
    <row r="477" spans="17:18">
      <c r="Q477" s="130" t="s">
        <v>77</v>
      </c>
      <c r="R477" s="131">
        <v>23</v>
      </c>
    </row>
    <row r="478" spans="17:18">
      <c r="Q478" s="130" t="s">
        <v>77</v>
      </c>
      <c r="R478" s="131">
        <v>18</v>
      </c>
    </row>
    <row r="479" spans="17:18">
      <c r="Q479" s="130" t="s">
        <v>77</v>
      </c>
      <c r="R479" s="131">
        <v>1.5</v>
      </c>
    </row>
    <row r="480" spans="17:18">
      <c r="Q480" s="130" t="s">
        <v>77</v>
      </c>
      <c r="R480" s="131">
        <v>50</v>
      </c>
    </row>
    <row r="481" spans="17:18">
      <c r="Q481" s="130" t="s">
        <v>77</v>
      </c>
      <c r="R481" s="131">
        <v>59.5</v>
      </c>
    </row>
    <row r="482" spans="17:18">
      <c r="Q482" s="130" t="s">
        <v>77</v>
      </c>
      <c r="R482" s="131">
        <v>36.5</v>
      </c>
    </row>
    <row r="483" spans="17:18">
      <c r="Q483" s="130" t="s">
        <v>77</v>
      </c>
      <c r="R483" s="131">
        <v>40</v>
      </c>
    </row>
    <row r="484" spans="17:18">
      <c r="Q484" s="130" t="s">
        <v>77</v>
      </c>
      <c r="R484" s="131">
        <v>24.5</v>
      </c>
    </row>
    <row r="485" spans="17:18">
      <c r="Q485" s="130" t="s">
        <v>77</v>
      </c>
      <c r="R485" s="131">
        <v>24.5</v>
      </c>
    </row>
    <row r="486" spans="17:18">
      <c r="Q486" s="130" t="s">
        <v>77</v>
      </c>
      <c r="R486" s="131">
        <v>16</v>
      </c>
    </row>
    <row r="487" spans="17:18">
      <c r="Q487" s="130" t="s">
        <v>77</v>
      </c>
      <c r="R487" s="131">
        <v>1.5</v>
      </c>
    </row>
    <row r="488" spans="17:18">
      <c r="Q488" s="130" t="s">
        <v>77</v>
      </c>
      <c r="R488" s="131">
        <v>23</v>
      </c>
    </row>
    <row r="489" spans="17:18">
      <c r="Q489" s="130" t="s">
        <v>77</v>
      </c>
      <c r="R489" s="131">
        <v>19.5</v>
      </c>
    </row>
    <row r="490" spans="17:18">
      <c r="Q490" s="130" t="s">
        <v>77</v>
      </c>
      <c r="R490" s="131">
        <v>9.5</v>
      </c>
    </row>
    <row r="491" spans="17:18">
      <c r="Q491" s="130" t="s">
        <v>77</v>
      </c>
      <c r="R491" s="131">
        <v>11</v>
      </c>
    </row>
    <row r="492" spans="17:18">
      <c r="Q492" s="130" t="s">
        <v>77</v>
      </c>
      <c r="R492" s="131">
        <v>33</v>
      </c>
    </row>
    <row r="493" spans="17:18">
      <c r="Q493" s="130" t="s">
        <v>77</v>
      </c>
      <c r="R493" s="131">
        <v>26</v>
      </c>
    </row>
    <row r="494" spans="17:18">
      <c r="Q494" s="130" t="s">
        <v>77</v>
      </c>
      <c r="R494" s="131">
        <v>25</v>
      </c>
    </row>
    <row r="495" spans="17:18">
      <c r="Q495" s="130" t="s">
        <v>77</v>
      </c>
      <c r="R495" s="131">
        <v>18.5</v>
      </c>
    </row>
    <row r="496" spans="17:18">
      <c r="Q496" s="130" t="s">
        <v>77</v>
      </c>
      <c r="R496" s="131">
        <v>16</v>
      </c>
    </row>
    <row r="497" spans="17:18">
      <c r="Q497" s="130" t="s">
        <v>77</v>
      </c>
      <c r="R497" s="131">
        <v>1.5</v>
      </c>
    </row>
    <row r="498" spans="17:18">
      <c r="Q498" s="130" t="s">
        <v>77</v>
      </c>
      <c r="R498" s="131">
        <v>11.5</v>
      </c>
    </row>
    <row r="499" spans="17:18">
      <c r="Q499" s="130" t="s">
        <v>77</v>
      </c>
      <c r="R499" s="131">
        <v>35.5</v>
      </c>
    </row>
    <row r="500" spans="17:18">
      <c r="Q500" s="130" t="s">
        <v>77</v>
      </c>
      <c r="R500" s="131">
        <v>53</v>
      </c>
    </row>
    <row r="501" spans="17:18">
      <c r="Q501" s="130" t="s">
        <v>77</v>
      </c>
      <c r="R501" s="131">
        <v>20</v>
      </c>
    </row>
    <row r="502" spans="17:18">
      <c r="Q502" s="130" t="s">
        <v>77</v>
      </c>
      <c r="R502" s="131">
        <v>11</v>
      </c>
    </row>
    <row r="503" spans="17:18">
      <c r="Q503" s="130" t="s">
        <v>77</v>
      </c>
      <c r="R503" s="131">
        <v>38</v>
      </c>
    </row>
    <row r="504" spans="17:18">
      <c r="Q504" s="130" t="s">
        <v>77</v>
      </c>
      <c r="R504" s="131">
        <v>3</v>
      </c>
    </row>
    <row r="505" spans="17:18">
      <c r="Q505" s="130" t="s">
        <v>77</v>
      </c>
      <c r="R505" s="131">
        <v>30</v>
      </c>
    </row>
    <row r="506" spans="17:18">
      <c r="Q506" s="130" t="s">
        <v>77</v>
      </c>
      <c r="R506" s="131">
        <v>9</v>
      </c>
    </row>
    <row r="507" spans="17:18">
      <c r="Q507" s="130" t="s">
        <v>77</v>
      </c>
      <c r="R507" s="131">
        <v>31</v>
      </c>
    </row>
    <row r="508" spans="17:18">
      <c r="Q508" s="130" t="s">
        <v>77</v>
      </c>
      <c r="R508" s="131">
        <v>26</v>
      </c>
    </row>
    <row r="509" spans="17:18">
      <c r="Q509" s="130" t="s">
        <v>77</v>
      </c>
      <c r="R509" s="131">
        <v>10.5</v>
      </c>
    </row>
    <row r="510" spans="17:18">
      <c r="Q510" s="130" t="s">
        <v>77</v>
      </c>
      <c r="R510" s="131">
        <v>7.5</v>
      </c>
    </row>
    <row r="511" spans="17:18">
      <c r="Q511" s="130" t="s">
        <v>77</v>
      </c>
      <c r="R511" s="131">
        <v>51</v>
      </c>
    </row>
    <row r="512" spans="17:18">
      <c r="Q512" s="130" t="s">
        <v>77</v>
      </c>
      <c r="R512" s="131">
        <v>11</v>
      </c>
    </row>
    <row r="513" spans="17:18">
      <c r="Q513" s="130" t="s">
        <v>77</v>
      </c>
      <c r="R513" s="131">
        <v>31</v>
      </c>
    </row>
    <row r="514" spans="17:18">
      <c r="Q514" s="130" t="s">
        <v>77</v>
      </c>
      <c r="R514" s="131">
        <v>9</v>
      </c>
    </row>
    <row r="515" spans="17:18">
      <c r="Q515" s="130" t="s">
        <v>77</v>
      </c>
      <c r="R515" s="131">
        <v>15.5</v>
      </c>
    </row>
    <row r="516" spans="17:18">
      <c r="Q516" s="130" t="s">
        <v>77</v>
      </c>
      <c r="R516" s="131">
        <v>13</v>
      </c>
    </row>
    <row r="517" spans="17:18">
      <c r="Q517" s="130" t="s">
        <v>77</v>
      </c>
      <c r="R517" s="131">
        <v>11.5</v>
      </c>
    </row>
    <row r="518" spans="17:18">
      <c r="Q518" s="130" t="s">
        <v>77</v>
      </c>
      <c r="R518" s="131">
        <v>19</v>
      </c>
    </row>
    <row r="519" spans="17:18">
      <c r="Q519" s="130" t="s">
        <v>77</v>
      </c>
      <c r="R519" s="131">
        <v>49.5</v>
      </c>
    </row>
    <row r="520" spans="17:18">
      <c r="Q520" s="130" t="s">
        <v>77</v>
      </c>
      <c r="R520" s="131">
        <v>27.5</v>
      </c>
    </row>
    <row r="521" spans="17:18">
      <c r="Q521" s="130" t="s">
        <v>77</v>
      </c>
      <c r="R521" s="131">
        <v>28</v>
      </c>
    </row>
    <row r="522" spans="17:18">
      <c r="Q522" s="130" t="s">
        <v>77</v>
      </c>
      <c r="R522" s="131">
        <v>40</v>
      </c>
    </row>
    <row r="523" spans="17:18">
      <c r="Q523" s="130" t="s">
        <v>77</v>
      </c>
      <c r="R523" s="131">
        <v>24.5</v>
      </c>
    </row>
    <row r="524" spans="17:18">
      <c r="Q524" s="130" t="s">
        <v>77</v>
      </c>
      <c r="R524" s="131">
        <v>25</v>
      </c>
    </row>
    <row r="525" spans="17:18">
      <c r="Q525" s="130" t="s">
        <v>77</v>
      </c>
      <c r="R525" s="131">
        <v>20</v>
      </c>
    </row>
    <row r="526" spans="17:18">
      <c r="Q526" s="130" t="s">
        <v>77</v>
      </c>
      <c r="R526" s="131">
        <v>10.5</v>
      </c>
    </row>
    <row r="527" spans="17:18">
      <c r="Q527" s="130" t="s">
        <v>77</v>
      </c>
      <c r="R527" s="131">
        <v>23</v>
      </c>
    </row>
    <row r="528" spans="17:18">
      <c r="Q528" s="130" t="s">
        <v>77</v>
      </c>
      <c r="R528" s="131">
        <v>22.5</v>
      </c>
    </row>
    <row r="529" spans="17:18">
      <c r="Q529" s="130" t="s">
        <v>77</v>
      </c>
      <c r="R529" s="131">
        <v>28</v>
      </c>
    </row>
    <row r="530" spans="17:18">
      <c r="Q530" s="130" t="s">
        <v>77</v>
      </c>
      <c r="R530" s="131">
        <v>51</v>
      </c>
    </row>
    <row r="531" spans="17:18">
      <c r="Q531" s="130" t="s">
        <v>77</v>
      </c>
      <c r="R531" s="131">
        <v>21.5</v>
      </c>
    </row>
    <row r="532" spans="17:18">
      <c r="Q532" s="130" t="s">
        <v>77</v>
      </c>
      <c r="R532" s="131">
        <v>21.5</v>
      </c>
    </row>
    <row r="533" spans="17:18">
      <c r="Q533" s="130" t="s">
        <v>78</v>
      </c>
      <c r="R533" s="131">
        <v>1.5</v>
      </c>
    </row>
    <row r="534" spans="17:18">
      <c r="Q534" s="130" t="s">
        <v>78</v>
      </c>
      <c r="R534" s="131">
        <v>19.5</v>
      </c>
    </row>
    <row r="535" spans="17:18">
      <c r="Q535" s="130" t="s">
        <v>78</v>
      </c>
      <c r="R535" s="131">
        <v>21.5</v>
      </c>
    </row>
    <row r="536" spans="17:18">
      <c r="Q536" s="130" t="s">
        <v>78</v>
      </c>
      <c r="R536" s="131">
        <v>32</v>
      </c>
    </row>
    <row r="537" spans="17:18">
      <c r="Q537" s="130" t="s">
        <v>78</v>
      </c>
      <c r="R537" s="131">
        <v>3</v>
      </c>
    </row>
    <row r="538" spans="17:18">
      <c r="Q538" s="130" t="s">
        <v>78</v>
      </c>
      <c r="R538" s="131">
        <v>36.5</v>
      </c>
    </row>
    <row r="539" spans="17:18">
      <c r="Q539" s="130" t="s">
        <v>78</v>
      </c>
      <c r="R539" s="131">
        <v>30.5</v>
      </c>
    </row>
    <row r="540" spans="17:18">
      <c r="Q540" s="130" t="s">
        <v>78</v>
      </c>
      <c r="R540" s="131">
        <v>23</v>
      </c>
    </row>
    <row r="541" spans="17:18">
      <c r="Q541" s="130" t="s">
        <v>78</v>
      </c>
      <c r="R541" s="131">
        <v>23</v>
      </c>
    </row>
    <row r="542" spans="17:18">
      <c r="Q542" s="130" t="s">
        <v>78</v>
      </c>
      <c r="R542" s="131">
        <v>6</v>
      </c>
    </row>
    <row r="543" spans="17:18">
      <c r="Q543" s="130" t="s">
        <v>78</v>
      </c>
      <c r="R543" s="131">
        <v>25</v>
      </c>
    </row>
    <row r="544" spans="17:18">
      <c r="Q544" s="130" t="s">
        <v>78</v>
      </c>
      <c r="R544" s="131">
        <v>9</v>
      </c>
    </row>
    <row r="545" spans="17:18">
      <c r="Q545" s="130" t="s">
        <v>78</v>
      </c>
      <c r="R545" s="131">
        <v>26</v>
      </c>
    </row>
    <row r="546" spans="17:18">
      <c r="Q546" s="130" t="s">
        <v>78</v>
      </c>
      <c r="R546" s="131">
        <v>7.5</v>
      </c>
    </row>
    <row r="547" spans="17:18">
      <c r="Q547" s="130" t="s">
        <v>78</v>
      </c>
      <c r="R547" s="131">
        <v>32</v>
      </c>
    </row>
    <row r="548" spans="17:18">
      <c r="Q548" s="130" t="s">
        <v>78</v>
      </c>
      <c r="R548" s="131">
        <v>30.5</v>
      </c>
    </row>
    <row r="549" spans="17:18">
      <c r="Q549" s="130" t="s">
        <v>78</v>
      </c>
      <c r="R549" s="131">
        <v>6</v>
      </c>
    </row>
    <row r="550" spans="17:18">
      <c r="Q550" s="130" t="s">
        <v>187</v>
      </c>
      <c r="R550" s="131">
        <v>59</v>
      </c>
    </row>
    <row r="551" spans="17:18">
      <c r="Q551" s="130" t="s">
        <v>187</v>
      </c>
      <c r="R551" s="131">
        <v>21.5</v>
      </c>
    </row>
  </sheetData>
  <autoFilter ref="Q1:R5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606"/>
  <sheetViews>
    <sheetView zoomScale="70" zoomScaleNormal="70" workbookViewId="0">
      <selection activeCell="I30" sqref="I30"/>
    </sheetView>
  </sheetViews>
  <sheetFormatPr defaultRowHeight="15"/>
  <cols>
    <col min="1" max="1" width="9.140625" style="93"/>
    <col min="2" max="2" width="11.140625" style="93" bestFit="1" customWidth="1"/>
    <col min="3" max="3" width="10.5703125" style="93" bestFit="1" customWidth="1"/>
    <col min="4" max="4" width="9.140625" style="93"/>
    <col min="5" max="5" width="8.85546875" style="93" bestFit="1" customWidth="1"/>
    <col min="6" max="6" width="12.85546875" style="93" bestFit="1" customWidth="1"/>
    <col min="7" max="9" width="9.140625" style="93"/>
    <col min="10" max="10" width="20.5703125" style="93" customWidth="1"/>
    <col min="11" max="11" width="8.140625" style="93" bestFit="1" customWidth="1"/>
    <col min="12" max="12" width="9.85546875" style="93" bestFit="1" customWidth="1"/>
    <col min="13" max="13" width="9.140625" style="93"/>
    <col min="14" max="14" width="19.5703125" style="93" bestFit="1" customWidth="1"/>
    <col min="15" max="16" width="9.140625" style="93"/>
    <col min="17" max="17" width="10.85546875" style="93" bestFit="1" customWidth="1"/>
    <col min="18" max="18" width="10.7109375" style="93" bestFit="1" customWidth="1"/>
    <col min="19" max="20" width="9.140625" style="93"/>
    <col min="21" max="21" width="13.7109375" style="93" bestFit="1" customWidth="1"/>
    <col min="22" max="22" width="9.140625" style="93"/>
    <col min="23" max="23" width="21.42578125" style="93" bestFit="1" customWidth="1"/>
    <col min="24" max="36" width="9.140625" style="93"/>
    <col min="37" max="37" width="27.42578125" style="93" bestFit="1" customWidth="1"/>
    <col min="38" max="38" width="12" style="93" bestFit="1" customWidth="1"/>
    <col min="39" max="40" width="9.140625" style="93"/>
    <col min="41" max="41" width="10.5703125" style="93" bestFit="1" customWidth="1"/>
    <col min="42" max="42" width="9.140625" style="93"/>
    <col min="43" max="43" width="32.5703125" style="93" bestFit="1" customWidth="1"/>
    <col min="44" max="44" width="12.42578125" style="93" bestFit="1" customWidth="1"/>
    <col min="45" max="49" width="9.140625" style="93"/>
    <col min="50" max="50" width="14.5703125" style="93" bestFit="1" customWidth="1"/>
    <col min="51" max="51" width="19.28515625" style="93" bestFit="1" customWidth="1"/>
    <col min="52" max="52" width="15.7109375" style="93" bestFit="1" customWidth="1"/>
    <col min="53" max="54" width="12.28515625" style="93" bestFit="1" customWidth="1"/>
    <col min="55" max="55" width="28.85546875" style="93" bestFit="1" customWidth="1"/>
    <col min="56" max="56" width="12.28515625" style="93" bestFit="1" customWidth="1"/>
    <col min="57" max="57" width="13" style="93" bestFit="1" customWidth="1"/>
    <col min="58" max="58" width="32" style="93" bestFit="1" customWidth="1"/>
    <col min="59" max="59" width="18.7109375" style="93" bestFit="1" customWidth="1"/>
    <col min="60" max="60" width="22" style="93" bestFit="1" customWidth="1"/>
    <col min="61" max="61" width="10.85546875" style="93" bestFit="1" customWidth="1"/>
    <col min="62" max="62" width="44.42578125" style="93" bestFit="1" customWidth="1"/>
    <col min="63" max="63" width="12.42578125" style="93" bestFit="1" customWidth="1"/>
    <col min="64" max="64" width="12.5703125" style="93" bestFit="1" customWidth="1"/>
    <col min="65" max="65" width="25.85546875" style="93" bestFit="1" customWidth="1"/>
    <col min="66" max="66" width="20.28515625" style="93" bestFit="1" customWidth="1"/>
    <col min="67" max="16384" width="9.140625" style="93"/>
  </cols>
  <sheetData>
    <row r="1" spans="1:66" ht="15.75" thickBot="1"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93" t="s">
        <v>188</v>
      </c>
      <c r="H1" s="93" t="s">
        <v>5</v>
      </c>
      <c r="J1" s="71" t="s">
        <v>6</v>
      </c>
      <c r="K1" s="67" t="s">
        <v>7</v>
      </c>
      <c r="L1" s="57" t="s">
        <v>8</v>
      </c>
      <c r="N1" s="65" t="s">
        <v>66</v>
      </c>
      <c r="O1" s="65" t="s">
        <v>67</v>
      </c>
      <c r="Q1" s="87" t="s">
        <v>68</v>
      </c>
      <c r="R1" s="143" t="s">
        <v>7</v>
      </c>
      <c r="T1" s="67" t="s">
        <v>79</v>
      </c>
      <c r="U1" s="67" t="s">
        <v>80</v>
      </c>
      <c r="W1" s="65" t="s">
        <v>66</v>
      </c>
      <c r="X1" s="57" t="s">
        <v>82</v>
      </c>
      <c r="Y1" s="57" t="s">
        <v>83</v>
      </c>
      <c r="Z1" s="57" t="s">
        <v>84</v>
      </c>
      <c r="AA1" s="57" t="s">
        <v>85</v>
      </c>
      <c r="AB1" s="57" t="s">
        <v>86</v>
      </c>
      <c r="AC1" s="57" t="s">
        <v>87</v>
      </c>
      <c r="AD1" s="57" t="s">
        <v>88</v>
      </c>
      <c r="AE1" s="57" t="s">
        <v>89</v>
      </c>
      <c r="AF1" s="57" t="s">
        <v>90</v>
      </c>
      <c r="AG1" s="57" t="s">
        <v>91</v>
      </c>
      <c r="AH1" s="57" t="s">
        <v>7</v>
      </c>
      <c r="AK1" s="66" t="s">
        <v>109</v>
      </c>
      <c r="AL1" s="66" t="s">
        <v>110</v>
      </c>
      <c r="AN1" s="93" t="s">
        <v>118</v>
      </c>
      <c r="AO1" s="93" t="s">
        <v>119</v>
      </c>
      <c r="AQ1" s="93" t="s">
        <v>124</v>
      </c>
      <c r="AR1" s="59" t="s">
        <v>125</v>
      </c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44713</v>
      </c>
      <c r="B2" s="60">
        <v>115</v>
      </c>
      <c r="C2" s="61">
        <v>489</v>
      </c>
      <c r="D2" s="62">
        <v>0</v>
      </c>
      <c r="E2" s="63">
        <v>0</v>
      </c>
      <c r="F2" s="55">
        <f>SUM(B2:E2)</f>
        <v>604</v>
      </c>
      <c r="G2" s="93">
        <v>601</v>
      </c>
      <c r="H2" s="93">
        <v>25</v>
      </c>
      <c r="J2" s="141" t="s">
        <v>48</v>
      </c>
      <c r="K2" s="144">
        <v>3635</v>
      </c>
      <c r="L2" s="144">
        <v>182</v>
      </c>
      <c r="N2" s="141" t="s">
        <v>48</v>
      </c>
      <c r="O2" s="144">
        <v>3635</v>
      </c>
      <c r="Q2" s="141" t="s">
        <v>146</v>
      </c>
      <c r="R2" s="142">
        <v>3</v>
      </c>
      <c r="T2" s="93">
        <v>13</v>
      </c>
      <c r="U2" s="94">
        <v>42</v>
      </c>
      <c r="W2" s="141" t="s">
        <v>48</v>
      </c>
      <c r="X2" s="145">
        <v>4</v>
      </c>
      <c r="Y2" s="145">
        <v>5</v>
      </c>
      <c r="Z2" s="145">
        <v>14</v>
      </c>
      <c r="AA2" s="145">
        <v>10</v>
      </c>
      <c r="AB2" s="145">
        <v>16</v>
      </c>
      <c r="AC2" s="145">
        <v>28</v>
      </c>
      <c r="AD2" s="145">
        <v>27</v>
      </c>
      <c r="AE2" s="145">
        <v>39</v>
      </c>
      <c r="AF2" s="145">
        <v>23</v>
      </c>
      <c r="AG2" s="145">
        <v>16</v>
      </c>
      <c r="AH2" s="72">
        <f>SUM(W2:AG2)</f>
        <v>182</v>
      </c>
      <c r="AK2" s="49" t="s">
        <v>111</v>
      </c>
      <c r="AL2" s="64">
        <f>SUM(AX31)</f>
        <v>1613.9599999999998</v>
      </c>
      <c r="AN2" s="93" t="s">
        <v>120</v>
      </c>
      <c r="AO2" s="94">
        <v>640</v>
      </c>
      <c r="AQ2" s="56" t="s">
        <v>126</v>
      </c>
      <c r="AR2" s="50">
        <f>SUM(AO2:AO5)</f>
        <v>2000</v>
      </c>
      <c r="AX2" s="77">
        <v>116.11</v>
      </c>
      <c r="AY2" s="77">
        <v>80</v>
      </c>
      <c r="AZ2" s="77">
        <v>16.8</v>
      </c>
      <c r="BA2" s="77">
        <v>83.55</v>
      </c>
      <c r="BB2" s="77">
        <v>89.84</v>
      </c>
      <c r="BC2" s="77">
        <v>42.8</v>
      </c>
      <c r="BD2" s="77">
        <v>63.82</v>
      </c>
      <c r="BE2" s="77">
        <v>68.39</v>
      </c>
      <c r="BF2" s="136">
        <v>50.16</v>
      </c>
      <c r="BG2" s="77">
        <v>474</v>
      </c>
      <c r="BH2" s="77">
        <v>197.03</v>
      </c>
      <c r="BI2" s="77">
        <v>40.799999999999997</v>
      </c>
      <c r="BJ2" s="77"/>
      <c r="BK2" s="77">
        <f>SUM(54*13)</f>
        <v>702</v>
      </c>
      <c r="BL2" s="77">
        <v>59.35</v>
      </c>
      <c r="BM2" s="77"/>
      <c r="BN2" s="77"/>
    </row>
    <row r="3" spans="1:66">
      <c r="A3" s="48">
        <v>44714</v>
      </c>
      <c r="B3" s="60">
        <v>159.75</v>
      </c>
      <c r="C3" s="61">
        <v>260.75</v>
      </c>
      <c r="D3" s="62">
        <v>0</v>
      </c>
      <c r="E3" s="63">
        <v>0</v>
      </c>
      <c r="F3" s="55">
        <f t="shared" ref="F3:F31" si="0">SUM(B3:E3)</f>
        <v>420.5</v>
      </c>
      <c r="J3" s="141" t="s">
        <v>60</v>
      </c>
      <c r="K3" s="144">
        <v>696</v>
      </c>
      <c r="L3" s="144">
        <v>232</v>
      </c>
      <c r="N3" s="141" t="s">
        <v>60</v>
      </c>
      <c r="O3" s="144">
        <v>696</v>
      </c>
      <c r="Q3" s="141" t="s">
        <v>146</v>
      </c>
      <c r="R3" s="142">
        <v>16</v>
      </c>
      <c r="T3" s="93">
        <v>14</v>
      </c>
      <c r="U3" s="94">
        <v>262</v>
      </c>
      <c r="W3" s="141" t="s">
        <v>60</v>
      </c>
      <c r="X3" s="145">
        <v>9</v>
      </c>
      <c r="Y3" s="145">
        <v>4</v>
      </c>
      <c r="Z3" s="145">
        <v>11</v>
      </c>
      <c r="AA3" s="145">
        <v>11</v>
      </c>
      <c r="AB3" s="145">
        <v>32</v>
      </c>
      <c r="AC3" s="145">
        <v>42</v>
      </c>
      <c r="AD3" s="145">
        <v>41</v>
      </c>
      <c r="AE3" s="145">
        <v>46</v>
      </c>
      <c r="AF3" s="145">
        <v>28</v>
      </c>
      <c r="AG3" s="145">
        <v>8</v>
      </c>
      <c r="AH3" s="72">
        <f>SUM(W3:AG3)</f>
        <v>232</v>
      </c>
      <c r="AK3" s="49" t="s">
        <v>108</v>
      </c>
      <c r="AL3" s="64">
        <f>SUM(AY31)</f>
        <v>80</v>
      </c>
      <c r="AN3" s="93" t="s">
        <v>121</v>
      </c>
      <c r="AO3" s="94">
        <v>560</v>
      </c>
      <c r="AQ3" s="76" t="s">
        <v>111</v>
      </c>
      <c r="AR3" s="64">
        <f>SUM(AX31)</f>
        <v>1613.9599999999998</v>
      </c>
      <c r="AX3" s="77">
        <v>50.01</v>
      </c>
      <c r="AY3" s="77"/>
      <c r="AZ3" s="77">
        <v>58.57</v>
      </c>
      <c r="BA3" s="77">
        <v>83.55</v>
      </c>
      <c r="BB3" s="77">
        <v>89.84</v>
      </c>
      <c r="BC3" s="77">
        <v>34.6</v>
      </c>
      <c r="BD3" s="77">
        <v>8</v>
      </c>
      <c r="BE3" s="77"/>
      <c r="BF3" s="77">
        <v>205</v>
      </c>
      <c r="BG3" s="77"/>
      <c r="BH3" s="77"/>
      <c r="BI3" s="77">
        <v>49</v>
      </c>
      <c r="BJ3" s="77"/>
      <c r="BK3" s="77"/>
      <c r="BL3" s="77">
        <v>25.43</v>
      </c>
      <c r="BM3" s="77"/>
      <c r="BN3" s="77"/>
    </row>
    <row r="4" spans="1:66">
      <c r="A4" s="48">
        <v>44715</v>
      </c>
      <c r="B4" s="60">
        <v>227</v>
      </c>
      <c r="C4" s="61">
        <v>398.5</v>
      </c>
      <c r="D4" s="62">
        <v>0</v>
      </c>
      <c r="E4" s="63">
        <v>0</v>
      </c>
      <c r="F4" s="55">
        <f t="shared" si="0"/>
        <v>625.5</v>
      </c>
      <c r="J4" s="141" t="s">
        <v>51</v>
      </c>
      <c r="K4" s="144">
        <v>672</v>
      </c>
      <c r="L4" s="144">
        <v>112</v>
      </c>
      <c r="N4" s="141" t="s">
        <v>51</v>
      </c>
      <c r="O4" s="144">
        <v>672</v>
      </c>
      <c r="Q4" s="141" t="s">
        <v>146</v>
      </c>
      <c r="R4" s="142">
        <v>2</v>
      </c>
      <c r="T4" s="93">
        <v>15</v>
      </c>
      <c r="U4" s="94">
        <v>180</v>
      </c>
      <c r="W4" s="141" t="s">
        <v>51</v>
      </c>
      <c r="X4" s="145">
        <v>0</v>
      </c>
      <c r="Y4" s="145">
        <v>0</v>
      </c>
      <c r="Z4" s="145">
        <v>3</v>
      </c>
      <c r="AA4" s="145">
        <v>3</v>
      </c>
      <c r="AB4" s="145">
        <v>4</v>
      </c>
      <c r="AC4" s="145">
        <v>14</v>
      </c>
      <c r="AD4" s="145">
        <v>24</v>
      </c>
      <c r="AE4" s="145">
        <v>37</v>
      </c>
      <c r="AF4" s="145">
        <v>21</v>
      </c>
      <c r="AG4" s="145">
        <v>6</v>
      </c>
      <c r="AH4" s="72">
        <f>SUM(W4:AG4)</f>
        <v>112</v>
      </c>
      <c r="AK4" s="49" t="s">
        <v>94</v>
      </c>
      <c r="AL4" s="50">
        <f>SUM(AZ31)</f>
        <v>145.72000000000003</v>
      </c>
      <c r="AN4" s="93" t="s">
        <v>122</v>
      </c>
      <c r="AO4" s="94">
        <v>480</v>
      </c>
      <c r="AQ4" s="76" t="s">
        <v>127</v>
      </c>
      <c r="AR4" s="64">
        <f>SUM(AY31)</f>
        <v>80</v>
      </c>
      <c r="AX4" s="77">
        <v>45</v>
      </c>
      <c r="AY4" s="77"/>
      <c r="AZ4" s="77">
        <v>53.55</v>
      </c>
      <c r="BA4" s="77"/>
      <c r="BB4" s="77"/>
      <c r="BC4" s="77">
        <v>50.65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</row>
    <row r="5" spans="1:66">
      <c r="A5" s="48">
        <v>44716</v>
      </c>
      <c r="B5" s="60">
        <v>336.5</v>
      </c>
      <c r="C5" s="61">
        <v>414</v>
      </c>
      <c r="D5" s="62">
        <v>0</v>
      </c>
      <c r="E5" s="63">
        <v>0</v>
      </c>
      <c r="F5" s="55">
        <f t="shared" si="0"/>
        <v>750.5</v>
      </c>
      <c r="J5" s="141" t="s">
        <v>20</v>
      </c>
      <c r="K5" s="144">
        <v>580</v>
      </c>
      <c r="L5" s="144">
        <v>116</v>
      </c>
      <c r="N5" s="141" t="s">
        <v>20</v>
      </c>
      <c r="O5" s="144">
        <v>580</v>
      </c>
      <c r="Q5" s="141" t="s">
        <v>146</v>
      </c>
      <c r="R5" s="142">
        <v>7.5</v>
      </c>
      <c r="T5" s="93">
        <v>16</v>
      </c>
      <c r="U5" s="94">
        <v>734</v>
      </c>
      <c r="W5" s="141" t="s">
        <v>20</v>
      </c>
      <c r="X5" s="145">
        <v>0</v>
      </c>
      <c r="Y5" s="145">
        <v>0</v>
      </c>
      <c r="Z5" s="145">
        <v>2</v>
      </c>
      <c r="AA5" s="145">
        <v>3</v>
      </c>
      <c r="AB5" s="145">
        <v>5</v>
      </c>
      <c r="AC5" s="145">
        <v>6</v>
      </c>
      <c r="AD5" s="145">
        <v>12</v>
      </c>
      <c r="AE5" s="145">
        <v>29</v>
      </c>
      <c r="AF5" s="145">
        <v>40</v>
      </c>
      <c r="AG5" s="145">
        <v>19</v>
      </c>
      <c r="AH5" s="72">
        <f>SUM(W5:AG5)</f>
        <v>116</v>
      </c>
      <c r="AK5" s="49" t="s">
        <v>95</v>
      </c>
      <c r="AL5" s="50">
        <f>SUM(BA31)</f>
        <v>167.1</v>
      </c>
      <c r="AN5" s="93" t="s">
        <v>123</v>
      </c>
      <c r="AO5" s="94">
        <v>320</v>
      </c>
      <c r="AQ5" s="76" t="s">
        <v>94</v>
      </c>
      <c r="AR5" s="64">
        <f>SUM(AZ31)</f>
        <v>145.72000000000003</v>
      </c>
      <c r="AX5" s="77">
        <v>100.12</v>
      </c>
      <c r="AY5" s="77"/>
      <c r="AZ5" s="77">
        <v>16.8</v>
      </c>
      <c r="BA5" s="77"/>
      <c r="BB5" s="77"/>
      <c r="BC5" s="77">
        <v>59.6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</row>
    <row r="6" spans="1:66">
      <c r="A6" s="48">
        <v>44717</v>
      </c>
      <c r="B6" s="60">
        <v>247.5</v>
      </c>
      <c r="C6" s="61">
        <v>275.5</v>
      </c>
      <c r="D6" s="62">
        <v>0</v>
      </c>
      <c r="E6" s="63">
        <v>0</v>
      </c>
      <c r="F6" s="55">
        <f t="shared" si="0"/>
        <v>523</v>
      </c>
      <c r="J6" s="141" t="s">
        <v>432</v>
      </c>
      <c r="K6" s="144">
        <v>575</v>
      </c>
      <c r="L6" s="144">
        <v>23</v>
      </c>
      <c r="N6" s="141" t="s">
        <v>432</v>
      </c>
      <c r="O6" s="144">
        <v>575</v>
      </c>
      <c r="Q6" s="141" t="s">
        <v>146</v>
      </c>
      <c r="R6" s="142">
        <v>13.5</v>
      </c>
      <c r="T6" s="93">
        <v>17</v>
      </c>
      <c r="U6" s="94">
        <v>550.5</v>
      </c>
      <c r="W6" s="141" t="s">
        <v>432</v>
      </c>
      <c r="X6" s="145">
        <v>0</v>
      </c>
      <c r="Y6" s="145">
        <v>0</v>
      </c>
      <c r="Z6" s="145">
        <v>0</v>
      </c>
      <c r="AA6" s="145">
        <v>1</v>
      </c>
      <c r="AB6" s="145">
        <v>0</v>
      </c>
      <c r="AC6" s="145">
        <v>4</v>
      </c>
      <c r="AD6" s="145">
        <v>3</v>
      </c>
      <c r="AE6" s="145">
        <v>7</v>
      </c>
      <c r="AF6" s="145">
        <v>5</v>
      </c>
      <c r="AG6" s="145">
        <v>3</v>
      </c>
      <c r="AH6" s="72">
        <f>SUM(W6:AG6)</f>
        <v>23</v>
      </c>
      <c r="AK6" s="49" t="s">
        <v>112</v>
      </c>
      <c r="AL6" s="64">
        <f>SUM(BB31)</f>
        <v>179.68</v>
      </c>
      <c r="AQ6" s="76" t="s">
        <v>95</v>
      </c>
      <c r="AR6" s="50">
        <f>SUM(BA31)</f>
        <v>167.1</v>
      </c>
      <c r="AX6" s="77">
        <v>39.61</v>
      </c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44718</v>
      </c>
      <c r="B7" s="138">
        <v>0</v>
      </c>
      <c r="C7" s="139">
        <v>0</v>
      </c>
      <c r="D7" s="138">
        <v>0</v>
      </c>
      <c r="E7" s="139">
        <v>0</v>
      </c>
      <c r="F7" s="140">
        <f t="shared" si="0"/>
        <v>0</v>
      </c>
      <c r="J7" s="141" t="s">
        <v>40</v>
      </c>
      <c r="K7" s="144">
        <v>550</v>
      </c>
      <c r="L7" s="144">
        <v>22</v>
      </c>
      <c r="Q7" s="141" t="s">
        <v>69</v>
      </c>
      <c r="R7" s="142">
        <v>8</v>
      </c>
      <c r="T7" s="93">
        <v>18</v>
      </c>
      <c r="U7" s="94">
        <v>1109</v>
      </c>
      <c r="AK7" s="49" t="s">
        <v>97</v>
      </c>
      <c r="AL7" s="50">
        <f>SUM(BC31)</f>
        <v>187.65</v>
      </c>
      <c r="AQ7" s="76" t="s">
        <v>112</v>
      </c>
      <c r="AR7" s="64">
        <f>SUM(BB31)</f>
        <v>179.68</v>
      </c>
      <c r="AX7" s="77">
        <v>147.49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44719</v>
      </c>
      <c r="B8" s="60">
        <v>158.5</v>
      </c>
      <c r="C8" s="61">
        <v>411.5</v>
      </c>
      <c r="D8" s="62">
        <v>0</v>
      </c>
      <c r="E8" s="63">
        <v>0</v>
      </c>
      <c r="F8" s="55">
        <f t="shared" si="0"/>
        <v>570</v>
      </c>
      <c r="J8" s="141" t="s">
        <v>29</v>
      </c>
      <c r="K8" s="144">
        <v>540</v>
      </c>
      <c r="L8" s="144">
        <v>27</v>
      </c>
      <c r="Q8" s="141" t="s">
        <v>69</v>
      </c>
      <c r="R8" s="142">
        <v>7.5</v>
      </c>
      <c r="T8" s="93">
        <v>19</v>
      </c>
      <c r="U8" s="94">
        <v>2213</v>
      </c>
      <c r="AK8" s="49" t="s">
        <v>98</v>
      </c>
      <c r="AL8" s="50">
        <f>SUM(BD31)</f>
        <v>71.819999999999993</v>
      </c>
      <c r="AQ8" s="76" t="s">
        <v>97</v>
      </c>
      <c r="AR8" s="50">
        <f>SUM(BC31)</f>
        <v>187.65</v>
      </c>
      <c r="AX8" s="77">
        <v>14.45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44720</v>
      </c>
      <c r="B9" s="60">
        <v>146</v>
      </c>
      <c r="C9" s="61">
        <v>45.5</v>
      </c>
      <c r="D9" s="62">
        <v>0</v>
      </c>
      <c r="E9" s="63">
        <v>0</v>
      </c>
      <c r="F9" s="55">
        <f t="shared" si="0"/>
        <v>191.5</v>
      </c>
      <c r="J9" s="141" t="s">
        <v>57</v>
      </c>
      <c r="K9" s="144">
        <v>372</v>
      </c>
      <c r="L9" s="144">
        <v>124</v>
      </c>
      <c r="Q9" s="141" t="s">
        <v>69</v>
      </c>
      <c r="R9" s="142">
        <v>6</v>
      </c>
      <c r="T9" s="93">
        <v>20</v>
      </c>
      <c r="U9" s="94">
        <v>2170.5</v>
      </c>
      <c r="AK9" s="49" t="s">
        <v>99</v>
      </c>
      <c r="AL9" s="50">
        <f>SUM(BE31)</f>
        <v>68.39</v>
      </c>
      <c r="AQ9" s="76" t="s">
        <v>98</v>
      </c>
      <c r="AR9" s="50">
        <f>SUM(BD31)</f>
        <v>71.819999999999993</v>
      </c>
      <c r="AX9" s="77">
        <v>171.42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44721</v>
      </c>
      <c r="B10" s="60">
        <v>189.5</v>
      </c>
      <c r="C10" s="61">
        <v>127</v>
      </c>
      <c r="D10" s="62">
        <v>0</v>
      </c>
      <c r="E10" s="63">
        <v>0</v>
      </c>
      <c r="F10" s="55">
        <f t="shared" si="0"/>
        <v>316.5</v>
      </c>
      <c r="J10" s="141" t="s">
        <v>55</v>
      </c>
      <c r="K10" s="144">
        <v>318</v>
      </c>
      <c r="L10" s="144">
        <v>106</v>
      </c>
      <c r="Q10" s="141" t="s">
        <v>69</v>
      </c>
      <c r="R10" s="142">
        <v>15</v>
      </c>
      <c r="T10" s="93">
        <v>21</v>
      </c>
      <c r="U10" s="94">
        <v>2749</v>
      </c>
      <c r="AK10" s="49" t="s">
        <v>113</v>
      </c>
      <c r="AL10" s="64">
        <f>SUM(BF31)</f>
        <v>255.16</v>
      </c>
      <c r="AQ10" s="76" t="s">
        <v>99</v>
      </c>
      <c r="AR10" s="50">
        <f>SUM(BE31)</f>
        <v>68.39</v>
      </c>
      <c r="AX10" s="77">
        <v>28.02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44722</v>
      </c>
      <c r="B11" s="60">
        <v>247</v>
      </c>
      <c r="C11" s="61">
        <v>322.5</v>
      </c>
      <c r="D11" s="62">
        <v>0</v>
      </c>
      <c r="E11" s="63">
        <v>0</v>
      </c>
      <c r="F11" s="55">
        <f t="shared" si="0"/>
        <v>569.5</v>
      </c>
      <c r="J11" s="141" t="s">
        <v>32</v>
      </c>
      <c r="K11" s="144">
        <v>275</v>
      </c>
      <c r="L11" s="144">
        <v>11</v>
      </c>
      <c r="Q11" s="141" t="s">
        <v>69</v>
      </c>
      <c r="R11" s="142">
        <v>7.5</v>
      </c>
      <c r="T11" s="93">
        <v>22</v>
      </c>
      <c r="U11" s="94">
        <v>1914.5</v>
      </c>
      <c r="AK11" s="49" t="s">
        <v>101</v>
      </c>
      <c r="AL11" s="50">
        <f>SUM(BG31)</f>
        <v>474</v>
      </c>
      <c r="AQ11" s="76" t="s">
        <v>113</v>
      </c>
      <c r="AR11" s="64">
        <f>SUM(BF31)</f>
        <v>255.16</v>
      </c>
      <c r="AX11" s="77">
        <v>19.010000000000002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44723</v>
      </c>
      <c r="B12" s="60">
        <v>330.5</v>
      </c>
      <c r="C12" s="61">
        <v>339.5</v>
      </c>
      <c r="D12" s="62">
        <v>0</v>
      </c>
      <c r="E12" s="63">
        <v>0</v>
      </c>
      <c r="F12" s="55">
        <f>SUM(B12:E12)</f>
        <v>670</v>
      </c>
      <c r="J12" s="141" t="s">
        <v>59</v>
      </c>
      <c r="K12" s="144">
        <v>267</v>
      </c>
      <c r="L12" s="144">
        <v>89</v>
      </c>
      <c r="Q12" s="141" t="s">
        <v>69</v>
      </c>
      <c r="R12" s="142">
        <v>24.5</v>
      </c>
      <c r="T12" s="93">
        <v>23</v>
      </c>
      <c r="U12" s="94">
        <v>1034.5</v>
      </c>
      <c r="AK12" s="49" t="s">
        <v>102</v>
      </c>
      <c r="AL12" s="50">
        <f>SUM(BH31)</f>
        <v>197.03</v>
      </c>
      <c r="AQ12" s="76" t="s">
        <v>101</v>
      </c>
      <c r="AR12" s="50">
        <f>SUM(BG31)</f>
        <v>474</v>
      </c>
      <c r="AX12" s="77">
        <v>44.5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44724</v>
      </c>
      <c r="B13" s="60">
        <v>596.5</v>
      </c>
      <c r="C13" s="61">
        <v>224</v>
      </c>
      <c r="D13" s="62">
        <v>0</v>
      </c>
      <c r="E13" s="63">
        <v>0</v>
      </c>
      <c r="F13" s="55">
        <f t="shared" si="0"/>
        <v>820.5</v>
      </c>
      <c r="J13" s="141" t="s">
        <v>25</v>
      </c>
      <c r="K13" s="144">
        <v>220</v>
      </c>
      <c r="L13" s="144">
        <v>11</v>
      </c>
      <c r="Q13" s="141" t="s">
        <v>69</v>
      </c>
      <c r="R13" s="142">
        <v>23</v>
      </c>
      <c r="U13" s="94"/>
      <c r="AK13" s="49" t="s">
        <v>103</v>
      </c>
      <c r="AL13" s="50">
        <f>SUM(BI31)</f>
        <v>89.8</v>
      </c>
      <c r="AQ13" s="76" t="s">
        <v>102</v>
      </c>
      <c r="AR13" s="50">
        <f>SUM(BH31)</f>
        <v>197.03</v>
      </c>
      <c r="AX13" s="77">
        <v>29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44725</v>
      </c>
      <c r="B14" s="68">
        <v>0</v>
      </c>
      <c r="C14" s="69">
        <v>0</v>
      </c>
      <c r="D14" s="68">
        <v>0</v>
      </c>
      <c r="E14" s="69">
        <v>0</v>
      </c>
      <c r="F14" s="70">
        <f t="shared" si="0"/>
        <v>0</v>
      </c>
      <c r="J14" s="141" t="s">
        <v>42</v>
      </c>
      <c r="K14" s="144">
        <v>220</v>
      </c>
      <c r="L14" s="144">
        <v>11</v>
      </c>
      <c r="Q14" s="141" t="s">
        <v>69</v>
      </c>
      <c r="R14" s="142">
        <v>5</v>
      </c>
      <c r="AK14" s="49" t="s">
        <v>114</v>
      </c>
      <c r="AL14" s="50">
        <f>SUM(BJ31)</f>
        <v>0</v>
      </c>
      <c r="AQ14" s="76" t="s">
        <v>103</v>
      </c>
      <c r="AR14" s="50">
        <f>SUM(BI31)</f>
        <v>89.8</v>
      </c>
      <c r="AX14" s="77">
        <v>11.28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44726</v>
      </c>
      <c r="B15" s="60">
        <v>8</v>
      </c>
      <c r="C15" s="61">
        <v>100</v>
      </c>
      <c r="D15" s="62">
        <v>0</v>
      </c>
      <c r="E15" s="63">
        <v>0</v>
      </c>
      <c r="F15" s="55">
        <f t="shared" si="0"/>
        <v>108</v>
      </c>
      <c r="J15" s="141" t="s">
        <v>9</v>
      </c>
      <c r="K15" s="144">
        <v>219</v>
      </c>
      <c r="L15" s="144">
        <v>146</v>
      </c>
      <c r="Q15" s="141" t="s">
        <v>69</v>
      </c>
      <c r="R15" s="142">
        <v>20</v>
      </c>
      <c r="AK15" s="49" t="s">
        <v>115</v>
      </c>
      <c r="AL15" s="50">
        <f>SUM(BK31)</f>
        <v>702</v>
      </c>
      <c r="AQ15" s="76" t="s">
        <v>114</v>
      </c>
      <c r="AR15" s="50">
        <f>SUM(BJ31)</f>
        <v>0</v>
      </c>
      <c r="AX15" s="77">
        <v>9.52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44727</v>
      </c>
      <c r="B16" s="60">
        <v>402.5</v>
      </c>
      <c r="C16" s="61">
        <v>213</v>
      </c>
      <c r="D16" s="62">
        <v>0</v>
      </c>
      <c r="E16" s="63">
        <v>0</v>
      </c>
      <c r="F16" s="55">
        <f t="shared" si="0"/>
        <v>615.5</v>
      </c>
      <c r="J16" s="141" t="s">
        <v>15</v>
      </c>
      <c r="K16" s="144">
        <v>213</v>
      </c>
      <c r="L16" s="144">
        <v>71</v>
      </c>
      <c r="Q16" s="141" t="s">
        <v>69</v>
      </c>
      <c r="R16" s="142">
        <v>6</v>
      </c>
      <c r="AK16" s="49" t="s">
        <v>116</v>
      </c>
      <c r="AL16" s="50">
        <f>SUM(BL31)</f>
        <v>84.78</v>
      </c>
      <c r="AQ16" s="76" t="s">
        <v>115</v>
      </c>
      <c r="AR16" s="50">
        <f>SUM(BK31)</f>
        <v>702</v>
      </c>
      <c r="AX16" s="77">
        <v>76.25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44728</v>
      </c>
      <c r="B17" s="60">
        <v>185</v>
      </c>
      <c r="C17" s="61">
        <v>148</v>
      </c>
      <c r="D17" s="62">
        <v>0</v>
      </c>
      <c r="E17" s="63">
        <v>0</v>
      </c>
      <c r="F17" s="55">
        <f t="shared" si="0"/>
        <v>333</v>
      </c>
      <c r="J17" s="141" t="s">
        <v>17</v>
      </c>
      <c r="K17" s="144">
        <v>210</v>
      </c>
      <c r="L17" s="144">
        <v>140</v>
      </c>
      <c r="Q17" s="141" t="s">
        <v>69</v>
      </c>
      <c r="R17" s="142">
        <v>20</v>
      </c>
      <c r="AK17" s="49" t="s">
        <v>107</v>
      </c>
      <c r="AL17" s="50">
        <f>SUM(BM31)</f>
        <v>0</v>
      </c>
      <c r="AQ17" s="76" t="s">
        <v>116</v>
      </c>
      <c r="AR17" s="50">
        <f>SUM(BL31)</f>
        <v>84.78</v>
      </c>
      <c r="AX17" s="77">
        <v>43.51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44729</v>
      </c>
      <c r="B18" s="60">
        <v>436</v>
      </c>
      <c r="C18" s="61">
        <v>418</v>
      </c>
      <c r="D18" s="62">
        <v>0</v>
      </c>
      <c r="E18" s="63">
        <v>0</v>
      </c>
      <c r="F18" s="55">
        <f t="shared" si="0"/>
        <v>854</v>
      </c>
      <c r="J18" s="141" t="s">
        <v>134</v>
      </c>
      <c r="K18" s="144">
        <v>208</v>
      </c>
      <c r="L18" s="144">
        <v>26</v>
      </c>
      <c r="Q18" s="141" t="s">
        <v>69</v>
      </c>
      <c r="R18" s="142">
        <v>33.5</v>
      </c>
      <c r="AK18" s="49" t="s">
        <v>154</v>
      </c>
      <c r="AL18" s="50">
        <f>SUM(BN31)</f>
        <v>0</v>
      </c>
      <c r="AQ18" s="76" t="s">
        <v>107</v>
      </c>
      <c r="AR18" s="50">
        <f>SUM(BM31)</f>
        <v>0</v>
      </c>
      <c r="AX18" s="77">
        <v>25.56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44730</v>
      </c>
      <c r="B19" s="60">
        <v>244.5</v>
      </c>
      <c r="C19" s="61">
        <v>235</v>
      </c>
      <c r="D19" s="62">
        <v>0</v>
      </c>
      <c r="E19" s="63">
        <v>0</v>
      </c>
      <c r="F19" s="55">
        <f t="shared" si="0"/>
        <v>479.5</v>
      </c>
      <c r="J19" s="141" t="s">
        <v>12</v>
      </c>
      <c r="K19" s="144">
        <v>184</v>
      </c>
      <c r="L19" s="144">
        <v>23</v>
      </c>
      <c r="Q19" s="141" t="s">
        <v>69</v>
      </c>
      <c r="R19" s="142">
        <v>20</v>
      </c>
      <c r="AK19" s="49" t="s">
        <v>117</v>
      </c>
      <c r="AL19" s="50">
        <v>1232</v>
      </c>
      <c r="AQ19" s="76" t="s">
        <v>154</v>
      </c>
      <c r="AR19" s="50">
        <f>SUM(BN31)</f>
        <v>0</v>
      </c>
      <c r="AX19" s="77">
        <v>33.200000000000003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44731</v>
      </c>
      <c r="B20" s="60">
        <v>465</v>
      </c>
      <c r="C20" s="61">
        <v>531</v>
      </c>
      <c r="D20" s="62">
        <v>0</v>
      </c>
      <c r="E20" s="63">
        <v>0</v>
      </c>
      <c r="F20" s="55">
        <f t="shared" si="0"/>
        <v>996</v>
      </c>
      <c r="J20" s="141" t="s">
        <v>156</v>
      </c>
      <c r="K20" s="144">
        <v>150</v>
      </c>
      <c r="L20" s="144">
        <v>6</v>
      </c>
      <c r="Q20" s="141" t="s">
        <v>69</v>
      </c>
      <c r="R20" s="142">
        <v>43.5</v>
      </c>
      <c r="AQ20" s="76" t="s">
        <v>117</v>
      </c>
      <c r="AR20" s="50">
        <v>1232</v>
      </c>
      <c r="AX20" s="77">
        <v>23.32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44732</v>
      </c>
      <c r="B21" s="68">
        <v>0</v>
      </c>
      <c r="C21" s="69">
        <v>0</v>
      </c>
      <c r="D21" s="68">
        <v>0</v>
      </c>
      <c r="E21" s="69">
        <v>0</v>
      </c>
      <c r="F21" s="70">
        <f t="shared" si="0"/>
        <v>0</v>
      </c>
      <c r="J21" s="141" t="s">
        <v>27</v>
      </c>
      <c r="K21" s="144">
        <v>140</v>
      </c>
      <c r="L21" s="144">
        <v>7</v>
      </c>
      <c r="Q21" s="141" t="s">
        <v>69</v>
      </c>
      <c r="R21" s="142">
        <v>18</v>
      </c>
      <c r="AX21" s="77">
        <v>78.42</v>
      </c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44733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J22" s="141" t="s">
        <v>24</v>
      </c>
      <c r="K22" s="144">
        <v>138</v>
      </c>
      <c r="L22" s="144">
        <v>9</v>
      </c>
      <c r="Q22" s="141" t="s">
        <v>69</v>
      </c>
      <c r="R22" s="142">
        <v>4.5</v>
      </c>
      <c r="AX22" s="77">
        <v>44.58</v>
      </c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44734</v>
      </c>
      <c r="B23" s="60">
        <v>170.5</v>
      </c>
      <c r="C23" s="61">
        <v>88</v>
      </c>
      <c r="D23" s="62">
        <v>0</v>
      </c>
      <c r="E23" s="63">
        <v>0</v>
      </c>
      <c r="F23" s="55">
        <f t="shared" si="0"/>
        <v>258.5</v>
      </c>
      <c r="J23" s="141" t="s">
        <v>433</v>
      </c>
      <c r="K23" s="144">
        <v>130</v>
      </c>
      <c r="L23" s="144">
        <v>5</v>
      </c>
      <c r="Q23" s="141" t="s">
        <v>70</v>
      </c>
      <c r="R23" s="142">
        <v>40</v>
      </c>
      <c r="AX23" s="77">
        <v>28.95</v>
      </c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44735</v>
      </c>
      <c r="B24" s="60">
        <v>89.5</v>
      </c>
      <c r="C24" s="61">
        <v>115.5</v>
      </c>
      <c r="D24" s="62">
        <v>0</v>
      </c>
      <c r="E24" s="63">
        <v>0</v>
      </c>
      <c r="F24" s="55">
        <f t="shared" si="0"/>
        <v>205</v>
      </c>
      <c r="J24" s="141" t="s">
        <v>151</v>
      </c>
      <c r="K24" s="144">
        <v>126</v>
      </c>
      <c r="L24" s="144">
        <v>84</v>
      </c>
      <c r="Q24" s="141" t="s">
        <v>70</v>
      </c>
      <c r="R24" s="142">
        <v>7.5</v>
      </c>
      <c r="AX24" s="77">
        <v>111.77</v>
      </c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44736</v>
      </c>
      <c r="B25" s="60">
        <v>356.5</v>
      </c>
      <c r="C25" s="61">
        <v>386</v>
      </c>
      <c r="D25" s="62">
        <v>0</v>
      </c>
      <c r="E25" s="63">
        <v>0</v>
      </c>
      <c r="F25" s="55">
        <f t="shared" si="0"/>
        <v>742.5</v>
      </c>
      <c r="J25" s="141" t="s">
        <v>434</v>
      </c>
      <c r="K25" s="144">
        <v>115.5</v>
      </c>
      <c r="L25" s="144">
        <v>33</v>
      </c>
      <c r="Q25" s="141" t="s">
        <v>70</v>
      </c>
      <c r="R25" s="142">
        <v>5</v>
      </c>
      <c r="AX25" s="77">
        <v>37</v>
      </c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44737</v>
      </c>
      <c r="B26" s="60">
        <v>485.5</v>
      </c>
      <c r="C26" s="61">
        <v>286.5</v>
      </c>
      <c r="D26" s="62">
        <v>0</v>
      </c>
      <c r="E26" s="63">
        <v>0</v>
      </c>
      <c r="F26" s="55">
        <f t="shared" si="0"/>
        <v>772</v>
      </c>
      <c r="J26" s="141" t="s">
        <v>148</v>
      </c>
      <c r="K26" s="144">
        <v>110</v>
      </c>
      <c r="L26" s="144">
        <v>44</v>
      </c>
      <c r="Q26" s="141" t="s">
        <v>70</v>
      </c>
      <c r="R26" s="142">
        <v>23</v>
      </c>
      <c r="AX26" s="77">
        <v>197.27</v>
      </c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44738</v>
      </c>
      <c r="B27" s="60">
        <v>357</v>
      </c>
      <c r="C27" s="61">
        <v>178.5</v>
      </c>
      <c r="D27" s="62">
        <v>0</v>
      </c>
      <c r="E27" s="63">
        <v>0</v>
      </c>
      <c r="F27" s="55">
        <f t="shared" si="0"/>
        <v>535.5</v>
      </c>
      <c r="J27" s="141" t="s">
        <v>41</v>
      </c>
      <c r="K27" s="144">
        <v>110</v>
      </c>
      <c r="L27" s="144">
        <v>74</v>
      </c>
      <c r="Q27" s="141" t="s">
        <v>70</v>
      </c>
      <c r="R27" s="142">
        <v>4.5</v>
      </c>
      <c r="AX27" s="77">
        <v>17</v>
      </c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44739</v>
      </c>
      <c r="B28" s="68">
        <v>0</v>
      </c>
      <c r="C28" s="69">
        <v>0</v>
      </c>
      <c r="D28" s="68">
        <v>0</v>
      </c>
      <c r="E28" s="69">
        <v>0</v>
      </c>
      <c r="F28" s="70">
        <f t="shared" si="0"/>
        <v>0</v>
      </c>
      <c r="J28" s="141" t="s">
        <v>54</v>
      </c>
      <c r="K28" s="144">
        <v>108</v>
      </c>
      <c r="L28" s="144">
        <v>54</v>
      </c>
      <c r="Q28" s="141" t="s">
        <v>70</v>
      </c>
      <c r="R28" s="142">
        <v>7.5</v>
      </c>
      <c r="AX28" s="77">
        <v>71.59</v>
      </c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44740</v>
      </c>
      <c r="B29" s="60">
        <v>171.5</v>
      </c>
      <c r="C29" s="61">
        <v>195.5</v>
      </c>
      <c r="D29" s="62">
        <v>0</v>
      </c>
      <c r="E29" s="63">
        <v>0</v>
      </c>
      <c r="F29" s="55">
        <f t="shared" si="0"/>
        <v>367</v>
      </c>
      <c r="J29" s="141" t="s">
        <v>10</v>
      </c>
      <c r="K29" s="144">
        <v>100</v>
      </c>
      <c r="L29" s="144">
        <v>4</v>
      </c>
      <c r="Q29" s="141" t="s">
        <v>70</v>
      </c>
      <c r="R29" s="142">
        <v>24.5</v>
      </c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44741</v>
      </c>
      <c r="B30" s="60">
        <v>33</v>
      </c>
      <c r="C30" s="61">
        <v>340.5</v>
      </c>
      <c r="D30" s="62">
        <v>0</v>
      </c>
      <c r="E30" s="63">
        <v>0</v>
      </c>
      <c r="F30" s="55">
        <f t="shared" si="0"/>
        <v>373.5</v>
      </c>
      <c r="J30" s="141" t="s">
        <v>435</v>
      </c>
      <c r="K30" s="144">
        <v>100</v>
      </c>
      <c r="L30" s="144">
        <v>4</v>
      </c>
      <c r="Q30" s="141" t="s">
        <v>70</v>
      </c>
      <c r="R30" s="142">
        <v>10.5</v>
      </c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44742</v>
      </c>
      <c r="B31" s="60">
        <v>123</v>
      </c>
      <c r="C31" s="61">
        <v>154.5</v>
      </c>
      <c r="D31" s="62">
        <v>0</v>
      </c>
      <c r="E31" s="63">
        <v>0</v>
      </c>
      <c r="F31" s="55">
        <f t="shared" si="0"/>
        <v>277.5</v>
      </c>
      <c r="J31" s="141" t="s">
        <v>133</v>
      </c>
      <c r="K31" s="144">
        <v>93</v>
      </c>
      <c r="L31" s="144">
        <v>31</v>
      </c>
      <c r="Q31" s="141" t="s">
        <v>70</v>
      </c>
      <c r="R31" s="142">
        <v>5.5</v>
      </c>
      <c r="AX31" s="75">
        <f>SUM(AX2:AX30)</f>
        <v>1613.9599999999998</v>
      </c>
      <c r="AY31" s="75">
        <f t="shared" ref="AY31:BN31" si="1">SUM(AY2:AY30)</f>
        <v>80</v>
      </c>
      <c r="AZ31" s="75">
        <f t="shared" si="1"/>
        <v>145.72000000000003</v>
      </c>
      <c r="BA31" s="75">
        <f t="shared" si="1"/>
        <v>167.1</v>
      </c>
      <c r="BB31" s="75">
        <f t="shared" si="1"/>
        <v>179.68</v>
      </c>
      <c r="BC31" s="75">
        <f t="shared" si="1"/>
        <v>187.65</v>
      </c>
      <c r="BD31" s="75">
        <f t="shared" si="1"/>
        <v>71.819999999999993</v>
      </c>
      <c r="BE31" s="75">
        <f t="shared" si="1"/>
        <v>68.39</v>
      </c>
      <c r="BF31" s="75">
        <f t="shared" si="1"/>
        <v>255.16</v>
      </c>
      <c r="BG31" s="75">
        <f t="shared" si="1"/>
        <v>474</v>
      </c>
      <c r="BH31" s="75">
        <f t="shared" si="1"/>
        <v>197.03</v>
      </c>
      <c r="BI31" s="75">
        <f t="shared" si="1"/>
        <v>89.8</v>
      </c>
      <c r="BJ31" s="75">
        <f t="shared" si="1"/>
        <v>0</v>
      </c>
      <c r="BK31" s="75">
        <f t="shared" si="1"/>
        <v>702</v>
      </c>
      <c r="BL31" s="75">
        <f t="shared" si="1"/>
        <v>84.78</v>
      </c>
      <c r="BM31" s="75">
        <f t="shared" si="1"/>
        <v>0</v>
      </c>
      <c r="BN31" s="75">
        <f t="shared" si="1"/>
        <v>0</v>
      </c>
    </row>
    <row r="32" spans="1:66">
      <c r="A32" s="137"/>
      <c r="J32" s="141" t="s">
        <v>421</v>
      </c>
      <c r="K32" s="144">
        <v>90</v>
      </c>
      <c r="L32" s="144">
        <v>3</v>
      </c>
      <c r="Q32" s="141" t="s">
        <v>70</v>
      </c>
      <c r="R32" s="142">
        <v>3</v>
      </c>
    </row>
    <row r="33" spans="10:18">
      <c r="J33" s="141" t="s">
        <v>16</v>
      </c>
      <c r="K33" s="144">
        <v>87</v>
      </c>
      <c r="L33" s="144">
        <v>29</v>
      </c>
      <c r="Q33" s="141" t="s">
        <v>70</v>
      </c>
      <c r="R33" s="142">
        <v>7.5</v>
      </c>
    </row>
    <row r="34" spans="10:18">
      <c r="J34" s="141" t="s">
        <v>45</v>
      </c>
      <c r="K34" s="144">
        <v>80.5</v>
      </c>
      <c r="L34" s="144">
        <v>23</v>
      </c>
      <c r="Q34" s="141" t="s">
        <v>70</v>
      </c>
      <c r="R34" s="142">
        <v>1.5</v>
      </c>
    </row>
    <row r="35" spans="10:18">
      <c r="J35" s="141" t="s">
        <v>26</v>
      </c>
      <c r="K35" s="144">
        <v>80</v>
      </c>
      <c r="L35" s="144">
        <v>4</v>
      </c>
      <c r="Q35" s="141" t="s">
        <v>70</v>
      </c>
      <c r="R35" s="142">
        <v>20</v>
      </c>
    </row>
    <row r="36" spans="10:18">
      <c r="J36" s="141" t="s">
        <v>39</v>
      </c>
      <c r="K36" s="144">
        <v>79.5</v>
      </c>
      <c r="L36" s="144">
        <v>53</v>
      </c>
      <c r="Q36" s="141" t="s">
        <v>70</v>
      </c>
      <c r="R36" s="142">
        <v>20</v>
      </c>
    </row>
    <row r="37" spans="10:18">
      <c r="J37" s="141" t="s">
        <v>43</v>
      </c>
      <c r="K37" s="144">
        <v>76</v>
      </c>
      <c r="L37" s="144">
        <v>38</v>
      </c>
      <c r="Q37" s="141" t="s">
        <v>71</v>
      </c>
      <c r="R37" s="142">
        <v>37</v>
      </c>
    </row>
    <row r="38" spans="10:18">
      <c r="J38" s="141" t="s">
        <v>18</v>
      </c>
      <c r="K38" s="144">
        <v>72</v>
      </c>
      <c r="L38" s="144">
        <v>48</v>
      </c>
      <c r="Q38" s="141" t="s">
        <v>71</v>
      </c>
      <c r="R38" s="142">
        <v>36</v>
      </c>
    </row>
    <row r="39" spans="10:18">
      <c r="J39" s="141" t="s">
        <v>47</v>
      </c>
      <c r="K39" s="144">
        <v>72</v>
      </c>
      <c r="L39" s="144">
        <v>24</v>
      </c>
      <c r="Q39" s="141" t="s">
        <v>71</v>
      </c>
      <c r="R39" s="142">
        <v>15</v>
      </c>
    </row>
    <row r="40" spans="10:18">
      <c r="J40" s="141" t="s">
        <v>63</v>
      </c>
      <c r="K40" s="144">
        <v>60</v>
      </c>
      <c r="L40" s="144">
        <v>40</v>
      </c>
      <c r="Q40" s="141" t="s">
        <v>71</v>
      </c>
      <c r="R40" s="142">
        <v>1.5</v>
      </c>
    </row>
    <row r="41" spans="10:18">
      <c r="J41" s="141" t="s">
        <v>13</v>
      </c>
      <c r="K41" s="144">
        <v>59.5</v>
      </c>
      <c r="L41" s="144">
        <v>17</v>
      </c>
      <c r="Q41" s="141" t="s">
        <v>71</v>
      </c>
      <c r="R41" s="142">
        <v>30.5</v>
      </c>
    </row>
    <row r="42" spans="10:18">
      <c r="J42" s="141" t="s">
        <v>436</v>
      </c>
      <c r="K42" s="144">
        <v>50</v>
      </c>
      <c r="L42" s="144">
        <v>2</v>
      </c>
      <c r="Q42" s="141" t="s">
        <v>71</v>
      </c>
      <c r="R42" s="142">
        <v>4.5</v>
      </c>
    </row>
    <row r="43" spans="10:18">
      <c r="J43" s="141" t="s">
        <v>37</v>
      </c>
      <c r="K43" s="144">
        <v>50</v>
      </c>
      <c r="L43" s="144">
        <v>2</v>
      </c>
      <c r="Q43" s="141" t="s">
        <v>71</v>
      </c>
      <c r="R43" s="142">
        <v>79</v>
      </c>
    </row>
    <row r="44" spans="10:18">
      <c r="J44" s="141" t="s">
        <v>36</v>
      </c>
      <c r="K44" s="144">
        <v>45</v>
      </c>
      <c r="L44" s="144">
        <v>30</v>
      </c>
      <c r="Q44" s="141" t="s">
        <v>71</v>
      </c>
      <c r="R44" s="142">
        <v>3</v>
      </c>
    </row>
    <row r="45" spans="10:18">
      <c r="J45" s="141" t="s">
        <v>437</v>
      </c>
      <c r="K45" s="144">
        <v>40</v>
      </c>
      <c r="L45" s="144">
        <v>2</v>
      </c>
      <c r="Q45" s="141" t="s">
        <v>71</v>
      </c>
      <c r="R45" s="142">
        <v>5</v>
      </c>
    </row>
    <row r="46" spans="10:18">
      <c r="J46" s="141" t="s">
        <v>160</v>
      </c>
      <c r="K46" s="144">
        <v>40</v>
      </c>
      <c r="L46" s="144">
        <v>2</v>
      </c>
      <c r="Q46" s="141" t="s">
        <v>71</v>
      </c>
      <c r="R46" s="142">
        <v>53</v>
      </c>
    </row>
    <row r="47" spans="10:18">
      <c r="J47" s="141" t="s">
        <v>65</v>
      </c>
      <c r="K47" s="144">
        <v>40</v>
      </c>
      <c r="L47" s="144">
        <v>30</v>
      </c>
      <c r="Q47" s="141" t="s">
        <v>71</v>
      </c>
      <c r="R47" s="142">
        <v>100</v>
      </c>
    </row>
    <row r="48" spans="10:18">
      <c r="J48" s="141" t="s">
        <v>22</v>
      </c>
      <c r="K48" s="144">
        <v>38</v>
      </c>
      <c r="L48" s="144">
        <v>8</v>
      </c>
      <c r="Q48" s="141" t="s">
        <v>71</v>
      </c>
      <c r="R48" s="142">
        <v>8</v>
      </c>
    </row>
    <row r="49" spans="10:18">
      <c r="J49" s="141" t="s">
        <v>64</v>
      </c>
      <c r="K49" s="144">
        <v>36</v>
      </c>
      <c r="L49" s="144">
        <v>24</v>
      </c>
      <c r="Q49" s="141" t="s">
        <v>71</v>
      </c>
      <c r="R49" s="142">
        <v>54</v>
      </c>
    </row>
    <row r="50" spans="10:18">
      <c r="J50" s="141" t="s">
        <v>58</v>
      </c>
      <c r="K50" s="144">
        <v>33</v>
      </c>
      <c r="L50" s="144">
        <v>11</v>
      </c>
      <c r="Q50" s="141" t="s">
        <v>71</v>
      </c>
      <c r="R50" s="142">
        <v>8</v>
      </c>
    </row>
    <row r="51" spans="10:18">
      <c r="J51" s="141" t="s">
        <v>21</v>
      </c>
      <c r="K51" s="144">
        <v>30</v>
      </c>
      <c r="L51" s="144">
        <v>10</v>
      </c>
      <c r="Q51" s="141" t="s">
        <v>71</v>
      </c>
      <c r="R51" s="142">
        <v>1.5</v>
      </c>
    </row>
    <row r="52" spans="10:18">
      <c r="J52" s="141" t="s">
        <v>56</v>
      </c>
      <c r="K52" s="144">
        <v>30</v>
      </c>
      <c r="L52" s="144">
        <v>10</v>
      </c>
      <c r="Q52" s="141" t="s">
        <v>71</v>
      </c>
      <c r="R52" s="142">
        <v>23</v>
      </c>
    </row>
    <row r="53" spans="10:18">
      <c r="J53" s="141" t="s">
        <v>35</v>
      </c>
      <c r="K53" s="144">
        <v>25.5</v>
      </c>
      <c r="L53" s="144">
        <v>12</v>
      </c>
      <c r="Q53" s="141" t="s">
        <v>71</v>
      </c>
      <c r="R53" s="142">
        <v>78.5</v>
      </c>
    </row>
    <row r="54" spans="10:18">
      <c r="J54" s="141" t="s">
        <v>438</v>
      </c>
      <c r="K54" s="144">
        <v>25</v>
      </c>
      <c r="L54" s="144">
        <v>1</v>
      </c>
      <c r="Q54" s="141" t="s">
        <v>71</v>
      </c>
      <c r="R54" s="142">
        <v>27</v>
      </c>
    </row>
    <row r="55" spans="10:18">
      <c r="J55" s="141" t="s">
        <v>44</v>
      </c>
      <c r="K55" s="144">
        <v>24</v>
      </c>
      <c r="L55" s="144">
        <v>3</v>
      </c>
      <c r="Q55" s="141" t="s">
        <v>71</v>
      </c>
      <c r="R55" s="142">
        <v>3</v>
      </c>
    </row>
    <row r="56" spans="10:18">
      <c r="J56" s="141" t="s">
        <v>62</v>
      </c>
      <c r="K56" s="144">
        <v>24</v>
      </c>
      <c r="L56" s="144">
        <v>8</v>
      </c>
      <c r="Q56" s="141" t="s">
        <v>71</v>
      </c>
      <c r="R56" s="142">
        <v>23</v>
      </c>
    </row>
    <row r="57" spans="10:18">
      <c r="J57" s="141" t="s">
        <v>38</v>
      </c>
      <c r="K57" s="144">
        <v>22.5</v>
      </c>
      <c r="L57" s="144">
        <v>15</v>
      </c>
      <c r="Q57" s="141" t="s">
        <v>71</v>
      </c>
      <c r="R57" s="142">
        <v>4</v>
      </c>
    </row>
    <row r="58" spans="10:18">
      <c r="J58" s="141" t="s">
        <v>161</v>
      </c>
      <c r="K58" s="144">
        <v>22</v>
      </c>
      <c r="L58" s="144">
        <v>1</v>
      </c>
      <c r="Q58" s="141" t="s">
        <v>71</v>
      </c>
      <c r="R58" s="142">
        <v>29</v>
      </c>
    </row>
    <row r="59" spans="10:18">
      <c r="J59" s="141" t="s">
        <v>46</v>
      </c>
      <c r="K59" s="144">
        <v>21</v>
      </c>
      <c r="L59" s="144">
        <v>7</v>
      </c>
      <c r="Q59" s="141" t="s">
        <v>71</v>
      </c>
      <c r="R59" s="142">
        <v>4.5</v>
      </c>
    </row>
    <row r="60" spans="10:18">
      <c r="J60" s="141" t="s">
        <v>23</v>
      </c>
      <c r="K60" s="144">
        <v>20</v>
      </c>
      <c r="L60" s="144">
        <v>1</v>
      </c>
      <c r="Q60" s="141" t="s">
        <v>71</v>
      </c>
      <c r="R60" s="142">
        <v>14</v>
      </c>
    </row>
    <row r="61" spans="10:18">
      <c r="J61" s="141" t="s">
        <v>31</v>
      </c>
      <c r="K61" s="144">
        <v>20</v>
      </c>
      <c r="L61" s="144">
        <v>1</v>
      </c>
      <c r="Q61" s="141" t="s">
        <v>71</v>
      </c>
      <c r="R61" s="142">
        <v>16.5</v>
      </c>
    </row>
    <row r="62" spans="10:18">
      <c r="J62" s="141" t="s">
        <v>33</v>
      </c>
      <c r="K62" s="144">
        <v>20</v>
      </c>
      <c r="L62" s="144">
        <v>1</v>
      </c>
      <c r="Q62" s="141" t="s">
        <v>71</v>
      </c>
      <c r="R62" s="142">
        <v>39.5</v>
      </c>
    </row>
    <row r="63" spans="10:18">
      <c r="J63" s="141" t="s">
        <v>159</v>
      </c>
      <c r="K63" s="144">
        <v>20</v>
      </c>
      <c r="L63" s="144">
        <v>4</v>
      </c>
      <c r="Q63" s="141" t="s">
        <v>71</v>
      </c>
      <c r="R63" s="142">
        <v>4</v>
      </c>
    </row>
    <row r="64" spans="10:18">
      <c r="J64" s="141" t="s">
        <v>49</v>
      </c>
      <c r="K64" s="144">
        <v>20</v>
      </c>
      <c r="L64" s="144">
        <v>2</v>
      </c>
      <c r="Q64" s="141" t="s">
        <v>71</v>
      </c>
      <c r="R64" s="142">
        <v>29</v>
      </c>
    </row>
    <row r="65" spans="10:18">
      <c r="J65" s="141" t="s">
        <v>14</v>
      </c>
      <c r="K65" s="144">
        <v>18</v>
      </c>
      <c r="L65" s="144">
        <v>6</v>
      </c>
      <c r="Q65" s="141" t="s">
        <v>71</v>
      </c>
      <c r="R65" s="142">
        <v>3</v>
      </c>
    </row>
    <row r="66" spans="10:18">
      <c r="J66" s="141" t="s">
        <v>142</v>
      </c>
      <c r="K66" s="144">
        <v>16</v>
      </c>
      <c r="L66" s="144">
        <v>2</v>
      </c>
      <c r="Q66" s="141" t="s">
        <v>72</v>
      </c>
      <c r="R66" s="142">
        <v>1.5</v>
      </c>
    </row>
    <row r="67" spans="10:18">
      <c r="J67" s="141" t="s">
        <v>145</v>
      </c>
      <c r="K67" s="144">
        <v>16</v>
      </c>
      <c r="L67" s="144">
        <v>2</v>
      </c>
      <c r="Q67" s="141" t="s">
        <v>72</v>
      </c>
      <c r="R67" s="142">
        <v>9.5</v>
      </c>
    </row>
    <row r="68" spans="10:18">
      <c r="J68" s="141" t="s">
        <v>439</v>
      </c>
      <c r="K68" s="144">
        <v>16</v>
      </c>
      <c r="L68" s="144">
        <v>2</v>
      </c>
      <c r="Q68" s="141" t="s">
        <v>72</v>
      </c>
      <c r="R68" s="142">
        <v>20</v>
      </c>
    </row>
    <row r="69" spans="10:18">
      <c r="J69" s="141" t="s">
        <v>30</v>
      </c>
      <c r="K69" s="144">
        <v>15</v>
      </c>
      <c r="L69" s="144">
        <v>1</v>
      </c>
      <c r="Q69" s="141" t="s">
        <v>72</v>
      </c>
      <c r="R69" s="142">
        <v>5</v>
      </c>
    </row>
    <row r="70" spans="10:18">
      <c r="J70" s="141" t="s">
        <v>11</v>
      </c>
      <c r="K70" s="144">
        <v>11</v>
      </c>
      <c r="L70" s="144">
        <v>11</v>
      </c>
      <c r="Q70" s="141" t="s">
        <v>72</v>
      </c>
      <c r="R70" s="142">
        <v>23</v>
      </c>
    </row>
    <row r="71" spans="10:18">
      <c r="J71" s="141" t="s">
        <v>143</v>
      </c>
      <c r="K71" s="144">
        <v>9</v>
      </c>
      <c r="L71" s="144">
        <v>3</v>
      </c>
      <c r="Q71" s="141" t="s">
        <v>72</v>
      </c>
      <c r="R71" s="142">
        <v>10.5</v>
      </c>
    </row>
    <row r="72" spans="10:18">
      <c r="J72" s="141" t="s">
        <v>440</v>
      </c>
      <c r="K72" s="144">
        <v>9</v>
      </c>
      <c r="L72" s="144">
        <v>3</v>
      </c>
      <c r="Q72" s="141" t="s">
        <v>72</v>
      </c>
      <c r="R72" s="142">
        <v>12</v>
      </c>
    </row>
    <row r="73" spans="10:18">
      <c r="J73" s="141" t="s">
        <v>163</v>
      </c>
      <c r="K73" s="144">
        <v>7</v>
      </c>
      <c r="L73" s="144">
        <v>2</v>
      </c>
      <c r="Q73" s="141" t="s">
        <v>72</v>
      </c>
      <c r="R73" s="142">
        <v>25</v>
      </c>
    </row>
    <row r="74" spans="10:18">
      <c r="J74" s="141" t="s">
        <v>441</v>
      </c>
      <c r="K74" s="144">
        <v>6</v>
      </c>
      <c r="L74" s="144">
        <v>2</v>
      </c>
      <c r="Q74" s="141" t="s">
        <v>72</v>
      </c>
      <c r="R74" s="142">
        <v>1.5</v>
      </c>
    </row>
    <row r="75" spans="10:18">
      <c r="J75" s="141" t="s">
        <v>442</v>
      </c>
      <c r="K75" s="144">
        <v>6</v>
      </c>
      <c r="L75" s="144">
        <v>2</v>
      </c>
      <c r="Q75" s="141" t="s">
        <v>72</v>
      </c>
      <c r="R75" s="142">
        <v>11</v>
      </c>
    </row>
    <row r="76" spans="10:18">
      <c r="J76" s="141" t="s">
        <v>19</v>
      </c>
      <c r="K76" s="144">
        <v>3</v>
      </c>
      <c r="L76" s="144">
        <v>1</v>
      </c>
      <c r="Q76" s="141" t="s">
        <v>72</v>
      </c>
      <c r="R76" s="142">
        <v>3</v>
      </c>
    </row>
    <row r="77" spans="10:18">
      <c r="Q77" s="141" t="s">
        <v>72</v>
      </c>
      <c r="R77" s="142">
        <v>24.5</v>
      </c>
    </row>
    <row r="78" spans="10:18">
      <c r="Q78" s="141" t="s">
        <v>72</v>
      </c>
      <c r="R78" s="142">
        <v>3</v>
      </c>
    </row>
    <row r="79" spans="10:18">
      <c r="Q79" s="141" t="s">
        <v>72</v>
      </c>
      <c r="R79" s="142">
        <v>4.5</v>
      </c>
    </row>
    <row r="80" spans="10:18">
      <c r="Q80" s="141" t="s">
        <v>72</v>
      </c>
      <c r="R80" s="142">
        <v>5</v>
      </c>
    </row>
    <row r="81" spans="17:18">
      <c r="Q81" s="141" t="s">
        <v>72</v>
      </c>
      <c r="R81" s="142">
        <v>32</v>
      </c>
    </row>
    <row r="82" spans="17:18">
      <c r="Q82" s="141" t="s">
        <v>72</v>
      </c>
      <c r="R82" s="142">
        <v>7.5</v>
      </c>
    </row>
    <row r="83" spans="17:18">
      <c r="Q83" s="141" t="s">
        <v>72</v>
      </c>
      <c r="R83" s="142">
        <v>1.5</v>
      </c>
    </row>
    <row r="84" spans="17:18">
      <c r="Q84" s="141" t="s">
        <v>72</v>
      </c>
      <c r="R84" s="142">
        <v>1.5</v>
      </c>
    </row>
    <row r="85" spans="17:18">
      <c r="Q85" s="141" t="s">
        <v>72</v>
      </c>
      <c r="R85" s="142">
        <v>3</v>
      </c>
    </row>
    <row r="86" spans="17:18">
      <c r="Q86" s="141" t="s">
        <v>72</v>
      </c>
      <c r="R86" s="142">
        <v>13.5</v>
      </c>
    </row>
    <row r="87" spans="17:18">
      <c r="Q87" s="141" t="s">
        <v>72</v>
      </c>
      <c r="R87" s="142">
        <v>23</v>
      </c>
    </row>
    <row r="88" spans="17:18">
      <c r="Q88" s="141" t="s">
        <v>72</v>
      </c>
      <c r="R88" s="142">
        <v>26</v>
      </c>
    </row>
    <row r="89" spans="17:18">
      <c r="Q89" s="141" t="s">
        <v>72</v>
      </c>
      <c r="R89" s="142">
        <v>5</v>
      </c>
    </row>
    <row r="90" spans="17:18">
      <c r="Q90" s="141" t="s">
        <v>72</v>
      </c>
      <c r="R90" s="142">
        <v>35.5</v>
      </c>
    </row>
    <row r="91" spans="17:18">
      <c r="Q91" s="141" t="s">
        <v>72</v>
      </c>
      <c r="R91" s="142">
        <v>10.5</v>
      </c>
    </row>
    <row r="92" spans="17:18">
      <c r="Q92" s="141" t="s">
        <v>72</v>
      </c>
      <c r="R92" s="142">
        <v>24</v>
      </c>
    </row>
    <row r="93" spans="17:18">
      <c r="Q93" s="141" t="s">
        <v>72</v>
      </c>
      <c r="R93" s="142">
        <v>26</v>
      </c>
    </row>
    <row r="94" spans="17:18">
      <c r="Q94" s="141" t="s">
        <v>72</v>
      </c>
      <c r="R94" s="142">
        <v>45.5</v>
      </c>
    </row>
    <row r="95" spans="17:18">
      <c r="Q95" s="141" t="s">
        <v>72</v>
      </c>
      <c r="R95" s="142">
        <v>28</v>
      </c>
    </row>
    <row r="96" spans="17:18">
      <c r="Q96" s="141" t="s">
        <v>72</v>
      </c>
      <c r="R96" s="142">
        <v>3</v>
      </c>
    </row>
    <row r="97" spans="17:18">
      <c r="Q97" s="141" t="s">
        <v>72</v>
      </c>
      <c r="R97" s="142">
        <v>18</v>
      </c>
    </row>
    <row r="98" spans="17:18">
      <c r="Q98" s="141" t="s">
        <v>72</v>
      </c>
      <c r="R98" s="142">
        <v>19</v>
      </c>
    </row>
    <row r="99" spans="17:18">
      <c r="Q99" s="141" t="s">
        <v>72</v>
      </c>
      <c r="R99" s="142">
        <v>1.5</v>
      </c>
    </row>
    <row r="100" spans="17:18">
      <c r="Q100" s="141" t="s">
        <v>72</v>
      </c>
      <c r="R100" s="142">
        <v>4.5</v>
      </c>
    </row>
    <row r="101" spans="17:18">
      <c r="Q101" s="141" t="s">
        <v>72</v>
      </c>
      <c r="R101" s="142">
        <v>3</v>
      </c>
    </row>
    <row r="102" spans="17:18">
      <c r="Q102" s="141" t="s">
        <v>72</v>
      </c>
      <c r="R102" s="142">
        <v>15</v>
      </c>
    </row>
    <row r="103" spans="17:18">
      <c r="Q103" s="141" t="s">
        <v>72</v>
      </c>
      <c r="R103" s="142">
        <v>3</v>
      </c>
    </row>
    <row r="104" spans="17:18">
      <c r="Q104" s="141" t="s">
        <v>72</v>
      </c>
      <c r="R104" s="142">
        <v>20</v>
      </c>
    </row>
    <row r="105" spans="17:18">
      <c r="Q105" s="141" t="s">
        <v>72</v>
      </c>
      <c r="R105" s="142">
        <v>13</v>
      </c>
    </row>
    <row r="106" spans="17:18">
      <c r="Q106" s="141" t="s">
        <v>72</v>
      </c>
      <c r="R106" s="142">
        <v>9</v>
      </c>
    </row>
    <row r="107" spans="17:18">
      <c r="Q107" s="141" t="s">
        <v>73</v>
      </c>
      <c r="R107" s="142">
        <v>3</v>
      </c>
    </row>
    <row r="108" spans="17:18">
      <c r="Q108" s="141" t="s">
        <v>73</v>
      </c>
      <c r="R108" s="142">
        <v>13</v>
      </c>
    </row>
    <row r="109" spans="17:18">
      <c r="Q109" s="141" t="s">
        <v>73</v>
      </c>
      <c r="R109" s="142">
        <v>6</v>
      </c>
    </row>
    <row r="110" spans="17:18">
      <c r="Q110" s="141" t="s">
        <v>73</v>
      </c>
      <c r="R110" s="142">
        <v>6</v>
      </c>
    </row>
    <row r="111" spans="17:18">
      <c r="Q111" s="141" t="s">
        <v>73</v>
      </c>
      <c r="R111" s="142">
        <v>9</v>
      </c>
    </row>
    <row r="112" spans="17:18">
      <c r="Q112" s="141" t="s">
        <v>73</v>
      </c>
      <c r="R112" s="142">
        <v>9</v>
      </c>
    </row>
    <row r="113" spans="17:18">
      <c r="Q113" s="141" t="s">
        <v>73</v>
      </c>
      <c r="R113" s="142">
        <v>13.5</v>
      </c>
    </row>
    <row r="114" spans="17:18">
      <c r="Q114" s="141" t="s">
        <v>73</v>
      </c>
      <c r="R114" s="142">
        <v>31.5</v>
      </c>
    </row>
    <row r="115" spans="17:18">
      <c r="Q115" s="141" t="s">
        <v>73</v>
      </c>
      <c r="R115" s="142">
        <v>26</v>
      </c>
    </row>
    <row r="116" spans="17:18">
      <c r="Q116" s="141" t="s">
        <v>73</v>
      </c>
      <c r="R116" s="142">
        <v>40</v>
      </c>
    </row>
    <row r="117" spans="17:18">
      <c r="Q117" s="141" t="s">
        <v>73</v>
      </c>
      <c r="R117" s="142">
        <v>3</v>
      </c>
    </row>
    <row r="118" spans="17:18">
      <c r="Q118" s="141" t="s">
        <v>73</v>
      </c>
      <c r="R118" s="142">
        <v>6</v>
      </c>
    </row>
    <row r="119" spans="17:18">
      <c r="Q119" s="141" t="s">
        <v>73</v>
      </c>
      <c r="R119" s="142">
        <v>21.5</v>
      </c>
    </row>
    <row r="120" spans="17:18">
      <c r="Q120" s="141" t="s">
        <v>73</v>
      </c>
      <c r="R120" s="142">
        <v>21</v>
      </c>
    </row>
    <row r="121" spans="17:18">
      <c r="Q121" s="141" t="s">
        <v>73</v>
      </c>
      <c r="R121" s="142">
        <v>6</v>
      </c>
    </row>
    <row r="122" spans="17:18">
      <c r="Q122" s="141" t="s">
        <v>73</v>
      </c>
      <c r="R122" s="142">
        <v>10.5</v>
      </c>
    </row>
    <row r="123" spans="17:18">
      <c r="Q123" s="141" t="s">
        <v>73</v>
      </c>
      <c r="R123" s="142">
        <v>20</v>
      </c>
    </row>
    <row r="124" spans="17:18">
      <c r="Q124" s="141" t="s">
        <v>73</v>
      </c>
      <c r="R124" s="142">
        <v>32.5</v>
      </c>
    </row>
    <row r="125" spans="17:18">
      <c r="Q125" s="141" t="s">
        <v>73</v>
      </c>
      <c r="R125" s="142">
        <v>21.5</v>
      </c>
    </row>
    <row r="126" spans="17:18">
      <c r="Q126" s="141" t="s">
        <v>73</v>
      </c>
      <c r="R126" s="142">
        <v>21</v>
      </c>
    </row>
    <row r="127" spans="17:18">
      <c r="Q127" s="141" t="s">
        <v>73</v>
      </c>
      <c r="R127" s="142">
        <v>35.5</v>
      </c>
    </row>
    <row r="128" spans="17:18">
      <c r="Q128" s="141" t="s">
        <v>73</v>
      </c>
      <c r="R128" s="142">
        <v>40</v>
      </c>
    </row>
    <row r="129" spans="17:18">
      <c r="Q129" s="141" t="s">
        <v>73</v>
      </c>
      <c r="R129" s="142">
        <v>5</v>
      </c>
    </row>
    <row r="130" spans="17:18">
      <c r="Q130" s="141" t="s">
        <v>73</v>
      </c>
      <c r="R130" s="142">
        <v>29</v>
      </c>
    </row>
    <row r="131" spans="17:18">
      <c r="Q131" s="141" t="s">
        <v>73</v>
      </c>
      <c r="R131" s="142">
        <v>13</v>
      </c>
    </row>
    <row r="132" spans="17:18">
      <c r="Q132" s="141" t="s">
        <v>73</v>
      </c>
      <c r="R132" s="142">
        <v>3</v>
      </c>
    </row>
    <row r="133" spans="17:18">
      <c r="Q133" s="141" t="s">
        <v>73</v>
      </c>
      <c r="R133" s="142">
        <v>20</v>
      </c>
    </row>
    <row r="134" spans="17:18">
      <c r="Q134" s="141" t="s">
        <v>73</v>
      </c>
      <c r="R134" s="142">
        <v>21.5</v>
      </c>
    </row>
    <row r="135" spans="17:18">
      <c r="Q135" s="141" t="s">
        <v>73</v>
      </c>
      <c r="R135" s="142">
        <v>10.5</v>
      </c>
    </row>
    <row r="136" spans="17:18">
      <c r="Q136" s="141" t="s">
        <v>73</v>
      </c>
      <c r="R136" s="142">
        <v>23.5</v>
      </c>
    </row>
    <row r="137" spans="17:18">
      <c r="Q137" s="141" t="s">
        <v>73</v>
      </c>
      <c r="R137" s="142">
        <v>8.5</v>
      </c>
    </row>
    <row r="138" spans="17:18">
      <c r="Q138" s="141" t="s">
        <v>73</v>
      </c>
      <c r="R138" s="142">
        <v>25</v>
      </c>
    </row>
    <row r="139" spans="17:18">
      <c r="Q139" s="141" t="s">
        <v>73</v>
      </c>
      <c r="R139" s="142">
        <v>21.5</v>
      </c>
    </row>
    <row r="140" spans="17:18">
      <c r="Q140" s="141" t="s">
        <v>73</v>
      </c>
      <c r="R140" s="142">
        <v>9.5</v>
      </c>
    </row>
    <row r="141" spans="17:18">
      <c r="Q141" s="141" t="s">
        <v>73</v>
      </c>
      <c r="R141" s="142">
        <v>45</v>
      </c>
    </row>
    <row r="142" spans="17:18">
      <c r="Q142" s="141" t="s">
        <v>73</v>
      </c>
      <c r="R142" s="142">
        <v>20.5</v>
      </c>
    </row>
    <row r="143" spans="17:18">
      <c r="Q143" s="141" t="s">
        <v>73</v>
      </c>
      <c r="R143" s="142">
        <v>34</v>
      </c>
    </row>
    <row r="144" spans="17:18">
      <c r="Q144" s="141" t="s">
        <v>73</v>
      </c>
      <c r="R144" s="142">
        <v>31.5</v>
      </c>
    </row>
    <row r="145" spans="17:18">
      <c r="Q145" s="141" t="s">
        <v>73</v>
      </c>
      <c r="R145" s="142">
        <v>20</v>
      </c>
    </row>
    <row r="146" spans="17:18">
      <c r="Q146" s="141" t="s">
        <v>73</v>
      </c>
      <c r="R146" s="142">
        <v>29</v>
      </c>
    </row>
    <row r="147" spans="17:18">
      <c r="Q147" s="141" t="s">
        <v>73</v>
      </c>
      <c r="R147" s="142">
        <v>23</v>
      </c>
    </row>
    <row r="148" spans="17:18">
      <c r="Q148" s="141" t="s">
        <v>73</v>
      </c>
      <c r="R148" s="142">
        <v>16</v>
      </c>
    </row>
    <row r="149" spans="17:18">
      <c r="Q149" s="141" t="s">
        <v>73</v>
      </c>
      <c r="R149" s="142">
        <v>31.5</v>
      </c>
    </row>
    <row r="150" spans="17:18">
      <c r="Q150" s="141" t="s">
        <v>73</v>
      </c>
      <c r="R150" s="142">
        <v>18</v>
      </c>
    </row>
    <row r="151" spans="17:18">
      <c r="Q151" s="141" t="s">
        <v>73</v>
      </c>
      <c r="R151" s="142">
        <v>21</v>
      </c>
    </row>
    <row r="152" spans="17:18">
      <c r="Q152" s="141" t="s">
        <v>73</v>
      </c>
      <c r="R152" s="142">
        <v>20</v>
      </c>
    </row>
    <row r="153" spans="17:18">
      <c r="Q153" s="141" t="s">
        <v>73</v>
      </c>
      <c r="R153" s="142">
        <v>9</v>
      </c>
    </row>
    <row r="154" spans="17:18">
      <c r="Q154" s="141" t="s">
        <v>73</v>
      </c>
      <c r="R154" s="142">
        <v>3</v>
      </c>
    </row>
    <row r="155" spans="17:18">
      <c r="Q155" s="141" t="s">
        <v>73</v>
      </c>
      <c r="R155" s="142">
        <v>3</v>
      </c>
    </row>
    <row r="156" spans="17:18">
      <c r="Q156" s="141" t="s">
        <v>73</v>
      </c>
      <c r="R156" s="142">
        <v>25.5</v>
      </c>
    </row>
    <row r="157" spans="17:18">
      <c r="Q157" s="141" t="s">
        <v>73</v>
      </c>
      <c r="R157" s="142">
        <v>23</v>
      </c>
    </row>
    <row r="158" spans="17:18">
      <c r="Q158" s="141" t="s">
        <v>73</v>
      </c>
      <c r="R158" s="142">
        <v>23</v>
      </c>
    </row>
    <row r="159" spans="17:18">
      <c r="Q159" s="141" t="s">
        <v>73</v>
      </c>
      <c r="R159" s="142">
        <v>31</v>
      </c>
    </row>
    <row r="160" spans="17:18">
      <c r="Q160" s="141" t="s">
        <v>73</v>
      </c>
      <c r="R160" s="142">
        <v>4.5</v>
      </c>
    </row>
    <row r="161" spans="17:18">
      <c r="Q161" s="141" t="s">
        <v>73</v>
      </c>
      <c r="R161" s="142">
        <v>23</v>
      </c>
    </row>
    <row r="162" spans="17:18">
      <c r="Q162" s="141" t="s">
        <v>73</v>
      </c>
      <c r="R162" s="142">
        <v>11</v>
      </c>
    </row>
    <row r="163" spans="17:18">
      <c r="Q163" s="141" t="s">
        <v>73</v>
      </c>
      <c r="R163" s="142">
        <v>21.5</v>
      </c>
    </row>
    <row r="164" spans="17:18">
      <c r="Q164" s="141" t="s">
        <v>73</v>
      </c>
      <c r="R164" s="142">
        <v>7.5</v>
      </c>
    </row>
    <row r="165" spans="17:18">
      <c r="Q165" s="141" t="s">
        <v>73</v>
      </c>
      <c r="R165" s="142">
        <v>4.5</v>
      </c>
    </row>
    <row r="166" spans="17:18">
      <c r="Q166" s="141" t="s">
        <v>73</v>
      </c>
      <c r="R166" s="142">
        <v>1.5</v>
      </c>
    </row>
    <row r="167" spans="17:18">
      <c r="Q167" s="141" t="s">
        <v>73</v>
      </c>
      <c r="R167" s="142">
        <v>23</v>
      </c>
    </row>
    <row r="168" spans="17:18">
      <c r="Q168" s="141" t="s">
        <v>74</v>
      </c>
      <c r="R168" s="142">
        <v>23</v>
      </c>
    </row>
    <row r="169" spans="17:18">
      <c r="Q169" s="141" t="s">
        <v>74</v>
      </c>
      <c r="R169" s="142">
        <v>36.5</v>
      </c>
    </row>
    <row r="170" spans="17:18">
      <c r="Q170" s="141" t="s">
        <v>74</v>
      </c>
      <c r="R170" s="142">
        <v>18</v>
      </c>
    </row>
    <row r="171" spans="17:18">
      <c r="Q171" s="141" t="s">
        <v>74</v>
      </c>
      <c r="R171" s="142">
        <v>19.5</v>
      </c>
    </row>
    <row r="172" spans="17:18">
      <c r="Q172" s="141" t="s">
        <v>74</v>
      </c>
      <c r="R172" s="142">
        <v>4.5</v>
      </c>
    </row>
    <row r="173" spans="17:18">
      <c r="Q173" s="141" t="s">
        <v>74</v>
      </c>
      <c r="R173" s="142">
        <v>13.5</v>
      </c>
    </row>
    <row r="174" spans="17:18">
      <c r="Q174" s="141" t="s">
        <v>74</v>
      </c>
      <c r="R174" s="142">
        <v>24.5</v>
      </c>
    </row>
    <row r="175" spans="17:18">
      <c r="Q175" s="141" t="s">
        <v>74</v>
      </c>
      <c r="R175" s="142">
        <v>6</v>
      </c>
    </row>
    <row r="176" spans="17:18">
      <c r="Q176" s="141" t="s">
        <v>74</v>
      </c>
      <c r="R176" s="142">
        <v>3</v>
      </c>
    </row>
    <row r="177" spans="17:18">
      <c r="Q177" s="141" t="s">
        <v>74</v>
      </c>
      <c r="R177" s="142">
        <v>24.5</v>
      </c>
    </row>
    <row r="178" spans="17:18">
      <c r="Q178" s="141" t="s">
        <v>74</v>
      </c>
      <c r="R178" s="142">
        <v>7.5</v>
      </c>
    </row>
    <row r="179" spans="17:18">
      <c r="Q179" s="141" t="s">
        <v>74</v>
      </c>
      <c r="R179" s="142">
        <v>11.5</v>
      </c>
    </row>
    <row r="180" spans="17:18">
      <c r="Q180" s="141" t="s">
        <v>74</v>
      </c>
      <c r="R180" s="142">
        <v>24</v>
      </c>
    </row>
    <row r="181" spans="17:18">
      <c r="Q181" s="141" t="s">
        <v>74</v>
      </c>
      <c r="R181" s="142">
        <v>4.5</v>
      </c>
    </row>
    <row r="182" spans="17:18">
      <c r="Q182" s="141" t="s">
        <v>74</v>
      </c>
      <c r="R182" s="142">
        <v>4.5</v>
      </c>
    </row>
    <row r="183" spans="17:18">
      <c r="Q183" s="141" t="s">
        <v>74</v>
      </c>
      <c r="R183" s="142">
        <v>36</v>
      </c>
    </row>
    <row r="184" spans="17:18">
      <c r="Q184" s="141" t="s">
        <v>74</v>
      </c>
      <c r="R184" s="142">
        <v>1.5</v>
      </c>
    </row>
    <row r="185" spans="17:18">
      <c r="Q185" s="141" t="s">
        <v>74</v>
      </c>
      <c r="R185" s="142">
        <v>6</v>
      </c>
    </row>
    <row r="186" spans="17:18">
      <c r="Q186" s="141" t="s">
        <v>74</v>
      </c>
      <c r="R186" s="142">
        <v>7.5</v>
      </c>
    </row>
    <row r="187" spans="17:18">
      <c r="Q187" s="141" t="s">
        <v>74</v>
      </c>
      <c r="R187" s="142">
        <v>50</v>
      </c>
    </row>
    <row r="188" spans="17:18">
      <c r="Q188" s="141" t="s">
        <v>74</v>
      </c>
      <c r="R188" s="142">
        <v>23</v>
      </c>
    </row>
    <row r="189" spans="17:18">
      <c r="Q189" s="141" t="s">
        <v>74</v>
      </c>
      <c r="R189" s="142">
        <v>51.5</v>
      </c>
    </row>
    <row r="190" spans="17:18">
      <c r="Q190" s="141" t="s">
        <v>74</v>
      </c>
      <c r="R190" s="142">
        <v>8</v>
      </c>
    </row>
    <row r="191" spans="17:18">
      <c r="Q191" s="141" t="s">
        <v>74</v>
      </c>
      <c r="R191" s="142">
        <v>24.5</v>
      </c>
    </row>
    <row r="192" spans="17:18">
      <c r="Q192" s="141" t="s">
        <v>74</v>
      </c>
      <c r="R192" s="142">
        <v>16.5</v>
      </c>
    </row>
    <row r="193" spans="17:18">
      <c r="Q193" s="141" t="s">
        <v>74</v>
      </c>
      <c r="R193" s="142">
        <v>3</v>
      </c>
    </row>
    <row r="194" spans="17:18">
      <c r="Q194" s="141" t="s">
        <v>74</v>
      </c>
      <c r="R194" s="142">
        <v>20</v>
      </c>
    </row>
    <row r="195" spans="17:18">
      <c r="Q195" s="141" t="s">
        <v>74</v>
      </c>
      <c r="R195" s="142">
        <v>20</v>
      </c>
    </row>
    <row r="196" spans="17:18">
      <c r="Q196" s="141" t="s">
        <v>74</v>
      </c>
      <c r="R196" s="142">
        <v>23</v>
      </c>
    </row>
    <row r="197" spans="17:18">
      <c r="Q197" s="141" t="s">
        <v>74</v>
      </c>
      <c r="R197" s="142">
        <v>16.5</v>
      </c>
    </row>
    <row r="198" spans="17:18">
      <c r="Q198" s="141" t="s">
        <v>74</v>
      </c>
      <c r="R198" s="142">
        <v>6</v>
      </c>
    </row>
    <row r="199" spans="17:18">
      <c r="Q199" s="141" t="s">
        <v>74</v>
      </c>
      <c r="R199" s="142">
        <v>9</v>
      </c>
    </row>
    <row r="200" spans="17:18">
      <c r="Q200" s="141" t="s">
        <v>74</v>
      </c>
      <c r="R200" s="142">
        <v>92</v>
      </c>
    </row>
    <row r="201" spans="17:18">
      <c r="Q201" s="141" t="s">
        <v>74</v>
      </c>
      <c r="R201" s="142">
        <v>84</v>
      </c>
    </row>
    <row r="202" spans="17:18">
      <c r="Q202" s="141" t="s">
        <v>74</v>
      </c>
      <c r="R202" s="142">
        <v>25</v>
      </c>
    </row>
    <row r="203" spans="17:18">
      <c r="Q203" s="141" t="s">
        <v>74</v>
      </c>
      <c r="R203" s="142">
        <v>3</v>
      </c>
    </row>
    <row r="204" spans="17:18">
      <c r="Q204" s="141" t="s">
        <v>74</v>
      </c>
      <c r="R204" s="142">
        <v>4.5</v>
      </c>
    </row>
    <row r="205" spans="17:18">
      <c r="Q205" s="141" t="s">
        <v>74</v>
      </c>
      <c r="R205" s="142">
        <v>26.5</v>
      </c>
    </row>
    <row r="206" spans="17:18">
      <c r="Q206" s="141" t="s">
        <v>74</v>
      </c>
      <c r="R206" s="142">
        <v>20</v>
      </c>
    </row>
    <row r="207" spans="17:18">
      <c r="Q207" s="141" t="s">
        <v>74</v>
      </c>
      <c r="R207" s="142">
        <v>25</v>
      </c>
    </row>
    <row r="208" spans="17:18">
      <c r="Q208" s="141" t="s">
        <v>74</v>
      </c>
      <c r="R208" s="142">
        <v>68.5</v>
      </c>
    </row>
    <row r="209" spans="17:18">
      <c r="Q209" s="141" t="s">
        <v>74</v>
      </c>
      <c r="R209" s="142">
        <v>3</v>
      </c>
    </row>
    <row r="210" spans="17:18">
      <c r="Q210" s="141" t="s">
        <v>74</v>
      </c>
      <c r="R210" s="142">
        <v>9</v>
      </c>
    </row>
    <row r="211" spans="17:18">
      <c r="Q211" s="141" t="s">
        <v>74</v>
      </c>
      <c r="R211" s="142">
        <v>32</v>
      </c>
    </row>
    <row r="212" spans="17:18">
      <c r="Q212" s="141" t="s">
        <v>74</v>
      </c>
      <c r="R212" s="142">
        <v>115</v>
      </c>
    </row>
    <row r="213" spans="17:18">
      <c r="Q213" s="141" t="s">
        <v>74</v>
      </c>
      <c r="R213" s="142">
        <v>60</v>
      </c>
    </row>
    <row r="214" spans="17:18">
      <c r="Q214" s="141" t="s">
        <v>74</v>
      </c>
      <c r="R214" s="142">
        <v>24</v>
      </c>
    </row>
    <row r="215" spans="17:18">
      <c r="Q215" s="141" t="s">
        <v>74</v>
      </c>
      <c r="R215" s="142">
        <v>12</v>
      </c>
    </row>
    <row r="216" spans="17:18">
      <c r="Q216" s="141" t="s">
        <v>74</v>
      </c>
      <c r="R216" s="142">
        <v>8</v>
      </c>
    </row>
    <row r="217" spans="17:18">
      <c r="Q217" s="141" t="s">
        <v>74</v>
      </c>
      <c r="R217" s="142">
        <v>4</v>
      </c>
    </row>
    <row r="218" spans="17:18">
      <c r="Q218" s="141" t="s">
        <v>74</v>
      </c>
      <c r="R218" s="142">
        <v>23</v>
      </c>
    </row>
    <row r="219" spans="17:18">
      <c r="Q219" s="141" t="s">
        <v>74</v>
      </c>
      <c r="R219" s="142">
        <v>3</v>
      </c>
    </row>
    <row r="220" spans="17:18">
      <c r="Q220" s="141" t="s">
        <v>74</v>
      </c>
      <c r="R220" s="142">
        <v>3</v>
      </c>
    </row>
    <row r="221" spans="17:18">
      <c r="Q221" s="141" t="s">
        <v>74</v>
      </c>
      <c r="R221" s="142">
        <v>20</v>
      </c>
    </row>
    <row r="222" spans="17:18">
      <c r="Q222" s="141" t="s">
        <v>74</v>
      </c>
      <c r="R222" s="142">
        <v>44</v>
      </c>
    </row>
    <row r="223" spans="17:18">
      <c r="Q223" s="141" t="s">
        <v>74</v>
      </c>
      <c r="R223" s="142">
        <v>16.5</v>
      </c>
    </row>
    <row r="224" spans="17:18">
      <c r="Q224" s="141" t="s">
        <v>74</v>
      </c>
      <c r="R224" s="142">
        <v>23.5</v>
      </c>
    </row>
    <row r="225" spans="17:18">
      <c r="Q225" s="141" t="s">
        <v>74</v>
      </c>
      <c r="R225" s="142">
        <v>1.5</v>
      </c>
    </row>
    <row r="226" spans="17:18">
      <c r="Q226" s="141" t="s">
        <v>74</v>
      </c>
      <c r="R226" s="142">
        <v>13.5</v>
      </c>
    </row>
    <row r="227" spans="17:18">
      <c r="Q227" s="141" t="s">
        <v>74</v>
      </c>
      <c r="R227" s="142">
        <v>20</v>
      </c>
    </row>
    <row r="228" spans="17:18">
      <c r="Q228" s="141" t="s">
        <v>74</v>
      </c>
      <c r="R228" s="142">
        <v>20</v>
      </c>
    </row>
    <row r="229" spans="17:18">
      <c r="Q229" s="141" t="s">
        <v>74</v>
      </c>
      <c r="R229" s="142">
        <v>20</v>
      </c>
    </row>
    <row r="230" spans="17:18">
      <c r="Q230" s="141" t="s">
        <v>74</v>
      </c>
      <c r="R230" s="142">
        <v>14</v>
      </c>
    </row>
    <row r="231" spans="17:18">
      <c r="Q231" s="141" t="s">
        <v>74</v>
      </c>
      <c r="R231" s="142">
        <v>63</v>
      </c>
    </row>
    <row r="232" spans="17:18">
      <c r="Q232" s="141" t="s">
        <v>74</v>
      </c>
      <c r="R232" s="142">
        <v>26.5</v>
      </c>
    </row>
    <row r="233" spans="17:18">
      <c r="Q233" s="141" t="s">
        <v>74</v>
      </c>
      <c r="R233" s="142">
        <v>96.5</v>
      </c>
    </row>
    <row r="234" spans="17:18">
      <c r="Q234" s="141" t="s">
        <v>74</v>
      </c>
      <c r="R234" s="142">
        <v>16.5</v>
      </c>
    </row>
    <row r="235" spans="17:18">
      <c r="Q235" s="141" t="s">
        <v>74</v>
      </c>
      <c r="R235" s="142">
        <v>9</v>
      </c>
    </row>
    <row r="236" spans="17:18">
      <c r="Q236" s="141" t="s">
        <v>74</v>
      </c>
      <c r="R236" s="142">
        <v>4</v>
      </c>
    </row>
    <row r="237" spans="17:18">
      <c r="Q237" s="141" t="s">
        <v>74</v>
      </c>
      <c r="R237" s="142">
        <v>26</v>
      </c>
    </row>
    <row r="238" spans="17:18">
      <c r="Q238" s="141" t="s">
        <v>74</v>
      </c>
      <c r="R238" s="142">
        <v>23</v>
      </c>
    </row>
    <row r="239" spans="17:18">
      <c r="Q239" s="141" t="s">
        <v>74</v>
      </c>
      <c r="R239" s="142">
        <v>31</v>
      </c>
    </row>
    <row r="240" spans="17:18">
      <c r="Q240" s="141" t="s">
        <v>74</v>
      </c>
      <c r="R240" s="142">
        <v>12</v>
      </c>
    </row>
    <row r="241" spans="17:18">
      <c r="Q241" s="141" t="s">
        <v>74</v>
      </c>
      <c r="R241" s="142">
        <v>7.5</v>
      </c>
    </row>
    <row r="242" spans="17:18">
      <c r="Q242" s="141" t="s">
        <v>74</v>
      </c>
      <c r="R242" s="142">
        <v>14</v>
      </c>
    </row>
    <row r="243" spans="17:18">
      <c r="Q243" s="141" t="s">
        <v>74</v>
      </c>
      <c r="R243" s="142">
        <v>9</v>
      </c>
    </row>
    <row r="244" spans="17:18">
      <c r="Q244" s="141" t="s">
        <v>74</v>
      </c>
      <c r="R244" s="142">
        <v>16.5</v>
      </c>
    </row>
    <row r="245" spans="17:18">
      <c r="Q245" s="141" t="s">
        <v>74</v>
      </c>
      <c r="R245" s="142">
        <v>6</v>
      </c>
    </row>
    <row r="246" spans="17:18">
      <c r="Q246" s="141" t="s">
        <v>74</v>
      </c>
      <c r="R246" s="142">
        <v>29</v>
      </c>
    </row>
    <row r="247" spans="17:18">
      <c r="Q247" s="141" t="s">
        <v>74</v>
      </c>
      <c r="R247" s="142">
        <v>6</v>
      </c>
    </row>
    <row r="248" spans="17:18">
      <c r="Q248" s="141" t="s">
        <v>74</v>
      </c>
      <c r="R248" s="142">
        <v>15.5</v>
      </c>
    </row>
    <row r="249" spans="17:18">
      <c r="Q249" s="141" t="s">
        <v>74</v>
      </c>
      <c r="R249" s="142">
        <v>31</v>
      </c>
    </row>
    <row r="250" spans="17:18">
      <c r="Q250" s="141" t="s">
        <v>74</v>
      </c>
      <c r="R250" s="142">
        <v>6</v>
      </c>
    </row>
    <row r="251" spans="17:18">
      <c r="Q251" s="141" t="s">
        <v>74</v>
      </c>
      <c r="R251" s="142">
        <v>2</v>
      </c>
    </row>
    <row r="252" spans="17:18">
      <c r="Q252" s="141" t="s">
        <v>74</v>
      </c>
      <c r="R252" s="142">
        <v>32.5</v>
      </c>
    </row>
    <row r="253" spans="17:18">
      <c r="Q253" s="141" t="s">
        <v>74</v>
      </c>
      <c r="R253" s="142">
        <v>21.5</v>
      </c>
    </row>
    <row r="254" spans="17:18">
      <c r="Q254" s="141" t="s">
        <v>74</v>
      </c>
      <c r="R254" s="142">
        <v>8.5</v>
      </c>
    </row>
    <row r="255" spans="17:18">
      <c r="Q255" s="141" t="s">
        <v>74</v>
      </c>
      <c r="R255" s="142">
        <v>29</v>
      </c>
    </row>
    <row r="256" spans="17:18">
      <c r="Q256" s="141" t="s">
        <v>74</v>
      </c>
      <c r="R256" s="142">
        <v>24</v>
      </c>
    </row>
    <row r="257" spans="17:18">
      <c r="Q257" s="141" t="s">
        <v>74</v>
      </c>
      <c r="R257" s="142">
        <v>2</v>
      </c>
    </row>
    <row r="258" spans="17:18">
      <c r="Q258" s="141" t="s">
        <v>74</v>
      </c>
      <c r="R258" s="142">
        <v>12</v>
      </c>
    </row>
    <row r="259" spans="17:18">
      <c r="Q259" s="141" t="s">
        <v>74</v>
      </c>
      <c r="R259" s="142">
        <v>23</v>
      </c>
    </row>
    <row r="260" spans="17:18">
      <c r="Q260" s="141" t="s">
        <v>74</v>
      </c>
      <c r="R260" s="142">
        <v>24</v>
      </c>
    </row>
    <row r="261" spans="17:18">
      <c r="Q261" s="141" t="s">
        <v>74</v>
      </c>
      <c r="R261" s="142">
        <v>3</v>
      </c>
    </row>
    <row r="262" spans="17:18">
      <c r="Q262" s="141" t="s">
        <v>74</v>
      </c>
      <c r="R262" s="142">
        <v>47.5</v>
      </c>
    </row>
    <row r="263" spans="17:18">
      <c r="Q263" s="141" t="s">
        <v>74</v>
      </c>
      <c r="R263" s="142">
        <v>28</v>
      </c>
    </row>
    <row r="264" spans="17:18">
      <c r="Q264" s="141" t="s">
        <v>74</v>
      </c>
      <c r="R264" s="142">
        <v>20</v>
      </c>
    </row>
    <row r="265" spans="17:18">
      <c r="Q265" s="141" t="s">
        <v>74</v>
      </c>
      <c r="R265" s="142">
        <v>20</v>
      </c>
    </row>
    <row r="266" spans="17:18">
      <c r="Q266" s="141" t="s">
        <v>74</v>
      </c>
      <c r="R266" s="142">
        <v>12.5</v>
      </c>
    </row>
    <row r="267" spans="17:18">
      <c r="Q267" s="141" t="s">
        <v>74</v>
      </c>
      <c r="R267" s="142">
        <v>20</v>
      </c>
    </row>
    <row r="268" spans="17:18">
      <c r="Q268" s="141" t="s">
        <v>74</v>
      </c>
      <c r="R268" s="142">
        <v>24.5</v>
      </c>
    </row>
    <row r="269" spans="17:18">
      <c r="Q269" s="141" t="s">
        <v>74</v>
      </c>
      <c r="R269" s="142">
        <v>13</v>
      </c>
    </row>
    <row r="270" spans="17:18">
      <c r="Q270" s="141" t="s">
        <v>74</v>
      </c>
      <c r="R270" s="142">
        <v>13.5</v>
      </c>
    </row>
    <row r="271" spans="17:18">
      <c r="Q271" s="141" t="s">
        <v>75</v>
      </c>
      <c r="R271" s="142">
        <v>32</v>
      </c>
    </row>
    <row r="272" spans="17:18">
      <c r="Q272" s="141" t="s">
        <v>75</v>
      </c>
      <c r="R272" s="142">
        <v>8</v>
      </c>
    </row>
    <row r="273" spans="17:18">
      <c r="Q273" s="141" t="s">
        <v>75</v>
      </c>
      <c r="R273" s="142">
        <v>18.5</v>
      </c>
    </row>
    <row r="274" spans="17:18">
      <c r="Q274" s="141" t="s">
        <v>75</v>
      </c>
      <c r="R274" s="142">
        <v>50</v>
      </c>
    </row>
    <row r="275" spans="17:18">
      <c r="Q275" s="141" t="s">
        <v>75</v>
      </c>
      <c r="R275" s="142">
        <v>9</v>
      </c>
    </row>
    <row r="276" spans="17:18">
      <c r="Q276" s="141" t="s">
        <v>75</v>
      </c>
      <c r="R276" s="142">
        <v>29</v>
      </c>
    </row>
    <row r="277" spans="17:18">
      <c r="Q277" s="141" t="s">
        <v>75</v>
      </c>
      <c r="R277" s="142">
        <v>3</v>
      </c>
    </row>
    <row r="278" spans="17:18">
      <c r="Q278" s="141" t="s">
        <v>75</v>
      </c>
      <c r="R278" s="142">
        <v>9</v>
      </c>
    </row>
    <row r="279" spans="17:18">
      <c r="Q279" s="141" t="s">
        <v>75</v>
      </c>
      <c r="R279" s="142">
        <v>20</v>
      </c>
    </row>
    <row r="280" spans="17:18">
      <c r="Q280" s="141" t="s">
        <v>75</v>
      </c>
      <c r="R280" s="142">
        <v>62</v>
      </c>
    </row>
    <row r="281" spans="17:18">
      <c r="Q281" s="141" t="s">
        <v>75</v>
      </c>
      <c r="R281" s="142">
        <v>26.5</v>
      </c>
    </row>
    <row r="282" spans="17:18">
      <c r="Q282" s="141" t="s">
        <v>75</v>
      </c>
      <c r="R282" s="142">
        <v>51.5</v>
      </c>
    </row>
    <row r="283" spans="17:18">
      <c r="Q283" s="141" t="s">
        <v>75</v>
      </c>
      <c r="R283" s="142">
        <v>23</v>
      </c>
    </row>
    <row r="284" spans="17:18">
      <c r="Q284" s="141" t="s">
        <v>75</v>
      </c>
      <c r="R284" s="142">
        <v>12</v>
      </c>
    </row>
    <row r="285" spans="17:18">
      <c r="Q285" s="141" t="s">
        <v>75</v>
      </c>
      <c r="R285" s="142">
        <v>3</v>
      </c>
    </row>
    <row r="286" spans="17:18">
      <c r="Q286" s="141" t="s">
        <v>75</v>
      </c>
      <c r="R286" s="142">
        <v>80.5</v>
      </c>
    </row>
    <row r="287" spans="17:18">
      <c r="Q287" s="141" t="s">
        <v>75</v>
      </c>
      <c r="R287" s="142">
        <v>15</v>
      </c>
    </row>
    <row r="288" spans="17:18">
      <c r="Q288" s="141" t="s">
        <v>75</v>
      </c>
      <c r="R288" s="142">
        <v>5</v>
      </c>
    </row>
    <row r="289" spans="17:18">
      <c r="Q289" s="141" t="s">
        <v>75</v>
      </c>
      <c r="R289" s="142">
        <v>37.5</v>
      </c>
    </row>
    <row r="290" spans="17:18">
      <c r="Q290" s="141" t="s">
        <v>75</v>
      </c>
      <c r="R290" s="142">
        <v>6</v>
      </c>
    </row>
    <row r="291" spans="17:18">
      <c r="Q291" s="141" t="s">
        <v>75</v>
      </c>
      <c r="R291" s="142">
        <v>3</v>
      </c>
    </row>
    <row r="292" spans="17:18">
      <c r="Q292" s="141" t="s">
        <v>75</v>
      </c>
      <c r="R292" s="142">
        <v>2.5</v>
      </c>
    </row>
    <row r="293" spans="17:18">
      <c r="Q293" s="141" t="s">
        <v>75</v>
      </c>
      <c r="R293" s="142">
        <v>55</v>
      </c>
    </row>
    <row r="294" spans="17:18">
      <c r="Q294" s="141" t="s">
        <v>75</v>
      </c>
      <c r="R294" s="142">
        <v>76.5</v>
      </c>
    </row>
    <row r="295" spans="17:18">
      <c r="Q295" s="141" t="s">
        <v>75</v>
      </c>
      <c r="R295" s="142">
        <v>35.5</v>
      </c>
    </row>
    <row r="296" spans="17:18">
      <c r="Q296" s="141" t="s">
        <v>75</v>
      </c>
      <c r="R296" s="142">
        <v>30.5</v>
      </c>
    </row>
    <row r="297" spans="17:18">
      <c r="Q297" s="141" t="s">
        <v>75</v>
      </c>
      <c r="R297" s="142">
        <v>6</v>
      </c>
    </row>
    <row r="298" spans="17:18">
      <c r="Q298" s="141" t="s">
        <v>75</v>
      </c>
      <c r="R298" s="142">
        <v>41</v>
      </c>
    </row>
    <row r="299" spans="17:18">
      <c r="Q299" s="141" t="s">
        <v>75</v>
      </c>
      <c r="R299" s="142">
        <v>7.5</v>
      </c>
    </row>
    <row r="300" spans="17:18">
      <c r="Q300" s="141" t="s">
        <v>75</v>
      </c>
      <c r="R300" s="142">
        <v>12</v>
      </c>
    </row>
    <row r="301" spans="17:18">
      <c r="Q301" s="141" t="s">
        <v>75</v>
      </c>
      <c r="R301" s="142">
        <v>18.5</v>
      </c>
    </row>
    <row r="302" spans="17:18">
      <c r="Q302" s="141" t="s">
        <v>75</v>
      </c>
      <c r="R302" s="142">
        <v>1.5</v>
      </c>
    </row>
    <row r="303" spans="17:18">
      <c r="Q303" s="141" t="s">
        <v>75</v>
      </c>
      <c r="R303" s="142">
        <v>13.5</v>
      </c>
    </row>
    <row r="304" spans="17:18">
      <c r="Q304" s="141" t="s">
        <v>75</v>
      </c>
      <c r="R304" s="142">
        <v>23</v>
      </c>
    </row>
    <row r="305" spans="17:18">
      <c r="Q305" s="141" t="s">
        <v>75</v>
      </c>
      <c r="R305" s="142">
        <v>4.5</v>
      </c>
    </row>
    <row r="306" spans="17:18">
      <c r="Q306" s="141" t="s">
        <v>75</v>
      </c>
      <c r="R306" s="142">
        <v>6.5</v>
      </c>
    </row>
    <row r="307" spans="17:18">
      <c r="Q307" s="141" t="s">
        <v>75</v>
      </c>
      <c r="R307" s="142">
        <v>5</v>
      </c>
    </row>
    <row r="308" spans="17:18">
      <c r="Q308" s="141" t="s">
        <v>75</v>
      </c>
      <c r="R308" s="142">
        <v>10.5</v>
      </c>
    </row>
    <row r="309" spans="17:18">
      <c r="Q309" s="141" t="s">
        <v>75</v>
      </c>
      <c r="R309" s="142">
        <v>6</v>
      </c>
    </row>
    <row r="310" spans="17:18">
      <c r="Q310" s="141" t="s">
        <v>75</v>
      </c>
      <c r="R310" s="142">
        <v>12.5</v>
      </c>
    </row>
    <row r="311" spans="17:18">
      <c r="Q311" s="141" t="s">
        <v>75</v>
      </c>
      <c r="R311" s="142">
        <v>10</v>
      </c>
    </row>
    <row r="312" spans="17:18">
      <c r="Q312" s="141" t="s">
        <v>75</v>
      </c>
      <c r="R312" s="142">
        <v>44.5</v>
      </c>
    </row>
    <row r="313" spans="17:18">
      <c r="Q313" s="141" t="s">
        <v>75</v>
      </c>
      <c r="R313" s="142">
        <v>8</v>
      </c>
    </row>
    <row r="314" spans="17:18">
      <c r="Q314" s="141" t="s">
        <v>75</v>
      </c>
      <c r="R314" s="142">
        <v>23</v>
      </c>
    </row>
    <row r="315" spans="17:18">
      <c r="Q315" s="141" t="s">
        <v>75</v>
      </c>
      <c r="R315" s="142">
        <v>26</v>
      </c>
    </row>
    <row r="316" spans="17:18">
      <c r="Q316" s="141" t="s">
        <v>75</v>
      </c>
      <c r="R316" s="142">
        <v>31.5</v>
      </c>
    </row>
    <row r="317" spans="17:18">
      <c r="Q317" s="141" t="s">
        <v>75</v>
      </c>
      <c r="R317" s="142">
        <v>20</v>
      </c>
    </row>
    <row r="318" spans="17:18">
      <c r="Q318" s="141" t="s">
        <v>75</v>
      </c>
      <c r="R318" s="142">
        <v>5.5</v>
      </c>
    </row>
    <row r="319" spans="17:18">
      <c r="Q319" s="141" t="s">
        <v>75</v>
      </c>
      <c r="R319" s="142">
        <v>20</v>
      </c>
    </row>
    <row r="320" spans="17:18">
      <c r="Q320" s="141" t="s">
        <v>75</v>
      </c>
      <c r="R320" s="142">
        <v>51</v>
      </c>
    </row>
    <row r="321" spans="17:18">
      <c r="Q321" s="141" t="s">
        <v>75</v>
      </c>
      <c r="R321" s="142">
        <v>26</v>
      </c>
    </row>
    <row r="322" spans="17:18">
      <c r="Q322" s="141" t="s">
        <v>75</v>
      </c>
      <c r="R322" s="142">
        <v>6</v>
      </c>
    </row>
    <row r="323" spans="17:18">
      <c r="Q323" s="141" t="s">
        <v>75</v>
      </c>
      <c r="R323" s="142">
        <v>24.5</v>
      </c>
    </row>
    <row r="324" spans="17:18">
      <c r="Q324" s="141" t="s">
        <v>75</v>
      </c>
      <c r="R324" s="142">
        <v>15</v>
      </c>
    </row>
    <row r="325" spans="17:18">
      <c r="Q325" s="141" t="s">
        <v>75</v>
      </c>
      <c r="R325" s="142">
        <v>16</v>
      </c>
    </row>
    <row r="326" spans="17:18">
      <c r="Q326" s="141" t="s">
        <v>75</v>
      </c>
      <c r="R326" s="142">
        <v>1.5</v>
      </c>
    </row>
    <row r="327" spans="17:18">
      <c r="Q327" s="141" t="s">
        <v>75</v>
      </c>
      <c r="R327" s="142">
        <v>21.5</v>
      </c>
    </row>
    <row r="328" spans="17:18">
      <c r="Q328" s="141" t="s">
        <v>75</v>
      </c>
      <c r="R328" s="142">
        <v>23</v>
      </c>
    </row>
    <row r="329" spans="17:18">
      <c r="Q329" s="141" t="s">
        <v>75</v>
      </c>
      <c r="R329" s="142">
        <v>29</v>
      </c>
    </row>
    <row r="330" spans="17:18">
      <c r="Q330" s="141" t="s">
        <v>75</v>
      </c>
      <c r="R330" s="142">
        <v>23</v>
      </c>
    </row>
    <row r="331" spans="17:18">
      <c r="Q331" s="141" t="s">
        <v>75</v>
      </c>
      <c r="R331" s="142">
        <v>35</v>
      </c>
    </row>
    <row r="332" spans="17:18">
      <c r="Q332" s="141" t="s">
        <v>75</v>
      </c>
      <c r="R332" s="142">
        <v>71.5</v>
      </c>
    </row>
    <row r="333" spans="17:18">
      <c r="Q333" s="141" t="s">
        <v>75</v>
      </c>
      <c r="R333" s="142">
        <v>51</v>
      </c>
    </row>
    <row r="334" spans="17:18">
      <c r="Q334" s="141" t="s">
        <v>75</v>
      </c>
      <c r="R334" s="142">
        <v>23</v>
      </c>
    </row>
    <row r="335" spans="17:18">
      <c r="Q335" s="141" t="s">
        <v>75</v>
      </c>
      <c r="R335" s="142">
        <v>17</v>
      </c>
    </row>
    <row r="336" spans="17:18">
      <c r="Q336" s="141" t="s">
        <v>75</v>
      </c>
      <c r="R336" s="142">
        <v>3.5</v>
      </c>
    </row>
    <row r="337" spans="17:18">
      <c r="Q337" s="141" t="s">
        <v>75</v>
      </c>
      <c r="R337" s="142">
        <v>18</v>
      </c>
    </row>
    <row r="338" spans="17:18">
      <c r="Q338" s="141" t="s">
        <v>75</v>
      </c>
      <c r="R338" s="142">
        <v>15</v>
      </c>
    </row>
    <row r="339" spans="17:18">
      <c r="Q339" s="141" t="s">
        <v>75</v>
      </c>
      <c r="R339" s="142">
        <v>10</v>
      </c>
    </row>
    <row r="340" spans="17:18">
      <c r="Q340" s="141" t="s">
        <v>75</v>
      </c>
      <c r="R340" s="142">
        <v>10.5</v>
      </c>
    </row>
    <row r="341" spans="17:18">
      <c r="Q341" s="141" t="s">
        <v>75</v>
      </c>
      <c r="R341" s="142">
        <v>16</v>
      </c>
    </row>
    <row r="342" spans="17:18">
      <c r="Q342" s="141" t="s">
        <v>75</v>
      </c>
      <c r="R342" s="142">
        <v>12</v>
      </c>
    </row>
    <row r="343" spans="17:18">
      <c r="Q343" s="141" t="s">
        <v>75</v>
      </c>
      <c r="R343" s="142">
        <v>2</v>
      </c>
    </row>
    <row r="344" spans="17:18">
      <c r="Q344" s="141" t="s">
        <v>75</v>
      </c>
      <c r="R344" s="142">
        <v>23.5</v>
      </c>
    </row>
    <row r="345" spans="17:18">
      <c r="Q345" s="141" t="s">
        <v>75</v>
      </c>
      <c r="R345" s="142">
        <v>20</v>
      </c>
    </row>
    <row r="346" spans="17:18">
      <c r="Q346" s="141" t="s">
        <v>75</v>
      </c>
      <c r="R346" s="142">
        <v>32.5</v>
      </c>
    </row>
    <row r="347" spans="17:18">
      <c r="Q347" s="141" t="s">
        <v>75</v>
      </c>
      <c r="R347" s="142">
        <v>30</v>
      </c>
    </row>
    <row r="348" spans="17:18">
      <c r="Q348" s="141" t="s">
        <v>75</v>
      </c>
      <c r="R348" s="142">
        <v>24</v>
      </c>
    </row>
    <row r="349" spans="17:18">
      <c r="Q349" s="141" t="s">
        <v>75</v>
      </c>
      <c r="R349" s="142">
        <v>105.5</v>
      </c>
    </row>
    <row r="350" spans="17:18">
      <c r="Q350" s="141" t="s">
        <v>75</v>
      </c>
      <c r="R350" s="142">
        <v>6</v>
      </c>
    </row>
    <row r="351" spans="17:18">
      <c r="Q351" s="141" t="s">
        <v>75</v>
      </c>
      <c r="R351" s="142">
        <v>19.5</v>
      </c>
    </row>
    <row r="352" spans="17:18">
      <c r="Q352" s="141" t="s">
        <v>75</v>
      </c>
      <c r="R352" s="142">
        <v>8.5</v>
      </c>
    </row>
    <row r="353" spans="17:18">
      <c r="Q353" s="141" t="s">
        <v>75</v>
      </c>
      <c r="R353" s="142">
        <v>26.5</v>
      </c>
    </row>
    <row r="354" spans="17:18">
      <c r="Q354" s="141" t="s">
        <v>75</v>
      </c>
      <c r="R354" s="142">
        <v>28</v>
      </c>
    </row>
    <row r="355" spans="17:18">
      <c r="Q355" s="141" t="s">
        <v>75</v>
      </c>
      <c r="R355" s="142">
        <v>9</v>
      </c>
    </row>
    <row r="356" spans="17:18">
      <c r="Q356" s="141" t="s">
        <v>75</v>
      </c>
      <c r="R356" s="142">
        <v>11</v>
      </c>
    </row>
    <row r="357" spans="17:18">
      <c r="Q357" s="141" t="s">
        <v>75</v>
      </c>
      <c r="R357" s="142">
        <v>60</v>
      </c>
    </row>
    <row r="358" spans="17:18">
      <c r="Q358" s="141" t="s">
        <v>75</v>
      </c>
      <c r="R358" s="142">
        <v>10</v>
      </c>
    </row>
    <row r="359" spans="17:18">
      <c r="Q359" s="141" t="s">
        <v>75</v>
      </c>
      <c r="R359" s="142">
        <v>1.5</v>
      </c>
    </row>
    <row r="360" spans="17:18">
      <c r="Q360" s="141" t="s">
        <v>75</v>
      </c>
      <c r="R360" s="142">
        <v>24.5</v>
      </c>
    </row>
    <row r="361" spans="17:18">
      <c r="Q361" s="141" t="s">
        <v>75</v>
      </c>
      <c r="R361" s="142">
        <v>20</v>
      </c>
    </row>
    <row r="362" spans="17:18">
      <c r="Q362" s="141" t="s">
        <v>75</v>
      </c>
      <c r="R362" s="142">
        <v>3</v>
      </c>
    </row>
    <row r="363" spans="17:18">
      <c r="Q363" s="141" t="s">
        <v>75</v>
      </c>
      <c r="R363" s="142">
        <v>9.5</v>
      </c>
    </row>
    <row r="364" spans="17:18">
      <c r="Q364" s="141" t="s">
        <v>75</v>
      </c>
      <c r="R364" s="142">
        <v>15</v>
      </c>
    </row>
    <row r="365" spans="17:18">
      <c r="Q365" s="141" t="s">
        <v>75</v>
      </c>
      <c r="R365" s="142">
        <v>9.5</v>
      </c>
    </row>
    <row r="366" spans="17:18">
      <c r="Q366" s="141" t="s">
        <v>75</v>
      </c>
      <c r="R366" s="142">
        <v>9.5</v>
      </c>
    </row>
    <row r="367" spans="17:18">
      <c r="Q367" s="141" t="s">
        <v>75</v>
      </c>
      <c r="R367" s="142">
        <v>38</v>
      </c>
    </row>
    <row r="368" spans="17:18">
      <c r="Q368" s="141" t="s">
        <v>75</v>
      </c>
      <c r="R368" s="142">
        <v>9</v>
      </c>
    </row>
    <row r="369" spans="17:18">
      <c r="Q369" s="141" t="s">
        <v>75</v>
      </c>
      <c r="R369" s="142">
        <v>9</v>
      </c>
    </row>
    <row r="370" spans="17:18">
      <c r="Q370" s="141" t="s">
        <v>75</v>
      </c>
      <c r="R370" s="142">
        <v>27</v>
      </c>
    </row>
    <row r="371" spans="17:18">
      <c r="Q371" s="141" t="s">
        <v>76</v>
      </c>
      <c r="R371" s="142">
        <v>50</v>
      </c>
    </row>
    <row r="372" spans="17:18">
      <c r="Q372" s="141" t="s">
        <v>76</v>
      </c>
      <c r="R372" s="142">
        <v>54</v>
      </c>
    </row>
    <row r="373" spans="17:18">
      <c r="Q373" s="141" t="s">
        <v>76</v>
      </c>
      <c r="R373" s="142">
        <v>86</v>
      </c>
    </row>
    <row r="374" spans="17:18">
      <c r="Q374" s="141" t="s">
        <v>76</v>
      </c>
      <c r="R374" s="142">
        <v>23</v>
      </c>
    </row>
    <row r="375" spans="17:18">
      <c r="Q375" s="141" t="s">
        <v>76</v>
      </c>
      <c r="R375" s="142">
        <v>12</v>
      </c>
    </row>
    <row r="376" spans="17:18">
      <c r="Q376" s="141" t="s">
        <v>76</v>
      </c>
      <c r="R376" s="142">
        <v>9.5</v>
      </c>
    </row>
    <row r="377" spans="17:18">
      <c r="Q377" s="141" t="s">
        <v>76</v>
      </c>
      <c r="R377" s="142">
        <v>3</v>
      </c>
    </row>
    <row r="378" spans="17:18">
      <c r="Q378" s="141" t="s">
        <v>76</v>
      </c>
      <c r="R378" s="142">
        <v>15</v>
      </c>
    </row>
    <row r="379" spans="17:18">
      <c r="Q379" s="141" t="s">
        <v>76</v>
      </c>
      <c r="R379" s="142">
        <v>28</v>
      </c>
    </row>
    <row r="380" spans="17:18">
      <c r="Q380" s="141" t="s">
        <v>76</v>
      </c>
      <c r="R380" s="142">
        <v>36.5</v>
      </c>
    </row>
    <row r="381" spans="17:18">
      <c r="Q381" s="141" t="s">
        <v>76</v>
      </c>
      <c r="R381" s="142">
        <v>1.5</v>
      </c>
    </row>
    <row r="382" spans="17:18">
      <c r="Q382" s="141" t="s">
        <v>76</v>
      </c>
      <c r="R382" s="142">
        <v>11</v>
      </c>
    </row>
    <row r="383" spans="17:18">
      <c r="Q383" s="141" t="s">
        <v>76</v>
      </c>
      <c r="R383" s="142">
        <v>22</v>
      </c>
    </row>
    <row r="384" spans="17:18">
      <c r="Q384" s="141" t="s">
        <v>76</v>
      </c>
      <c r="R384" s="142">
        <v>25.5</v>
      </c>
    </row>
    <row r="385" spans="17:18">
      <c r="Q385" s="141" t="s">
        <v>76</v>
      </c>
      <c r="R385" s="142">
        <v>23</v>
      </c>
    </row>
    <row r="386" spans="17:18">
      <c r="Q386" s="141" t="s">
        <v>76</v>
      </c>
      <c r="R386" s="142">
        <v>3.5</v>
      </c>
    </row>
    <row r="387" spans="17:18">
      <c r="Q387" s="141" t="s">
        <v>76</v>
      </c>
      <c r="R387" s="142">
        <v>23</v>
      </c>
    </row>
    <row r="388" spans="17:18">
      <c r="Q388" s="141" t="s">
        <v>76</v>
      </c>
      <c r="R388" s="142">
        <v>24.5</v>
      </c>
    </row>
    <row r="389" spans="17:18">
      <c r="Q389" s="141" t="s">
        <v>76</v>
      </c>
      <c r="R389" s="142">
        <v>46</v>
      </c>
    </row>
    <row r="390" spans="17:18">
      <c r="Q390" s="141" t="s">
        <v>76</v>
      </c>
      <c r="R390" s="142">
        <v>13.5</v>
      </c>
    </row>
    <row r="391" spans="17:18">
      <c r="Q391" s="141" t="s">
        <v>76</v>
      </c>
      <c r="R391" s="142">
        <v>40.5</v>
      </c>
    </row>
    <row r="392" spans="17:18">
      <c r="Q392" s="141" t="s">
        <v>76</v>
      </c>
      <c r="R392" s="142">
        <v>134</v>
      </c>
    </row>
    <row r="393" spans="17:18">
      <c r="Q393" s="141" t="s">
        <v>76</v>
      </c>
      <c r="R393" s="142">
        <v>20</v>
      </c>
    </row>
    <row r="394" spans="17:18">
      <c r="Q394" s="141" t="s">
        <v>76</v>
      </c>
      <c r="R394" s="142">
        <v>27</v>
      </c>
    </row>
    <row r="395" spans="17:18">
      <c r="Q395" s="141" t="s">
        <v>76</v>
      </c>
      <c r="R395" s="142">
        <v>45</v>
      </c>
    </row>
    <row r="396" spans="17:18">
      <c r="Q396" s="141" t="s">
        <v>76</v>
      </c>
      <c r="R396" s="142">
        <v>20</v>
      </c>
    </row>
    <row r="397" spans="17:18">
      <c r="Q397" s="141" t="s">
        <v>76</v>
      </c>
      <c r="R397" s="142">
        <v>2.5</v>
      </c>
    </row>
    <row r="398" spans="17:18">
      <c r="Q398" s="141" t="s">
        <v>76</v>
      </c>
      <c r="R398" s="142">
        <v>48</v>
      </c>
    </row>
    <row r="399" spans="17:18">
      <c r="Q399" s="141" t="s">
        <v>76</v>
      </c>
      <c r="R399" s="142">
        <v>45</v>
      </c>
    </row>
    <row r="400" spans="17:18">
      <c r="Q400" s="141" t="s">
        <v>76</v>
      </c>
      <c r="R400" s="142">
        <v>10.5</v>
      </c>
    </row>
    <row r="401" spans="17:18">
      <c r="Q401" s="141" t="s">
        <v>76</v>
      </c>
      <c r="R401" s="142">
        <v>4.5</v>
      </c>
    </row>
    <row r="402" spans="17:18">
      <c r="Q402" s="141" t="s">
        <v>76</v>
      </c>
      <c r="R402" s="142">
        <v>3</v>
      </c>
    </row>
    <row r="403" spans="17:18">
      <c r="Q403" s="141" t="s">
        <v>76</v>
      </c>
      <c r="R403" s="142">
        <v>13</v>
      </c>
    </row>
    <row r="404" spans="17:18">
      <c r="Q404" s="141" t="s">
        <v>76</v>
      </c>
      <c r="R404" s="142">
        <v>25</v>
      </c>
    </row>
    <row r="405" spans="17:18">
      <c r="Q405" s="141" t="s">
        <v>76</v>
      </c>
      <c r="R405" s="142">
        <v>18</v>
      </c>
    </row>
    <row r="406" spans="17:18">
      <c r="Q406" s="141" t="s">
        <v>76</v>
      </c>
      <c r="R406" s="142">
        <v>26</v>
      </c>
    </row>
    <row r="407" spans="17:18">
      <c r="Q407" s="141" t="s">
        <v>76</v>
      </c>
      <c r="R407" s="142">
        <v>26</v>
      </c>
    </row>
    <row r="408" spans="17:18">
      <c r="Q408" s="141" t="s">
        <v>76</v>
      </c>
      <c r="R408" s="142">
        <v>19</v>
      </c>
    </row>
    <row r="409" spans="17:18">
      <c r="Q409" s="141" t="s">
        <v>76</v>
      </c>
      <c r="R409" s="142">
        <v>27</v>
      </c>
    </row>
    <row r="410" spans="17:18">
      <c r="Q410" s="141" t="s">
        <v>76</v>
      </c>
      <c r="R410" s="142">
        <v>21</v>
      </c>
    </row>
    <row r="411" spans="17:18">
      <c r="Q411" s="141" t="s">
        <v>76</v>
      </c>
      <c r="R411" s="142">
        <v>4.5</v>
      </c>
    </row>
    <row r="412" spans="17:18">
      <c r="Q412" s="141" t="s">
        <v>76</v>
      </c>
      <c r="R412" s="142">
        <v>30.5</v>
      </c>
    </row>
    <row r="413" spans="17:18">
      <c r="Q413" s="141" t="s">
        <v>76</v>
      </c>
      <c r="R413" s="142">
        <v>6</v>
      </c>
    </row>
    <row r="414" spans="17:18">
      <c r="Q414" s="141" t="s">
        <v>76</v>
      </c>
      <c r="R414" s="142">
        <v>15.5</v>
      </c>
    </row>
    <row r="415" spans="17:18">
      <c r="Q415" s="141" t="s">
        <v>76</v>
      </c>
      <c r="R415" s="142">
        <v>58</v>
      </c>
    </row>
    <row r="416" spans="17:18">
      <c r="Q416" s="141" t="s">
        <v>76</v>
      </c>
      <c r="R416" s="142">
        <v>3.5</v>
      </c>
    </row>
    <row r="417" spans="17:18">
      <c r="Q417" s="141" t="s">
        <v>76</v>
      </c>
      <c r="R417" s="142">
        <v>32</v>
      </c>
    </row>
    <row r="418" spans="17:18">
      <c r="Q418" s="141" t="s">
        <v>76</v>
      </c>
      <c r="R418" s="142">
        <v>40</v>
      </c>
    </row>
    <row r="419" spans="17:18">
      <c r="Q419" s="141" t="s">
        <v>76</v>
      </c>
      <c r="R419" s="142">
        <v>28</v>
      </c>
    </row>
    <row r="420" spans="17:18">
      <c r="Q420" s="141" t="s">
        <v>76</v>
      </c>
      <c r="R420" s="142">
        <v>62.5</v>
      </c>
    </row>
    <row r="421" spans="17:18">
      <c r="Q421" s="141" t="s">
        <v>76</v>
      </c>
      <c r="R421" s="142">
        <v>9.5</v>
      </c>
    </row>
    <row r="422" spans="17:18">
      <c r="Q422" s="141" t="s">
        <v>76</v>
      </c>
      <c r="R422" s="142">
        <v>37</v>
      </c>
    </row>
    <row r="423" spans="17:18">
      <c r="Q423" s="141" t="s">
        <v>76</v>
      </c>
      <c r="R423" s="142">
        <v>16.5</v>
      </c>
    </row>
    <row r="424" spans="17:18">
      <c r="Q424" s="141" t="s">
        <v>76</v>
      </c>
      <c r="R424" s="142">
        <v>9</v>
      </c>
    </row>
    <row r="425" spans="17:18">
      <c r="Q425" s="141" t="s">
        <v>76</v>
      </c>
      <c r="R425" s="142">
        <v>6</v>
      </c>
    </row>
    <row r="426" spans="17:18">
      <c r="Q426" s="141" t="s">
        <v>76</v>
      </c>
      <c r="R426" s="142">
        <v>10.5</v>
      </c>
    </row>
    <row r="427" spans="17:18">
      <c r="Q427" s="141" t="s">
        <v>76</v>
      </c>
      <c r="R427" s="142">
        <v>12</v>
      </c>
    </row>
    <row r="428" spans="17:18">
      <c r="Q428" s="141" t="s">
        <v>76</v>
      </c>
      <c r="R428" s="142">
        <v>48</v>
      </c>
    </row>
    <row r="429" spans="17:18">
      <c r="Q429" s="141" t="s">
        <v>76</v>
      </c>
      <c r="R429" s="142">
        <v>6</v>
      </c>
    </row>
    <row r="430" spans="17:18">
      <c r="Q430" s="141" t="s">
        <v>76</v>
      </c>
      <c r="R430" s="142">
        <v>55</v>
      </c>
    </row>
    <row r="431" spans="17:18">
      <c r="Q431" s="141" t="s">
        <v>76</v>
      </c>
      <c r="R431" s="142">
        <v>15</v>
      </c>
    </row>
    <row r="432" spans="17:18">
      <c r="Q432" s="141" t="s">
        <v>76</v>
      </c>
      <c r="R432" s="142">
        <v>45</v>
      </c>
    </row>
    <row r="433" spans="17:18">
      <c r="Q433" s="141" t="s">
        <v>76</v>
      </c>
      <c r="R433" s="142">
        <v>23.5</v>
      </c>
    </row>
    <row r="434" spans="17:18">
      <c r="Q434" s="141" t="s">
        <v>76</v>
      </c>
      <c r="R434" s="142">
        <v>32</v>
      </c>
    </row>
    <row r="435" spans="17:18">
      <c r="Q435" s="141" t="s">
        <v>76</v>
      </c>
      <c r="R435" s="142">
        <v>39</v>
      </c>
    </row>
    <row r="436" spans="17:18">
      <c r="Q436" s="141" t="s">
        <v>76</v>
      </c>
      <c r="R436" s="142">
        <v>20</v>
      </c>
    </row>
    <row r="437" spans="17:18">
      <c r="Q437" s="141" t="s">
        <v>76</v>
      </c>
      <c r="R437" s="142">
        <v>9</v>
      </c>
    </row>
    <row r="438" spans="17:18">
      <c r="Q438" s="141" t="s">
        <v>76</v>
      </c>
      <c r="R438" s="142">
        <v>25</v>
      </c>
    </row>
    <row r="439" spans="17:18">
      <c r="Q439" s="141" t="s">
        <v>76</v>
      </c>
      <c r="R439" s="142">
        <v>5</v>
      </c>
    </row>
    <row r="440" spans="17:18">
      <c r="Q440" s="141" t="s">
        <v>76</v>
      </c>
      <c r="R440" s="142">
        <v>45</v>
      </c>
    </row>
    <row r="441" spans="17:18">
      <c r="Q441" s="141" t="s">
        <v>76</v>
      </c>
      <c r="R441" s="142">
        <v>12.5</v>
      </c>
    </row>
    <row r="442" spans="17:18">
      <c r="Q442" s="141" t="s">
        <v>76</v>
      </c>
      <c r="R442" s="142">
        <v>45</v>
      </c>
    </row>
    <row r="443" spans="17:18">
      <c r="Q443" s="141" t="s">
        <v>76</v>
      </c>
      <c r="R443" s="142">
        <v>17</v>
      </c>
    </row>
    <row r="444" spans="17:18">
      <c r="Q444" s="141" t="s">
        <v>76</v>
      </c>
      <c r="R444" s="142">
        <v>23.5</v>
      </c>
    </row>
    <row r="445" spans="17:18">
      <c r="Q445" s="141" t="s">
        <v>76</v>
      </c>
      <c r="R445" s="142">
        <v>10.5</v>
      </c>
    </row>
    <row r="446" spans="17:18">
      <c r="Q446" s="141" t="s">
        <v>76</v>
      </c>
      <c r="R446" s="142">
        <v>3</v>
      </c>
    </row>
    <row r="447" spans="17:18">
      <c r="Q447" s="141" t="s">
        <v>76</v>
      </c>
      <c r="R447" s="142">
        <v>3</v>
      </c>
    </row>
    <row r="448" spans="17:18">
      <c r="Q448" s="141" t="s">
        <v>76</v>
      </c>
      <c r="R448" s="142">
        <v>40</v>
      </c>
    </row>
    <row r="449" spans="17:18">
      <c r="Q449" s="141" t="s">
        <v>76</v>
      </c>
      <c r="R449" s="142">
        <v>33.5</v>
      </c>
    </row>
    <row r="450" spans="17:18">
      <c r="Q450" s="141" t="s">
        <v>76</v>
      </c>
      <c r="R450" s="142">
        <v>1.5</v>
      </c>
    </row>
    <row r="451" spans="17:18">
      <c r="Q451" s="141" t="s">
        <v>76</v>
      </c>
      <c r="R451" s="142">
        <v>7.5</v>
      </c>
    </row>
    <row r="452" spans="17:18">
      <c r="Q452" s="141" t="s">
        <v>76</v>
      </c>
      <c r="R452" s="142">
        <v>12</v>
      </c>
    </row>
    <row r="453" spans="17:18">
      <c r="Q453" s="141" t="s">
        <v>76</v>
      </c>
      <c r="R453" s="142">
        <v>29</v>
      </c>
    </row>
    <row r="454" spans="17:18">
      <c r="Q454" s="141" t="s">
        <v>76</v>
      </c>
      <c r="R454" s="142">
        <v>35</v>
      </c>
    </row>
    <row r="455" spans="17:18">
      <c r="Q455" s="141" t="s">
        <v>76</v>
      </c>
      <c r="R455" s="142">
        <v>38</v>
      </c>
    </row>
    <row r="456" spans="17:18">
      <c r="Q456" s="141" t="s">
        <v>76</v>
      </c>
      <c r="R456" s="142">
        <v>24</v>
      </c>
    </row>
    <row r="457" spans="17:18">
      <c r="Q457" s="141" t="s">
        <v>76</v>
      </c>
      <c r="R457" s="142">
        <v>20</v>
      </c>
    </row>
    <row r="458" spans="17:18">
      <c r="Q458" s="141" t="s">
        <v>76</v>
      </c>
      <c r="R458" s="142">
        <v>23.5</v>
      </c>
    </row>
    <row r="459" spans="17:18">
      <c r="Q459" s="141" t="s">
        <v>76</v>
      </c>
      <c r="R459" s="142">
        <v>24.5</v>
      </c>
    </row>
    <row r="460" spans="17:18">
      <c r="Q460" s="141" t="s">
        <v>76</v>
      </c>
      <c r="R460" s="142">
        <v>2</v>
      </c>
    </row>
    <row r="461" spans="17:18">
      <c r="Q461" s="141" t="s">
        <v>76</v>
      </c>
      <c r="R461" s="142">
        <v>12.5</v>
      </c>
    </row>
    <row r="462" spans="17:18">
      <c r="Q462" s="141" t="s">
        <v>76</v>
      </c>
      <c r="R462" s="142">
        <v>20</v>
      </c>
    </row>
    <row r="463" spans="17:18">
      <c r="Q463" s="141" t="s">
        <v>76</v>
      </c>
      <c r="R463" s="142">
        <v>12</v>
      </c>
    </row>
    <row r="464" spans="17:18">
      <c r="Q464" s="141" t="s">
        <v>76</v>
      </c>
      <c r="R464" s="142">
        <v>32</v>
      </c>
    </row>
    <row r="465" spans="17:18">
      <c r="Q465" s="141" t="s">
        <v>76</v>
      </c>
      <c r="R465" s="142">
        <v>17</v>
      </c>
    </row>
    <row r="466" spans="17:18">
      <c r="Q466" s="141" t="s">
        <v>76</v>
      </c>
      <c r="R466" s="142">
        <v>20</v>
      </c>
    </row>
    <row r="467" spans="17:18">
      <c r="Q467" s="141" t="s">
        <v>76</v>
      </c>
      <c r="R467" s="142">
        <v>3</v>
      </c>
    </row>
    <row r="468" spans="17:18">
      <c r="Q468" s="141" t="s">
        <v>76</v>
      </c>
      <c r="R468" s="142">
        <v>23</v>
      </c>
    </row>
    <row r="469" spans="17:18">
      <c r="Q469" s="141" t="s">
        <v>76</v>
      </c>
      <c r="R469" s="142">
        <v>60</v>
      </c>
    </row>
    <row r="470" spans="17:18">
      <c r="Q470" s="141" t="s">
        <v>76</v>
      </c>
      <c r="R470" s="142">
        <v>21.5</v>
      </c>
    </row>
    <row r="471" spans="17:18">
      <c r="Q471" s="141" t="s">
        <v>76</v>
      </c>
      <c r="R471" s="142">
        <v>95</v>
      </c>
    </row>
    <row r="472" spans="17:18">
      <c r="Q472" s="141" t="s">
        <v>76</v>
      </c>
      <c r="R472" s="142">
        <v>26</v>
      </c>
    </row>
    <row r="473" spans="17:18">
      <c r="Q473" s="141" t="s">
        <v>76</v>
      </c>
      <c r="R473" s="142">
        <v>27.5</v>
      </c>
    </row>
    <row r="474" spans="17:18">
      <c r="Q474" s="141" t="s">
        <v>76</v>
      </c>
      <c r="R474" s="142">
        <v>50</v>
      </c>
    </row>
    <row r="475" spans="17:18">
      <c r="Q475" s="141" t="s">
        <v>76</v>
      </c>
      <c r="R475" s="142">
        <v>21</v>
      </c>
    </row>
    <row r="476" spans="17:18">
      <c r="Q476" s="141" t="s">
        <v>76</v>
      </c>
      <c r="R476" s="142">
        <v>17</v>
      </c>
    </row>
    <row r="477" spans="17:18">
      <c r="Q477" s="141" t="s">
        <v>76</v>
      </c>
      <c r="R477" s="142">
        <v>29</v>
      </c>
    </row>
    <row r="478" spans="17:18">
      <c r="Q478" s="141" t="s">
        <v>76</v>
      </c>
      <c r="R478" s="142">
        <v>11</v>
      </c>
    </row>
    <row r="479" spans="17:18">
      <c r="Q479" s="141" t="s">
        <v>76</v>
      </c>
      <c r="R479" s="142">
        <v>12.5</v>
      </c>
    </row>
    <row r="480" spans="17:18">
      <c r="Q480" s="141" t="s">
        <v>77</v>
      </c>
      <c r="R480" s="142">
        <v>23</v>
      </c>
    </row>
    <row r="481" spans="17:18">
      <c r="Q481" s="141" t="s">
        <v>77</v>
      </c>
      <c r="R481" s="142">
        <v>10.5</v>
      </c>
    </row>
    <row r="482" spans="17:18">
      <c r="Q482" s="141" t="s">
        <v>77</v>
      </c>
      <c r="R482" s="142">
        <v>9</v>
      </c>
    </row>
    <row r="483" spans="17:18">
      <c r="Q483" s="141" t="s">
        <v>77</v>
      </c>
      <c r="R483" s="142">
        <v>69.5</v>
      </c>
    </row>
    <row r="484" spans="17:18">
      <c r="Q484" s="141" t="s">
        <v>77</v>
      </c>
      <c r="R484" s="142">
        <v>10.5</v>
      </c>
    </row>
    <row r="485" spans="17:18">
      <c r="Q485" s="141" t="s">
        <v>77</v>
      </c>
      <c r="R485" s="142">
        <v>24.5</v>
      </c>
    </row>
    <row r="486" spans="17:18">
      <c r="Q486" s="141" t="s">
        <v>77</v>
      </c>
      <c r="R486" s="142">
        <v>8</v>
      </c>
    </row>
    <row r="487" spans="17:18">
      <c r="Q487" s="141" t="s">
        <v>77</v>
      </c>
      <c r="R487" s="142">
        <v>9</v>
      </c>
    </row>
    <row r="488" spans="17:18">
      <c r="Q488" s="141" t="s">
        <v>77</v>
      </c>
      <c r="R488" s="142">
        <v>34</v>
      </c>
    </row>
    <row r="489" spans="17:18">
      <c r="Q489" s="141" t="s">
        <v>77</v>
      </c>
      <c r="R489" s="142">
        <v>1.5</v>
      </c>
    </row>
    <row r="490" spans="17:18">
      <c r="Q490" s="141" t="s">
        <v>77</v>
      </c>
      <c r="R490" s="142">
        <v>23</v>
      </c>
    </row>
    <row r="491" spans="17:18">
      <c r="Q491" s="141" t="s">
        <v>77</v>
      </c>
      <c r="R491" s="142">
        <v>6</v>
      </c>
    </row>
    <row r="492" spans="17:18">
      <c r="Q492" s="141" t="s">
        <v>77</v>
      </c>
      <c r="R492" s="142">
        <v>32.5</v>
      </c>
    </row>
    <row r="493" spans="17:18">
      <c r="Q493" s="141" t="s">
        <v>77</v>
      </c>
      <c r="R493" s="142">
        <v>33.5</v>
      </c>
    </row>
    <row r="494" spans="17:18">
      <c r="Q494" s="141" t="s">
        <v>77</v>
      </c>
      <c r="R494" s="142">
        <v>18</v>
      </c>
    </row>
    <row r="495" spans="17:18">
      <c r="Q495" s="141" t="s">
        <v>77</v>
      </c>
      <c r="R495" s="142">
        <v>15</v>
      </c>
    </row>
    <row r="496" spans="17:18">
      <c r="Q496" s="141" t="s">
        <v>77</v>
      </c>
      <c r="R496" s="142">
        <v>3</v>
      </c>
    </row>
    <row r="497" spans="17:18">
      <c r="Q497" s="141" t="s">
        <v>77</v>
      </c>
      <c r="R497" s="142">
        <v>25</v>
      </c>
    </row>
    <row r="498" spans="17:18">
      <c r="Q498" s="141" t="s">
        <v>77</v>
      </c>
      <c r="R498" s="142">
        <v>15</v>
      </c>
    </row>
    <row r="499" spans="17:18">
      <c r="Q499" s="141" t="s">
        <v>77</v>
      </c>
      <c r="R499" s="142">
        <v>26</v>
      </c>
    </row>
    <row r="500" spans="17:18">
      <c r="Q500" s="141" t="s">
        <v>77</v>
      </c>
      <c r="R500" s="142">
        <v>11.5</v>
      </c>
    </row>
    <row r="501" spans="17:18">
      <c r="Q501" s="141" t="s">
        <v>77</v>
      </c>
      <c r="R501" s="142">
        <v>56</v>
      </c>
    </row>
    <row r="502" spans="17:18">
      <c r="Q502" s="141" t="s">
        <v>77</v>
      </c>
      <c r="R502" s="142">
        <v>25</v>
      </c>
    </row>
    <row r="503" spans="17:18">
      <c r="Q503" s="141" t="s">
        <v>77</v>
      </c>
      <c r="R503" s="142">
        <v>142</v>
      </c>
    </row>
    <row r="504" spans="17:18">
      <c r="Q504" s="141" t="s">
        <v>77</v>
      </c>
      <c r="R504" s="142">
        <v>15.5</v>
      </c>
    </row>
    <row r="505" spans="17:18">
      <c r="Q505" s="141" t="s">
        <v>77</v>
      </c>
      <c r="R505" s="142">
        <v>22</v>
      </c>
    </row>
    <row r="506" spans="17:18">
      <c r="Q506" s="141" t="s">
        <v>77</v>
      </c>
      <c r="R506" s="142">
        <v>7.5</v>
      </c>
    </row>
    <row r="507" spans="17:18">
      <c r="Q507" s="141" t="s">
        <v>77</v>
      </c>
      <c r="R507" s="142">
        <v>18</v>
      </c>
    </row>
    <row r="508" spans="17:18">
      <c r="Q508" s="141" t="s">
        <v>77</v>
      </c>
      <c r="R508" s="142">
        <v>1.5</v>
      </c>
    </row>
    <row r="509" spans="17:18">
      <c r="Q509" s="141" t="s">
        <v>77</v>
      </c>
      <c r="R509" s="142">
        <v>18</v>
      </c>
    </row>
    <row r="510" spans="17:18">
      <c r="Q510" s="141" t="s">
        <v>77</v>
      </c>
      <c r="R510" s="142">
        <v>16</v>
      </c>
    </row>
    <row r="511" spans="17:18">
      <c r="Q511" s="141" t="s">
        <v>77</v>
      </c>
      <c r="R511" s="142">
        <v>20</v>
      </c>
    </row>
    <row r="512" spans="17:18">
      <c r="Q512" s="141" t="s">
        <v>77</v>
      </c>
      <c r="R512" s="142">
        <v>23</v>
      </c>
    </row>
    <row r="513" spans="17:18">
      <c r="Q513" s="141" t="s">
        <v>77</v>
      </c>
      <c r="R513" s="142">
        <v>82</v>
      </c>
    </row>
    <row r="514" spans="17:18">
      <c r="Q514" s="141" t="s">
        <v>77</v>
      </c>
      <c r="R514" s="142">
        <v>31.5</v>
      </c>
    </row>
    <row r="515" spans="17:18">
      <c r="Q515" s="141" t="s">
        <v>77</v>
      </c>
      <c r="R515" s="142">
        <v>20</v>
      </c>
    </row>
    <row r="516" spans="17:18">
      <c r="Q516" s="141" t="s">
        <v>77</v>
      </c>
      <c r="R516" s="142">
        <v>20</v>
      </c>
    </row>
    <row r="517" spans="17:18">
      <c r="Q517" s="141" t="s">
        <v>77</v>
      </c>
      <c r="R517" s="142">
        <v>7.5</v>
      </c>
    </row>
    <row r="518" spans="17:18">
      <c r="Q518" s="141" t="s">
        <v>77</v>
      </c>
      <c r="R518" s="142">
        <v>9.5</v>
      </c>
    </row>
    <row r="519" spans="17:18">
      <c r="Q519" s="141" t="s">
        <v>77</v>
      </c>
      <c r="R519" s="142">
        <v>24.5</v>
      </c>
    </row>
    <row r="520" spans="17:18">
      <c r="Q520" s="141" t="s">
        <v>77</v>
      </c>
      <c r="R520" s="142">
        <v>39</v>
      </c>
    </row>
    <row r="521" spans="17:18">
      <c r="Q521" s="141" t="s">
        <v>77</v>
      </c>
      <c r="R521" s="142">
        <v>24</v>
      </c>
    </row>
    <row r="522" spans="17:18">
      <c r="Q522" s="141" t="s">
        <v>77</v>
      </c>
      <c r="R522" s="142">
        <v>60</v>
      </c>
    </row>
    <row r="523" spans="17:18">
      <c r="Q523" s="141" t="s">
        <v>77</v>
      </c>
      <c r="R523" s="142">
        <v>24.5</v>
      </c>
    </row>
    <row r="524" spans="17:18">
      <c r="Q524" s="141" t="s">
        <v>77</v>
      </c>
      <c r="R524" s="142">
        <v>2.5</v>
      </c>
    </row>
    <row r="525" spans="17:18">
      <c r="Q525" s="141" t="s">
        <v>77</v>
      </c>
      <c r="R525" s="142">
        <v>23</v>
      </c>
    </row>
    <row r="526" spans="17:18">
      <c r="Q526" s="141" t="s">
        <v>77</v>
      </c>
      <c r="R526" s="142">
        <v>29.5</v>
      </c>
    </row>
    <row r="527" spans="17:18">
      <c r="Q527" s="141" t="s">
        <v>77</v>
      </c>
      <c r="R527" s="142">
        <v>23</v>
      </c>
    </row>
    <row r="528" spans="17:18">
      <c r="Q528" s="141" t="s">
        <v>77</v>
      </c>
      <c r="R528" s="142">
        <v>7.5</v>
      </c>
    </row>
    <row r="529" spans="17:18">
      <c r="Q529" s="141" t="s">
        <v>77</v>
      </c>
      <c r="R529" s="142">
        <v>27</v>
      </c>
    </row>
    <row r="530" spans="17:18">
      <c r="Q530" s="141" t="s">
        <v>77</v>
      </c>
      <c r="R530" s="142">
        <v>31</v>
      </c>
    </row>
    <row r="531" spans="17:18">
      <c r="Q531" s="141" t="s">
        <v>77</v>
      </c>
      <c r="R531" s="142">
        <v>12</v>
      </c>
    </row>
    <row r="532" spans="17:18">
      <c r="Q532" s="141" t="s">
        <v>77</v>
      </c>
      <c r="R532" s="142">
        <v>28</v>
      </c>
    </row>
    <row r="533" spans="17:18">
      <c r="Q533" s="141" t="s">
        <v>77</v>
      </c>
      <c r="R533" s="142">
        <v>3</v>
      </c>
    </row>
    <row r="534" spans="17:18">
      <c r="Q534" s="141" t="s">
        <v>77</v>
      </c>
      <c r="R534" s="142">
        <v>7.5</v>
      </c>
    </row>
    <row r="535" spans="17:18">
      <c r="Q535" s="141" t="s">
        <v>77</v>
      </c>
      <c r="R535" s="142">
        <v>3</v>
      </c>
    </row>
    <row r="536" spans="17:18">
      <c r="Q536" s="141" t="s">
        <v>77</v>
      </c>
      <c r="R536" s="142">
        <v>33</v>
      </c>
    </row>
    <row r="537" spans="17:18">
      <c r="Q537" s="141" t="s">
        <v>77</v>
      </c>
      <c r="R537" s="142">
        <v>25</v>
      </c>
    </row>
    <row r="538" spans="17:18">
      <c r="Q538" s="141" t="s">
        <v>77</v>
      </c>
      <c r="R538" s="142">
        <v>26.5</v>
      </c>
    </row>
    <row r="539" spans="17:18">
      <c r="Q539" s="141" t="s">
        <v>77</v>
      </c>
      <c r="R539" s="142">
        <v>37</v>
      </c>
    </row>
    <row r="540" spans="17:18">
      <c r="Q540" s="141" t="s">
        <v>77</v>
      </c>
      <c r="R540" s="142">
        <v>13.5</v>
      </c>
    </row>
    <row r="541" spans="17:18">
      <c r="Q541" s="141" t="s">
        <v>77</v>
      </c>
      <c r="R541" s="142">
        <v>7.5</v>
      </c>
    </row>
    <row r="542" spans="17:18">
      <c r="Q542" s="141" t="s">
        <v>77</v>
      </c>
      <c r="R542" s="142">
        <v>23</v>
      </c>
    </row>
    <row r="543" spans="17:18">
      <c r="Q543" s="141" t="s">
        <v>77</v>
      </c>
      <c r="R543" s="142">
        <v>30.5</v>
      </c>
    </row>
    <row r="544" spans="17:18">
      <c r="Q544" s="141" t="s">
        <v>77</v>
      </c>
      <c r="R544" s="142">
        <v>15</v>
      </c>
    </row>
    <row r="545" spans="17:18">
      <c r="Q545" s="141" t="s">
        <v>77</v>
      </c>
      <c r="R545" s="142">
        <v>9</v>
      </c>
    </row>
    <row r="546" spans="17:18">
      <c r="Q546" s="141" t="s">
        <v>77</v>
      </c>
      <c r="R546" s="142">
        <v>18</v>
      </c>
    </row>
    <row r="547" spans="17:18">
      <c r="Q547" s="141" t="s">
        <v>77</v>
      </c>
      <c r="R547" s="142">
        <v>5</v>
      </c>
    </row>
    <row r="548" spans="17:18">
      <c r="Q548" s="141" t="s">
        <v>77</v>
      </c>
      <c r="R548" s="142">
        <v>31</v>
      </c>
    </row>
    <row r="549" spans="17:18">
      <c r="Q549" s="141" t="s">
        <v>77</v>
      </c>
      <c r="R549" s="142">
        <v>6</v>
      </c>
    </row>
    <row r="550" spans="17:18">
      <c r="Q550" s="141" t="s">
        <v>77</v>
      </c>
      <c r="R550" s="142">
        <v>3</v>
      </c>
    </row>
    <row r="551" spans="17:18">
      <c r="Q551" s="141" t="s">
        <v>77</v>
      </c>
      <c r="R551" s="142">
        <v>8</v>
      </c>
    </row>
    <row r="552" spans="17:18">
      <c r="Q552" s="141" t="s">
        <v>77</v>
      </c>
      <c r="R552" s="142">
        <v>13</v>
      </c>
    </row>
    <row r="553" spans="17:18">
      <c r="Q553" s="141" t="s">
        <v>77</v>
      </c>
      <c r="R553" s="142">
        <v>1.5</v>
      </c>
    </row>
    <row r="554" spans="17:18">
      <c r="Q554" s="141" t="s">
        <v>77</v>
      </c>
      <c r="R554" s="142">
        <v>6</v>
      </c>
    </row>
    <row r="555" spans="17:18">
      <c r="Q555" s="141" t="s">
        <v>77</v>
      </c>
      <c r="R555" s="142">
        <v>12</v>
      </c>
    </row>
    <row r="556" spans="17:18">
      <c r="Q556" s="141" t="s">
        <v>77</v>
      </c>
      <c r="R556" s="142">
        <v>19</v>
      </c>
    </row>
    <row r="557" spans="17:18">
      <c r="Q557" s="141" t="s">
        <v>77</v>
      </c>
      <c r="R557" s="142">
        <v>124.5</v>
      </c>
    </row>
    <row r="558" spans="17:18">
      <c r="Q558" s="141" t="s">
        <v>77</v>
      </c>
      <c r="R558" s="142">
        <v>5</v>
      </c>
    </row>
    <row r="559" spans="17:18">
      <c r="Q559" s="141" t="s">
        <v>77</v>
      </c>
      <c r="R559" s="142">
        <v>24</v>
      </c>
    </row>
    <row r="560" spans="17:18">
      <c r="Q560" s="141" t="s">
        <v>77</v>
      </c>
      <c r="R560" s="142">
        <v>74</v>
      </c>
    </row>
    <row r="561" spans="17:18">
      <c r="Q561" s="141" t="s">
        <v>77</v>
      </c>
      <c r="R561" s="142">
        <v>31</v>
      </c>
    </row>
    <row r="562" spans="17:18">
      <c r="Q562" s="141" t="s">
        <v>77</v>
      </c>
      <c r="R562" s="142">
        <v>1.5</v>
      </c>
    </row>
    <row r="563" spans="17:18">
      <c r="Q563" s="141" t="s">
        <v>78</v>
      </c>
      <c r="R563" s="142">
        <v>25</v>
      </c>
    </row>
    <row r="564" spans="17:18">
      <c r="Q564" s="141" t="s">
        <v>78</v>
      </c>
      <c r="R564" s="142">
        <v>72</v>
      </c>
    </row>
    <row r="565" spans="17:18">
      <c r="Q565" s="141" t="s">
        <v>78</v>
      </c>
      <c r="R565" s="142">
        <v>11</v>
      </c>
    </row>
    <row r="566" spans="17:18">
      <c r="Q566" s="141" t="s">
        <v>78</v>
      </c>
      <c r="R566" s="142">
        <v>45</v>
      </c>
    </row>
    <row r="567" spans="17:18">
      <c r="Q567" s="141" t="s">
        <v>78</v>
      </c>
      <c r="R567" s="142">
        <v>45</v>
      </c>
    </row>
    <row r="568" spans="17:18">
      <c r="Q568" s="141" t="s">
        <v>78</v>
      </c>
      <c r="R568" s="142">
        <v>18</v>
      </c>
    </row>
    <row r="569" spans="17:18">
      <c r="Q569" s="141" t="s">
        <v>78</v>
      </c>
      <c r="R569" s="142">
        <v>5</v>
      </c>
    </row>
    <row r="570" spans="17:18">
      <c r="Q570" s="141" t="s">
        <v>78</v>
      </c>
      <c r="R570" s="142">
        <v>26.5</v>
      </c>
    </row>
    <row r="571" spans="17:18">
      <c r="Q571" s="141" t="s">
        <v>78</v>
      </c>
      <c r="R571" s="142">
        <v>25</v>
      </c>
    </row>
    <row r="572" spans="17:18">
      <c r="Q572" s="141" t="s">
        <v>78</v>
      </c>
      <c r="R572" s="142">
        <v>3</v>
      </c>
    </row>
    <row r="573" spans="17:18">
      <c r="Q573" s="141" t="s">
        <v>78</v>
      </c>
      <c r="R573" s="142">
        <v>24.5</v>
      </c>
    </row>
    <row r="574" spans="17:18">
      <c r="Q574" s="141" t="s">
        <v>78</v>
      </c>
      <c r="R574" s="142">
        <v>6</v>
      </c>
    </row>
    <row r="575" spans="17:18">
      <c r="Q575" s="141" t="s">
        <v>78</v>
      </c>
      <c r="R575" s="142">
        <v>1.5</v>
      </c>
    </row>
    <row r="576" spans="17:18">
      <c r="Q576" s="141" t="s">
        <v>78</v>
      </c>
      <c r="R576" s="142">
        <v>27.5</v>
      </c>
    </row>
    <row r="577" spans="17:18">
      <c r="Q577" s="141" t="s">
        <v>78</v>
      </c>
      <c r="R577" s="142">
        <v>46.5</v>
      </c>
    </row>
    <row r="578" spans="17:18">
      <c r="Q578" s="141" t="s">
        <v>78</v>
      </c>
      <c r="R578" s="142">
        <v>42</v>
      </c>
    </row>
    <row r="579" spans="17:18">
      <c r="Q579" s="141" t="s">
        <v>78</v>
      </c>
      <c r="R579" s="142">
        <v>9</v>
      </c>
    </row>
    <row r="580" spans="17:18">
      <c r="Q580" s="141" t="s">
        <v>78</v>
      </c>
      <c r="R580" s="142">
        <v>27.5</v>
      </c>
    </row>
    <row r="581" spans="17:18">
      <c r="Q581" s="141" t="s">
        <v>78</v>
      </c>
      <c r="R581" s="142">
        <v>5</v>
      </c>
    </row>
    <row r="582" spans="17:18">
      <c r="Q582" s="141" t="s">
        <v>78</v>
      </c>
      <c r="R582" s="142">
        <v>13</v>
      </c>
    </row>
    <row r="583" spans="17:18">
      <c r="Q583" s="141" t="s">
        <v>78</v>
      </c>
      <c r="R583" s="142">
        <v>47</v>
      </c>
    </row>
    <row r="584" spans="17:18">
      <c r="Q584" s="141" t="s">
        <v>78</v>
      </c>
      <c r="R584" s="142">
        <v>26.5</v>
      </c>
    </row>
    <row r="585" spans="17:18">
      <c r="Q585" s="141" t="s">
        <v>78</v>
      </c>
      <c r="R585" s="142">
        <v>37</v>
      </c>
    </row>
    <row r="586" spans="17:18">
      <c r="Q586" s="141" t="s">
        <v>78</v>
      </c>
      <c r="R586" s="142">
        <v>6</v>
      </c>
    </row>
    <row r="587" spans="17:18">
      <c r="Q587" s="141" t="s">
        <v>78</v>
      </c>
      <c r="R587" s="142">
        <v>40</v>
      </c>
    </row>
    <row r="588" spans="17:18">
      <c r="Q588" s="141" t="s">
        <v>78</v>
      </c>
      <c r="R588" s="142">
        <v>9</v>
      </c>
    </row>
    <row r="589" spans="17:18">
      <c r="Q589" s="141" t="s">
        <v>78</v>
      </c>
      <c r="R589" s="142">
        <v>18</v>
      </c>
    </row>
    <row r="590" spans="17:18">
      <c r="Q590" s="141" t="s">
        <v>78</v>
      </c>
      <c r="R590" s="142">
        <v>40</v>
      </c>
    </row>
    <row r="591" spans="17:18">
      <c r="Q591" s="141" t="s">
        <v>78</v>
      </c>
      <c r="R591" s="142">
        <v>5</v>
      </c>
    </row>
    <row r="592" spans="17:18">
      <c r="Q592" s="141" t="s">
        <v>78</v>
      </c>
      <c r="R592" s="142">
        <v>23</v>
      </c>
    </row>
    <row r="593" spans="17:18">
      <c r="Q593" s="141" t="s">
        <v>78</v>
      </c>
      <c r="R593" s="142">
        <v>2.5</v>
      </c>
    </row>
    <row r="594" spans="17:18">
      <c r="Q594" s="141" t="s">
        <v>78</v>
      </c>
      <c r="R594" s="142">
        <v>13.5</v>
      </c>
    </row>
    <row r="595" spans="17:18">
      <c r="Q595" s="141" t="s">
        <v>78</v>
      </c>
      <c r="R595" s="142">
        <v>53</v>
      </c>
    </row>
    <row r="596" spans="17:18">
      <c r="Q596" s="141" t="s">
        <v>78</v>
      </c>
      <c r="R596" s="142">
        <v>11</v>
      </c>
    </row>
    <row r="597" spans="17:18">
      <c r="Q597" s="141" t="s">
        <v>78</v>
      </c>
      <c r="R597" s="142">
        <v>9</v>
      </c>
    </row>
    <row r="598" spans="17:18">
      <c r="Q598" s="141" t="s">
        <v>78</v>
      </c>
      <c r="R598" s="142">
        <v>10</v>
      </c>
    </row>
    <row r="599" spans="17:18">
      <c r="Q599" s="141" t="s">
        <v>78</v>
      </c>
      <c r="R599" s="142">
        <v>6</v>
      </c>
    </row>
    <row r="600" spans="17:18">
      <c r="Q600" s="141" t="s">
        <v>78</v>
      </c>
      <c r="R600" s="142">
        <v>43</v>
      </c>
    </row>
    <row r="601" spans="17:18">
      <c r="Q601" s="141" t="s">
        <v>78</v>
      </c>
      <c r="R601" s="142">
        <v>35</v>
      </c>
    </row>
    <row r="602" spans="17:18">
      <c r="Q602" s="141" t="s">
        <v>78</v>
      </c>
      <c r="R602" s="142">
        <v>1.5</v>
      </c>
    </row>
    <row r="603" spans="17:18">
      <c r="Q603" s="141" t="s">
        <v>78</v>
      </c>
      <c r="R603" s="142">
        <v>1.5</v>
      </c>
    </row>
    <row r="604" spans="17:18">
      <c r="Q604" s="141" t="s">
        <v>78</v>
      </c>
      <c r="R604" s="142">
        <v>30.5</v>
      </c>
    </row>
    <row r="605" spans="17:18">
      <c r="Q605" s="141" t="s">
        <v>78</v>
      </c>
      <c r="R605" s="142">
        <v>51</v>
      </c>
    </row>
    <row r="606" spans="17:18">
      <c r="Q606" s="141" t="s">
        <v>78</v>
      </c>
      <c r="R606" s="142">
        <v>37.5</v>
      </c>
    </row>
  </sheetData>
  <autoFilter ref="Q1:R606"/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65"/>
  <sheetViews>
    <sheetView topLeftCell="A201" zoomScale="85" zoomScaleNormal="85" workbookViewId="0">
      <selection activeCell="B203" sqref="B203"/>
    </sheetView>
  </sheetViews>
  <sheetFormatPr defaultRowHeight="15"/>
  <cols>
    <col min="1" max="1" width="36.140625" style="93" bestFit="1" customWidth="1"/>
    <col min="2" max="2" width="11.42578125" style="93" bestFit="1" customWidth="1"/>
    <col min="3" max="3" width="9.140625" style="93"/>
    <col min="4" max="4" width="10.5703125" style="94" bestFit="1" customWidth="1"/>
    <col min="5" max="256" width="9.140625" style="93"/>
    <col min="257" max="257" width="31.42578125" style="93" bestFit="1" customWidth="1"/>
    <col min="258" max="258" width="11.42578125" style="93" bestFit="1" customWidth="1"/>
    <col min="259" max="259" width="9.140625" style="93"/>
    <col min="260" max="260" width="10.5703125" style="93" bestFit="1" customWidth="1"/>
    <col min="261" max="512" width="9.140625" style="93"/>
    <col min="513" max="513" width="31.42578125" style="93" bestFit="1" customWidth="1"/>
    <col min="514" max="514" width="11.42578125" style="93" bestFit="1" customWidth="1"/>
    <col min="515" max="515" width="9.140625" style="93"/>
    <col min="516" max="516" width="10.5703125" style="93" bestFit="1" customWidth="1"/>
    <col min="517" max="768" width="9.140625" style="93"/>
    <col min="769" max="769" width="31.42578125" style="93" bestFit="1" customWidth="1"/>
    <col min="770" max="770" width="11.42578125" style="93" bestFit="1" customWidth="1"/>
    <col min="771" max="771" width="9.140625" style="93"/>
    <col min="772" max="772" width="10.5703125" style="93" bestFit="1" customWidth="1"/>
    <col min="773" max="1024" width="9.140625" style="93"/>
    <col min="1025" max="1025" width="31.42578125" style="93" bestFit="1" customWidth="1"/>
    <col min="1026" max="1026" width="11.42578125" style="93" bestFit="1" customWidth="1"/>
    <col min="1027" max="1027" width="9.140625" style="93"/>
    <col min="1028" max="1028" width="10.5703125" style="93" bestFit="1" customWidth="1"/>
    <col min="1029" max="1280" width="9.140625" style="93"/>
    <col min="1281" max="1281" width="31.42578125" style="93" bestFit="1" customWidth="1"/>
    <col min="1282" max="1282" width="11.42578125" style="93" bestFit="1" customWidth="1"/>
    <col min="1283" max="1283" width="9.140625" style="93"/>
    <col min="1284" max="1284" width="10.5703125" style="93" bestFit="1" customWidth="1"/>
    <col min="1285" max="1536" width="9.140625" style="93"/>
    <col min="1537" max="1537" width="31.42578125" style="93" bestFit="1" customWidth="1"/>
    <col min="1538" max="1538" width="11.42578125" style="93" bestFit="1" customWidth="1"/>
    <col min="1539" max="1539" width="9.140625" style="93"/>
    <col min="1540" max="1540" width="10.5703125" style="93" bestFit="1" customWidth="1"/>
    <col min="1541" max="1792" width="9.140625" style="93"/>
    <col min="1793" max="1793" width="31.42578125" style="93" bestFit="1" customWidth="1"/>
    <col min="1794" max="1794" width="11.42578125" style="93" bestFit="1" customWidth="1"/>
    <col min="1795" max="1795" width="9.140625" style="93"/>
    <col min="1796" max="1796" width="10.5703125" style="93" bestFit="1" customWidth="1"/>
    <col min="1797" max="2048" width="9.140625" style="93"/>
    <col min="2049" max="2049" width="31.42578125" style="93" bestFit="1" customWidth="1"/>
    <col min="2050" max="2050" width="11.42578125" style="93" bestFit="1" customWidth="1"/>
    <col min="2051" max="2051" width="9.140625" style="93"/>
    <col min="2052" max="2052" width="10.5703125" style="93" bestFit="1" customWidth="1"/>
    <col min="2053" max="2304" width="9.140625" style="93"/>
    <col min="2305" max="2305" width="31.42578125" style="93" bestFit="1" customWidth="1"/>
    <col min="2306" max="2306" width="11.42578125" style="93" bestFit="1" customWidth="1"/>
    <col min="2307" max="2307" width="9.140625" style="93"/>
    <col min="2308" max="2308" width="10.5703125" style="93" bestFit="1" customWidth="1"/>
    <col min="2309" max="2560" width="9.140625" style="93"/>
    <col min="2561" max="2561" width="31.42578125" style="93" bestFit="1" customWidth="1"/>
    <col min="2562" max="2562" width="11.42578125" style="93" bestFit="1" customWidth="1"/>
    <col min="2563" max="2563" width="9.140625" style="93"/>
    <col min="2564" max="2564" width="10.5703125" style="93" bestFit="1" customWidth="1"/>
    <col min="2565" max="2816" width="9.140625" style="93"/>
    <col min="2817" max="2817" width="31.42578125" style="93" bestFit="1" customWidth="1"/>
    <col min="2818" max="2818" width="11.42578125" style="93" bestFit="1" customWidth="1"/>
    <col min="2819" max="2819" width="9.140625" style="93"/>
    <col min="2820" max="2820" width="10.5703125" style="93" bestFit="1" customWidth="1"/>
    <col min="2821" max="3072" width="9.140625" style="93"/>
    <col min="3073" max="3073" width="31.42578125" style="93" bestFit="1" customWidth="1"/>
    <col min="3074" max="3074" width="11.42578125" style="93" bestFit="1" customWidth="1"/>
    <col min="3075" max="3075" width="9.140625" style="93"/>
    <col min="3076" max="3076" width="10.5703125" style="93" bestFit="1" customWidth="1"/>
    <col min="3077" max="3328" width="9.140625" style="93"/>
    <col min="3329" max="3329" width="31.42578125" style="93" bestFit="1" customWidth="1"/>
    <col min="3330" max="3330" width="11.42578125" style="93" bestFit="1" customWidth="1"/>
    <col min="3331" max="3331" width="9.140625" style="93"/>
    <col min="3332" max="3332" width="10.5703125" style="93" bestFit="1" customWidth="1"/>
    <col min="3333" max="3584" width="9.140625" style="93"/>
    <col min="3585" max="3585" width="31.42578125" style="93" bestFit="1" customWidth="1"/>
    <col min="3586" max="3586" width="11.42578125" style="93" bestFit="1" customWidth="1"/>
    <col min="3587" max="3587" width="9.140625" style="93"/>
    <col min="3588" max="3588" width="10.5703125" style="93" bestFit="1" customWidth="1"/>
    <col min="3589" max="3840" width="9.140625" style="93"/>
    <col min="3841" max="3841" width="31.42578125" style="93" bestFit="1" customWidth="1"/>
    <col min="3842" max="3842" width="11.42578125" style="93" bestFit="1" customWidth="1"/>
    <col min="3843" max="3843" width="9.140625" style="93"/>
    <col min="3844" max="3844" width="10.5703125" style="93" bestFit="1" customWidth="1"/>
    <col min="3845" max="4096" width="9.140625" style="93"/>
    <col min="4097" max="4097" width="31.42578125" style="93" bestFit="1" customWidth="1"/>
    <col min="4098" max="4098" width="11.42578125" style="93" bestFit="1" customWidth="1"/>
    <col min="4099" max="4099" width="9.140625" style="93"/>
    <col min="4100" max="4100" width="10.5703125" style="93" bestFit="1" customWidth="1"/>
    <col min="4101" max="4352" width="9.140625" style="93"/>
    <col min="4353" max="4353" width="31.42578125" style="93" bestFit="1" customWidth="1"/>
    <col min="4354" max="4354" width="11.42578125" style="93" bestFit="1" customWidth="1"/>
    <col min="4355" max="4355" width="9.140625" style="93"/>
    <col min="4356" max="4356" width="10.5703125" style="93" bestFit="1" customWidth="1"/>
    <col min="4357" max="4608" width="9.140625" style="93"/>
    <col min="4609" max="4609" width="31.42578125" style="93" bestFit="1" customWidth="1"/>
    <col min="4610" max="4610" width="11.42578125" style="93" bestFit="1" customWidth="1"/>
    <col min="4611" max="4611" width="9.140625" style="93"/>
    <col min="4612" max="4612" width="10.5703125" style="93" bestFit="1" customWidth="1"/>
    <col min="4613" max="4864" width="9.140625" style="93"/>
    <col min="4865" max="4865" width="31.42578125" style="93" bestFit="1" customWidth="1"/>
    <col min="4866" max="4866" width="11.42578125" style="93" bestFit="1" customWidth="1"/>
    <col min="4867" max="4867" width="9.140625" style="93"/>
    <col min="4868" max="4868" width="10.5703125" style="93" bestFit="1" customWidth="1"/>
    <col min="4869" max="5120" width="9.140625" style="93"/>
    <col min="5121" max="5121" width="31.42578125" style="93" bestFit="1" customWidth="1"/>
    <col min="5122" max="5122" width="11.42578125" style="93" bestFit="1" customWidth="1"/>
    <col min="5123" max="5123" width="9.140625" style="93"/>
    <col min="5124" max="5124" width="10.5703125" style="93" bestFit="1" customWidth="1"/>
    <col min="5125" max="5376" width="9.140625" style="93"/>
    <col min="5377" max="5377" width="31.42578125" style="93" bestFit="1" customWidth="1"/>
    <col min="5378" max="5378" width="11.42578125" style="93" bestFit="1" customWidth="1"/>
    <col min="5379" max="5379" width="9.140625" style="93"/>
    <col min="5380" max="5380" width="10.5703125" style="93" bestFit="1" customWidth="1"/>
    <col min="5381" max="5632" width="9.140625" style="93"/>
    <col min="5633" max="5633" width="31.42578125" style="93" bestFit="1" customWidth="1"/>
    <col min="5634" max="5634" width="11.42578125" style="93" bestFit="1" customWidth="1"/>
    <col min="5635" max="5635" width="9.140625" style="93"/>
    <col min="5636" max="5636" width="10.5703125" style="93" bestFit="1" customWidth="1"/>
    <col min="5637" max="5888" width="9.140625" style="93"/>
    <col min="5889" max="5889" width="31.42578125" style="93" bestFit="1" customWidth="1"/>
    <col min="5890" max="5890" width="11.42578125" style="93" bestFit="1" customWidth="1"/>
    <col min="5891" max="5891" width="9.140625" style="93"/>
    <col min="5892" max="5892" width="10.5703125" style="93" bestFit="1" customWidth="1"/>
    <col min="5893" max="6144" width="9.140625" style="93"/>
    <col min="6145" max="6145" width="31.42578125" style="93" bestFit="1" customWidth="1"/>
    <col min="6146" max="6146" width="11.42578125" style="93" bestFit="1" customWidth="1"/>
    <col min="6147" max="6147" width="9.140625" style="93"/>
    <col min="6148" max="6148" width="10.5703125" style="93" bestFit="1" customWidth="1"/>
    <col min="6149" max="6400" width="9.140625" style="93"/>
    <col min="6401" max="6401" width="31.42578125" style="93" bestFit="1" customWidth="1"/>
    <col min="6402" max="6402" width="11.42578125" style="93" bestFit="1" customWidth="1"/>
    <col min="6403" max="6403" width="9.140625" style="93"/>
    <col min="6404" max="6404" width="10.5703125" style="93" bestFit="1" customWidth="1"/>
    <col min="6405" max="6656" width="9.140625" style="93"/>
    <col min="6657" max="6657" width="31.42578125" style="93" bestFit="1" customWidth="1"/>
    <col min="6658" max="6658" width="11.42578125" style="93" bestFit="1" customWidth="1"/>
    <col min="6659" max="6659" width="9.140625" style="93"/>
    <col min="6660" max="6660" width="10.5703125" style="93" bestFit="1" customWidth="1"/>
    <col min="6661" max="6912" width="9.140625" style="93"/>
    <col min="6913" max="6913" width="31.42578125" style="93" bestFit="1" customWidth="1"/>
    <col min="6914" max="6914" width="11.42578125" style="93" bestFit="1" customWidth="1"/>
    <col min="6915" max="6915" width="9.140625" style="93"/>
    <col min="6916" max="6916" width="10.5703125" style="93" bestFit="1" customWidth="1"/>
    <col min="6917" max="7168" width="9.140625" style="93"/>
    <col min="7169" max="7169" width="31.42578125" style="93" bestFit="1" customWidth="1"/>
    <col min="7170" max="7170" width="11.42578125" style="93" bestFit="1" customWidth="1"/>
    <col min="7171" max="7171" width="9.140625" style="93"/>
    <col min="7172" max="7172" width="10.5703125" style="93" bestFit="1" customWidth="1"/>
    <col min="7173" max="7424" width="9.140625" style="93"/>
    <col min="7425" max="7425" width="31.42578125" style="93" bestFit="1" customWidth="1"/>
    <col min="7426" max="7426" width="11.42578125" style="93" bestFit="1" customWidth="1"/>
    <col min="7427" max="7427" width="9.140625" style="93"/>
    <col min="7428" max="7428" width="10.5703125" style="93" bestFit="1" customWidth="1"/>
    <col min="7429" max="7680" width="9.140625" style="93"/>
    <col min="7681" max="7681" width="31.42578125" style="93" bestFit="1" customWidth="1"/>
    <col min="7682" max="7682" width="11.42578125" style="93" bestFit="1" customWidth="1"/>
    <col min="7683" max="7683" width="9.140625" style="93"/>
    <col min="7684" max="7684" width="10.5703125" style="93" bestFit="1" customWidth="1"/>
    <col min="7685" max="7936" width="9.140625" style="93"/>
    <col min="7937" max="7937" width="31.42578125" style="93" bestFit="1" customWidth="1"/>
    <col min="7938" max="7938" width="11.42578125" style="93" bestFit="1" customWidth="1"/>
    <col min="7939" max="7939" width="9.140625" style="93"/>
    <col min="7940" max="7940" width="10.5703125" style="93" bestFit="1" customWidth="1"/>
    <col min="7941" max="8192" width="9.140625" style="93"/>
    <col min="8193" max="8193" width="31.42578125" style="93" bestFit="1" customWidth="1"/>
    <col min="8194" max="8194" width="11.42578125" style="93" bestFit="1" customWidth="1"/>
    <col min="8195" max="8195" width="9.140625" style="93"/>
    <col min="8196" max="8196" width="10.5703125" style="93" bestFit="1" customWidth="1"/>
    <col min="8197" max="8448" width="9.140625" style="93"/>
    <col min="8449" max="8449" width="31.42578125" style="93" bestFit="1" customWidth="1"/>
    <col min="8450" max="8450" width="11.42578125" style="93" bestFit="1" customWidth="1"/>
    <col min="8451" max="8451" width="9.140625" style="93"/>
    <col min="8452" max="8452" width="10.5703125" style="93" bestFit="1" customWidth="1"/>
    <col min="8453" max="8704" width="9.140625" style="93"/>
    <col min="8705" max="8705" width="31.42578125" style="93" bestFit="1" customWidth="1"/>
    <col min="8706" max="8706" width="11.42578125" style="93" bestFit="1" customWidth="1"/>
    <col min="8707" max="8707" width="9.140625" style="93"/>
    <col min="8708" max="8708" width="10.5703125" style="93" bestFit="1" customWidth="1"/>
    <col min="8709" max="8960" width="9.140625" style="93"/>
    <col min="8961" max="8961" width="31.42578125" style="93" bestFit="1" customWidth="1"/>
    <col min="8962" max="8962" width="11.42578125" style="93" bestFit="1" customWidth="1"/>
    <col min="8963" max="8963" width="9.140625" style="93"/>
    <col min="8964" max="8964" width="10.5703125" style="93" bestFit="1" customWidth="1"/>
    <col min="8965" max="9216" width="9.140625" style="93"/>
    <col min="9217" max="9217" width="31.42578125" style="93" bestFit="1" customWidth="1"/>
    <col min="9218" max="9218" width="11.42578125" style="93" bestFit="1" customWidth="1"/>
    <col min="9219" max="9219" width="9.140625" style="93"/>
    <col min="9220" max="9220" width="10.5703125" style="93" bestFit="1" customWidth="1"/>
    <col min="9221" max="9472" width="9.140625" style="93"/>
    <col min="9473" max="9473" width="31.42578125" style="93" bestFit="1" customWidth="1"/>
    <col min="9474" max="9474" width="11.42578125" style="93" bestFit="1" customWidth="1"/>
    <col min="9475" max="9475" width="9.140625" style="93"/>
    <col min="9476" max="9476" width="10.5703125" style="93" bestFit="1" customWidth="1"/>
    <col min="9477" max="9728" width="9.140625" style="93"/>
    <col min="9729" max="9729" width="31.42578125" style="93" bestFit="1" customWidth="1"/>
    <col min="9730" max="9730" width="11.42578125" style="93" bestFit="1" customWidth="1"/>
    <col min="9731" max="9731" width="9.140625" style="93"/>
    <col min="9732" max="9732" width="10.5703125" style="93" bestFit="1" customWidth="1"/>
    <col min="9733" max="9984" width="9.140625" style="93"/>
    <col min="9985" max="9985" width="31.42578125" style="93" bestFit="1" customWidth="1"/>
    <col min="9986" max="9986" width="11.42578125" style="93" bestFit="1" customWidth="1"/>
    <col min="9987" max="9987" width="9.140625" style="93"/>
    <col min="9988" max="9988" width="10.5703125" style="93" bestFit="1" customWidth="1"/>
    <col min="9989" max="10240" width="9.140625" style="93"/>
    <col min="10241" max="10241" width="31.42578125" style="93" bestFit="1" customWidth="1"/>
    <col min="10242" max="10242" width="11.42578125" style="93" bestFit="1" customWidth="1"/>
    <col min="10243" max="10243" width="9.140625" style="93"/>
    <col min="10244" max="10244" width="10.5703125" style="93" bestFit="1" customWidth="1"/>
    <col min="10245" max="10496" width="9.140625" style="93"/>
    <col min="10497" max="10497" width="31.42578125" style="93" bestFit="1" customWidth="1"/>
    <col min="10498" max="10498" width="11.42578125" style="93" bestFit="1" customWidth="1"/>
    <col min="10499" max="10499" width="9.140625" style="93"/>
    <col min="10500" max="10500" width="10.5703125" style="93" bestFit="1" customWidth="1"/>
    <col min="10501" max="10752" width="9.140625" style="93"/>
    <col min="10753" max="10753" width="31.42578125" style="93" bestFit="1" customWidth="1"/>
    <col min="10754" max="10754" width="11.42578125" style="93" bestFit="1" customWidth="1"/>
    <col min="10755" max="10755" width="9.140625" style="93"/>
    <col min="10756" max="10756" width="10.5703125" style="93" bestFit="1" customWidth="1"/>
    <col min="10757" max="11008" width="9.140625" style="93"/>
    <col min="11009" max="11009" width="31.42578125" style="93" bestFit="1" customWidth="1"/>
    <col min="11010" max="11010" width="11.42578125" style="93" bestFit="1" customWidth="1"/>
    <col min="11011" max="11011" width="9.140625" style="93"/>
    <col min="11012" max="11012" width="10.5703125" style="93" bestFit="1" customWidth="1"/>
    <col min="11013" max="11264" width="9.140625" style="93"/>
    <col min="11265" max="11265" width="31.42578125" style="93" bestFit="1" customWidth="1"/>
    <col min="11266" max="11266" width="11.42578125" style="93" bestFit="1" customWidth="1"/>
    <col min="11267" max="11267" width="9.140625" style="93"/>
    <col min="11268" max="11268" width="10.5703125" style="93" bestFit="1" customWidth="1"/>
    <col min="11269" max="11520" width="9.140625" style="93"/>
    <col min="11521" max="11521" width="31.42578125" style="93" bestFit="1" customWidth="1"/>
    <col min="11522" max="11522" width="11.42578125" style="93" bestFit="1" customWidth="1"/>
    <col min="11523" max="11523" width="9.140625" style="93"/>
    <col min="11524" max="11524" width="10.5703125" style="93" bestFit="1" customWidth="1"/>
    <col min="11525" max="11776" width="9.140625" style="93"/>
    <col min="11777" max="11777" width="31.42578125" style="93" bestFit="1" customWidth="1"/>
    <col min="11778" max="11778" width="11.42578125" style="93" bestFit="1" customWidth="1"/>
    <col min="11779" max="11779" width="9.140625" style="93"/>
    <col min="11780" max="11780" width="10.5703125" style="93" bestFit="1" customWidth="1"/>
    <col min="11781" max="12032" width="9.140625" style="93"/>
    <col min="12033" max="12033" width="31.42578125" style="93" bestFit="1" customWidth="1"/>
    <col min="12034" max="12034" width="11.42578125" style="93" bestFit="1" customWidth="1"/>
    <col min="12035" max="12035" width="9.140625" style="93"/>
    <col min="12036" max="12036" width="10.5703125" style="93" bestFit="1" customWidth="1"/>
    <col min="12037" max="12288" width="9.140625" style="93"/>
    <col min="12289" max="12289" width="31.42578125" style="93" bestFit="1" customWidth="1"/>
    <col min="12290" max="12290" width="11.42578125" style="93" bestFit="1" customWidth="1"/>
    <col min="12291" max="12291" width="9.140625" style="93"/>
    <col min="12292" max="12292" width="10.5703125" style="93" bestFit="1" customWidth="1"/>
    <col min="12293" max="12544" width="9.140625" style="93"/>
    <col min="12545" max="12545" width="31.42578125" style="93" bestFit="1" customWidth="1"/>
    <col min="12546" max="12546" width="11.42578125" style="93" bestFit="1" customWidth="1"/>
    <col min="12547" max="12547" width="9.140625" style="93"/>
    <col min="12548" max="12548" width="10.5703125" style="93" bestFit="1" customWidth="1"/>
    <col min="12549" max="12800" width="9.140625" style="93"/>
    <col min="12801" max="12801" width="31.42578125" style="93" bestFit="1" customWidth="1"/>
    <col min="12802" max="12802" width="11.42578125" style="93" bestFit="1" customWidth="1"/>
    <col min="12803" max="12803" width="9.140625" style="93"/>
    <col min="12804" max="12804" width="10.5703125" style="93" bestFit="1" customWidth="1"/>
    <col min="12805" max="13056" width="9.140625" style="93"/>
    <col min="13057" max="13057" width="31.42578125" style="93" bestFit="1" customWidth="1"/>
    <col min="13058" max="13058" width="11.42578125" style="93" bestFit="1" customWidth="1"/>
    <col min="13059" max="13059" width="9.140625" style="93"/>
    <col min="13060" max="13060" width="10.5703125" style="93" bestFit="1" customWidth="1"/>
    <col min="13061" max="13312" width="9.140625" style="93"/>
    <col min="13313" max="13313" width="31.42578125" style="93" bestFit="1" customWidth="1"/>
    <col min="13314" max="13314" width="11.42578125" style="93" bestFit="1" customWidth="1"/>
    <col min="13315" max="13315" width="9.140625" style="93"/>
    <col min="13316" max="13316" width="10.5703125" style="93" bestFit="1" customWidth="1"/>
    <col min="13317" max="13568" width="9.140625" style="93"/>
    <col min="13569" max="13569" width="31.42578125" style="93" bestFit="1" customWidth="1"/>
    <col min="13570" max="13570" width="11.42578125" style="93" bestFit="1" customWidth="1"/>
    <col min="13571" max="13571" width="9.140625" style="93"/>
    <col min="13572" max="13572" width="10.5703125" style="93" bestFit="1" customWidth="1"/>
    <col min="13573" max="13824" width="9.140625" style="93"/>
    <col min="13825" max="13825" width="31.42578125" style="93" bestFit="1" customWidth="1"/>
    <col min="13826" max="13826" width="11.42578125" style="93" bestFit="1" customWidth="1"/>
    <col min="13827" max="13827" width="9.140625" style="93"/>
    <col min="13828" max="13828" width="10.5703125" style="93" bestFit="1" customWidth="1"/>
    <col min="13829" max="14080" width="9.140625" style="93"/>
    <col min="14081" max="14081" width="31.42578125" style="93" bestFit="1" customWidth="1"/>
    <col min="14082" max="14082" width="11.42578125" style="93" bestFit="1" customWidth="1"/>
    <col min="14083" max="14083" width="9.140625" style="93"/>
    <col min="14084" max="14084" width="10.5703125" style="93" bestFit="1" customWidth="1"/>
    <col min="14085" max="14336" width="9.140625" style="93"/>
    <col min="14337" max="14337" width="31.42578125" style="93" bestFit="1" customWidth="1"/>
    <col min="14338" max="14338" width="11.42578125" style="93" bestFit="1" customWidth="1"/>
    <col min="14339" max="14339" width="9.140625" style="93"/>
    <col min="14340" max="14340" width="10.5703125" style="93" bestFit="1" customWidth="1"/>
    <col min="14341" max="14592" width="9.140625" style="93"/>
    <col min="14593" max="14593" width="31.42578125" style="93" bestFit="1" customWidth="1"/>
    <col min="14594" max="14594" width="11.42578125" style="93" bestFit="1" customWidth="1"/>
    <col min="14595" max="14595" width="9.140625" style="93"/>
    <col min="14596" max="14596" width="10.5703125" style="93" bestFit="1" customWidth="1"/>
    <col min="14597" max="14848" width="9.140625" style="93"/>
    <col min="14849" max="14849" width="31.42578125" style="93" bestFit="1" customWidth="1"/>
    <col min="14850" max="14850" width="11.42578125" style="93" bestFit="1" customWidth="1"/>
    <col min="14851" max="14851" width="9.140625" style="93"/>
    <col min="14852" max="14852" width="10.5703125" style="93" bestFit="1" customWidth="1"/>
    <col min="14853" max="15104" width="9.140625" style="93"/>
    <col min="15105" max="15105" width="31.42578125" style="93" bestFit="1" customWidth="1"/>
    <col min="15106" max="15106" width="11.42578125" style="93" bestFit="1" customWidth="1"/>
    <col min="15107" max="15107" width="9.140625" style="93"/>
    <col min="15108" max="15108" width="10.5703125" style="93" bestFit="1" customWidth="1"/>
    <col min="15109" max="15360" width="9.140625" style="93"/>
    <col min="15361" max="15361" width="31.42578125" style="93" bestFit="1" customWidth="1"/>
    <col min="15362" max="15362" width="11.42578125" style="93" bestFit="1" customWidth="1"/>
    <col min="15363" max="15363" width="9.140625" style="93"/>
    <col min="15364" max="15364" width="10.5703125" style="93" bestFit="1" customWidth="1"/>
    <col min="15365" max="15616" width="9.140625" style="93"/>
    <col min="15617" max="15617" width="31.42578125" style="93" bestFit="1" customWidth="1"/>
    <col min="15618" max="15618" width="11.42578125" style="93" bestFit="1" customWidth="1"/>
    <col min="15619" max="15619" width="9.140625" style="93"/>
    <col min="15620" max="15620" width="10.5703125" style="93" bestFit="1" customWidth="1"/>
    <col min="15621" max="15872" width="9.140625" style="93"/>
    <col min="15873" max="15873" width="31.42578125" style="93" bestFit="1" customWidth="1"/>
    <col min="15874" max="15874" width="11.42578125" style="93" bestFit="1" customWidth="1"/>
    <col min="15875" max="15875" width="9.140625" style="93"/>
    <col min="15876" max="15876" width="10.5703125" style="93" bestFit="1" customWidth="1"/>
    <col min="15877" max="16128" width="9.140625" style="93"/>
    <col min="16129" max="16129" width="31.42578125" style="93" bestFit="1" customWidth="1"/>
    <col min="16130" max="16130" width="11.42578125" style="93" bestFit="1" customWidth="1"/>
    <col min="16131" max="16131" width="9.140625" style="93"/>
    <col min="16132" max="16132" width="10.5703125" style="93" bestFit="1" customWidth="1"/>
    <col min="16133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161</v>
      </c>
      <c r="B2" s="132">
        <v>0</v>
      </c>
      <c r="C2" s="93">
        <v>13</v>
      </c>
      <c r="D2" s="94">
        <f>SUM(22*B2)</f>
        <v>0</v>
      </c>
    </row>
    <row r="3" spans="1:4">
      <c r="A3" s="132" t="s">
        <v>161</v>
      </c>
      <c r="B3" s="132">
        <v>0</v>
      </c>
      <c r="C3" s="93">
        <v>14</v>
      </c>
      <c r="D3" s="94">
        <f>SUM(22*B3)</f>
        <v>0</v>
      </c>
    </row>
    <row r="4" spans="1:4">
      <c r="A4" s="132" t="s">
        <v>161</v>
      </c>
      <c r="B4" s="132">
        <v>0</v>
      </c>
      <c r="C4" s="93">
        <v>15</v>
      </c>
      <c r="D4" s="94">
        <f>SUM(22*B4)</f>
        <v>0</v>
      </c>
    </row>
    <row r="5" spans="1:4">
      <c r="A5" s="132" t="s">
        <v>161</v>
      </c>
      <c r="B5" s="132">
        <v>0</v>
      </c>
      <c r="C5" s="93">
        <v>16</v>
      </c>
      <c r="D5" s="94">
        <f>SUM(22*B5)</f>
        <v>0</v>
      </c>
    </row>
    <row r="6" spans="1:4">
      <c r="A6" s="132" t="s">
        <v>161</v>
      </c>
      <c r="B6" s="132">
        <v>0</v>
      </c>
      <c r="C6" s="93">
        <v>17</v>
      </c>
      <c r="D6" s="94">
        <f>SUM(22*B6)</f>
        <v>0</v>
      </c>
    </row>
    <row r="7" spans="1:4">
      <c r="A7" s="132" t="s">
        <v>161</v>
      </c>
      <c r="B7" s="132">
        <v>0</v>
      </c>
      <c r="C7" s="93">
        <v>18</v>
      </c>
      <c r="D7" s="94">
        <f>SUM(22*B7)</f>
        <v>0</v>
      </c>
    </row>
    <row r="8" spans="1:4">
      <c r="A8" s="132" t="s">
        <v>161</v>
      </c>
      <c r="B8" s="132">
        <v>0</v>
      </c>
      <c r="C8" s="93">
        <v>19</v>
      </c>
      <c r="D8" s="94">
        <f>SUM(22*B8)</f>
        <v>0</v>
      </c>
    </row>
    <row r="9" spans="1:4">
      <c r="A9" s="132" t="s">
        <v>161</v>
      </c>
      <c r="B9" s="132">
        <v>0</v>
      </c>
      <c r="C9" s="93">
        <v>20</v>
      </c>
      <c r="D9" s="94">
        <f>SUM(22*B9)</f>
        <v>0</v>
      </c>
    </row>
    <row r="10" spans="1:4">
      <c r="A10" s="132" t="s">
        <v>161</v>
      </c>
      <c r="B10" s="132">
        <v>1</v>
      </c>
      <c r="C10" s="93">
        <v>21</v>
      </c>
      <c r="D10" s="94">
        <f>SUM(22*B10)</f>
        <v>22</v>
      </c>
    </row>
    <row r="11" spans="1:4">
      <c r="A11" s="132" t="s">
        <v>161</v>
      </c>
      <c r="B11" s="132">
        <v>0</v>
      </c>
      <c r="C11" s="93">
        <v>22</v>
      </c>
      <c r="D11" s="94">
        <f>SUM(22*B11)</f>
        <v>0</v>
      </c>
    </row>
    <row r="12" spans="1:4">
      <c r="A12" s="132" t="s">
        <v>161</v>
      </c>
      <c r="B12" s="132">
        <v>1</v>
      </c>
      <c r="C12" s="93">
        <v>23</v>
      </c>
      <c r="D12" s="94">
        <f>SUM(22*B12)</f>
        <v>22</v>
      </c>
    </row>
    <row r="13" spans="1:4">
      <c r="A13" s="132" t="s">
        <v>161</v>
      </c>
      <c r="B13" s="132">
        <v>1</v>
      </c>
      <c r="C13" s="93">
        <v>24</v>
      </c>
      <c r="D13" s="94">
        <f>SUM(22*B13)</f>
        <v>22</v>
      </c>
    </row>
    <row r="14" spans="1:4">
      <c r="A14" s="132" t="s">
        <v>156</v>
      </c>
      <c r="B14" s="132">
        <v>0</v>
      </c>
      <c r="C14" s="93">
        <v>13</v>
      </c>
      <c r="D14" s="94">
        <f>SUM(25*B14)</f>
        <v>0</v>
      </c>
    </row>
    <row r="15" spans="1:4">
      <c r="A15" s="132" t="s">
        <v>156</v>
      </c>
      <c r="B15" s="132">
        <v>1</v>
      </c>
      <c r="C15" s="93">
        <v>14</v>
      </c>
      <c r="D15" s="94">
        <f>SUM(25*B15)</f>
        <v>25</v>
      </c>
    </row>
    <row r="16" spans="1:4">
      <c r="A16" s="132" t="s">
        <v>156</v>
      </c>
      <c r="B16" s="132">
        <v>0</v>
      </c>
      <c r="C16" s="93">
        <v>15</v>
      </c>
      <c r="D16" s="94">
        <f>SUM(25*B16)</f>
        <v>0</v>
      </c>
    </row>
    <row r="17" spans="1:4">
      <c r="A17" s="132" t="s">
        <v>156</v>
      </c>
      <c r="B17" s="132">
        <v>0</v>
      </c>
      <c r="C17" s="93">
        <v>16</v>
      </c>
      <c r="D17" s="94">
        <f>SUM(25*B17)</f>
        <v>0</v>
      </c>
    </row>
    <row r="18" spans="1:4">
      <c r="A18" s="132" t="s">
        <v>156</v>
      </c>
      <c r="B18" s="132">
        <v>0</v>
      </c>
      <c r="C18" s="93">
        <v>17</v>
      </c>
      <c r="D18" s="94">
        <f>SUM(25*B18)</f>
        <v>0</v>
      </c>
    </row>
    <row r="19" spans="1:4">
      <c r="A19" s="132" t="s">
        <v>156</v>
      </c>
      <c r="B19" s="132">
        <v>0</v>
      </c>
      <c r="C19" s="93">
        <v>18</v>
      </c>
      <c r="D19" s="94">
        <f>SUM(25*B19)</f>
        <v>0</v>
      </c>
    </row>
    <row r="20" spans="1:4">
      <c r="A20" s="132" t="s">
        <v>156</v>
      </c>
      <c r="B20" s="132">
        <v>2</v>
      </c>
      <c r="C20" s="93">
        <v>19</v>
      </c>
      <c r="D20" s="94">
        <f>SUM(25*B20)</f>
        <v>50</v>
      </c>
    </row>
    <row r="21" spans="1:4">
      <c r="A21" s="132" t="s">
        <v>156</v>
      </c>
      <c r="B21" s="132">
        <v>1</v>
      </c>
      <c r="C21" s="93">
        <v>20</v>
      </c>
      <c r="D21" s="94">
        <f>SUM(25*B21)</f>
        <v>25</v>
      </c>
    </row>
    <row r="22" spans="1:4">
      <c r="A22" s="132" t="s">
        <v>156</v>
      </c>
      <c r="B22" s="132">
        <v>3</v>
      </c>
      <c r="C22" s="93">
        <v>21</v>
      </c>
      <c r="D22" s="94">
        <f>SUM(25*B22)</f>
        <v>75</v>
      </c>
    </row>
    <row r="23" spans="1:4">
      <c r="A23" s="132" t="s">
        <v>156</v>
      </c>
      <c r="B23" s="132">
        <v>6</v>
      </c>
      <c r="C23" s="93">
        <v>22</v>
      </c>
      <c r="D23" s="94">
        <f>SUM(25*B23)</f>
        <v>150</v>
      </c>
    </row>
    <row r="24" spans="1:4">
      <c r="A24" s="132" t="s">
        <v>156</v>
      </c>
      <c r="B24" s="132">
        <v>0</v>
      </c>
      <c r="C24" s="93">
        <v>23</v>
      </c>
      <c r="D24" s="94">
        <f>SUM(25*B24)</f>
        <v>0</v>
      </c>
    </row>
    <row r="25" spans="1:4">
      <c r="A25" s="132" t="s">
        <v>156</v>
      </c>
      <c r="B25" s="132">
        <v>0</v>
      </c>
      <c r="C25" s="93">
        <v>24</v>
      </c>
      <c r="D25" s="94">
        <f>SUM(25*B25)</f>
        <v>0</v>
      </c>
    </row>
    <row r="26" spans="1:4">
      <c r="A26" s="132" t="s">
        <v>23</v>
      </c>
      <c r="B26" s="132">
        <v>0</v>
      </c>
      <c r="C26" s="93">
        <v>13</v>
      </c>
      <c r="D26" s="94">
        <f>SUM(20*B26)</f>
        <v>0</v>
      </c>
    </row>
    <row r="27" spans="1:4">
      <c r="A27" s="132" t="s">
        <v>23</v>
      </c>
      <c r="B27" s="132">
        <v>0</v>
      </c>
      <c r="C27" s="93">
        <v>14</v>
      </c>
      <c r="D27" s="94">
        <f>SUM(20*B27)</f>
        <v>0</v>
      </c>
    </row>
    <row r="28" spans="1:4">
      <c r="A28" s="132" t="s">
        <v>23</v>
      </c>
      <c r="B28" s="132">
        <v>0</v>
      </c>
      <c r="C28" s="93">
        <v>15</v>
      </c>
      <c r="D28" s="94">
        <f>SUM(20*B28)</f>
        <v>0</v>
      </c>
    </row>
    <row r="29" spans="1:4">
      <c r="A29" s="132" t="s">
        <v>23</v>
      </c>
      <c r="B29" s="132">
        <v>0</v>
      </c>
      <c r="C29" s="93">
        <v>16</v>
      </c>
      <c r="D29" s="94">
        <f>SUM(20*B29)</f>
        <v>0</v>
      </c>
    </row>
    <row r="30" spans="1:4">
      <c r="A30" s="132" t="s">
        <v>23</v>
      </c>
      <c r="B30" s="132">
        <v>0</v>
      </c>
      <c r="C30" s="93">
        <v>17</v>
      </c>
      <c r="D30" s="94">
        <f>SUM(20*B30)</f>
        <v>0</v>
      </c>
    </row>
    <row r="31" spans="1:4">
      <c r="A31" s="132" t="s">
        <v>23</v>
      </c>
      <c r="B31" s="132">
        <v>0</v>
      </c>
      <c r="C31" s="93">
        <v>18</v>
      </c>
      <c r="D31" s="94">
        <f>SUM(20*B31)</f>
        <v>0</v>
      </c>
    </row>
    <row r="32" spans="1:4">
      <c r="A32" s="132" t="s">
        <v>23</v>
      </c>
      <c r="B32" s="132">
        <v>0</v>
      </c>
      <c r="C32" s="93">
        <v>19</v>
      </c>
      <c r="D32" s="94">
        <f>SUM(20*B32)</f>
        <v>0</v>
      </c>
    </row>
    <row r="33" spans="1:4">
      <c r="A33" s="132" t="s">
        <v>23</v>
      </c>
      <c r="B33" s="132">
        <v>4</v>
      </c>
      <c r="C33" s="93">
        <v>20</v>
      </c>
      <c r="D33" s="94">
        <f>SUM(20*B33)</f>
        <v>80</v>
      </c>
    </row>
    <row r="34" spans="1:4">
      <c r="A34" s="132" t="s">
        <v>23</v>
      </c>
      <c r="B34" s="132">
        <v>0</v>
      </c>
      <c r="C34" s="93">
        <v>21</v>
      </c>
      <c r="D34" s="94">
        <f>SUM(20*B34)</f>
        <v>0</v>
      </c>
    </row>
    <row r="35" spans="1:4">
      <c r="A35" s="132" t="s">
        <v>23</v>
      </c>
      <c r="B35" s="132">
        <v>0</v>
      </c>
      <c r="C35" s="93">
        <v>22</v>
      </c>
      <c r="D35" s="94">
        <f>SUM(20*B35)</f>
        <v>0</v>
      </c>
    </row>
    <row r="36" spans="1:4">
      <c r="A36" s="132" t="s">
        <v>23</v>
      </c>
      <c r="B36" s="132">
        <v>0</v>
      </c>
      <c r="C36" s="93">
        <v>23</v>
      </c>
      <c r="D36" s="94">
        <f>SUM(20*B36)</f>
        <v>0</v>
      </c>
    </row>
    <row r="37" spans="1:4">
      <c r="A37" s="132" t="s">
        <v>23</v>
      </c>
      <c r="B37" s="132">
        <v>0</v>
      </c>
      <c r="C37" s="93">
        <v>24</v>
      </c>
      <c r="D37" s="94">
        <f>SUM(20*B37)</f>
        <v>0</v>
      </c>
    </row>
    <row r="38" spans="1:4">
      <c r="A38" s="132" t="s">
        <v>24</v>
      </c>
      <c r="B38" s="132">
        <v>0</v>
      </c>
      <c r="C38" s="93">
        <v>13</v>
      </c>
      <c r="D38" s="94">
        <f>SUM(15*B38)</f>
        <v>0</v>
      </c>
    </row>
    <row r="39" spans="1:4">
      <c r="A39" s="132" t="s">
        <v>24</v>
      </c>
      <c r="B39" s="132">
        <v>2</v>
      </c>
      <c r="C39" s="93">
        <v>14</v>
      </c>
      <c r="D39" s="94">
        <f>SUM(15*B39)</f>
        <v>30</v>
      </c>
    </row>
    <row r="40" spans="1:4">
      <c r="A40" s="132" t="s">
        <v>24</v>
      </c>
      <c r="B40" s="132">
        <v>2</v>
      </c>
      <c r="C40" s="93">
        <v>15</v>
      </c>
      <c r="D40" s="94">
        <f>SUM(15*B40)</f>
        <v>30</v>
      </c>
    </row>
    <row r="41" spans="1:4">
      <c r="A41" s="132" t="s">
        <v>24</v>
      </c>
      <c r="B41" s="132">
        <v>3</v>
      </c>
      <c r="C41" s="93">
        <v>16</v>
      </c>
      <c r="D41" s="94">
        <f>SUM(15*B41)</f>
        <v>45</v>
      </c>
    </row>
    <row r="42" spans="1:4">
      <c r="A42" s="132" t="s">
        <v>24</v>
      </c>
      <c r="B42" s="132">
        <v>2</v>
      </c>
      <c r="C42" s="93">
        <v>17</v>
      </c>
      <c r="D42" s="94">
        <f>SUM(15*B42)</f>
        <v>30</v>
      </c>
    </row>
    <row r="43" spans="1:4">
      <c r="A43" s="132" t="s">
        <v>24</v>
      </c>
      <c r="B43" s="132">
        <v>6</v>
      </c>
      <c r="C43" s="93">
        <v>18</v>
      </c>
      <c r="D43" s="94">
        <f>SUM(15*B43)</f>
        <v>90</v>
      </c>
    </row>
    <row r="44" spans="1:4">
      <c r="A44" s="132" t="s">
        <v>24</v>
      </c>
      <c r="B44" s="132">
        <v>8</v>
      </c>
      <c r="C44" s="93">
        <v>19</v>
      </c>
      <c r="D44" s="94">
        <f>SUM(15*B44)</f>
        <v>120</v>
      </c>
    </row>
    <row r="45" spans="1:4">
      <c r="A45" s="132" t="s">
        <v>24</v>
      </c>
      <c r="B45" s="132">
        <v>12</v>
      </c>
      <c r="C45" s="93">
        <v>20</v>
      </c>
      <c r="D45" s="94">
        <f>SUM(15*B45)</f>
        <v>180</v>
      </c>
    </row>
    <row r="46" spans="1:4">
      <c r="A46" s="132" t="s">
        <v>24</v>
      </c>
      <c r="B46" s="132">
        <v>10</v>
      </c>
      <c r="C46" s="93">
        <v>21</v>
      </c>
      <c r="D46" s="94">
        <f>SUM(15*B46)</f>
        <v>150</v>
      </c>
    </row>
    <row r="47" spans="1:4">
      <c r="A47" s="132" t="s">
        <v>24</v>
      </c>
      <c r="B47" s="132">
        <v>6</v>
      </c>
      <c r="C47" s="93">
        <v>22</v>
      </c>
      <c r="D47" s="94">
        <f>SUM(15*B47)</f>
        <v>90</v>
      </c>
    </row>
    <row r="48" spans="1:4">
      <c r="A48" s="132" t="s">
        <v>24</v>
      </c>
      <c r="B48" s="132">
        <v>1</v>
      </c>
      <c r="C48" s="93">
        <v>23</v>
      </c>
      <c r="D48" s="94">
        <f>SUM(15*B48)</f>
        <v>15</v>
      </c>
    </row>
    <row r="49" spans="1:4">
      <c r="A49" s="132" t="s">
        <v>24</v>
      </c>
      <c r="B49" s="132">
        <v>0</v>
      </c>
      <c r="C49" s="93">
        <v>24</v>
      </c>
      <c r="D49" s="94">
        <f>SUM(15*B49)</f>
        <v>0</v>
      </c>
    </row>
    <row r="50" spans="1:4">
      <c r="A50" s="132" t="s">
        <v>25</v>
      </c>
      <c r="B50" s="132">
        <v>0</v>
      </c>
      <c r="C50" s="93">
        <v>13</v>
      </c>
      <c r="D50" s="94">
        <f>SUM(20*B50)</f>
        <v>0</v>
      </c>
    </row>
    <row r="51" spans="1:4">
      <c r="A51" s="132" t="s">
        <v>25</v>
      </c>
      <c r="B51" s="132">
        <v>2</v>
      </c>
      <c r="C51" s="93">
        <v>14</v>
      </c>
      <c r="D51" s="94">
        <f>SUM(20*B51)</f>
        <v>40</v>
      </c>
    </row>
    <row r="52" spans="1:4">
      <c r="A52" s="132" t="s">
        <v>25</v>
      </c>
      <c r="B52" s="132">
        <v>1</v>
      </c>
      <c r="C52" s="93">
        <v>15</v>
      </c>
      <c r="D52" s="94">
        <f>SUM(20*B52)</f>
        <v>20</v>
      </c>
    </row>
    <row r="53" spans="1:4">
      <c r="A53" s="132" t="s">
        <v>25</v>
      </c>
      <c r="B53" s="132">
        <v>2</v>
      </c>
      <c r="C53" s="93">
        <v>16</v>
      </c>
      <c r="D53" s="94">
        <f>SUM(20*B53)</f>
        <v>40</v>
      </c>
    </row>
    <row r="54" spans="1:4">
      <c r="A54" s="132" t="s">
        <v>25</v>
      </c>
      <c r="B54" s="132">
        <v>0</v>
      </c>
      <c r="C54" s="93">
        <v>17</v>
      </c>
      <c r="D54" s="94">
        <f>SUM(20*B54)</f>
        <v>0</v>
      </c>
    </row>
    <row r="55" spans="1:4">
      <c r="A55" s="132" t="s">
        <v>25</v>
      </c>
      <c r="B55" s="132">
        <v>3</v>
      </c>
      <c r="C55" s="93">
        <v>18</v>
      </c>
      <c r="D55" s="94">
        <f>SUM(20*B55)</f>
        <v>60</v>
      </c>
    </row>
    <row r="56" spans="1:4">
      <c r="A56" s="132" t="s">
        <v>25</v>
      </c>
      <c r="B56" s="132">
        <v>12</v>
      </c>
      <c r="C56" s="93">
        <v>19</v>
      </c>
      <c r="D56" s="94">
        <f>SUM(20*B56)</f>
        <v>240</v>
      </c>
    </row>
    <row r="57" spans="1:4">
      <c r="A57" s="132" t="s">
        <v>25</v>
      </c>
      <c r="B57" s="132">
        <v>12</v>
      </c>
      <c r="C57" s="93">
        <v>20</v>
      </c>
      <c r="D57" s="94">
        <f>SUM(20*B57)</f>
        <v>240</v>
      </c>
    </row>
    <row r="58" spans="1:4">
      <c r="A58" s="132" t="s">
        <v>25</v>
      </c>
      <c r="B58" s="132">
        <v>21</v>
      </c>
      <c r="C58" s="93">
        <v>21</v>
      </c>
      <c r="D58" s="94">
        <f>SUM(20*B58)</f>
        <v>420</v>
      </c>
    </row>
    <row r="59" spans="1:4">
      <c r="A59" s="132" t="s">
        <v>25</v>
      </c>
      <c r="B59" s="132">
        <v>6</v>
      </c>
      <c r="C59" s="93">
        <v>22</v>
      </c>
      <c r="D59" s="94">
        <f>SUM(20*B59)</f>
        <v>120</v>
      </c>
    </row>
    <row r="60" spans="1:4">
      <c r="A60" s="132" t="s">
        <v>25</v>
      </c>
      <c r="B60" s="132">
        <v>3</v>
      </c>
      <c r="C60" s="93">
        <v>23</v>
      </c>
      <c r="D60" s="94">
        <f>SUM(20*B60)</f>
        <v>60</v>
      </c>
    </row>
    <row r="61" spans="1:4">
      <c r="A61" s="132" t="s">
        <v>25</v>
      </c>
      <c r="B61" s="132">
        <v>0</v>
      </c>
      <c r="C61" s="93">
        <v>24</v>
      </c>
      <c r="D61" s="94">
        <f>SUM(20*B61)</f>
        <v>0</v>
      </c>
    </row>
    <row r="62" spans="1:4">
      <c r="A62" s="132" t="s">
        <v>26</v>
      </c>
      <c r="B62" s="132">
        <v>0</v>
      </c>
      <c r="C62" s="93">
        <v>13</v>
      </c>
      <c r="D62" s="94">
        <f>SUM(20*B62)</f>
        <v>0</v>
      </c>
    </row>
    <row r="63" spans="1:4">
      <c r="A63" s="132" t="s">
        <v>26</v>
      </c>
      <c r="B63" s="132">
        <v>1</v>
      </c>
      <c r="C63" s="93">
        <v>14</v>
      </c>
      <c r="D63" s="94">
        <f>SUM(20*B63)</f>
        <v>20</v>
      </c>
    </row>
    <row r="64" spans="1:4">
      <c r="A64" s="132" t="s">
        <v>26</v>
      </c>
      <c r="B64" s="132">
        <v>1</v>
      </c>
      <c r="C64" s="93">
        <v>15</v>
      </c>
      <c r="D64" s="94">
        <f>SUM(20*B64)</f>
        <v>20</v>
      </c>
    </row>
    <row r="65" spans="1:4">
      <c r="A65" s="132" t="s">
        <v>26</v>
      </c>
      <c r="B65" s="132">
        <v>2</v>
      </c>
      <c r="C65" s="93">
        <v>16</v>
      </c>
      <c r="D65" s="94">
        <f>SUM(20*B65)</f>
        <v>40</v>
      </c>
    </row>
    <row r="66" spans="1:4">
      <c r="A66" s="132" t="s">
        <v>26</v>
      </c>
      <c r="B66" s="132">
        <v>2</v>
      </c>
      <c r="C66" s="93">
        <v>17</v>
      </c>
      <c r="D66" s="94">
        <f>SUM(20*B66)</f>
        <v>40</v>
      </c>
    </row>
    <row r="67" spans="1:4">
      <c r="A67" s="132" t="s">
        <v>26</v>
      </c>
      <c r="B67" s="132">
        <v>1</v>
      </c>
      <c r="C67" s="93">
        <v>18</v>
      </c>
      <c r="D67" s="94">
        <f>SUM(20*B67)</f>
        <v>20</v>
      </c>
    </row>
    <row r="68" spans="1:4">
      <c r="A68" s="132" t="s">
        <v>26</v>
      </c>
      <c r="B68" s="132">
        <v>3</v>
      </c>
      <c r="C68" s="93">
        <v>19</v>
      </c>
      <c r="D68" s="94">
        <f>SUM(20*B68)</f>
        <v>60</v>
      </c>
    </row>
    <row r="69" spans="1:4">
      <c r="A69" s="132" t="s">
        <v>26</v>
      </c>
      <c r="B69" s="132">
        <v>6</v>
      </c>
      <c r="C69" s="93">
        <v>20</v>
      </c>
      <c r="D69" s="94">
        <f>SUM(20*B69)</f>
        <v>120</v>
      </c>
    </row>
    <row r="70" spans="1:4">
      <c r="A70" s="132" t="s">
        <v>26</v>
      </c>
      <c r="B70" s="132">
        <v>4</v>
      </c>
      <c r="C70" s="93">
        <v>21</v>
      </c>
      <c r="D70" s="94">
        <f>SUM(20*B70)</f>
        <v>80</v>
      </c>
    </row>
    <row r="71" spans="1:4">
      <c r="A71" s="132" t="s">
        <v>26</v>
      </c>
      <c r="B71" s="132">
        <v>4</v>
      </c>
      <c r="C71" s="93">
        <v>22</v>
      </c>
      <c r="D71" s="94">
        <f>SUM(20*B71)</f>
        <v>80</v>
      </c>
    </row>
    <row r="72" spans="1:4">
      <c r="A72" s="132" t="s">
        <v>26</v>
      </c>
      <c r="B72" s="132">
        <v>1</v>
      </c>
      <c r="C72" s="93">
        <v>23</v>
      </c>
      <c r="D72" s="94">
        <f>SUM(20*B72)</f>
        <v>20</v>
      </c>
    </row>
    <row r="73" spans="1:4">
      <c r="A73" s="132" t="s">
        <v>26</v>
      </c>
      <c r="B73" s="132">
        <v>0</v>
      </c>
      <c r="C73" s="93">
        <v>24</v>
      </c>
      <c r="D73" s="94">
        <f>SUM(20*B73)</f>
        <v>0</v>
      </c>
    </row>
    <row r="74" spans="1:4">
      <c r="A74" s="132" t="s">
        <v>27</v>
      </c>
      <c r="B74" s="132">
        <v>0</v>
      </c>
      <c r="C74" s="93">
        <v>13</v>
      </c>
      <c r="D74" s="94">
        <f>SUM(20*B74)</f>
        <v>0</v>
      </c>
    </row>
    <row r="75" spans="1:4">
      <c r="A75" s="132" t="s">
        <v>27</v>
      </c>
      <c r="B75" s="132">
        <v>1</v>
      </c>
      <c r="C75" s="93">
        <v>14</v>
      </c>
      <c r="D75" s="94">
        <f>SUM(20*B75)</f>
        <v>20</v>
      </c>
    </row>
    <row r="76" spans="1:4">
      <c r="A76" s="132" t="s">
        <v>27</v>
      </c>
      <c r="B76" s="132">
        <v>0</v>
      </c>
      <c r="C76" s="93">
        <v>15</v>
      </c>
      <c r="D76" s="94">
        <f>SUM(20*B76)</f>
        <v>0</v>
      </c>
    </row>
    <row r="77" spans="1:4">
      <c r="A77" s="132" t="s">
        <v>27</v>
      </c>
      <c r="B77" s="132">
        <v>1</v>
      </c>
      <c r="C77" s="93">
        <v>16</v>
      </c>
      <c r="D77" s="94">
        <f>SUM(20*B77)</f>
        <v>20</v>
      </c>
    </row>
    <row r="78" spans="1:4">
      <c r="A78" s="132" t="s">
        <v>27</v>
      </c>
      <c r="B78" s="132">
        <v>1</v>
      </c>
      <c r="C78" s="93">
        <v>17</v>
      </c>
      <c r="D78" s="94">
        <f>SUM(20*B78)</f>
        <v>20</v>
      </c>
    </row>
    <row r="79" spans="1:4">
      <c r="A79" s="132" t="s">
        <v>27</v>
      </c>
      <c r="B79" s="132">
        <v>3</v>
      </c>
      <c r="C79" s="93">
        <v>18</v>
      </c>
      <c r="D79" s="94">
        <f>SUM(20*B79)</f>
        <v>60</v>
      </c>
    </row>
    <row r="80" spans="1:4">
      <c r="A80" s="132" t="s">
        <v>27</v>
      </c>
      <c r="B80" s="132">
        <v>10</v>
      </c>
      <c r="C80" s="93">
        <v>19</v>
      </c>
      <c r="D80" s="94">
        <f>SUM(20*B80)</f>
        <v>200</v>
      </c>
    </row>
    <row r="81" spans="1:4">
      <c r="A81" s="132" t="s">
        <v>27</v>
      </c>
      <c r="B81" s="132">
        <v>9</v>
      </c>
      <c r="C81" s="93">
        <v>20</v>
      </c>
      <c r="D81" s="94">
        <f>SUM(20*B81)</f>
        <v>180</v>
      </c>
    </row>
    <row r="82" spans="1:4">
      <c r="A82" s="132" t="s">
        <v>27</v>
      </c>
      <c r="B82" s="132">
        <v>4</v>
      </c>
      <c r="C82" s="93">
        <v>21</v>
      </c>
      <c r="D82" s="94">
        <f>SUM(20*B82)</f>
        <v>80</v>
      </c>
    </row>
    <row r="83" spans="1:4">
      <c r="A83" s="132" t="s">
        <v>27</v>
      </c>
      <c r="B83" s="132">
        <v>7</v>
      </c>
      <c r="C83" s="93">
        <v>22</v>
      </c>
      <c r="D83" s="94">
        <f>SUM(20*B83)</f>
        <v>140</v>
      </c>
    </row>
    <row r="84" spans="1:4">
      <c r="A84" s="132" t="s">
        <v>27</v>
      </c>
      <c r="B84" s="132">
        <v>2</v>
      </c>
      <c r="C84" s="93">
        <v>23</v>
      </c>
      <c r="D84" s="94">
        <f>SUM(20*B84)</f>
        <v>40</v>
      </c>
    </row>
    <row r="85" spans="1:4">
      <c r="A85" s="132" t="s">
        <v>27</v>
      </c>
      <c r="B85" s="132">
        <v>0</v>
      </c>
      <c r="C85" s="93">
        <v>24</v>
      </c>
      <c r="D85" s="94">
        <f>SUM(20*B85)</f>
        <v>0</v>
      </c>
    </row>
    <row r="86" spans="1:4">
      <c r="A86" s="132" t="s">
        <v>28</v>
      </c>
      <c r="B86" s="132">
        <v>0</v>
      </c>
      <c r="C86" s="93">
        <v>13</v>
      </c>
      <c r="D86" s="94">
        <f>SUM(20*B86)</f>
        <v>0</v>
      </c>
    </row>
    <row r="87" spans="1:4">
      <c r="A87" s="132" t="s">
        <v>28</v>
      </c>
      <c r="B87" s="132">
        <v>0</v>
      </c>
      <c r="C87" s="93">
        <v>14</v>
      </c>
      <c r="D87" s="94">
        <f>SUM(20*B87)</f>
        <v>0</v>
      </c>
    </row>
    <row r="88" spans="1:4">
      <c r="A88" s="132" t="s">
        <v>28</v>
      </c>
      <c r="B88" s="132">
        <v>0</v>
      </c>
      <c r="C88" s="93">
        <v>15</v>
      </c>
      <c r="D88" s="94">
        <f>SUM(20*B88)</f>
        <v>0</v>
      </c>
    </row>
    <row r="89" spans="1:4">
      <c r="A89" s="132" t="s">
        <v>28</v>
      </c>
      <c r="B89" s="132">
        <v>1</v>
      </c>
      <c r="C89" s="93">
        <v>16</v>
      </c>
      <c r="D89" s="94">
        <f>SUM(20*B89)</f>
        <v>20</v>
      </c>
    </row>
    <row r="90" spans="1:4">
      <c r="A90" s="132" t="s">
        <v>28</v>
      </c>
      <c r="B90" s="132">
        <v>0</v>
      </c>
      <c r="C90" s="93">
        <v>17</v>
      </c>
      <c r="D90" s="94">
        <f>SUM(20*B90)</f>
        <v>0</v>
      </c>
    </row>
    <row r="91" spans="1:4">
      <c r="A91" s="132" t="s">
        <v>28</v>
      </c>
      <c r="B91" s="132">
        <v>0</v>
      </c>
      <c r="C91" s="93">
        <v>18</v>
      </c>
      <c r="D91" s="94">
        <f>SUM(20*B91)</f>
        <v>0</v>
      </c>
    </row>
    <row r="92" spans="1:4">
      <c r="A92" s="132" t="s">
        <v>28</v>
      </c>
      <c r="B92" s="132">
        <v>1</v>
      </c>
      <c r="C92" s="93">
        <v>19</v>
      </c>
      <c r="D92" s="94">
        <f>SUM(20*B92)</f>
        <v>20</v>
      </c>
    </row>
    <row r="93" spans="1:4">
      <c r="A93" s="132" t="s">
        <v>28</v>
      </c>
      <c r="B93" s="132">
        <v>2</v>
      </c>
      <c r="C93" s="93">
        <v>20</v>
      </c>
      <c r="D93" s="94">
        <f>SUM(20*B93)</f>
        <v>40</v>
      </c>
    </row>
    <row r="94" spans="1:4">
      <c r="A94" s="132" t="s">
        <v>28</v>
      </c>
      <c r="B94" s="132">
        <v>3</v>
      </c>
      <c r="C94" s="93">
        <v>21</v>
      </c>
      <c r="D94" s="94">
        <f>SUM(20*B94)</f>
        <v>60</v>
      </c>
    </row>
    <row r="95" spans="1:4">
      <c r="A95" s="132" t="s">
        <v>28</v>
      </c>
      <c r="B95" s="132">
        <v>0</v>
      </c>
      <c r="C95" s="93">
        <v>22</v>
      </c>
      <c r="D95" s="94">
        <f>SUM(20*B95)</f>
        <v>0</v>
      </c>
    </row>
    <row r="96" spans="1:4">
      <c r="A96" s="132" t="s">
        <v>28</v>
      </c>
      <c r="B96" s="132">
        <v>1</v>
      </c>
      <c r="C96" s="93">
        <v>23</v>
      </c>
      <c r="D96" s="94">
        <f>SUM(20*B96)</f>
        <v>20</v>
      </c>
    </row>
    <row r="97" spans="1:4">
      <c r="A97" s="132" t="s">
        <v>28</v>
      </c>
      <c r="B97" s="132">
        <v>0</v>
      </c>
      <c r="C97" s="93">
        <v>24</v>
      </c>
      <c r="D97" s="94">
        <f>SUM(20*B97)</f>
        <v>0</v>
      </c>
    </row>
    <row r="98" spans="1:4">
      <c r="A98" s="132" t="s">
        <v>29</v>
      </c>
      <c r="B98" s="132">
        <v>0</v>
      </c>
      <c r="C98" s="93">
        <v>13</v>
      </c>
      <c r="D98" s="94">
        <f>SUM(20*B98)</f>
        <v>0</v>
      </c>
    </row>
    <row r="99" spans="1:4">
      <c r="A99" s="132" t="s">
        <v>29</v>
      </c>
      <c r="B99" s="132">
        <v>3</v>
      </c>
      <c r="C99" s="93">
        <v>14</v>
      </c>
      <c r="D99" s="94">
        <f>SUM(20*B99)</f>
        <v>60</v>
      </c>
    </row>
    <row r="100" spans="1:4">
      <c r="A100" s="132" t="s">
        <v>29</v>
      </c>
      <c r="B100" s="132">
        <v>3</v>
      </c>
      <c r="C100" s="93">
        <v>15</v>
      </c>
      <c r="D100" s="94">
        <f>SUM(20*B100)</f>
        <v>60</v>
      </c>
    </row>
    <row r="101" spans="1:4">
      <c r="A101" s="132" t="s">
        <v>29</v>
      </c>
      <c r="B101" s="132">
        <v>8</v>
      </c>
      <c r="C101" s="93">
        <v>16</v>
      </c>
      <c r="D101" s="94">
        <f>SUM(20*B101)</f>
        <v>160</v>
      </c>
    </row>
    <row r="102" spans="1:4">
      <c r="A102" s="132" t="s">
        <v>29</v>
      </c>
      <c r="B102" s="132">
        <v>9</v>
      </c>
      <c r="C102" s="93">
        <v>17</v>
      </c>
      <c r="D102" s="94">
        <f>SUM(20*B102)</f>
        <v>180</v>
      </c>
    </row>
    <row r="103" spans="1:4">
      <c r="A103" s="132" t="s">
        <v>29</v>
      </c>
      <c r="B103" s="132">
        <v>24</v>
      </c>
      <c r="C103" s="93">
        <v>18</v>
      </c>
      <c r="D103" s="94">
        <f>SUM(20*B103)</f>
        <v>480</v>
      </c>
    </row>
    <row r="104" spans="1:4">
      <c r="A104" s="132" t="s">
        <v>29</v>
      </c>
      <c r="B104" s="132">
        <v>37</v>
      </c>
      <c r="C104" s="93">
        <v>19</v>
      </c>
      <c r="D104" s="94">
        <f>SUM(20*B104)</f>
        <v>740</v>
      </c>
    </row>
    <row r="105" spans="1:4">
      <c r="A105" s="132" t="s">
        <v>29</v>
      </c>
      <c r="B105" s="132">
        <v>34</v>
      </c>
      <c r="C105" s="93">
        <v>20</v>
      </c>
      <c r="D105" s="94">
        <f>SUM(20*B105)</f>
        <v>680</v>
      </c>
    </row>
    <row r="106" spans="1:4">
      <c r="A106" s="132" t="s">
        <v>29</v>
      </c>
      <c r="B106" s="132">
        <v>40</v>
      </c>
      <c r="C106" s="93">
        <v>21</v>
      </c>
      <c r="D106" s="94">
        <f>SUM(20*B106)</f>
        <v>800</v>
      </c>
    </row>
    <row r="107" spans="1:4">
      <c r="A107" s="132" t="s">
        <v>29</v>
      </c>
      <c r="B107" s="132">
        <v>22</v>
      </c>
      <c r="C107" s="93">
        <v>22</v>
      </c>
      <c r="D107" s="94">
        <f>SUM(20*B107)</f>
        <v>440</v>
      </c>
    </row>
    <row r="108" spans="1:4">
      <c r="A108" s="132" t="s">
        <v>29</v>
      </c>
      <c r="B108" s="132">
        <v>9</v>
      </c>
      <c r="C108" s="93">
        <v>23</v>
      </c>
      <c r="D108" s="94">
        <f>SUM(20*B108)</f>
        <v>180</v>
      </c>
    </row>
    <row r="109" spans="1:4">
      <c r="A109" s="132" t="s">
        <v>29</v>
      </c>
      <c r="B109" s="132">
        <v>0</v>
      </c>
      <c r="C109" s="93">
        <v>24</v>
      </c>
      <c r="D109" s="94">
        <f>SUM(20*B109)</f>
        <v>0</v>
      </c>
    </row>
    <row r="110" spans="1:4">
      <c r="A110" s="132" t="s">
        <v>30</v>
      </c>
      <c r="B110" s="132">
        <v>0</v>
      </c>
      <c r="C110" s="93">
        <v>13</v>
      </c>
      <c r="D110" s="94">
        <f>SUM(20*B110)</f>
        <v>0</v>
      </c>
    </row>
    <row r="111" spans="1:4">
      <c r="A111" s="132" t="s">
        <v>30</v>
      </c>
      <c r="B111" s="132">
        <v>0</v>
      </c>
      <c r="C111" s="93">
        <v>14</v>
      </c>
      <c r="D111" s="94">
        <f>SUM(20*B111)</f>
        <v>0</v>
      </c>
    </row>
    <row r="112" spans="1:4">
      <c r="A112" s="132" t="s">
        <v>30</v>
      </c>
      <c r="B112" s="132">
        <v>0</v>
      </c>
      <c r="C112" s="93">
        <v>15</v>
      </c>
      <c r="D112" s="94">
        <f>SUM(20*B112)</f>
        <v>0</v>
      </c>
    </row>
    <row r="113" spans="1:4">
      <c r="A113" s="132" t="s">
        <v>30</v>
      </c>
      <c r="B113" s="132">
        <v>0</v>
      </c>
      <c r="C113" s="93">
        <v>16</v>
      </c>
      <c r="D113" s="94">
        <f>SUM(20*B113)</f>
        <v>0</v>
      </c>
    </row>
    <row r="114" spans="1:4">
      <c r="A114" s="132" t="s">
        <v>30</v>
      </c>
      <c r="B114" s="132">
        <v>0</v>
      </c>
      <c r="C114" s="93">
        <v>17</v>
      </c>
      <c r="D114" s="94">
        <f>SUM(20*B114)</f>
        <v>0</v>
      </c>
    </row>
    <row r="115" spans="1:4">
      <c r="A115" s="132" t="s">
        <v>30</v>
      </c>
      <c r="B115" s="132">
        <v>0</v>
      </c>
      <c r="C115" s="93">
        <v>18</v>
      </c>
      <c r="D115" s="94">
        <f>SUM(20*B115)</f>
        <v>0</v>
      </c>
    </row>
    <row r="116" spans="1:4">
      <c r="A116" s="132" t="s">
        <v>30</v>
      </c>
      <c r="B116" s="132">
        <v>0</v>
      </c>
      <c r="C116" s="93">
        <v>19</v>
      </c>
      <c r="D116" s="94">
        <f>SUM(20*B116)</f>
        <v>0</v>
      </c>
    </row>
    <row r="117" spans="1:4">
      <c r="A117" s="132" t="s">
        <v>30</v>
      </c>
      <c r="B117" s="132">
        <v>3</v>
      </c>
      <c r="C117" s="93">
        <v>20</v>
      </c>
      <c r="D117" s="94">
        <f>SUM(20*B117)</f>
        <v>60</v>
      </c>
    </row>
    <row r="118" spans="1:4">
      <c r="A118" s="132" t="s">
        <v>30</v>
      </c>
      <c r="B118" s="132">
        <v>0</v>
      </c>
      <c r="C118" s="93">
        <v>21</v>
      </c>
      <c r="D118" s="94">
        <f>SUM(20*B118)</f>
        <v>0</v>
      </c>
    </row>
    <row r="119" spans="1:4">
      <c r="A119" s="132" t="s">
        <v>30</v>
      </c>
      <c r="B119" s="132">
        <v>0</v>
      </c>
      <c r="C119" s="93">
        <v>22</v>
      </c>
      <c r="D119" s="94">
        <f>SUM(20*B119)</f>
        <v>0</v>
      </c>
    </row>
    <row r="120" spans="1:4">
      <c r="A120" s="132" t="s">
        <v>30</v>
      </c>
      <c r="B120" s="132">
        <v>0</v>
      </c>
      <c r="C120" s="93">
        <v>23</v>
      </c>
      <c r="D120" s="94">
        <f>SUM(20*B120)</f>
        <v>0</v>
      </c>
    </row>
    <row r="121" spans="1:4">
      <c r="A121" s="132" t="s">
        <v>30</v>
      </c>
      <c r="B121" s="132">
        <v>0</v>
      </c>
      <c r="C121" s="93">
        <v>24</v>
      </c>
      <c r="D121" s="94">
        <f>SUM(20*B121)</f>
        <v>0</v>
      </c>
    </row>
    <row r="122" spans="1:4">
      <c r="A122" s="132" t="s">
        <v>31</v>
      </c>
      <c r="B122" s="132">
        <v>0</v>
      </c>
      <c r="C122" s="93">
        <v>13</v>
      </c>
      <c r="D122" s="94">
        <f>SUM(20*B122)</f>
        <v>0</v>
      </c>
    </row>
    <row r="123" spans="1:4">
      <c r="A123" s="132" t="s">
        <v>31</v>
      </c>
      <c r="B123" s="132">
        <v>0</v>
      </c>
      <c r="C123" s="93">
        <v>14</v>
      </c>
      <c r="D123" s="94">
        <f>SUM(20*B123)</f>
        <v>0</v>
      </c>
    </row>
    <row r="124" spans="1:4">
      <c r="A124" s="132" t="s">
        <v>31</v>
      </c>
      <c r="B124" s="132">
        <v>0</v>
      </c>
      <c r="C124" s="93">
        <v>15</v>
      </c>
      <c r="D124" s="94">
        <f>SUM(20*B124)</f>
        <v>0</v>
      </c>
    </row>
    <row r="125" spans="1:4">
      <c r="A125" s="132" t="s">
        <v>31</v>
      </c>
      <c r="B125" s="132">
        <v>1</v>
      </c>
      <c r="C125" s="93">
        <v>16</v>
      </c>
      <c r="D125" s="94">
        <f>SUM(20*B125)</f>
        <v>20</v>
      </c>
    </row>
    <row r="126" spans="1:4">
      <c r="A126" s="132" t="s">
        <v>31</v>
      </c>
      <c r="B126" s="132">
        <v>0</v>
      </c>
      <c r="C126" s="93">
        <v>17</v>
      </c>
      <c r="D126" s="94">
        <f>SUM(20*B126)</f>
        <v>0</v>
      </c>
    </row>
    <row r="127" spans="1:4">
      <c r="A127" s="132" t="s">
        <v>31</v>
      </c>
      <c r="B127" s="132">
        <v>1</v>
      </c>
      <c r="C127" s="93">
        <v>18</v>
      </c>
      <c r="D127" s="94">
        <f>SUM(20*B127)</f>
        <v>20</v>
      </c>
    </row>
    <row r="128" spans="1:4">
      <c r="A128" s="132" t="s">
        <v>31</v>
      </c>
      <c r="B128" s="132">
        <v>0</v>
      </c>
      <c r="C128" s="93">
        <v>19</v>
      </c>
      <c r="D128" s="94">
        <f>SUM(20*B128)</f>
        <v>0</v>
      </c>
    </row>
    <row r="129" spans="1:4">
      <c r="A129" s="132" t="s">
        <v>31</v>
      </c>
      <c r="B129" s="132">
        <v>0</v>
      </c>
      <c r="C129" s="93">
        <v>20</v>
      </c>
      <c r="D129" s="94">
        <f>SUM(20*B129)</f>
        <v>0</v>
      </c>
    </row>
    <row r="130" spans="1:4">
      <c r="A130" s="132" t="s">
        <v>31</v>
      </c>
      <c r="B130" s="132">
        <v>4</v>
      </c>
      <c r="C130" s="93">
        <v>21</v>
      </c>
      <c r="D130" s="94">
        <f>SUM(20*B130)</f>
        <v>80</v>
      </c>
    </row>
    <row r="131" spans="1:4">
      <c r="A131" s="132" t="s">
        <v>31</v>
      </c>
      <c r="B131" s="132">
        <v>1</v>
      </c>
      <c r="C131" s="93">
        <v>22</v>
      </c>
      <c r="D131" s="94">
        <f>SUM(20*B131)</f>
        <v>20</v>
      </c>
    </row>
    <row r="132" spans="1:4">
      <c r="A132" s="132" t="s">
        <v>31</v>
      </c>
      <c r="B132" s="132">
        <v>0</v>
      </c>
      <c r="C132" s="93">
        <v>23</v>
      </c>
      <c r="D132" s="94">
        <f>SUM(20*B132)</f>
        <v>0</v>
      </c>
    </row>
    <row r="133" spans="1:4">
      <c r="A133" s="132" t="s">
        <v>31</v>
      </c>
      <c r="B133" s="132">
        <v>0</v>
      </c>
      <c r="C133" s="93">
        <v>24</v>
      </c>
      <c r="D133" s="94">
        <f>SUM(20*B133)</f>
        <v>0</v>
      </c>
    </row>
    <row r="134" spans="1:4">
      <c r="A134" s="165" t="s">
        <v>432</v>
      </c>
      <c r="B134" s="132">
        <v>0</v>
      </c>
      <c r="C134" s="93">
        <v>13</v>
      </c>
      <c r="D134" s="94">
        <f>SUM(25*B134)</f>
        <v>0</v>
      </c>
    </row>
    <row r="135" spans="1:4">
      <c r="A135" s="165" t="s">
        <v>432</v>
      </c>
      <c r="B135" s="132">
        <v>0</v>
      </c>
      <c r="C135" s="93">
        <v>14</v>
      </c>
      <c r="D135" s="94">
        <f>SUM(25*B135)</f>
        <v>0</v>
      </c>
    </row>
    <row r="136" spans="1:4">
      <c r="A136" s="165" t="s">
        <v>432</v>
      </c>
      <c r="B136" s="132">
        <v>0</v>
      </c>
      <c r="C136" s="93">
        <v>15</v>
      </c>
      <c r="D136" s="94">
        <f>SUM(25*B136)</f>
        <v>0</v>
      </c>
    </row>
    <row r="137" spans="1:4">
      <c r="A137" s="165" t="s">
        <v>432</v>
      </c>
      <c r="B137" s="132">
        <v>0</v>
      </c>
      <c r="C137" s="93">
        <v>16</v>
      </c>
      <c r="D137" s="94">
        <f>SUM(25*B137)</f>
        <v>0</v>
      </c>
    </row>
    <row r="138" spans="1:4">
      <c r="A138" s="165" t="s">
        <v>432</v>
      </c>
      <c r="B138" s="132">
        <v>2</v>
      </c>
      <c r="C138" s="93">
        <v>17</v>
      </c>
      <c r="D138" s="94">
        <f>SUM(25*B138)</f>
        <v>50</v>
      </c>
    </row>
    <row r="139" spans="1:4">
      <c r="A139" s="165" t="s">
        <v>432</v>
      </c>
      <c r="B139" s="132">
        <v>0</v>
      </c>
      <c r="C139" s="93">
        <v>18</v>
      </c>
      <c r="D139" s="94">
        <f>SUM(25*B139)</f>
        <v>0</v>
      </c>
    </row>
    <row r="140" spans="1:4">
      <c r="A140" s="165" t="s">
        <v>432</v>
      </c>
      <c r="B140" s="132">
        <v>9</v>
      </c>
      <c r="C140" s="93">
        <v>19</v>
      </c>
      <c r="D140" s="94">
        <f>SUM(25*B140)</f>
        <v>225</v>
      </c>
    </row>
    <row r="141" spans="1:4">
      <c r="A141" s="165" t="s">
        <v>432</v>
      </c>
      <c r="B141" s="132">
        <v>5</v>
      </c>
      <c r="C141" s="93">
        <v>20</v>
      </c>
      <c r="D141" s="94">
        <f>SUM(25*B141)</f>
        <v>125</v>
      </c>
    </row>
    <row r="142" spans="1:4">
      <c r="A142" s="165" t="s">
        <v>432</v>
      </c>
      <c r="B142" s="132">
        <v>11</v>
      </c>
      <c r="C142" s="93">
        <v>21</v>
      </c>
      <c r="D142" s="94">
        <f>SUM(25*B142)</f>
        <v>275</v>
      </c>
    </row>
    <row r="143" spans="1:4">
      <c r="A143" s="165" t="s">
        <v>432</v>
      </c>
      <c r="B143" s="132">
        <v>8</v>
      </c>
      <c r="C143" s="93">
        <v>22</v>
      </c>
      <c r="D143" s="94">
        <f>SUM(25*B143)</f>
        <v>200</v>
      </c>
    </row>
    <row r="144" spans="1:4">
      <c r="A144" s="165" t="s">
        <v>432</v>
      </c>
      <c r="B144" s="132">
        <v>3</v>
      </c>
      <c r="C144" s="93">
        <v>23</v>
      </c>
      <c r="D144" s="94">
        <f>SUM(25*B144)</f>
        <v>75</v>
      </c>
    </row>
    <row r="145" spans="1:4">
      <c r="A145" s="165" t="s">
        <v>432</v>
      </c>
      <c r="B145" s="132">
        <v>0</v>
      </c>
      <c r="C145" s="93">
        <v>24</v>
      </c>
      <c r="D145" s="94">
        <f>SUM(25*B145)</f>
        <v>0</v>
      </c>
    </row>
    <row r="146" spans="1:4">
      <c r="A146" s="132" t="s">
        <v>32</v>
      </c>
      <c r="B146" s="132">
        <v>1</v>
      </c>
      <c r="C146" s="93">
        <v>13</v>
      </c>
      <c r="D146" s="94">
        <f>SUM(25*B146)</f>
        <v>25</v>
      </c>
    </row>
    <row r="147" spans="1:4">
      <c r="A147" s="132" t="s">
        <v>32</v>
      </c>
      <c r="B147" s="132">
        <v>0</v>
      </c>
      <c r="C147" s="93">
        <v>14</v>
      </c>
      <c r="D147" s="94">
        <f>SUM(25*B147)</f>
        <v>0</v>
      </c>
    </row>
    <row r="148" spans="1:4">
      <c r="A148" s="132" t="s">
        <v>32</v>
      </c>
      <c r="B148" s="132">
        <v>2</v>
      </c>
      <c r="C148" s="93">
        <v>15</v>
      </c>
      <c r="D148" s="94">
        <f>SUM(25*B148)</f>
        <v>50</v>
      </c>
    </row>
    <row r="149" spans="1:4">
      <c r="A149" s="132" t="s">
        <v>32</v>
      </c>
      <c r="B149" s="132">
        <v>5</v>
      </c>
      <c r="C149" s="93">
        <v>16</v>
      </c>
      <c r="D149" s="94">
        <f>SUM(25*B149)</f>
        <v>125</v>
      </c>
    </row>
    <row r="150" spans="1:4">
      <c r="A150" s="132" t="s">
        <v>32</v>
      </c>
      <c r="B150" s="132">
        <v>2</v>
      </c>
      <c r="C150" s="93">
        <v>17</v>
      </c>
      <c r="D150" s="94">
        <f>SUM(25*B150)</f>
        <v>50</v>
      </c>
    </row>
    <row r="151" spans="1:4">
      <c r="A151" s="132" t="s">
        <v>32</v>
      </c>
      <c r="B151" s="132">
        <v>2</v>
      </c>
      <c r="C151" s="93">
        <v>18</v>
      </c>
      <c r="D151" s="94">
        <f>SUM(25*B151)</f>
        <v>50</v>
      </c>
    </row>
    <row r="152" spans="1:4">
      <c r="A152" s="132" t="s">
        <v>32</v>
      </c>
      <c r="B152" s="132">
        <v>15</v>
      </c>
      <c r="C152" s="93">
        <v>19</v>
      </c>
      <c r="D152" s="94">
        <f>SUM(25*B152)</f>
        <v>375</v>
      </c>
    </row>
    <row r="153" spans="1:4">
      <c r="A153" s="132" t="s">
        <v>32</v>
      </c>
      <c r="B153" s="132">
        <v>17</v>
      </c>
      <c r="C153" s="93">
        <v>20</v>
      </c>
      <c r="D153" s="94">
        <f>SUM(25*B153)</f>
        <v>425</v>
      </c>
    </row>
    <row r="154" spans="1:4">
      <c r="A154" s="132" t="s">
        <v>32</v>
      </c>
      <c r="B154" s="132">
        <v>15</v>
      </c>
      <c r="C154" s="93">
        <v>21</v>
      </c>
      <c r="D154" s="94">
        <f>SUM(25*B154)</f>
        <v>375</v>
      </c>
    </row>
    <row r="155" spans="1:4">
      <c r="A155" s="132" t="s">
        <v>32</v>
      </c>
      <c r="B155" s="132">
        <v>21</v>
      </c>
      <c r="C155" s="93">
        <v>22</v>
      </c>
      <c r="D155" s="94">
        <f>SUM(25*B155)</f>
        <v>525</v>
      </c>
    </row>
    <row r="156" spans="1:4">
      <c r="A156" s="132" t="s">
        <v>32</v>
      </c>
      <c r="B156" s="132">
        <v>7</v>
      </c>
      <c r="C156" s="93">
        <v>23</v>
      </c>
      <c r="D156" s="94">
        <f>SUM(25*B156)</f>
        <v>175</v>
      </c>
    </row>
    <row r="157" spans="1:4">
      <c r="A157" s="132" t="s">
        <v>32</v>
      </c>
      <c r="B157" s="132">
        <v>1</v>
      </c>
      <c r="C157" s="93">
        <v>24</v>
      </c>
      <c r="D157" s="94">
        <f>SUM(25*B157)</f>
        <v>25</v>
      </c>
    </row>
    <row r="158" spans="1:4">
      <c r="A158" s="132" t="s">
        <v>33</v>
      </c>
      <c r="B158" s="132">
        <v>0</v>
      </c>
      <c r="C158" s="93">
        <v>13</v>
      </c>
      <c r="D158" s="94">
        <f>SUM(20*B158)</f>
        <v>0</v>
      </c>
    </row>
    <row r="159" spans="1:4">
      <c r="A159" s="132" t="s">
        <v>33</v>
      </c>
      <c r="B159" s="132">
        <v>0</v>
      </c>
      <c r="C159" s="93">
        <v>14</v>
      </c>
      <c r="D159" s="94">
        <f>SUM(20*B159)</f>
        <v>0</v>
      </c>
    </row>
    <row r="160" spans="1:4">
      <c r="A160" s="132" t="s">
        <v>33</v>
      </c>
      <c r="B160" s="132">
        <v>0</v>
      </c>
      <c r="C160" s="93">
        <v>15</v>
      </c>
      <c r="D160" s="94">
        <f>SUM(20*B160)</f>
        <v>0</v>
      </c>
    </row>
    <row r="161" spans="1:4">
      <c r="A161" s="132" t="s">
        <v>33</v>
      </c>
      <c r="B161" s="132">
        <v>1</v>
      </c>
      <c r="C161" s="93">
        <v>16</v>
      </c>
      <c r="D161" s="94">
        <f>SUM(20*B161)</f>
        <v>20</v>
      </c>
    </row>
    <row r="162" spans="1:4">
      <c r="A162" s="132" t="s">
        <v>33</v>
      </c>
      <c r="B162" s="132">
        <v>1</v>
      </c>
      <c r="C162" s="93">
        <v>17</v>
      </c>
      <c r="D162" s="94">
        <f>SUM(20*B162)</f>
        <v>20</v>
      </c>
    </row>
    <row r="163" spans="1:4">
      <c r="A163" s="132" t="s">
        <v>33</v>
      </c>
      <c r="B163" s="132">
        <v>0</v>
      </c>
      <c r="C163" s="93">
        <v>18</v>
      </c>
      <c r="D163" s="94">
        <f>SUM(20*B163)</f>
        <v>0</v>
      </c>
    </row>
    <row r="164" spans="1:4">
      <c r="A164" s="132" t="s">
        <v>33</v>
      </c>
      <c r="B164" s="132">
        <v>2</v>
      </c>
      <c r="C164" s="93">
        <v>19</v>
      </c>
      <c r="D164" s="94">
        <f>SUM(20*B164)</f>
        <v>40</v>
      </c>
    </row>
    <row r="165" spans="1:4">
      <c r="A165" s="132" t="s">
        <v>33</v>
      </c>
      <c r="B165" s="132">
        <v>3</v>
      </c>
      <c r="C165" s="93">
        <v>20</v>
      </c>
      <c r="D165" s="94">
        <f>SUM(20*B165)</f>
        <v>60</v>
      </c>
    </row>
    <row r="166" spans="1:4">
      <c r="A166" s="132" t="s">
        <v>33</v>
      </c>
      <c r="B166" s="132">
        <v>3</v>
      </c>
      <c r="C166" s="93">
        <v>21</v>
      </c>
      <c r="D166" s="94">
        <f>SUM(20*B166)</f>
        <v>60</v>
      </c>
    </row>
    <row r="167" spans="1:4">
      <c r="A167" s="132" t="s">
        <v>33</v>
      </c>
      <c r="B167" s="132">
        <v>1</v>
      </c>
      <c r="C167" s="93">
        <v>22</v>
      </c>
      <c r="D167" s="94">
        <f>SUM(20*B167)</f>
        <v>20</v>
      </c>
    </row>
    <row r="168" spans="1:4">
      <c r="A168" s="132" t="s">
        <v>33</v>
      </c>
      <c r="B168" s="132">
        <v>1</v>
      </c>
      <c r="C168" s="93">
        <v>23</v>
      </c>
      <c r="D168" s="94">
        <f>SUM(20*B168)</f>
        <v>20</v>
      </c>
    </row>
    <row r="169" spans="1:4">
      <c r="A169" s="132" t="s">
        <v>33</v>
      </c>
      <c r="B169" s="132">
        <v>0</v>
      </c>
      <c r="C169" s="93">
        <v>24</v>
      </c>
      <c r="D169" s="94">
        <f>SUM(20*B169)</f>
        <v>0</v>
      </c>
    </row>
    <row r="170" spans="1:4">
      <c r="A170" s="132" t="s">
        <v>34</v>
      </c>
      <c r="B170" s="132">
        <v>0</v>
      </c>
      <c r="C170" s="93">
        <v>13</v>
      </c>
      <c r="D170" s="94">
        <f>SUM(30*B170)</f>
        <v>0</v>
      </c>
    </row>
    <row r="171" spans="1:4">
      <c r="A171" s="132" t="s">
        <v>34</v>
      </c>
      <c r="B171" s="132">
        <v>0</v>
      </c>
      <c r="C171" s="93">
        <v>14</v>
      </c>
      <c r="D171" s="94">
        <f>SUM(30*B171)</f>
        <v>0</v>
      </c>
    </row>
    <row r="172" spans="1:4">
      <c r="A172" s="132" t="s">
        <v>34</v>
      </c>
      <c r="B172" s="132">
        <v>0</v>
      </c>
      <c r="C172" s="93">
        <v>15</v>
      </c>
      <c r="D172" s="94">
        <f>SUM(30*B172)</f>
        <v>0</v>
      </c>
    </row>
    <row r="173" spans="1:4">
      <c r="A173" s="132" t="s">
        <v>34</v>
      </c>
      <c r="B173" s="132">
        <v>0</v>
      </c>
      <c r="C173" s="93">
        <v>16</v>
      </c>
      <c r="D173" s="94">
        <f>SUM(30*B173)</f>
        <v>0</v>
      </c>
    </row>
    <row r="174" spans="1:4">
      <c r="A174" s="132" t="s">
        <v>34</v>
      </c>
      <c r="B174" s="132">
        <v>0</v>
      </c>
      <c r="C174" s="93">
        <v>17</v>
      </c>
      <c r="D174" s="94">
        <f>SUM(30*B174)</f>
        <v>0</v>
      </c>
    </row>
    <row r="175" spans="1:4">
      <c r="A175" s="132" t="s">
        <v>34</v>
      </c>
      <c r="B175" s="132">
        <v>1</v>
      </c>
      <c r="C175" s="93">
        <v>18</v>
      </c>
      <c r="D175" s="94">
        <f>SUM(30*B175)</f>
        <v>30</v>
      </c>
    </row>
    <row r="176" spans="1:4">
      <c r="A176" s="132" t="s">
        <v>34</v>
      </c>
      <c r="B176" s="132">
        <v>0</v>
      </c>
      <c r="C176" s="93">
        <v>19</v>
      </c>
      <c r="D176" s="94">
        <f>SUM(30*B176)</f>
        <v>0</v>
      </c>
    </row>
    <row r="177" spans="1:4">
      <c r="A177" s="132" t="s">
        <v>34</v>
      </c>
      <c r="B177" s="132">
        <v>1</v>
      </c>
      <c r="C177" s="93">
        <v>20</v>
      </c>
      <c r="D177" s="94">
        <f>SUM(30*B177)</f>
        <v>30</v>
      </c>
    </row>
    <row r="178" spans="1:4">
      <c r="A178" s="132" t="s">
        <v>34</v>
      </c>
      <c r="B178" s="132">
        <v>1</v>
      </c>
      <c r="C178" s="93">
        <v>21</v>
      </c>
      <c r="D178" s="94">
        <f>SUM(30*B178)</f>
        <v>30</v>
      </c>
    </row>
    <row r="179" spans="1:4">
      <c r="A179" s="132" t="s">
        <v>34</v>
      </c>
      <c r="B179" s="132">
        <v>0</v>
      </c>
      <c r="C179" s="93">
        <v>22</v>
      </c>
      <c r="D179" s="94">
        <f>SUM(30*B179)</f>
        <v>0</v>
      </c>
    </row>
    <row r="180" spans="1:4">
      <c r="A180" s="132" t="s">
        <v>34</v>
      </c>
      <c r="B180" s="132">
        <v>0</v>
      </c>
      <c r="C180" s="93">
        <v>23</v>
      </c>
      <c r="D180" s="94">
        <f>SUM(30*B180)</f>
        <v>0</v>
      </c>
    </row>
    <row r="181" spans="1:4">
      <c r="A181" s="132" t="s">
        <v>34</v>
      </c>
      <c r="B181" s="132">
        <v>0</v>
      </c>
      <c r="C181" s="93">
        <v>24</v>
      </c>
      <c r="D181" s="94">
        <f>SUM(30*B181)</f>
        <v>0</v>
      </c>
    </row>
    <row r="182" spans="1:4">
      <c r="A182" s="132" t="s">
        <v>160</v>
      </c>
      <c r="B182" s="132">
        <v>0</v>
      </c>
      <c r="C182" s="93">
        <v>13</v>
      </c>
      <c r="D182" s="94">
        <f>SUM(20*B182)</f>
        <v>0</v>
      </c>
    </row>
    <row r="183" spans="1:4">
      <c r="A183" s="132" t="s">
        <v>160</v>
      </c>
      <c r="B183" s="132">
        <v>0</v>
      </c>
      <c r="C183" s="93">
        <v>14</v>
      </c>
      <c r="D183" s="94">
        <f t="shared" ref="D183:D193" si="0">SUM(20*B183)</f>
        <v>0</v>
      </c>
    </row>
    <row r="184" spans="1:4">
      <c r="A184" s="132" t="s">
        <v>160</v>
      </c>
      <c r="B184" s="132">
        <v>0</v>
      </c>
      <c r="C184" s="93">
        <v>15</v>
      </c>
      <c r="D184" s="94">
        <f t="shared" si="0"/>
        <v>0</v>
      </c>
    </row>
    <row r="185" spans="1:4">
      <c r="A185" s="132" t="s">
        <v>160</v>
      </c>
      <c r="B185" s="132">
        <v>0</v>
      </c>
      <c r="C185" s="93">
        <v>16</v>
      </c>
      <c r="D185" s="94">
        <f t="shared" si="0"/>
        <v>0</v>
      </c>
    </row>
    <row r="186" spans="1:4">
      <c r="A186" s="132" t="s">
        <v>160</v>
      </c>
      <c r="B186" s="132">
        <v>0</v>
      </c>
      <c r="C186" s="93">
        <v>17</v>
      </c>
      <c r="D186" s="94">
        <f t="shared" si="0"/>
        <v>0</v>
      </c>
    </row>
    <row r="187" spans="1:4">
      <c r="A187" s="132" t="s">
        <v>160</v>
      </c>
      <c r="B187" s="132">
        <v>2</v>
      </c>
      <c r="C187" s="93">
        <v>18</v>
      </c>
      <c r="D187" s="94">
        <f t="shared" si="0"/>
        <v>40</v>
      </c>
    </row>
    <row r="188" spans="1:4">
      <c r="A188" s="132" t="s">
        <v>160</v>
      </c>
      <c r="B188" s="132">
        <v>2</v>
      </c>
      <c r="C188" s="93">
        <v>19</v>
      </c>
      <c r="D188" s="94">
        <f t="shared" si="0"/>
        <v>40</v>
      </c>
    </row>
    <row r="189" spans="1:4">
      <c r="A189" s="132" t="s">
        <v>160</v>
      </c>
      <c r="B189" s="132">
        <v>0</v>
      </c>
      <c r="C189" s="93">
        <v>20</v>
      </c>
      <c r="D189" s="94">
        <f t="shared" si="0"/>
        <v>0</v>
      </c>
    </row>
    <row r="190" spans="1:4">
      <c r="A190" s="132" t="s">
        <v>160</v>
      </c>
      <c r="B190" s="132">
        <v>1</v>
      </c>
      <c r="C190" s="93">
        <v>21</v>
      </c>
      <c r="D190" s="94">
        <f t="shared" si="0"/>
        <v>20</v>
      </c>
    </row>
    <row r="191" spans="1:4">
      <c r="A191" s="132" t="s">
        <v>160</v>
      </c>
      <c r="B191" s="132">
        <v>1</v>
      </c>
      <c r="C191" s="93">
        <v>22</v>
      </c>
      <c r="D191" s="94">
        <f t="shared" si="0"/>
        <v>20</v>
      </c>
    </row>
    <row r="192" spans="1:4">
      <c r="A192" s="132" t="s">
        <v>160</v>
      </c>
      <c r="B192" s="132">
        <v>0</v>
      </c>
      <c r="C192" s="93">
        <v>23</v>
      </c>
      <c r="D192" s="94">
        <f t="shared" si="0"/>
        <v>0</v>
      </c>
    </row>
    <row r="193" spans="1:4">
      <c r="A193" s="132" t="s">
        <v>160</v>
      </c>
      <c r="B193" s="132">
        <v>0</v>
      </c>
      <c r="C193" s="93">
        <v>24</v>
      </c>
      <c r="D193" s="94">
        <f t="shared" si="0"/>
        <v>0</v>
      </c>
    </row>
    <row r="194" spans="1:4">
      <c r="A194" s="132" t="s">
        <v>42</v>
      </c>
      <c r="B194" s="132">
        <v>0</v>
      </c>
      <c r="C194" s="93">
        <v>13</v>
      </c>
      <c r="D194" s="94">
        <f>SUM(20*B194)</f>
        <v>0</v>
      </c>
    </row>
    <row r="195" spans="1:4">
      <c r="A195" s="132" t="s">
        <v>42</v>
      </c>
      <c r="B195" s="132">
        <v>1</v>
      </c>
      <c r="C195" s="93">
        <v>14</v>
      </c>
      <c r="D195" s="94">
        <f>SUM(20*B195)</f>
        <v>20</v>
      </c>
    </row>
    <row r="196" spans="1:4">
      <c r="A196" s="132" t="s">
        <v>42</v>
      </c>
      <c r="B196" s="132">
        <v>1</v>
      </c>
      <c r="C196" s="93">
        <v>15</v>
      </c>
      <c r="D196" s="94">
        <f>SUM(20*B196)</f>
        <v>20</v>
      </c>
    </row>
    <row r="197" spans="1:4">
      <c r="A197" s="132" t="s">
        <v>42</v>
      </c>
      <c r="B197" s="132">
        <v>3</v>
      </c>
      <c r="C197" s="93">
        <v>16</v>
      </c>
      <c r="D197" s="94">
        <f>SUM(20*B197)</f>
        <v>60</v>
      </c>
    </row>
    <row r="198" spans="1:4">
      <c r="A198" s="132" t="s">
        <v>42</v>
      </c>
      <c r="B198" s="132">
        <v>0</v>
      </c>
      <c r="C198" s="93">
        <v>17</v>
      </c>
      <c r="D198" s="94">
        <f>SUM(20*B198)</f>
        <v>0</v>
      </c>
    </row>
    <row r="199" spans="1:4">
      <c r="A199" s="132" t="s">
        <v>42</v>
      </c>
      <c r="B199" s="132">
        <v>5</v>
      </c>
      <c r="C199" s="93">
        <v>18</v>
      </c>
      <c r="D199" s="94">
        <f>SUM(20*B199)</f>
        <v>100</v>
      </c>
    </row>
    <row r="200" spans="1:4">
      <c r="A200" s="132" t="s">
        <v>42</v>
      </c>
      <c r="B200" s="132">
        <v>8</v>
      </c>
      <c r="C200" s="93">
        <v>19</v>
      </c>
      <c r="D200" s="94">
        <f>SUM(20*B200)</f>
        <v>160</v>
      </c>
    </row>
    <row r="201" spans="1:4">
      <c r="A201" s="132" t="s">
        <v>42</v>
      </c>
      <c r="B201" s="132">
        <v>2</v>
      </c>
      <c r="C201" s="93">
        <v>20</v>
      </c>
      <c r="D201" s="94">
        <f>SUM(20*B201)</f>
        <v>40</v>
      </c>
    </row>
    <row r="202" spans="1:4">
      <c r="A202" s="132" t="s">
        <v>42</v>
      </c>
      <c r="B202" s="132">
        <v>6</v>
      </c>
      <c r="C202" s="93">
        <v>21</v>
      </c>
      <c r="D202" s="94">
        <f>SUM(20*B202)</f>
        <v>120</v>
      </c>
    </row>
    <row r="203" spans="1:4">
      <c r="A203" s="132" t="s">
        <v>42</v>
      </c>
      <c r="B203" s="132">
        <v>2</v>
      </c>
      <c r="C203" s="93">
        <v>22</v>
      </c>
      <c r="D203" s="94">
        <f>SUM(20*B203)</f>
        <v>40</v>
      </c>
    </row>
    <row r="204" spans="1:4">
      <c r="A204" s="132" t="s">
        <v>42</v>
      </c>
      <c r="B204" s="132">
        <v>2</v>
      </c>
      <c r="C204" s="93">
        <v>23</v>
      </c>
      <c r="D204" s="94">
        <f>SUM(20*B204)</f>
        <v>40</v>
      </c>
    </row>
    <row r="205" spans="1:4">
      <c r="A205" s="132" t="s">
        <v>42</v>
      </c>
      <c r="B205" s="132">
        <v>0</v>
      </c>
      <c r="C205" s="93">
        <v>24</v>
      </c>
      <c r="D205" s="94">
        <f>SUM(20*B205)</f>
        <v>0</v>
      </c>
    </row>
    <row r="206" spans="1:4">
      <c r="A206" s="132" t="s">
        <v>48</v>
      </c>
      <c r="B206" s="132">
        <v>1</v>
      </c>
      <c r="C206" s="93">
        <v>13</v>
      </c>
      <c r="D206" s="94">
        <f>SUM(20*B206)</f>
        <v>20</v>
      </c>
    </row>
    <row r="207" spans="1:4">
      <c r="A207" s="132" t="s">
        <v>48</v>
      </c>
      <c r="B207" s="132">
        <v>13</v>
      </c>
      <c r="C207" s="93">
        <v>14</v>
      </c>
      <c r="D207" s="94">
        <f>SUM(20*B207)</f>
        <v>260</v>
      </c>
    </row>
    <row r="208" spans="1:4">
      <c r="A208" s="132" t="s">
        <v>48</v>
      </c>
      <c r="B208" s="132">
        <v>24</v>
      </c>
      <c r="C208" s="93">
        <v>15</v>
      </c>
      <c r="D208" s="94">
        <f>SUM(20*B208)</f>
        <v>480</v>
      </c>
    </row>
    <row r="209" spans="1:4">
      <c r="A209" s="132" t="s">
        <v>48</v>
      </c>
      <c r="B209" s="132">
        <v>36</v>
      </c>
      <c r="C209" s="93">
        <v>16</v>
      </c>
      <c r="D209" s="94">
        <f>SUM(20*B209)</f>
        <v>720</v>
      </c>
    </row>
    <row r="210" spans="1:4">
      <c r="A210" s="132" t="s">
        <v>48</v>
      </c>
      <c r="B210" s="132">
        <v>63</v>
      </c>
      <c r="C210" s="93">
        <v>17</v>
      </c>
      <c r="D210" s="94">
        <f>SUM(20*B210)</f>
        <v>1260</v>
      </c>
    </row>
    <row r="211" spans="1:4">
      <c r="A211" s="132" t="s">
        <v>48</v>
      </c>
      <c r="B211" s="132">
        <v>89</v>
      </c>
      <c r="C211" s="93">
        <v>18</v>
      </c>
      <c r="D211" s="94">
        <f>SUM(20*B211)</f>
        <v>1780</v>
      </c>
    </row>
    <row r="212" spans="1:4">
      <c r="A212" s="132" t="s">
        <v>48</v>
      </c>
      <c r="B212" s="132">
        <v>134</v>
      </c>
      <c r="C212" s="93">
        <v>19</v>
      </c>
      <c r="D212" s="94">
        <f>SUM(20*B212)</f>
        <v>2680</v>
      </c>
    </row>
    <row r="213" spans="1:4">
      <c r="A213" s="132" t="s">
        <v>48</v>
      </c>
      <c r="B213" s="132">
        <v>197</v>
      </c>
      <c r="C213" s="93">
        <v>20</v>
      </c>
      <c r="D213" s="94">
        <f>SUM(20*B213)</f>
        <v>3940</v>
      </c>
    </row>
    <row r="214" spans="1:4">
      <c r="A214" s="132" t="s">
        <v>48</v>
      </c>
      <c r="B214" s="132">
        <v>228</v>
      </c>
      <c r="C214" s="93">
        <v>21</v>
      </c>
      <c r="D214" s="94">
        <f>SUM(20*B214)</f>
        <v>4560</v>
      </c>
    </row>
    <row r="215" spans="1:4">
      <c r="A215" s="132" t="s">
        <v>48</v>
      </c>
      <c r="B215" s="132">
        <v>153</v>
      </c>
      <c r="C215" s="93">
        <v>22</v>
      </c>
      <c r="D215" s="94">
        <f>SUM(20*B215)</f>
        <v>3060</v>
      </c>
    </row>
    <row r="216" spans="1:4">
      <c r="A216" s="132" t="s">
        <v>48</v>
      </c>
      <c r="B216" s="132">
        <v>59</v>
      </c>
      <c r="C216" s="93">
        <v>23</v>
      </c>
      <c r="D216" s="94">
        <f>SUM(20*B216)</f>
        <v>1180</v>
      </c>
    </row>
    <row r="217" spans="1:4">
      <c r="A217" s="132" t="s">
        <v>48</v>
      </c>
      <c r="B217" s="132">
        <v>2</v>
      </c>
      <c r="C217" s="93">
        <v>24</v>
      </c>
      <c r="D217" s="94">
        <f>SUM(20*B217)</f>
        <v>40</v>
      </c>
    </row>
    <row r="218" spans="1:4">
      <c r="A218" s="132" t="s">
        <v>140</v>
      </c>
      <c r="B218" s="132">
        <v>0</v>
      </c>
      <c r="C218" s="93">
        <v>13</v>
      </c>
      <c r="D218" s="94">
        <f>SUM(21*B218)</f>
        <v>0</v>
      </c>
    </row>
    <row r="219" spans="1:4">
      <c r="A219" s="132" t="s">
        <v>140</v>
      </c>
      <c r="B219" s="132">
        <v>0</v>
      </c>
      <c r="C219" s="93">
        <v>14</v>
      </c>
      <c r="D219" s="94">
        <f>SUM(21*B219)</f>
        <v>0</v>
      </c>
    </row>
    <row r="220" spans="1:4">
      <c r="A220" s="132" t="s">
        <v>140</v>
      </c>
      <c r="B220" s="132">
        <v>0</v>
      </c>
      <c r="C220" s="93">
        <v>15</v>
      </c>
      <c r="D220" s="94">
        <f>SUM(21*B220)</f>
        <v>0</v>
      </c>
    </row>
    <row r="221" spans="1:4">
      <c r="A221" s="132" t="s">
        <v>140</v>
      </c>
      <c r="B221" s="132">
        <v>0</v>
      </c>
      <c r="C221" s="93">
        <v>16</v>
      </c>
      <c r="D221" s="94">
        <f>SUM(21*B221)</f>
        <v>0</v>
      </c>
    </row>
    <row r="222" spans="1:4">
      <c r="A222" s="132" t="s">
        <v>140</v>
      </c>
      <c r="B222" s="132">
        <v>0</v>
      </c>
      <c r="C222" s="93">
        <v>17</v>
      </c>
      <c r="D222" s="94">
        <f>SUM(21*B222)</f>
        <v>0</v>
      </c>
    </row>
    <row r="223" spans="1:4">
      <c r="A223" s="132" t="s">
        <v>140</v>
      </c>
      <c r="B223" s="132">
        <v>0</v>
      </c>
      <c r="C223" s="93">
        <v>18</v>
      </c>
      <c r="D223" s="94">
        <f>SUM(21*B223)</f>
        <v>0</v>
      </c>
    </row>
    <row r="224" spans="1:4">
      <c r="A224" s="132" t="s">
        <v>140</v>
      </c>
      <c r="B224" s="132">
        <v>1</v>
      </c>
      <c r="C224" s="93">
        <v>19</v>
      </c>
      <c r="D224" s="94">
        <f>SUM(21*B224)</f>
        <v>21</v>
      </c>
    </row>
    <row r="225" spans="1:4">
      <c r="A225" s="132" t="s">
        <v>140</v>
      </c>
      <c r="B225" s="132">
        <v>2</v>
      </c>
      <c r="C225" s="93">
        <v>20</v>
      </c>
      <c r="D225" s="94">
        <f>SUM(21*B225)</f>
        <v>42</v>
      </c>
    </row>
    <row r="226" spans="1:4">
      <c r="A226" s="132" t="s">
        <v>140</v>
      </c>
      <c r="B226" s="132">
        <v>0</v>
      </c>
      <c r="C226" s="93">
        <v>21</v>
      </c>
      <c r="D226" s="94">
        <f>SUM(21*B226)</f>
        <v>0</v>
      </c>
    </row>
    <row r="227" spans="1:4">
      <c r="A227" s="132" t="s">
        <v>140</v>
      </c>
      <c r="B227" s="132">
        <v>1</v>
      </c>
      <c r="C227" s="93">
        <v>22</v>
      </c>
      <c r="D227" s="94">
        <f>SUM(21*B227)</f>
        <v>21</v>
      </c>
    </row>
    <row r="228" spans="1:4">
      <c r="A228" s="132" t="s">
        <v>140</v>
      </c>
      <c r="B228" s="132">
        <v>1</v>
      </c>
      <c r="C228" s="93">
        <v>23</v>
      </c>
      <c r="D228" s="94">
        <f>SUM(21*B228)</f>
        <v>21</v>
      </c>
    </row>
    <row r="229" spans="1:4">
      <c r="A229" s="132" t="s">
        <v>140</v>
      </c>
      <c r="B229" s="132">
        <v>0</v>
      </c>
      <c r="C229" s="93">
        <v>24</v>
      </c>
      <c r="D229" s="94">
        <f>SUM(21*B229)</f>
        <v>0</v>
      </c>
    </row>
    <row r="230" spans="1:4">
      <c r="A230" s="178" t="s">
        <v>433</v>
      </c>
      <c r="B230" s="165">
        <v>0</v>
      </c>
      <c r="C230" s="164">
        <v>13</v>
      </c>
      <c r="D230" s="94">
        <f>SUM(25*B230)</f>
        <v>0</v>
      </c>
    </row>
    <row r="231" spans="1:4">
      <c r="A231" s="178" t="s">
        <v>433</v>
      </c>
      <c r="B231" s="165">
        <v>0</v>
      </c>
      <c r="C231" s="164">
        <v>14</v>
      </c>
      <c r="D231" s="94">
        <f t="shared" ref="D231:D242" si="1">SUM(25*B231)</f>
        <v>0</v>
      </c>
    </row>
    <row r="232" spans="1:4">
      <c r="A232" s="178" t="s">
        <v>433</v>
      </c>
      <c r="B232" s="165">
        <v>0</v>
      </c>
      <c r="C232" s="164">
        <v>15</v>
      </c>
      <c r="D232" s="94">
        <f t="shared" si="1"/>
        <v>0</v>
      </c>
    </row>
    <row r="233" spans="1:4">
      <c r="A233" s="178" t="s">
        <v>433</v>
      </c>
      <c r="B233" s="165">
        <v>0</v>
      </c>
      <c r="C233" s="164">
        <v>16</v>
      </c>
      <c r="D233" s="94">
        <f t="shared" si="1"/>
        <v>0</v>
      </c>
    </row>
    <row r="234" spans="1:4">
      <c r="A234" s="178" t="s">
        <v>433</v>
      </c>
      <c r="B234" s="165">
        <v>0</v>
      </c>
      <c r="C234" s="164">
        <v>17</v>
      </c>
      <c r="D234" s="94">
        <f t="shared" si="1"/>
        <v>0</v>
      </c>
    </row>
    <row r="235" spans="1:4">
      <c r="A235" s="178" t="s">
        <v>433</v>
      </c>
      <c r="B235" s="165">
        <v>1</v>
      </c>
      <c r="C235" s="164">
        <v>18</v>
      </c>
      <c r="D235" s="94">
        <f t="shared" si="1"/>
        <v>25</v>
      </c>
    </row>
    <row r="236" spans="1:4">
      <c r="A236" s="178" t="s">
        <v>433</v>
      </c>
      <c r="B236" s="165">
        <v>0</v>
      </c>
      <c r="C236" s="164">
        <v>19</v>
      </c>
      <c r="D236" s="94">
        <f t="shared" si="1"/>
        <v>0</v>
      </c>
    </row>
    <row r="237" spans="1:4">
      <c r="A237" s="178" t="s">
        <v>433</v>
      </c>
      <c r="B237" s="165">
        <v>2</v>
      </c>
      <c r="C237" s="164">
        <v>20</v>
      </c>
      <c r="D237" s="94">
        <f t="shared" si="1"/>
        <v>50</v>
      </c>
    </row>
    <row r="238" spans="1:4">
      <c r="A238" s="178" t="s">
        <v>433</v>
      </c>
      <c r="B238" s="165">
        <v>0</v>
      </c>
      <c r="C238" s="164">
        <v>21</v>
      </c>
      <c r="D238" s="94">
        <f t="shared" si="1"/>
        <v>0</v>
      </c>
    </row>
    <row r="239" spans="1:4">
      <c r="A239" s="178" t="s">
        <v>433</v>
      </c>
      <c r="B239" s="165">
        <v>1</v>
      </c>
      <c r="C239" s="164">
        <v>22</v>
      </c>
      <c r="D239" s="94">
        <f t="shared" si="1"/>
        <v>25</v>
      </c>
    </row>
    <row r="240" spans="1:4">
      <c r="A240" s="178" t="s">
        <v>433</v>
      </c>
      <c r="B240" s="165">
        <v>1</v>
      </c>
      <c r="C240" s="164">
        <v>23</v>
      </c>
      <c r="D240" s="94">
        <f t="shared" si="1"/>
        <v>25</v>
      </c>
    </row>
    <row r="241" spans="1:4">
      <c r="A241" s="178" t="s">
        <v>433</v>
      </c>
      <c r="B241" s="165">
        <v>0</v>
      </c>
      <c r="C241" s="164">
        <v>24</v>
      </c>
      <c r="D241" s="94">
        <f t="shared" si="1"/>
        <v>0</v>
      </c>
    </row>
    <row r="242" spans="1:4">
      <c r="A242" s="179" t="s">
        <v>437</v>
      </c>
      <c r="B242" s="165">
        <v>0</v>
      </c>
      <c r="C242" s="164">
        <v>13</v>
      </c>
      <c r="D242" s="94">
        <f>SUM(20*B242)</f>
        <v>0</v>
      </c>
    </row>
    <row r="243" spans="1:4">
      <c r="A243" s="179" t="s">
        <v>437</v>
      </c>
      <c r="B243" s="165">
        <v>0</v>
      </c>
      <c r="C243" s="164">
        <v>14</v>
      </c>
      <c r="D243" s="94">
        <f t="shared" ref="D243:D253" si="2">SUM(20*B243)</f>
        <v>0</v>
      </c>
    </row>
    <row r="244" spans="1:4">
      <c r="A244" s="179" t="s">
        <v>437</v>
      </c>
      <c r="B244" s="165">
        <v>0</v>
      </c>
      <c r="C244" s="164">
        <v>15</v>
      </c>
      <c r="D244" s="94">
        <f t="shared" si="2"/>
        <v>0</v>
      </c>
    </row>
    <row r="245" spans="1:4">
      <c r="A245" s="179" t="s">
        <v>437</v>
      </c>
      <c r="B245" s="165">
        <v>0</v>
      </c>
      <c r="C245" s="164">
        <v>16</v>
      </c>
      <c r="D245" s="94">
        <f t="shared" si="2"/>
        <v>0</v>
      </c>
    </row>
    <row r="246" spans="1:4">
      <c r="A246" s="179" t="s">
        <v>437</v>
      </c>
      <c r="B246" s="165">
        <v>0</v>
      </c>
      <c r="C246" s="164">
        <v>17</v>
      </c>
      <c r="D246" s="94">
        <f t="shared" si="2"/>
        <v>0</v>
      </c>
    </row>
    <row r="247" spans="1:4">
      <c r="A247" s="179" t="s">
        <v>437</v>
      </c>
      <c r="B247" s="165">
        <v>0</v>
      </c>
      <c r="C247" s="164">
        <v>18</v>
      </c>
      <c r="D247" s="94">
        <f t="shared" si="2"/>
        <v>0</v>
      </c>
    </row>
    <row r="248" spans="1:4">
      <c r="A248" s="179" t="s">
        <v>437</v>
      </c>
      <c r="B248" s="165">
        <v>0</v>
      </c>
      <c r="C248" s="164">
        <v>19</v>
      </c>
      <c r="D248" s="94">
        <f t="shared" si="2"/>
        <v>0</v>
      </c>
    </row>
    <row r="249" spans="1:4">
      <c r="A249" s="179" t="s">
        <v>437</v>
      </c>
      <c r="B249" s="165">
        <v>0</v>
      </c>
      <c r="C249" s="164">
        <v>20</v>
      </c>
      <c r="D249" s="94">
        <f t="shared" si="2"/>
        <v>0</v>
      </c>
    </row>
    <row r="250" spans="1:4">
      <c r="A250" s="179" t="s">
        <v>437</v>
      </c>
      <c r="B250" s="165">
        <v>1</v>
      </c>
      <c r="C250" s="164">
        <v>21</v>
      </c>
      <c r="D250" s="94">
        <f t="shared" si="2"/>
        <v>20</v>
      </c>
    </row>
    <row r="251" spans="1:4">
      <c r="A251" s="179" t="s">
        <v>437</v>
      </c>
      <c r="B251" s="165">
        <v>1</v>
      </c>
      <c r="C251" s="164">
        <v>22</v>
      </c>
      <c r="D251" s="94">
        <f t="shared" si="2"/>
        <v>20</v>
      </c>
    </row>
    <row r="252" spans="1:4">
      <c r="A252" s="179" t="s">
        <v>437</v>
      </c>
      <c r="B252" s="165">
        <v>0</v>
      </c>
      <c r="C252" s="164">
        <v>23</v>
      </c>
      <c r="D252" s="94">
        <f t="shared" si="2"/>
        <v>0</v>
      </c>
    </row>
    <row r="253" spans="1:4">
      <c r="A253" s="179" t="s">
        <v>437</v>
      </c>
      <c r="B253" s="165">
        <v>0</v>
      </c>
      <c r="C253" s="164">
        <v>24</v>
      </c>
      <c r="D253" s="94">
        <f t="shared" si="2"/>
        <v>0</v>
      </c>
    </row>
    <row r="254" spans="1:4">
      <c r="A254" s="180" t="s">
        <v>436</v>
      </c>
      <c r="B254" s="165">
        <v>0</v>
      </c>
      <c r="C254" s="164">
        <v>13</v>
      </c>
      <c r="D254" s="94">
        <f>SUM(B254*25)</f>
        <v>0</v>
      </c>
    </row>
    <row r="255" spans="1:4">
      <c r="A255" s="180" t="s">
        <v>436</v>
      </c>
      <c r="B255" s="165">
        <v>0</v>
      </c>
      <c r="C255" s="164">
        <v>14</v>
      </c>
      <c r="D255" s="94">
        <f t="shared" ref="D255:D265" si="3">SUM(B255*25)</f>
        <v>0</v>
      </c>
    </row>
    <row r="256" spans="1:4">
      <c r="A256" s="180" t="s">
        <v>436</v>
      </c>
      <c r="B256" s="165">
        <v>0</v>
      </c>
      <c r="C256" s="164">
        <v>15</v>
      </c>
      <c r="D256" s="94">
        <f t="shared" si="3"/>
        <v>0</v>
      </c>
    </row>
    <row r="257" spans="1:4">
      <c r="A257" s="180" t="s">
        <v>436</v>
      </c>
      <c r="B257" s="165">
        <v>0</v>
      </c>
      <c r="C257" s="164">
        <v>16</v>
      </c>
      <c r="D257" s="94">
        <f t="shared" si="3"/>
        <v>0</v>
      </c>
    </row>
    <row r="258" spans="1:4">
      <c r="A258" s="180" t="s">
        <v>436</v>
      </c>
      <c r="B258" s="165">
        <v>0</v>
      </c>
      <c r="C258" s="164">
        <v>17</v>
      </c>
      <c r="D258" s="94">
        <f t="shared" si="3"/>
        <v>0</v>
      </c>
    </row>
    <row r="259" spans="1:4">
      <c r="A259" s="180" t="s">
        <v>436</v>
      </c>
      <c r="B259" s="165">
        <v>0</v>
      </c>
      <c r="C259" s="164">
        <v>18</v>
      </c>
      <c r="D259" s="94">
        <f t="shared" si="3"/>
        <v>0</v>
      </c>
    </row>
    <row r="260" spans="1:4">
      <c r="A260" s="180" t="s">
        <v>436</v>
      </c>
      <c r="B260" s="165">
        <v>2</v>
      </c>
      <c r="C260" s="164">
        <v>19</v>
      </c>
      <c r="D260" s="94">
        <f t="shared" si="3"/>
        <v>50</v>
      </c>
    </row>
    <row r="261" spans="1:4">
      <c r="A261" s="180" t="s">
        <v>436</v>
      </c>
      <c r="B261" s="165">
        <v>0</v>
      </c>
      <c r="C261" s="164">
        <v>20</v>
      </c>
      <c r="D261" s="94">
        <f t="shared" si="3"/>
        <v>0</v>
      </c>
    </row>
    <row r="262" spans="1:4">
      <c r="A262" s="180" t="s">
        <v>436</v>
      </c>
      <c r="B262" s="165">
        <v>0</v>
      </c>
      <c r="C262" s="164">
        <v>21</v>
      </c>
      <c r="D262" s="94">
        <f t="shared" si="3"/>
        <v>0</v>
      </c>
    </row>
    <row r="263" spans="1:4">
      <c r="A263" s="180" t="s">
        <v>436</v>
      </c>
      <c r="B263" s="165">
        <v>0</v>
      </c>
      <c r="C263" s="164">
        <v>22</v>
      </c>
      <c r="D263" s="94">
        <f t="shared" si="3"/>
        <v>0</v>
      </c>
    </row>
    <row r="264" spans="1:4">
      <c r="A264" s="180" t="s">
        <v>436</v>
      </c>
      <c r="B264" s="165">
        <v>0</v>
      </c>
      <c r="C264" s="164">
        <v>23</v>
      </c>
      <c r="D264" s="94">
        <f t="shared" si="3"/>
        <v>0</v>
      </c>
    </row>
    <row r="265" spans="1:4">
      <c r="A265" s="180" t="s">
        <v>436</v>
      </c>
      <c r="B265" s="165">
        <v>0</v>
      </c>
      <c r="C265" s="164">
        <v>24</v>
      </c>
      <c r="D265" s="94">
        <f t="shared" si="3"/>
        <v>0</v>
      </c>
    </row>
  </sheetData>
  <autoFilter ref="A1:D229">
    <filterColumn colId="0"/>
    <sortState ref="A2:D229">
      <sortCondition ref="A2:A229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93"/>
  <sheetViews>
    <sheetView topLeftCell="A10" zoomScale="85" zoomScaleNormal="85" workbookViewId="0">
      <selection activeCell="H22" sqref="H22"/>
    </sheetView>
  </sheetViews>
  <sheetFormatPr defaultRowHeight="15"/>
  <cols>
    <col min="1" max="1" width="23.42578125" style="93" bestFit="1" customWidth="1"/>
    <col min="2" max="2" width="14.140625" style="93" bestFit="1" customWidth="1"/>
    <col min="3" max="3" width="9.42578125" style="93" bestFit="1" customWidth="1"/>
    <col min="4" max="4" width="9.85546875" style="94" bestFit="1" customWidth="1"/>
    <col min="5" max="256" width="9.140625" style="93"/>
    <col min="257" max="257" width="23.42578125" style="93" bestFit="1" customWidth="1"/>
    <col min="258" max="258" width="14.140625" style="93" bestFit="1" customWidth="1"/>
    <col min="259" max="259" width="9.42578125" style="93" bestFit="1" customWidth="1"/>
    <col min="260" max="260" width="9.85546875" style="93" bestFit="1" customWidth="1"/>
    <col min="261" max="512" width="9.140625" style="93"/>
    <col min="513" max="513" width="23.42578125" style="93" bestFit="1" customWidth="1"/>
    <col min="514" max="514" width="14.140625" style="93" bestFit="1" customWidth="1"/>
    <col min="515" max="515" width="9.42578125" style="93" bestFit="1" customWidth="1"/>
    <col min="516" max="516" width="9.85546875" style="93" bestFit="1" customWidth="1"/>
    <col min="517" max="768" width="9.140625" style="93"/>
    <col min="769" max="769" width="23.42578125" style="93" bestFit="1" customWidth="1"/>
    <col min="770" max="770" width="14.140625" style="93" bestFit="1" customWidth="1"/>
    <col min="771" max="771" width="9.42578125" style="93" bestFit="1" customWidth="1"/>
    <col min="772" max="772" width="9.85546875" style="93" bestFit="1" customWidth="1"/>
    <col min="773" max="1024" width="9.140625" style="93"/>
    <col min="1025" max="1025" width="23.42578125" style="93" bestFit="1" customWidth="1"/>
    <col min="1026" max="1026" width="14.140625" style="93" bestFit="1" customWidth="1"/>
    <col min="1027" max="1027" width="9.42578125" style="93" bestFit="1" customWidth="1"/>
    <col min="1028" max="1028" width="9.85546875" style="93" bestFit="1" customWidth="1"/>
    <col min="1029" max="1280" width="9.140625" style="93"/>
    <col min="1281" max="1281" width="23.42578125" style="93" bestFit="1" customWidth="1"/>
    <col min="1282" max="1282" width="14.140625" style="93" bestFit="1" customWidth="1"/>
    <col min="1283" max="1283" width="9.42578125" style="93" bestFit="1" customWidth="1"/>
    <col min="1284" max="1284" width="9.85546875" style="93" bestFit="1" customWidth="1"/>
    <col min="1285" max="1536" width="9.140625" style="93"/>
    <col min="1537" max="1537" width="23.42578125" style="93" bestFit="1" customWidth="1"/>
    <col min="1538" max="1538" width="14.140625" style="93" bestFit="1" customWidth="1"/>
    <col min="1539" max="1539" width="9.42578125" style="93" bestFit="1" customWidth="1"/>
    <col min="1540" max="1540" width="9.85546875" style="93" bestFit="1" customWidth="1"/>
    <col min="1541" max="1792" width="9.140625" style="93"/>
    <col min="1793" max="1793" width="23.42578125" style="93" bestFit="1" customWidth="1"/>
    <col min="1794" max="1794" width="14.140625" style="93" bestFit="1" customWidth="1"/>
    <col min="1795" max="1795" width="9.42578125" style="93" bestFit="1" customWidth="1"/>
    <col min="1796" max="1796" width="9.85546875" style="93" bestFit="1" customWidth="1"/>
    <col min="1797" max="2048" width="9.140625" style="93"/>
    <col min="2049" max="2049" width="23.42578125" style="93" bestFit="1" customWidth="1"/>
    <col min="2050" max="2050" width="14.140625" style="93" bestFit="1" customWidth="1"/>
    <col min="2051" max="2051" width="9.42578125" style="93" bestFit="1" customWidth="1"/>
    <col min="2052" max="2052" width="9.85546875" style="93" bestFit="1" customWidth="1"/>
    <col min="2053" max="2304" width="9.140625" style="93"/>
    <col min="2305" max="2305" width="23.42578125" style="93" bestFit="1" customWidth="1"/>
    <col min="2306" max="2306" width="14.140625" style="93" bestFit="1" customWidth="1"/>
    <col min="2307" max="2307" width="9.42578125" style="93" bestFit="1" customWidth="1"/>
    <col min="2308" max="2308" width="9.85546875" style="93" bestFit="1" customWidth="1"/>
    <col min="2309" max="2560" width="9.140625" style="93"/>
    <col min="2561" max="2561" width="23.42578125" style="93" bestFit="1" customWidth="1"/>
    <col min="2562" max="2562" width="14.140625" style="93" bestFit="1" customWidth="1"/>
    <col min="2563" max="2563" width="9.42578125" style="93" bestFit="1" customWidth="1"/>
    <col min="2564" max="2564" width="9.85546875" style="93" bestFit="1" customWidth="1"/>
    <col min="2565" max="2816" width="9.140625" style="93"/>
    <col min="2817" max="2817" width="23.42578125" style="93" bestFit="1" customWidth="1"/>
    <col min="2818" max="2818" width="14.140625" style="93" bestFit="1" customWidth="1"/>
    <col min="2819" max="2819" width="9.42578125" style="93" bestFit="1" customWidth="1"/>
    <col min="2820" max="2820" width="9.85546875" style="93" bestFit="1" customWidth="1"/>
    <col min="2821" max="3072" width="9.140625" style="93"/>
    <col min="3073" max="3073" width="23.42578125" style="93" bestFit="1" customWidth="1"/>
    <col min="3074" max="3074" width="14.140625" style="93" bestFit="1" customWidth="1"/>
    <col min="3075" max="3075" width="9.42578125" style="93" bestFit="1" customWidth="1"/>
    <col min="3076" max="3076" width="9.85546875" style="93" bestFit="1" customWidth="1"/>
    <col min="3077" max="3328" width="9.140625" style="93"/>
    <col min="3329" max="3329" width="23.42578125" style="93" bestFit="1" customWidth="1"/>
    <col min="3330" max="3330" width="14.140625" style="93" bestFit="1" customWidth="1"/>
    <col min="3331" max="3331" width="9.42578125" style="93" bestFit="1" customWidth="1"/>
    <col min="3332" max="3332" width="9.85546875" style="93" bestFit="1" customWidth="1"/>
    <col min="3333" max="3584" width="9.140625" style="93"/>
    <col min="3585" max="3585" width="23.42578125" style="93" bestFit="1" customWidth="1"/>
    <col min="3586" max="3586" width="14.140625" style="93" bestFit="1" customWidth="1"/>
    <col min="3587" max="3587" width="9.42578125" style="93" bestFit="1" customWidth="1"/>
    <col min="3588" max="3588" width="9.85546875" style="93" bestFit="1" customWidth="1"/>
    <col min="3589" max="3840" width="9.140625" style="93"/>
    <col min="3841" max="3841" width="23.42578125" style="93" bestFit="1" customWidth="1"/>
    <col min="3842" max="3842" width="14.140625" style="93" bestFit="1" customWidth="1"/>
    <col min="3843" max="3843" width="9.42578125" style="93" bestFit="1" customWidth="1"/>
    <col min="3844" max="3844" width="9.85546875" style="93" bestFit="1" customWidth="1"/>
    <col min="3845" max="4096" width="9.140625" style="93"/>
    <col min="4097" max="4097" width="23.42578125" style="93" bestFit="1" customWidth="1"/>
    <col min="4098" max="4098" width="14.140625" style="93" bestFit="1" customWidth="1"/>
    <col min="4099" max="4099" width="9.42578125" style="93" bestFit="1" customWidth="1"/>
    <col min="4100" max="4100" width="9.85546875" style="93" bestFit="1" customWidth="1"/>
    <col min="4101" max="4352" width="9.140625" style="93"/>
    <col min="4353" max="4353" width="23.42578125" style="93" bestFit="1" customWidth="1"/>
    <col min="4354" max="4354" width="14.140625" style="93" bestFit="1" customWidth="1"/>
    <col min="4355" max="4355" width="9.42578125" style="93" bestFit="1" customWidth="1"/>
    <col min="4356" max="4356" width="9.85546875" style="93" bestFit="1" customWidth="1"/>
    <col min="4357" max="4608" width="9.140625" style="93"/>
    <col min="4609" max="4609" width="23.42578125" style="93" bestFit="1" customWidth="1"/>
    <col min="4610" max="4610" width="14.140625" style="93" bestFit="1" customWidth="1"/>
    <col min="4611" max="4611" width="9.42578125" style="93" bestFit="1" customWidth="1"/>
    <col min="4612" max="4612" width="9.85546875" style="93" bestFit="1" customWidth="1"/>
    <col min="4613" max="4864" width="9.140625" style="93"/>
    <col min="4865" max="4865" width="23.42578125" style="93" bestFit="1" customWidth="1"/>
    <col min="4866" max="4866" width="14.140625" style="93" bestFit="1" customWidth="1"/>
    <col min="4867" max="4867" width="9.42578125" style="93" bestFit="1" customWidth="1"/>
    <col min="4868" max="4868" width="9.85546875" style="93" bestFit="1" customWidth="1"/>
    <col min="4869" max="5120" width="9.140625" style="93"/>
    <col min="5121" max="5121" width="23.42578125" style="93" bestFit="1" customWidth="1"/>
    <col min="5122" max="5122" width="14.140625" style="93" bestFit="1" customWidth="1"/>
    <col min="5123" max="5123" width="9.42578125" style="93" bestFit="1" customWidth="1"/>
    <col min="5124" max="5124" width="9.85546875" style="93" bestFit="1" customWidth="1"/>
    <col min="5125" max="5376" width="9.140625" style="93"/>
    <col min="5377" max="5377" width="23.42578125" style="93" bestFit="1" customWidth="1"/>
    <col min="5378" max="5378" width="14.140625" style="93" bestFit="1" customWidth="1"/>
    <col min="5379" max="5379" width="9.42578125" style="93" bestFit="1" customWidth="1"/>
    <col min="5380" max="5380" width="9.85546875" style="93" bestFit="1" customWidth="1"/>
    <col min="5381" max="5632" width="9.140625" style="93"/>
    <col min="5633" max="5633" width="23.42578125" style="93" bestFit="1" customWidth="1"/>
    <col min="5634" max="5634" width="14.140625" style="93" bestFit="1" customWidth="1"/>
    <col min="5635" max="5635" width="9.42578125" style="93" bestFit="1" customWidth="1"/>
    <col min="5636" max="5636" width="9.85546875" style="93" bestFit="1" customWidth="1"/>
    <col min="5637" max="5888" width="9.140625" style="93"/>
    <col min="5889" max="5889" width="23.42578125" style="93" bestFit="1" customWidth="1"/>
    <col min="5890" max="5890" width="14.140625" style="93" bestFit="1" customWidth="1"/>
    <col min="5891" max="5891" width="9.42578125" style="93" bestFit="1" customWidth="1"/>
    <col min="5892" max="5892" width="9.85546875" style="93" bestFit="1" customWidth="1"/>
    <col min="5893" max="6144" width="9.140625" style="93"/>
    <col min="6145" max="6145" width="23.42578125" style="93" bestFit="1" customWidth="1"/>
    <col min="6146" max="6146" width="14.140625" style="93" bestFit="1" customWidth="1"/>
    <col min="6147" max="6147" width="9.42578125" style="93" bestFit="1" customWidth="1"/>
    <col min="6148" max="6148" width="9.85546875" style="93" bestFit="1" customWidth="1"/>
    <col min="6149" max="6400" width="9.140625" style="93"/>
    <col min="6401" max="6401" width="23.42578125" style="93" bestFit="1" customWidth="1"/>
    <col min="6402" max="6402" width="14.140625" style="93" bestFit="1" customWidth="1"/>
    <col min="6403" max="6403" width="9.42578125" style="93" bestFit="1" customWidth="1"/>
    <col min="6404" max="6404" width="9.85546875" style="93" bestFit="1" customWidth="1"/>
    <col min="6405" max="6656" width="9.140625" style="93"/>
    <col min="6657" max="6657" width="23.42578125" style="93" bestFit="1" customWidth="1"/>
    <col min="6658" max="6658" width="14.140625" style="93" bestFit="1" customWidth="1"/>
    <col min="6659" max="6659" width="9.42578125" style="93" bestFit="1" customWidth="1"/>
    <col min="6660" max="6660" width="9.85546875" style="93" bestFit="1" customWidth="1"/>
    <col min="6661" max="6912" width="9.140625" style="93"/>
    <col min="6913" max="6913" width="23.42578125" style="93" bestFit="1" customWidth="1"/>
    <col min="6914" max="6914" width="14.140625" style="93" bestFit="1" customWidth="1"/>
    <col min="6915" max="6915" width="9.42578125" style="93" bestFit="1" customWidth="1"/>
    <col min="6916" max="6916" width="9.85546875" style="93" bestFit="1" customWidth="1"/>
    <col min="6917" max="7168" width="9.140625" style="93"/>
    <col min="7169" max="7169" width="23.42578125" style="93" bestFit="1" customWidth="1"/>
    <col min="7170" max="7170" width="14.140625" style="93" bestFit="1" customWidth="1"/>
    <col min="7171" max="7171" width="9.42578125" style="93" bestFit="1" customWidth="1"/>
    <col min="7172" max="7172" width="9.85546875" style="93" bestFit="1" customWidth="1"/>
    <col min="7173" max="7424" width="9.140625" style="93"/>
    <col min="7425" max="7425" width="23.42578125" style="93" bestFit="1" customWidth="1"/>
    <col min="7426" max="7426" width="14.140625" style="93" bestFit="1" customWidth="1"/>
    <col min="7427" max="7427" width="9.42578125" style="93" bestFit="1" customWidth="1"/>
    <col min="7428" max="7428" width="9.85546875" style="93" bestFit="1" customWidth="1"/>
    <col min="7429" max="7680" width="9.140625" style="93"/>
    <col min="7681" max="7681" width="23.42578125" style="93" bestFit="1" customWidth="1"/>
    <col min="7682" max="7682" width="14.140625" style="93" bestFit="1" customWidth="1"/>
    <col min="7683" max="7683" width="9.42578125" style="93" bestFit="1" customWidth="1"/>
    <col min="7684" max="7684" width="9.85546875" style="93" bestFit="1" customWidth="1"/>
    <col min="7685" max="7936" width="9.140625" style="93"/>
    <col min="7937" max="7937" width="23.42578125" style="93" bestFit="1" customWidth="1"/>
    <col min="7938" max="7938" width="14.140625" style="93" bestFit="1" customWidth="1"/>
    <col min="7939" max="7939" width="9.42578125" style="93" bestFit="1" customWidth="1"/>
    <col min="7940" max="7940" width="9.85546875" style="93" bestFit="1" customWidth="1"/>
    <col min="7941" max="8192" width="9.140625" style="93"/>
    <col min="8193" max="8193" width="23.42578125" style="93" bestFit="1" customWidth="1"/>
    <col min="8194" max="8194" width="14.140625" style="93" bestFit="1" customWidth="1"/>
    <col min="8195" max="8195" width="9.42578125" style="93" bestFit="1" customWidth="1"/>
    <col min="8196" max="8196" width="9.85546875" style="93" bestFit="1" customWidth="1"/>
    <col min="8197" max="8448" width="9.140625" style="93"/>
    <col min="8449" max="8449" width="23.42578125" style="93" bestFit="1" customWidth="1"/>
    <col min="8450" max="8450" width="14.140625" style="93" bestFit="1" customWidth="1"/>
    <col min="8451" max="8451" width="9.42578125" style="93" bestFit="1" customWidth="1"/>
    <col min="8452" max="8452" width="9.85546875" style="93" bestFit="1" customWidth="1"/>
    <col min="8453" max="8704" width="9.140625" style="93"/>
    <col min="8705" max="8705" width="23.42578125" style="93" bestFit="1" customWidth="1"/>
    <col min="8706" max="8706" width="14.140625" style="93" bestFit="1" customWidth="1"/>
    <col min="8707" max="8707" width="9.42578125" style="93" bestFit="1" customWidth="1"/>
    <col min="8708" max="8708" width="9.85546875" style="93" bestFit="1" customWidth="1"/>
    <col min="8709" max="8960" width="9.140625" style="93"/>
    <col min="8961" max="8961" width="23.42578125" style="93" bestFit="1" customWidth="1"/>
    <col min="8962" max="8962" width="14.140625" style="93" bestFit="1" customWidth="1"/>
    <col min="8963" max="8963" width="9.42578125" style="93" bestFit="1" customWidth="1"/>
    <col min="8964" max="8964" width="9.85546875" style="93" bestFit="1" customWidth="1"/>
    <col min="8965" max="9216" width="9.140625" style="93"/>
    <col min="9217" max="9217" width="23.42578125" style="93" bestFit="1" customWidth="1"/>
    <col min="9218" max="9218" width="14.140625" style="93" bestFit="1" customWidth="1"/>
    <col min="9219" max="9219" width="9.42578125" style="93" bestFit="1" customWidth="1"/>
    <col min="9220" max="9220" width="9.85546875" style="93" bestFit="1" customWidth="1"/>
    <col min="9221" max="9472" width="9.140625" style="93"/>
    <col min="9473" max="9473" width="23.42578125" style="93" bestFit="1" customWidth="1"/>
    <col min="9474" max="9474" width="14.140625" style="93" bestFit="1" customWidth="1"/>
    <col min="9475" max="9475" width="9.42578125" style="93" bestFit="1" customWidth="1"/>
    <col min="9476" max="9476" width="9.85546875" style="93" bestFit="1" customWidth="1"/>
    <col min="9477" max="9728" width="9.140625" style="93"/>
    <col min="9729" max="9729" width="23.42578125" style="93" bestFit="1" customWidth="1"/>
    <col min="9730" max="9730" width="14.140625" style="93" bestFit="1" customWidth="1"/>
    <col min="9731" max="9731" width="9.42578125" style="93" bestFit="1" customWidth="1"/>
    <col min="9732" max="9732" width="9.85546875" style="93" bestFit="1" customWidth="1"/>
    <col min="9733" max="9984" width="9.140625" style="93"/>
    <col min="9985" max="9985" width="23.42578125" style="93" bestFit="1" customWidth="1"/>
    <col min="9986" max="9986" width="14.140625" style="93" bestFit="1" customWidth="1"/>
    <col min="9987" max="9987" width="9.42578125" style="93" bestFit="1" customWidth="1"/>
    <col min="9988" max="9988" width="9.85546875" style="93" bestFit="1" customWidth="1"/>
    <col min="9989" max="10240" width="9.140625" style="93"/>
    <col min="10241" max="10241" width="23.42578125" style="93" bestFit="1" customWidth="1"/>
    <col min="10242" max="10242" width="14.140625" style="93" bestFit="1" customWidth="1"/>
    <col min="10243" max="10243" width="9.42578125" style="93" bestFit="1" customWidth="1"/>
    <col min="10244" max="10244" width="9.85546875" style="93" bestFit="1" customWidth="1"/>
    <col min="10245" max="10496" width="9.140625" style="93"/>
    <col min="10497" max="10497" width="23.42578125" style="93" bestFit="1" customWidth="1"/>
    <col min="10498" max="10498" width="14.140625" style="93" bestFit="1" customWidth="1"/>
    <col min="10499" max="10499" width="9.42578125" style="93" bestFit="1" customWidth="1"/>
    <col min="10500" max="10500" width="9.85546875" style="93" bestFit="1" customWidth="1"/>
    <col min="10501" max="10752" width="9.140625" style="93"/>
    <col min="10753" max="10753" width="23.42578125" style="93" bestFit="1" customWidth="1"/>
    <col min="10754" max="10754" width="14.140625" style="93" bestFit="1" customWidth="1"/>
    <col min="10755" max="10755" width="9.42578125" style="93" bestFit="1" customWidth="1"/>
    <col min="10756" max="10756" width="9.85546875" style="93" bestFit="1" customWidth="1"/>
    <col min="10757" max="11008" width="9.140625" style="93"/>
    <col min="11009" max="11009" width="23.42578125" style="93" bestFit="1" customWidth="1"/>
    <col min="11010" max="11010" width="14.140625" style="93" bestFit="1" customWidth="1"/>
    <col min="11011" max="11011" width="9.42578125" style="93" bestFit="1" customWidth="1"/>
    <col min="11012" max="11012" width="9.85546875" style="93" bestFit="1" customWidth="1"/>
    <col min="11013" max="11264" width="9.140625" style="93"/>
    <col min="11265" max="11265" width="23.42578125" style="93" bestFit="1" customWidth="1"/>
    <col min="11266" max="11266" width="14.140625" style="93" bestFit="1" customWidth="1"/>
    <col min="11267" max="11267" width="9.42578125" style="93" bestFit="1" customWidth="1"/>
    <col min="11268" max="11268" width="9.85546875" style="93" bestFit="1" customWidth="1"/>
    <col min="11269" max="11520" width="9.140625" style="93"/>
    <col min="11521" max="11521" width="23.42578125" style="93" bestFit="1" customWidth="1"/>
    <col min="11522" max="11522" width="14.140625" style="93" bestFit="1" customWidth="1"/>
    <col min="11523" max="11523" width="9.42578125" style="93" bestFit="1" customWidth="1"/>
    <col min="11524" max="11524" width="9.85546875" style="93" bestFit="1" customWidth="1"/>
    <col min="11525" max="11776" width="9.140625" style="93"/>
    <col min="11777" max="11777" width="23.42578125" style="93" bestFit="1" customWidth="1"/>
    <col min="11778" max="11778" width="14.140625" style="93" bestFit="1" customWidth="1"/>
    <col min="11779" max="11779" width="9.42578125" style="93" bestFit="1" customWidth="1"/>
    <col min="11780" max="11780" width="9.85546875" style="93" bestFit="1" customWidth="1"/>
    <col min="11781" max="12032" width="9.140625" style="93"/>
    <col min="12033" max="12033" width="23.42578125" style="93" bestFit="1" customWidth="1"/>
    <col min="12034" max="12034" width="14.140625" style="93" bestFit="1" customWidth="1"/>
    <col min="12035" max="12035" width="9.42578125" style="93" bestFit="1" customWidth="1"/>
    <col min="12036" max="12036" width="9.85546875" style="93" bestFit="1" customWidth="1"/>
    <col min="12037" max="12288" width="9.140625" style="93"/>
    <col min="12289" max="12289" width="23.42578125" style="93" bestFit="1" customWidth="1"/>
    <col min="12290" max="12290" width="14.140625" style="93" bestFit="1" customWidth="1"/>
    <col min="12291" max="12291" width="9.42578125" style="93" bestFit="1" customWidth="1"/>
    <col min="12292" max="12292" width="9.85546875" style="93" bestFit="1" customWidth="1"/>
    <col min="12293" max="12544" width="9.140625" style="93"/>
    <col min="12545" max="12545" width="23.42578125" style="93" bestFit="1" customWidth="1"/>
    <col min="12546" max="12546" width="14.140625" style="93" bestFit="1" customWidth="1"/>
    <col min="12547" max="12547" width="9.42578125" style="93" bestFit="1" customWidth="1"/>
    <col min="12548" max="12548" width="9.85546875" style="93" bestFit="1" customWidth="1"/>
    <col min="12549" max="12800" width="9.140625" style="93"/>
    <col min="12801" max="12801" width="23.42578125" style="93" bestFit="1" customWidth="1"/>
    <col min="12802" max="12802" width="14.140625" style="93" bestFit="1" customWidth="1"/>
    <col min="12803" max="12803" width="9.42578125" style="93" bestFit="1" customWidth="1"/>
    <col min="12804" max="12804" width="9.85546875" style="93" bestFit="1" customWidth="1"/>
    <col min="12805" max="13056" width="9.140625" style="93"/>
    <col min="13057" max="13057" width="23.42578125" style="93" bestFit="1" customWidth="1"/>
    <col min="13058" max="13058" width="14.140625" style="93" bestFit="1" customWidth="1"/>
    <col min="13059" max="13059" width="9.42578125" style="93" bestFit="1" customWidth="1"/>
    <col min="13060" max="13060" width="9.85546875" style="93" bestFit="1" customWidth="1"/>
    <col min="13061" max="13312" width="9.140625" style="93"/>
    <col min="13313" max="13313" width="23.42578125" style="93" bestFit="1" customWidth="1"/>
    <col min="13314" max="13314" width="14.140625" style="93" bestFit="1" customWidth="1"/>
    <col min="13315" max="13315" width="9.42578125" style="93" bestFit="1" customWidth="1"/>
    <col min="13316" max="13316" width="9.85546875" style="93" bestFit="1" customWidth="1"/>
    <col min="13317" max="13568" width="9.140625" style="93"/>
    <col min="13569" max="13569" width="23.42578125" style="93" bestFit="1" customWidth="1"/>
    <col min="13570" max="13570" width="14.140625" style="93" bestFit="1" customWidth="1"/>
    <col min="13571" max="13571" width="9.42578125" style="93" bestFit="1" customWidth="1"/>
    <col min="13572" max="13572" width="9.85546875" style="93" bestFit="1" customWidth="1"/>
    <col min="13573" max="13824" width="9.140625" style="93"/>
    <col min="13825" max="13825" width="23.42578125" style="93" bestFit="1" customWidth="1"/>
    <col min="13826" max="13826" width="14.140625" style="93" bestFit="1" customWidth="1"/>
    <col min="13827" max="13827" width="9.42578125" style="93" bestFit="1" customWidth="1"/>
    <col min="13828" max="13828" width="9.85546875" style="93" bestFit="1" customWidth="1"/>
    <col min="13829" max="14080" width="9.140625" style="93"/>
    <col min="14081" max="14081" width="23.42578125" style="93" bestFit="1" customWidth="1"/>
    <col min="14082" max="14082" width="14.140625" style="93" bestFit="1" customWidth="1"/>
    <col min="14083" max="14083" width="9.42578125" style="93" bestFit="1" customWidth="1"/>
    <col min="14084" max="14084" width="9.85546875" style="93" bestFit="1" customWidth="1"/>
    <col min="14085" max="14336" width="9.140625" style="93"/>
    <col min="14337" max="14337" width="23.42578125" style="93" bestFit="1" customWidth="1"/>
    <col min="14338" max="14338" width="14.140625" style="93" bestFit="1" customWidth="1"/>
    <col min="14339" max="14339" width="9.42578125" style="93" bestFit="1" customWidth="1"/>
    <col min="14340" max="14340" width="9.85546875" style="93" bestFit="1" customWidth="1"/>
    <col min="14341" max="14592" width="9.140625" style="93"/>
    <col min="14593" max="14593" width="23.42578125" style="93" bestFit="1" customWidth="1"/>
    <col min="14594" max="14594" width="14.140625" style="93" bestFit="1" customWidth="1"/>
    <col min="14595" max="14595" width="9.42578125" style="93" bestFit="1" customWidth="1"/>
    <col min="14596" max="14596" width="9.85546875" style="93" bestFit="1" customWidth="1"/>
    <col min="14597" max="14848" width="9.140625" style="93"/>
    <col min="14849" max="14849" width="23.42578125" style="93" bestFit="1" customWidth="1"/>
    <col min="14850" max="14850" width="14.140625" style="93" bestFit="1" customWidth="1"/>
    <col min="14851" max="14851" width="9.42578125" style="93" bestFit="1" customWidth="1"/>
    <col min="14852" max="14852" width="9.85546875" style="93" bestFit="1" customWidth="1"/>
    <col min="14853" max="15104" width="9.140625" style="93"/>
    <col min="15105" max="15105" width="23.42578125" style="93" bestFit="1" customWidth="1"/>
    <col min="15106" max="15106" width="14.140625" style="93" bestFit="1" customWidth="1"/>
    <col min="15107" max="15107" width="9.42578125" style="93" bestFit="1" customWidth="1"/>
    <col min="15108" max="15108" width="9.85546875" style="93" bestFit="1" customWidth="1"/>
    <col min="15109" max="15360" width="9.140625" style="93"/>
    <col min="15361" max="15361" width="23.42578125" style="93" bestFit="1" customWidth="1"/>
    <col min="15362" max="15362" width="14.140625" style="93" bestFit="1" customWidth="1"/>
    <col min="15363" max="15363" width="9.42578125" style="93" bestFit="1" customWidth="1"/>
    <col min="15364" max="15364" width="9.85546875" style="93" bestFit="1" customWidth="1"/>
    <col min="15365" max="15616" width="9.140625" style="93"/>
    <col min="15617" max="15617" width="23.42578125" style="93" bestFit="1" customWidth="1"/>
    <col min="15618" max="15618" width="14.140625" style="93" bestFit="1" customWidth="1"/>
    <col min="15619" max="15619" width="9.42578125" style="93" bestFit="1" customWidth="1"/>
    <col min="15620" max="15620" width="9.85546875" style="93" bestFit="1" customWidth="1"/>
    <col min="15621" max="15872" width="9.140625" style="93"/>
    <col min="15873" max="15873" width="23.42578125" style="93" bestFit="1" customWidth="1"/>
    <col min="15874" max="15874" width="14.140625" style="93" bestFit="1" customWidth="1"/>
    <col min="15875" max="15875" width="9.42578125" style="93" bestFit="1" customWidth="1"/>
    <col min="15876" max="15876" width="9.85546875" style="93" bestFit="1" customWidth="1"/>
    <col min="15877" max="16128" width="9.140625" style="93"/>
    <col min="16129" max="16129" width="23.42578125" style="93" bestFit="1" customWidth="1"/>
    <col min="16130" max="16130" width="14.140625" style="93" bestFit="1" customWidth="1"/>
    <col min="16131" max="16131" width="9.42578125" style="93" bestFit="1" customWidth="1"/>
    <col min="16132" max="16132" width="9.85546875" style="93" bestFit="1" customWidth="1"/>
    <col min="16133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5" customHeight="1">
      <c r="A2" s="132" t="s">
        <v>150</v>
      </c>
      <c r="B2" s="132">
        <v>0</v>
      </c>
      <c r="C2" s="132">
        <v>13</v>
      </c>
      <c r="D2" s="94">
        <f>SUM(25*B2)</f>
        <v>0</v>
      </c>
    </row>
    <row r="3" spans="1:4">
      <c r="A3" s="132" t="s">
        <v>150</v>
      </c>
      <c r="B3" s="132">
        <v>0</v>
      </c>
      <c r="C3" s="132">
        <v>14</v>
      </c>
      <c r="D3" s="94">
        <f>SUM(25*B3)</f>
        <v>0</v>
      </c>
    </row>
    <row r="4" spans="1:4" ht="15" customHeight="1">
      <c r="A4" s="132" t="s">
        <v>150</v>
      </c>
      <c r="B4" s="132">
        <v>0</v>
      </c>
      <c r="C4" s="132">
        <v>15</v>
      </c>
      <c r="D4" s="94">
        <f>SUM(25*B4)</f>
        <v>0</v>
      </c>
    </row>
    <row r="5" spans="1:4" ht="15" customHeight="1">
      <c r="A5" s="132" t="s">
        <v>150</v>
      </c>
      <c r="B5" s="132">
        <v>0</v>
      </c>
      <c r="C5" s="164">
        <v>16</v>
      </c>
      <c r="D5" s="94">
        <f>SUM(25*B5)</f>
        <v>0</v>
      </c>
    </row>
    <row r="6" spans="1:4" ht="15" customHeight="1">
      <c r="A6" s="132" t="s">
        <v>150</v>
      </c>
      <c r="B6" s="132">
        <v>0</v>
      </c>
      <c r="C6" s="164">
        <v>17</v>
      </c>
      <c r="D6" s="94">
        <f>SUM(25*B6)</f>
        <v>0</v>
      </c>
    </row>
    <row r="7" spans="1:4" ht="15" customHeight="1">
      <c r="A7" s="132" t="s">
        <v>150</v>
      </c>
      <c r="B7" s="132">
        <v>0</v>
      </c>
      <c r="C7" s="164">
        <v>18</v>
      </c>
      <c r="D7" s="94">
        <f>SUM(25*B7)</f>
        <v>0</v>
      </c>
    </row>
    <row r="8" spans="1:4" ht="15" customHeight="1">
      <c r="A8" s="132" t="s">
        <v>150</v>
      </c>
      <c r="B8" s="132">
        <v>0</v>
      </c>
      <c r="C8" s="164">
        <v>19</v>
      </c>
      <c r="D8" s="94">
        <f>SUM(25*B8)</f>
        <v>0</v>
      </c>
    </row>
    <row r="9" spans="1:4" ht="15" customHeight="1">
      <c r="A9" s="132" t="s">
        <v>150</v>
      </c>
      <c r="B9" s="132">
        <v>0</v>
      </c>
      <c r="C9" s="164">
        <v>20</v>
      </c>
      <c r="D9" s="94">
        <f>SUM(25*B9)</f>
        <v>0</v>
      </c>
    </row>
    <row r="10" spans="1:4" ht="15" customHeight="1">
      <c r="A10" s="132" t="s">
        <v>150</v>
      </c>
      <c r="B10" s="132">
        <v>1</v>
      </c>
      <c r="C10" s="164">
        <v>21</v>
      </c>
      <c r="D10" s="94">
        <f>SUM(25*B10)</f>
        <v>25</v>
      </c>
    </row>
    <row r="11" spans="1:4" ht="15" customHeight="1">
      <c r="A11" s="132" t="s">
        <v>150</v>
      </c>
      <c r="B11" s="132">
        <v>2</v>
      </c>
      <c r="C11" s="164">
        <v>22</v>
      </c>
      <c r="D11" s="94">
        <f>SUM(25*B11)</f>
        <v>50</v>
      </c>
    </row>
    <row r="12" spans="1:4" ht="15" customHeight="1">
      <c r="A12" s="132" t="s">
        <v>150</v>
      </c>
      <c r="B12" s="132">
        <v>0</v>
      </c>
      <c r="C12" s="164">
        <v>23</v>
      </c>
      <c r="D12" s="94">
        <f>SUM(25*B12)</f>
        <v>0</v>
      </c>
    </row>
    <row r="13" spans="1:4" ht="15" customHeight="1">
      <c r="A13" s="132" t="s">
        <v>150</v>
      </c>
      <c r="B13" s="132">
        <v>0</v>
      </c>
      <c r="C13" s="164">
        <v>24</v>
      </c>
      <c r="D13" s="94">
        <f>SUM(25*B13)</f>
        <v>0</v>
      </c>
    </row>
    <row r="14" spans="1:4" ht="15" customHeight="1">
      <c r="A14" s="132" t="s">
        <v>10</v>
      </c>
      <c r="B14" s="132">
        <v>0</v>
      </c>
      <c r="C14" s="132">
        <v>13</v>
      </c>
      <c r="D14" s="94">
        <f>SUM(31.6*B14)</f>
        <v>0</v>
      </c>
    </row>
    <row r="15" spans="1:4" ht="15" customHeight="1">
      <c r="A15" s="132" t="s">
        <v>10</v>
      </c>
      <c r="B15" s="132">
        <v>0</v>
      </c>
      <c r="C15" s="132">
        <v>14</v>
      </c>
      <c r="D15" s="94">
        <f>SUM(31.6*B15)</f>
        <v>0</v>
      </c>
    </row>
    <row r="16" spans="1:4" ht="15" customHeight="1">
      <c r="A16" s="132" t="s">
        <v>10</v>
      </c>
      <c r="B16" s="132">
        <v>0</v>
      </c>
      <c r="C16" s="132">
        <v>15</v>
      </c>
      <c r="D16" s="94">
        <f>SUM(31.6*B16)</f>
        <v>0</v>
      </c>
    </row>
    <row r="17" spans="1:4">
      <c r="A17" s="132" t="s">
        <v>10</v>
      </c>
      <c r="B17" s="132">
        <v>0</v>
      </c>
      <c r="C17" s="164">
        <v>16</v>
      </c>
      <c r="D17" s="94">
        <f>SUM(31.6*B17)</f>
        <v>0</v>
      </c>
    </row>
    <row r="18" spans="1:4" ht="15" customHeight="1">
      <c r="A18" s="132" t="s">
        <v>10</v>
      </c>
      <c r="B18" s="132">
        <v>0</v>
      </c>
      <c r="C18" s="164">
        <v>17</v>
      </c>
      <c r="D18" s="94">
        <f>SUM(31.6*B18)</f>
        <v>0</v>
      </c>
    </row>
    <row r="19" spans="1:4" ht="15" customHeight="1">
      <c r="A19" s="132" t="s">
        <v>10</v>
      </c>
      <c r="B19" s="132">
        <v>0</v>
      </c>
      <c r="C19" s="164">
        <v>18</v>
      </c>
      <c r="D19" s="94">
        <f>SUM(31.6*B19)</f>
        <v>0</v>
      </c>
    </row>
    <row r="20" spans="1:4" ht="15" customHeight="1">
      <c r="A20" s="132" t="s">
        <v>10</v>
      </c>
      <c r="B20" s="132">
        <v>0</v>
      </c>
      <c r="C20" s="164">
        <v>19</v>
      </c>
      <c r="D20" s="94">
        <f>SUM(31.6*B20)</f>
        <v>0</v>
      </c>
    </row>
    <row r="21" spans="1:4" ht="15" customHeight="1">
      <c r="A21" s="132" t="s">
        <v>10</v>
      </c>
      <c r="B21" s="132">
        <v>0</v>
      </c>
      <c r="C21" s="164">
        <v>20</v>
      </c>
      <c r="D21" s="94">
        <f>SUM(31.6*B21)</f>
        <v>0</v>
      </c>
    </row>
    <row r="22" spans="1:4" ht="15" customHeight="1">
      <c r="A22" s="132" t="s">
        <v>10</v>
      </c>
      <c r="B22" s="132">
        <v>0</v>
      </c>
      <c r="C22" s="164">
        <v>21</v>
      </c>
      <c r="D22" s="94">
        <f>SUM(31.6*B22)</f>
        <v>0</v>
      </c>
    </row>
    <row r="23" spans="1:4" ht="15" customHeight="1">
      <c r="A23" s="132" t="s">
        <v>10</v>
      </c>
      <c r="B23" s="132">
        <v>2</v>
      </c>
      <c r="C23" s="164">
        <v>22</v>
      </c>
      <c r="D23" s="94">
        <f>SUM(31.6*B23)</f>
        <v>63.2</v>
      </c>
    </row>
    <row r="24" spans="1:4" ht="15" customHeight="1">
      <c r="A24" s="132" t="s">
        <v>10</v>
      </c>
      <c r="B24" s="132">
        <v>1</v>
      </c>
      <c r="C24" s="164">
        <v>23</v>
      </c>
      <c r="D24" s="94">
        <f>SUM(31.6*B24)</f>
        <v>31.6</v>
      </c>
    </row>
    <row r="25" spans="1:4" ht="15" customHeight="1">
      <c r="A25" s="132" t="s">
        <v>10</v>
      </c>
      <c r="B25" s="132">
        <v>0</v>
      </c>
      <c r="C25" s="164">
        <v>24</v>
      </c>
      <c r="D25" s="94">
        <f>SUM(31.6*B25)</f>
        <v>0</v>
      </c>
    </row>
    <row r="26" spans="1:4" ht="15" customHeight="1">
      <c r="A26" s="132" t="s">
        <v>421</v>
      </c>
      <c r="B26" s="132">
        <v>0</v>
      </c>
      <c r="C26" s="132">
        <v>13</v>
      </c>
      <c r="D26" s="94">
        <f>SUM(35*B26)</f>
        <v>0</v>
      </c>
    </row>
    <row r="27" spans="1:4" ht="15" customHeight="1">
      <c r="A27" s="132" t="s">
        <v>421</v>
      </c>
      <c r="B27" s="132">
        <v>0</v>
      </c>
      <c r="C27" s="132">
        <v>14</v>
      </c>
      <c r="D27" s="94">
        <f>SUM(35*B27)</f>
        <v>0</v>
      </c>
    </row>
    <row r="28" spans="1:4" ht="15" customHeight="1">
      <c r="A28" s="132" t="s">
        <v>421</v>
      </c>
      <c r="B28" s="132">
        <v>0</v>
      </c>
      <c r="C28" s="132">
        <v>15</v>
      </c>
      <c r="D28" s="94">
        <f>SUM(35*B28)</f>
        <v>0</v>
      </c>
    </row>
    <row r="29" spans="1:4" ht="15" customHeight="1">
      <c r="A29" s="132" t="s">
        <v>421</v>
      </c>
      <c r="B29" s="132">
        <v>0</v>
      </c>
      <c r="C29" s="164">
        <v>16</v>
      </c>
      <c r="D29" s="94">
        <f>SUM(35*B29)</f>
        <v>0</v>
      </c>
    </row>
    <row r="30" spans="1:4" ht="15" customHeight="1">
      <c r="A30" s="132" t="s">
        <v>421</v>
      </c>
      <c r="B30" s="132">
        <v>0</v>
      </c>
      <c r="C30" s="164">
        <v>17</v>
      </c>
      <c r="D30" s="94">
        <f>SUM(35*B30)</f>
        <v>0</v>
      </c>
    </row>
    <row r="31" spans="1:4">
      <c r="A31" s="132" t="s">
        <v>421</v>
      </c>
      <c r="B31" s="132">
        <v>0</v>
      </c>
      <c r="C31" s="164">
        <v>18</v>
      </c>
      <c r="D31" s="94">
        <f>SUM(35*B31)</f>
        <v>0</v>
      </c>
    </row>
    <row r="32" spans="1:4" ht="15" customHeight="1">
      <c r="A32" s="132" t="s">
        <v>421</v>
      </c>
      <c r="B32" s="132">
        <v>0</v>
      </c>
      <c r="C32" s="164">
        <v>19</v>
      </c>
      <c r="D32" s="94">
        <f>SUM(35*B32)</f>
        <v>0</v>
      </c>
    </row>
    <row r="33" spans="1:4" ht="15" customHeight="1">
      <c r="A33" s="132" t="s">
        <v>421</v>
      </c>
      <c r="B33" s="132">
        <v>0</v>
      </c>
      <c r="C33" s="164">
        <v>20</v>
      </c>
      <c r="D33" s="94">
        <f>SUM(35*B33)</f>
        <v>0</v>
      </c>
    </row>
    <row r="34" spans="1:4" ht="15" customHeight="1">
      <c r="A34" s="132" t="s">
        <v>421</v>
      </c>
      <c r="B34" s="132">
        <v>1</v>
      </c>
      <c r="C34" s="164">
        <v>21</v>
      </c>
      <c r="D34" s="94">
        <f>SUM(35*B34)</f>
        <v>35</v>
      </c>
    </row>
    <row r="35" spans="1:4" ht="15" customHeight="1">
      <c r="A35" s="132" t="s">
        <v>421</v>
      </c>
      <c r="B35" s="132">
        <v>2</v>
      </c>
      <c r="C35" s="164">
        <v>22</v>
      </c>
      <c r="D35" s="94">
        <f>SUM(35*B35)</f>
        <v>70</v>
      </c>
    </row>
    <row r="36" spans="1:4" ht="15" customHeight="1">
      <c r="A36" s="132" t="s">
        <v>421</v>
      </c>
      <c r="B36" s="132">
        <v>1</v>
      </c>
      <c r="C36" s="164">
        <v>23</v>
      </c>
      <c r="D36" s="94">
        <f>SUM(35*B36)</f>
        <v>35</v>
      </c>
    </row>
    <row r="37" spans="1:4" ht="15" customHeight="1">
      <c r="A37" s="132" t="s">
        <v>421</v>
      </c>
      <c r="B37" s="132">
        <v>0</v>
      </c>
      <c r="C37" s="164">
        <v>24</v>
      </c>
      <c r="D37" s="94">
        <f>SUM(35*B37)</f>
        <v>0</v>
      </c>
    </row>
    <row r="38" spans="1:4" ht="15" customHeight="1">
      <c r="A38" s="132" t="s">
        <v>157</v>
      </c>
      <c r="B38" s="132">
        <v>0</v>
      </c>
      <c r="C38" s="132">
        <v>13</v>
      </c>
      <c r="D38" s="94">
        <f>SUM(35*B38)</f>
        <v>0</v>
      </c>
    </row>
    <row r="39" spans="1:4" ht="15" customHeight="1">
      <c r="A39" s="132" t="s">
        <v>157</v>
      </c>
      <c r="B39" s="132">
        <v>0</v>
      </c>
      <c r="C39" s="132">
        <v>14</v>
      </c>
      <c r="D39" s="94">
        <f>SUM(35*B39)</f>
        <v>0</v>
      </c>
    </row>
    <row r="40" spans="1:4" ht="15" customHeight="1">
      <c r="A40" s="132" t="s">
        <v>157</v>
      </c>
      <c r="B40" s="132">
        <v>0</v>
      </c>
      <c r="C40" s="132">
        <v>15</v>
      </c>
      <c r="D40" s="94">
        <f>SUM(35*B40)</f>
        <v>0</v>
      </c>
    </row>
    <row r="41" spans="1:4" ht="15" customHeight="1">
      <c r="A41" s="132" t="s">
        <v>157</v>
      </c>
      <c r="B41" s="132">
        <v>0</v>
      </c>
      <c r="C41" s="164">
        <v>16</v>
      </c>
      <c r="D41" s="94">
        <f>SUM(35*B41)</f>
        <v>0</v>
      </c>
    </row>
    <row r="42" spans="1:4" ht="15" customHeight="1">
      <c r="A42" s="132" t="s">
        <v>157</v>
      </c>
      <c r="B42" s="132">
        <v>0</v>
      </c>
      <c r="C42" s="164">
        <v>17</v>
      </c>
      <c r="D42" s="94">
        <f>SUM(35*B42)</f>
        <v>0</v>
      </c>
    </row>
    <row r="43" spans="1:4" ht="15" customHeight="1">
      <c r="A43" s="132" t="s">
        <v>157</v>
      </c>
      <c r="B43" s="132">
        <v>0</v>
      </c>
      <c r="C43" s="164">
        <v>18</v>
      </c>
      <c r="D43" s="94">
        <f>SUM(35*B43)</f>
        <v>0</v>
      </c>
    </row>
    <row r="44" spans="1:4" ht="15" customHeight="1">
      <c r="A44" s="132" t="s">
        <v>157</v>
      </c>
      <c r="B44" s="132">
        <v>0</v>
      </c>
      <c r="C44" s="93">
        <v>19</v>
      </c>
      <c r="D44" s="94">
        <f>SUM(35*B44)</f>
        <v>0</v>
      </c>
    </row>
    <row r="45" spans="1:4">
      <c r="A45" s="132" t="s">
        <v>157</v>
      </c>
      <c r="B45" s="132">
        <v>1</v>
      </c>
      <c r="C45" s="93">
        <v>20</v>
      </c>
      <c r="D45" s="94">
        <f>SUM(35*B45)</f>
        <v>35</v>
      </c>
    </row>
    <row r="46" spans="1:4" ht="15" customHeight="1">
      <c r="A46" s="132" t="s">
        <v>157</v>
      </c>
      <c r="B46" s="132">
        <v>0</v>
      </c>
      <c r="C46" s="93">
        <v>21</v>
      </c>
      <c r="D46" s="94">
        <f>SUM(35*B46)</f>
        <v>0</v>
      </c>
    </row>
    <row r="47" spans="1:4" ht="15" customHeight="1">
      <c r="A47" s="132" t="s">
        <v>157</v>
      </c>
      <c r="B47" s="132">
        <v>0</v>
      </c>
      <c r="C47" s="93">
        <v>22</v>
      </c>
      <c r="D47" s="94">
        <f>SUM(35*B47)</f>
        <v>0</v>
      </c>
    </row>
    <row r="48" spans="1:4" ht="15" customHeight="1">
      <c r="A48" s="132" t="s">
        <v>157</v>
      </c>
      <c r="B48" s="132">
        <v>0</v>
      </c>
      <c r="C48" s="93">
        <v>23</v>
      </c>
      <c r="D48" s="94">
        <f>SUM(35*B48)</f>
        <v>0</v>
      </c>
    </row>
    <row r="49" spans="1:4" ht="15" customHeight="1">
      <c r="A49" s="132" t="s">
        <v>157</v>
      </c>
      <c r="B49" s="132">
        <v>0</v>
      </c>
      <c r="C49" s="93">
        <v>24</v>
      </c>
      <c r="D49" s="94">
        <f>SUM(35*B49)</f>
        <v>0</v>
      </c>
    </row>
    <row r="50" spans="1:4" ht="15" customHeight="1">
      <c r="A50" s="132" t="s">
        <v>147</v>
      </c>
      <c r="B50" s="132">
        <v>0</v>
      </c>
      <c r="C50" s="165">
        <v>13</v>
      </c>
      <c r="D50" s="94">
        <f>SUM(26.8*B50)</f>
        <v>0</v>
      </c>
    </row>
    <row r="51" spans="1:4" ht="15" customHeight="1">
      <c r="A51" s="132" t="s">
        <v>147</v>
      </c>
      <c r="B51" s="132">
        <v>0</v>
      </c>
      <c r="C51" s="165">
        <v>14</v>
      </c>
      <c r="D51" s="94">
        <f>SUM(26.8*B51)</f>
        <v>0</v>
      </c>
    </row>
    <row r="52" spans="1:4" ht="15" customHeight="1">
      <c r="A52" s="132" t="s">
        <v>147</v>
      </c>
      <c r="B52" s="132">
        <v>0</v>
      </c>
      <c r="C52" s="165">
        <v>15</v>
      </c>
      <c r="D52" s="94">
        <f>SUM(26.8*B52)</f>
        <v>0</v>
      </c>
    </row>
    <row r="53" spans="1:4" ht="15" customHeight="1">
      <c r="A53" s="132" t="s">
        <v>147</v>
      </c>
      <c r="B53" s="132">
        <v>0</v>
      </c>
      <c r="C53" s="93">
        <v>16</v>
      </c>
      <c r="D53" s="94">
        <f>SUM(26.8*B53)</f>
        <v>0</v>
      </c>
    </row>
    <row r="54" spans="1:4" ht="15" customHeight="1">
      <c r="A54" s="132" t="s">
        <v>147</v>
      </c>
      <c r="B54" s="132">
        <v>0</v>
      </c>
      <c r="C54" s="93">
        <v>17</v>
      </c>
      <c r="D54" s="94">
        <f>SUM(26.8*B54)</f>
        <v>0</v>
      </c>
    </row>
    <row r="55" spans="1:4" ht="15" customHeight="1">
      <c r="A55" s="132" t="s">
        <v>147</v>
      </c>
      <c r="B55" s="132">
        <v>1</v>
      </c>
      <c r="C55" s="93">
        <v>18</v>
      </c>
      <c r="D55" s="94">
        <f>SUM(26.8*B55)</f>
        <v>26.8</v>
      </c>
    </row>
    <row r="56" spans="1:4" ht="15" customHeight="1">
      <c r="A56" s="132" t="s">
        <v>147</v>
      </c>
      <c r="B56" s="132">
        <v>0</v>
      </c>
      <c r="C56" s="93">
        <v>19</v>
      </c>
      <c r="D56" s="94">
        <f>SUM(26.8*B56)</f>
        <v>0</v>
      </c>
    </row>
    <row r="57" spans="1:4" ht="15" customHeight="1">
      <c r="A57" s="132" t="s">
        <v>147</v>
      </c>
      <c r="B57" s="132">
        <v>4</v>
      </c>
      <c r="C57" s="93">
        <v>20</v>
      </c>
      <c r="D57" s="94">
        <f>SUM(26.8*B57)</f>
        <v>107.2</v>
      </c>
    </row>
    <row r="58" spans="1:4" ht="15" customHeight="1">
      <c r="A58" s="132" t="s">
        <v>147</v>
      </c>
      <c r="B58" s="132">
        <v>11</v>
      </c>
      <c r="C58" s="93">
        <v>21</v>
      </c>
      <c r="D58" s="94">
        <f>SUM(26.8*B58)</f>
        <v>294.8</v>
      </c>
    </row>
    <row r="59" spans="1:4">
      <c r="A59" s="132" t="s">
        <v>147</v>
      </c>
      <c r="B59" s="132">
        <v>10</v>
      </c>
      <c r="C59" s="93">
        <v>22</v>
      </c>
      <c r="D59" s="94">
        <f>SUM(26.8*B59)</f>
        <v>268</v>
      </c>
    </row>
    <row r="60" spans="1:4" ht="15" customHeight="1">
      <c r="A60" s="132" t="s">
        <v>147</v>
      </c>
      <c r="B60" s="132">
        <v>2</v>
      </c>
      <c r="C60" s="93">
        <v>23</v>
      </c>
      <c r="D60" s="94">
        <f>SUM(26.8*B60)</f>
        <v>53.6</v>
      </c>
    </row>
    <row r="61" spans="1:4" ht="15" customHeight="1">
      <c r="A61" s="132" t="s">
        <v>147</v>
      </c>
      <c r="B61" s="132">
        <v>0</v>
      </c>
      <c r="C61" s="93">
        <v>24</v>
      </c>
      <c r="D61" s="94">
        <f>SUM(26.8*B61)</f>
        <v>0</v>
      </c>
    </row>
    <row r="62" spans="1:4" ht="15" customHeight="1">
      <c r="A62" s="132" t="s">
        <v>138</v>
      </c>
      <c r="B62" s="132">
        <v>0</v>
      </c>
      <c r="C62" s="165">
        <v>13</v>
      </c>
      <c r="D62" s="94">
        <f>SUM(37*B62)</f>
        <v>0</v>
      </c>
    </row>
    <row r="63" spans="1:4" ht="15" customHeight="1">
      <c r="A63" s="132" t="s">
        <v>138</v>
      </c>
      <c r="B63" s="132">
        <v>0</v>
      </c>
      <c r="C63" s="165">
        <v>14</v>
      </c>
      <c r="D63" s="94">
        <f>SUM(37*B63)</f>
        <v>0</v>
      </c>
    </row>
    <row r="64" spans="1:4" ht="15" customHeight="1">
      <c r="A64" s="132" t="s">
        <v>138</v>
      </c>
      <c r="B64" s="132">
        <v>0</v>
      </c>
      <c r="C64" s="165">
        <v>15</v>
      </c>
      <c r="D64" s="94">
        <f>SUM(37*B64)</f>
        <v>0</v>
      </c>
    </row>
    <row r="65" spans="1:4" ht="15" customHeight="1">
      <c r="A65" s="132" t="s">
        <v>138</v>
      </c>
      <c r="B65" s="132">
        <v>0</v>
      </c>
      <c r="C65" s="93">
        <v>16</v>
      </c>
      <c r="D65" s="94">
        <f>SUM(37*B65)</f>
        <v>0</v>
      </c>
    </row>
    <row r="66" spans="1:4" ht="15" customHeight="1">
      <c r="A66" s="132" t="s">
        <v>138</v>
      </c>
      <c r="B66" s="132">
        <v>0</v>
      </c>
      <c r="C66" s="93">
        <v>17</v>
      </c>
      <c r="D66" s="94">
        <f>SUM(37*B66)</f>
        <v>0</v>
      </c>
    </row>
    <row r="67" spans="1:4" ht="15" customHeight="1">
      <c r="A67" s="132" t="s">
        <v>138</v>
      </c>
      <c r="B67" s="132">
        <v>0</v>
      </c>
      <c r="C67" s="93">
        <v>18</v>
      </c>
      <c r="D67" s="94">
        <f>SUM(37*B67)</f>
        <v>0</v>
      </c>
    </row>
    <row r="68" spans="1:4" ht="15" customHeight="1">
      <c r="A68" s="132" t="s">
        <v>138</v>
      </c>
      <c r="B68" s="132">
        <v>0</v>
      </c>
      <c r="C68" s="93">
        <v>19</v>
      </c>
      <c r="D68" s="94">
        <f>SUM(37*B68)</f>
        <v>0</v>
      </c>
    </row>
    <row r="69" spans="1:4" ht="15" customHeight="1">
      <c r="A69" s="132" t="s">
        <v>138</v>
      </c>
      <c r="B69" s="132">
        <v>0</v>
      </c>
      <c r="C69" s="93">
        <v>20</v>
      </c>
      <c r="D69" s="94">
        <f>SUM(37*B69)</f>
        <v>0</v>
      </c>
    </row>
    <row r="70" spans="1:4" ht="15" customHeight="1">
      <c r="A70" s="132" t="s">
        <v>138</v>
      </c>
      <c r="B70" s="132">
        <v>0</v>
      </c>
      <c r="C70" s="93">
        <v>21</v>
      </c>
      <c r="D70" s="94">
        <f>SUM(37*B70)</f>
        <v>0</v>
      </c>
    </row>
    <row r="71" spans="1:4" ht="15" customHeight="1">
      <c r="A71" s="132" t="s">
        <v>138</v>
      </c>
      <c r="B71" s="132">
        <v>1</v>
      </c>
      <c r="C71" s="93">
        <v>22</v>
      </c>
      <c r="D71" s="94">
        <f>SUM(37*B71)</f>
        <v>37</v>
      </c>
    </row>
    <row r="72" spans="1:4" ht="15" customHeight="1">
      <c r="A72" s="132" t="s">
        <v>138</v>
      </c>
      <c r="B72" s="132">
        <v>4</v>
      </c>
      <c r="C72" s="93">
        <v>23</v>
      </c>
      <c r="D72" s="94">
        <f>SUM(37*B72)</f>
        <v>148</v>
      </c>
    </row>
    <row r="73" spans="1:4">
      <c r="A73" s="132" t="s">
        <v>138</v>
      </c>
      <c r="B73" s="132">
        <v>0</v>
      </c>
      <c r="C73" s="93">
        <v>24</v>
      </c>
      <c r="D73" s="94">
        <f>SUM(37*B73)</f>
        <v>0</v>
      </c>
    </row>
    <row r="74" spans="1:4" ht="15" customHeight="1">
      <c r="A74" s="132" t="s">
        <v>20</v>
      </c>
      <c r="B74" s="184">
        <v>0</v>
      </c>
      <c r="C74" s="165">
        <v>13</v>
      </c>
      <c r="D74" s="94">
        <f>SUM(5*B74)</f>
        <v>0</v>
      </c>
    </row>
    <row r="75" spans="1:4" ht="15" customHeight="1">
      <c r="A75" s="132" t="s">
        <v>20</v>
      </c>
      <c r="B75" s="184">
        <v>0</v>
      </c>
      <c r="C75" s="165">
        <v>14</v>
      </c>
      <c r="D75" s="94">
        <f>SUM(5*B75)</f>
        <v>0</v>
      </c>
    </row>
    <row r="76" spans="1:4" ht="15" customHeight="1">
      <c r="A76" s="132" t="s">
        <v>20</v>
      </c>
      <c r="B76" s="184">
        <v>2</v>
      </c>
      <c r="C76" s="165">
        <v>15</v>
      </c>
      <c r="D76" s="94">
        <f>SUM(5*B76)</f>
        <v>10</v>
      </c>
    </row>
    <row r="77" spans="1:4" ht="15" customHeight="1">
      <c r="A77" s="132" t="s">
        <v>20</v>
      </c>
      <c r="B77" s="184">
        <v>6</v>
      </c>
      <c r="C77" s="93">
        <v>16</v>
      </c>
      <c r="D77" s="94">
        <f>SUM(5*B77)</f>
        <v>30</v>
      </c>
    </row>
    <row r="78" spans="1:4" ht="15" customHeight="1">
      <c r="A78" s="132" t="s">
        <v>20</v>
      </c>
      <c r="B78" s="184">
        <v>14</v>
      </c>
      <c r="C78" s="93">
        <v>17</v>
      </c>
      <c r="D78" s="94">
        <f>SUM(5*B78)</f>
        <v>70</v>
      </c>
    </row>
    <row r="79" spans="1:4" ht="15" customHeight="1">
      <c r="A79" s="132" t="s">
        <v>20</v>
      </c>
      <c r="B79" s="184">
        <v>20</v>
      </c>
      <c r="C79" s="93">
        <v>18</v>
      </c>
      <c r="D79" s="94">
        <f>SUM(5*B79)</f>
        <v>100</v>
      </c>
    </row>
    <row r="80" spans="1:4" ht="15" customHeight="1">
      <c r="A80" s="132" t="s">
        <v>20</v>
      </c>
      <c r="B80" s="184">
        <v>26</v>
      </c>
      <c r="C80" s="93">
        <v>19</v>
      </c>
      <c r="D80" s="94">
        <f>SUM(5*B80)</f>
        <v>130</v>
      </c>
    </row>
    <row r="81" spans="1:4" ht="15" customHeight="1">
      <c r="A81" s="132" t="s">
        <v>20</v>
      </c>
      <c r="B81" s="184">
        <v>37</v>
      </c>
      <c r="C81" s="93">
        <v>20</v>
      </c>
      <c r="D81" s="94">
        <f>SUM(5*B81)</f>
        <v>185</v>
      </c>
    </row>
    <row r="82" spans="1:4" ht="15" customHeight="1">
      <c r="A82" s="132" t="s">
        <v>20</v>
      </c>
      <c r="B82" s="184">
        <v>89</v>
      </c>
      <c r="C82" s="93">
        <v>21</v>
      </c>
      <c r="D82" s="94">
        <f>SUM(5*B82)</f>
        <v>445</v>
      </c>
    </row>
    <row r="83" spans="1:4" ht="15" customHeight="1">
      <c r="A83" s="132" t="s">
        <v>20</v>
      </c>
      <c r="B83" s="184">
        <v>151</v>
      </c>
      <c r="C83" s="93">
        <v>22</v>
      </c>
      <c r="D83" s="94">
        <f>SUM(5*B83)</f>
        <v>755</v>
      </c>
    </row>
    <row r="84" spans="1:4" ht="15" customHeight="1">
      <c r="A84" s="132" t="s">
        <v>20</v>
      </c>
      <c r="B84" s="184">
        <v>62</v>
      </c>
      <c r="C84" s="93">
        <v>23</v>
      </c>
      <c r="D84" s="94">
        <f>SUM(5*B84)</f>
        <v>310</v>
      </c>
    </row>
    <row r="85" spans="1:4" ht="15" customHeight="1">
      <c r="A85" s="132" t="s">
        <v>20</v>
      </c>
      <c r="B85" s="184">
        <v>0</v>
      </c>
      <c r="C85" s="93">
        <v>24</v>
      </c>
      <c r="D85" s="94">
        <f>SUM(5*B85)</f>
        <v>0</v>
      </c>
    </row>
    <row r="86" spans="1:4" ht="15" customHeight="1">
      <c r="A86" s="132" t="s">
        <v>158</v>
      </c>
      <c r="B86" s="132">
        <v>0</v>
      </c>
      <c r="C86" s="165">
        <v>13</v>
      </c>
      <c r="D86" s="94">
        <f>SUM(35*B86)</f>
        <v>0</v>
      </c>
    </row>
    <row r="87" spans="1:4">
      <c r="A87" s="132" t="s">
        <v>158</v>
      </c>
      <c r="B87" s="132">
        <v>0</v>
      </c>
      <c r="C87" s="165">
        <v>14</v>
      </c>
      <c r="D87" s="94">
        <f>SUM(35*B87)</f>
        <v>0</v>
      </c>
    </row>
    <row r="88" spans="1:4" ht="15" customHeight="1">
      <c r="A88" s="132" t="s">
        <v>158</v>
      </c>
      <c r="B88" s="132">
        <v>0</v>
      </c>
      <c r="C88" s="165">
        <v>15</v>
      </c>
      <c r="D88" s="94">
        <f>SUM(35*B88)</f>
        <v>0</v>
      </c>
    </row>
    <row r="89" spans="1:4" ht="15" customHeight="1">
      <c r="A89" s="132" t="s">
        <v>158</v>
      </c>
      <c r="B89" s="132">
        <v>0</v>
      </c>
      <c r="C89" s="93">
        <v>16</v>
      </c>
      <c r="D89" s="94">
        <f>SUM(35*B89)</f>
        <v>0</v>
      </c>
    </row>
    <row r="90" spans="1:4" ht="15" customHeight="1">
      <c r="A90" s="132" t="s">
        <v>158</v>
      </c>
      <c r="B90" s="132">
        <v>0</v>
      </c>
      <c r="C90" s="93">
        <v>17</v>
      </c>
      <c r="D90" s="94">
        <f>SUM(35*B90)</f>
        <v>0</v>
      </c>
    </row>
    <row r="91" spans="1:4" ht="15" customHeight="1">
      <c r="A91" s="132" t="s">
        <v>158</v>
      </c>
      <c r="B91" s="132">
        <v>0</v>
      </c>
      <c r="C91" s="93">
        <v>18</v>
      </c>
      <c r="D91" s="94">
        <f>SUM(35*B91)</f>
        <v>0</v>
      </c>
    </row>
    <row r="92" spans="1:4" ht="15" customHeight="1">
      <c r="A92" s="132" t="s">
        <v>158</v>
      </c>
      <c r="B92" s="132">
        <v>0</v>
      </c>
      <c r="C92" s="93">
        <v>19</v>
      </c>
      <c r="D92" s="94">
        <f>SUM(35*B92)</f>
        <v>0</v>
      </c>
    </row>
    <row r="93" spans="1:4" ht="15" customHeight="1">
      <c r="A93" s="132" t="s">
        <v>158</v>
      </c>
      <c r="B93" s="132">
        <v>0</v>
      </c>
      <c r="C93" s="93">
        <v>20</v>
      </c>
      <c r="D93" s="94">
        <f>SUM(35*B93)</f>
        <v>0</v>
      </c>
    </row>
    <row r="94" spans="1:4" ht="15" customHeight="1">
      <c r="A94" s="132" t="s">
        <v>158</v>
      </c>
      <c r="B94" s="132">
        <v>0</v>
      </c>
      <c r="C94" s="93">
        <v>21</v>
      </c>
      <c r="D94" s="94">
        <f>SUM(35*B94)</f>
        <v>0</v>
      </c>
    </row>
    <row r="95" spans="1:4" ht="15" customHeight="1">
      <c r="A95" s="132" t="s">
        <v>158</v>
      </c>
      <c r="B95" s="132">
        <v>1</v>
      </c>
      <c r="C95" s="93">
        <v>22</v>
      </c>
      <c r="D95" s="94">
        <f>SUM(35*B95)</f>
        <v>35</v>
      </c>
    </row>
    <row r="96" spans="1:4" ht="15" customHeight="1">
      <c r="A96" s="132" t="s">
        <v>158</v>
      </c>
      <c r="B96" s="132">
        <v>0</v>
      </c>
      <c r="C96" s="93">
        <v>23</v>
      </c>
      <c r="D96" s="94">
        <f>SUM(35*B96)</f>
        <v>0</v>
      </c>
    </row>
    <row r="97" spans="1:4" ht="15" customHeight="1">
      <c r="A97" s="132" t="s">
        <v>158</v>
      </c>
      <c r="B97" s="132">
        <v>0</v>
      </c>
      <c r="C97" s="93">
        <v>24</v>
      </c>
      <c r="D97" s="94">
        <f>SUM(35*B97)</f>
        <v>0</v>
      </c>
    </row>
    <row r="98" spans="1:4" ht="15" customHeight="1">
      <c r="A98" s="132" t="s">
        <v>37</v>
      </c>
      <c r="B98" s="132">
        <v>0</v>
      </c>
      <c r="C98" s="165">
        <v>13</v>
      </c>
      <c r="D98" s="94">
        <f>SUM(25.45*B98)</f>
        <v>0</v>
      </c>
    </row>
    <row r="99" spans="1:4" ht="15" customHeight="1">
      <c r="A99" s="132" t="s">
        <v>37</v>
      </c>
      <c r="B99" s="132">
        <v>0</v>
      </c>
      <c r="C99" s="165">
        <v>14</v>
      </c>
      <c r="D99" s="94">
        <f>SUM(25.45*B99)</f>
        <v>0</v>
      </c>
    </row>
    <row r="100" spans="1:4" ht="15" customHeight="1">
      <c r="A100" s="132" t="s">
        <v>37</v>
      </c>
      <c r="B100" s="132">
        <v>0</v>
      </c>
      <c r="C100" s="165">
        <v>15</v>
      </c>
      <c r="D100" s="94">
        <f>SUM(25.45*B100)</f>
        <v>0</v>
      </c>
    </row>
    <row r="101" spans="1:4">
      <c r="A101" s="132" t="s">
        <v>37</v>
      </c>
      <c r="B101" s="132">
        <v>0</v>
      </c>
      <c r="C101" s="93">
        <v>16</v>
      </c>
      <c r="D101" s="94">
        <f>SUM(25.45*B101)</f>
        <v>0</v>
      </c>
    </row>
    <row r="102" spans="1:4" ht="15" customHeight="1">
      <c r="A102" s="132" t="s">
        <v>37</v>
      </c>
      <c r="B102" s="132">
        <v>0</v>
      </c>
      <c r="C102" s="93">
        <v>17</v>
      </c>
      <c r="D102" s="94">
        <f>SUM(25.45*B102)</f>
        <v>0</v>
      </c>
    </row>
    <row r="103" spans="1:4" ht="15" customHeight="1">
      <c r="A103" s="132" t="s">
        <v>37</v>
      </c>
      <c r="B103" s="132">
        <v>0</v>
      </c>
      <c r="C103" s="93">
        <v>18</v>
      </c>
      <c r="D103" s="94">
        <f>SUM(25.45*B103)</f>
        <v>0</v>
      </c>
    </row>
    <row r="104" spans="1:4" ht="15" customHeight="1">
      <c r="A104" s="132" t="s">
        <v>37</v>
      </c>
      <c r="B104" s="132">
        <v>1</v>
      </c>
      <c r="C104" s="93">
        <v>19</v>
      </c>
      <c r="D104" s="94">
        <f>SUM(25.45*B104)</f>
        <v>25.45</v>
      </c>
    </row>
    <row r="105" spans="1:4" ht="15" customHeight="1">
      <c r="A105" s="132" t="s">
        <v>37</v>
      </c>
      <c r="B105" s="132">
        <v>4</v>
      </c>
      <c r="C105" s="93">
        <v>20</v>
      </c>
      <c r="D105" s="94">
        <f>SUM(25.45*B105)</f>
        <v>101.8</v>
      </c>
    </row>
    <row r="106" spans="1:4" ht="15" customHeight="1">
      <c r="A106" s="132" t="s">
        <v>37</v>
      </c>
      <c r="B106" s="132">
        <v>2</v>
      </c>
      <c r="C106" s="93">
        <v>21</v>
      </c>
      <c r="D106" s="94">
        <f>SUM(25.45*B106)</f>
        <v>50.9</v>
      </c>
    </row>
    <row r="107" spans="1:4" ht="15" customHeight="1">
      <c r="A107" s="132" t="s">
        <v>37</v>
      </c>
      <c r="B107" s="132">
        <v>3</v>
      </c>
      <c r="C107" s="93">
        <v>22</v>
      </c>
      <c r="D107" s="94">
        <f>SUM(25.45*B107)</f>
        <v>76.349999999999994</v>
      </c>
    </row>
    <row r="108" spans="1:4" ht="15" customHeight="1">
      <c r="A108" s="132" t="s">
        <v>37</v>
      </c>
      <c r="B108" s="132">
        <v>3</v>
      </c>
      <c r="C108" s="93">
        <v>23</v>
      </c>
      <c r="D108" s="94">
        <f>SUM(25.45*B108)</f>
        <v>76.349999999999994</v>
      </c>
    </row>
    <row r="109" spans="1:4" ht="15" customHeight="1">
      <c r="A109" s="132" t="s">
        <v>37</v>
      </c>
      <c r="B109" s="132">
        <v>0</v>
      </c>
      <c r="C109" s="93">
        <v>24</v>
      </c>
      <c r="D109" s="94">
        <f>SUM(25.45*B109)</f>
        <v>0</v>
      </c>
    </row>
    <row r="110" spans="1:4" ht="15" customHeight="1">
      <c r="A110" s="132" t="s">
        <v>149</v>
      </c>
      <c r="B110" s="132">
        <v>0</v>
      </c>
      <c r="C110" s="165">
        <v>13</v>
      </c>
      <c r="D110" s="94">
        <f>SUM(B110*35)</f>
        <v>0</v>
      </c>
    </row>
    <row r="111" spans="1:4" ht="15" customHeight="1">
      <c r="A111" s="132" t="s">
        <v>149</v>
      </c>
      <c r="B111" s="132">
        <v>0</v>
      </c>
      <c r="C111" s="165">
        <v>14</v>
      </c>
      <c r="D111" s="94">
        <f>SUM(B111*35)</f>
        <v>0</v>
      </c>
    </row>
    <row r="112" spans="1:4" ht="15" customHeight="1">
      <c r="A112" s="132" t="s">
        <v>149</v>
      </c>
      <c r="B112" s="132">
        <v>0</v>
      </c>
      <c r="C112" s="165">
        <v>15</v>
      </c>
      <c r="D112" s="94">
        <f>SUM(B112*35)</f>
        <v>0</v>
      </c>
    </row>
    <row r="113" spans="1:4" ht="15" customHeight="1">
      <c r="A113" s="132" t="s">
        <v>149</v>
      </c>
      <c r="B113" s="132">
        <v>0</v>
      </c>
      <c r="C113" s="93">
        <v>16</v>
      </c>
      <c r="D113" s="94">
        <f>SUM(B113*35)</f>
        <v>0</v>
      </c>
    </row>
    <row r="114" spans="1:4" ht="15" customHeight="1">
      <c r="A114" s="132" t="s">
        <v>149</v>
      </c>
      <c r="B114" s="132">
        <v>0</v>
      </c>
      <c r="C114" s="93">
        <v>17</v>
      </c>
      <c r="D114" s="94">
        <f>SUM(B114*35)</f>
        <v>0</v>
      </c>
    </row>
    <row r="115" spans="1:4">
      <c r="A115" s="132" t="s">
        <v>149</v>
      </c>
      <c r="B115" s="132">
        <v>0</v>
      </c>
      <c r="C115" s="93">
        <v>18</v>
      </c>
      <c r="D115" s="94">
        <f>SUM(B115*35)</f>
        <v>0</v>
      </c>
    </row>
    <row r="116" spans="1:4" ht="15" customHeight="1">
      <c r="A116" s="132" t="s">
        <v>149</v>
      </c>
      <c r="B116" s="132">
        <v>0</v>
      </c>
      <c r="C116" s="93">
        <v>19</v>
      </c>
      <c r="D116" s="94">
        <f>SUM(B116*35)</f>
        <v>0</v>
      </c>
    </row>
    <row r="117" spans="1:4" ht="15" customHeight="1">
      <c r="A117" s="132" t="s">
        <v>149</v>
      </c>
      <c r="B117" s="132">
        <v>0</v>
      </c>
      <c r="C117" s="93">
        <v>20</v>
      </c>
      <c r="D117" s="94">
        <f>SUM(B117*35)</f>
        <v>0</v>
      </c>
    </row>
    <row r="118" spans="1:4" ht="15" customHeight="1">
      <c r="A118" s="132" t="s">
        <v>149</v>
      </c>
      <c r="B118" s="132">
        <v>2</v>
      </c>
      <c r="C118" s="93">
        <v>21</v>
      </c>
      <c r="D118" s="94">
        <f>SUM(B118*35)</f>
        <v>70</v>
      </c>
    </row>
    <row r="119" spans="1:4" ht="15" customHeight="1">
      <c r="A119" s="132" t="s">
        <v>149</v>
      </c>
      <c r="B119" s="132">
        <v>0</v>
      </c>
      <c r="C119" s="93">
        <v>22</v>
      </c>
      <c r="D119" s="94">
        <f>SUM(B119*35)</f>
        <v>0</v>
      </c>
    </row>
    <row r="120" spans="1:4" ht="15" customHeight="1">
      <c r="A120" s="132" t="s">
        <v>149</v>
      </c>
      <c r="B120" s="132">
        <v>0</v>
      </c>
      <c r="C120" s="93">
        <v>23</v>
      </c>
      <c r="D120" s="94">
        <f>SUM(B120*35)</f>
        <v>0</v>
      </c>
    </row>
    <row r="121" spans="1:4" ht="15" customHeight="1">
      <c r="A121" s="132" t="s">
        <v>149</v>
      </c>
      <c r="B121" s="132">
        <v>0</v>
      </c>
      <c r="C121" s="93">
        <v>24</v>
      </c>
      <c r="D121" s="94">
        <f>SUM(B121*35)</f>
        <v>0</v>
      </c>
    </row>
    <row r="122" spans="1:4" ht="15" customHeight="1">
      <c r="A122" s="132" t="s">
        <v>40</v>
      </c>
      <c r="B122" s="132">
        <v>0</v>
      </c>
      <c r="C122" s="165">
        <v>13</v>
      </c>
      <c r="D122" s="94">
        <f>SUM(25.3*B122)</f>
        <v>0</v>
      </c>
    </row>
    <row r="123" spans="1:4" ht="15" customHeight="1">
      <c r="A123" s="132" t="s">
        <v>40</v>
      </c>
      <c r="B123" s="132">
        <v>1</v>
      </c>
      <c r="C123" s="165">
        <v>14</v>
      </c>
      <c r="D123" s="94">
        <f>SUM(25.3*B123)</f>
        <v>25.3</v>
      </c>
    </row>
    <row r="124" spans="1:4" ht="15" customHeight="1">
      <c r="A124" s="132" t="s">
        <v>40</v>
      </c>
      <c r="B124" s="132">
        <v>1</v>
      </c>
      <c r="C124" s="165">
        <v>15</v>
      </c>
      <c r="D124" s="94">
        <f>SUM(25.3*B124)</f>
        <v>25.3</v>
      </c>
    </row>
    <row r="125" spans="1:4" ht="15" customHeight="1">
      <c r="A125" s="132" t="s">
        <v>40</v>
      </c>
      <c r="B125" s="132">
        <v>0</v>
      </c>
      <c r="C125" s="93">
        <v>16</v>
      </c>
      <c r="D125" s="94">
        <f>SUM(25.3*B125)</f>
        <v>0</v>
      </c>
    </row>
    <row r="126" spans="1:4" ht="15" customHeight="1">
      <c r="A126" s="132" t="s">
        <v>40</v>
      </c>
      <c r="B126" s="132">
        <v>5</v>
      </c>
      <c r="C126" s="93">
        <v>17</v>
      </c>
      <c r="D126" s="94">
        <f>SUM(25.3*B126)</f>
        <v>126.5</v>
      </c>
    </row>
    <row r="127" spans="1:4" ht="15" customHeight="1">
      <c r="A127" s="132" t="s">
        <v>40</v>
      </c>
      <c r="B127" s="132">
        <v>2</v>
      </c>
      <c r="C127" s="93">
        <v>18</v>
      </c>
      <c r="D127" s="94">
        <f>SUM(25.3*B127)</f>
        <v>50.6</v>
      </c>
    </row>
    <row r="128" spans="1:4" ht="15" customHeight="1">
      <c r="A128" s="132" t="s">
        <v>40</v>
      </c>
      <c r="B128" s="132">
        <v>2</v>
      </c>
      <c r="C128" s="93">
        <v>19</v>
      </c>
      <c r="D128" s="94">
        <f>SUM(25.3*B128)</f>
        <v>50.6</v>
      </c>
    </row>
    <row r="129" spans="1:4">
      <c r="A129" s="132" t="s">
        <v>40</v>
      </c>
      <c r="B129" s="132">
        <v>9</v>
      </c>
      <c r="C129" s="93">
        <v>20</v>
      </c>
      <c r="D129" s="94">
        <f>SUM(25.3*B129)</f>
        <v>227.70000000000002</v>
      </c>
    </row>
    <row r="130" spans="1:4" ht="15" customHeight="1">
      <c r="A130" s="132" t="s">
        <v>40</v>
      </c>
      <c r="B130" s="132">
        <v>14</v>
      </c>
      <c r="C130" s="93">
        <v>21</v>
      </c>
      <c r="D130" s="94">
        <f>SUM(25.3*B130)</f>
        <v>354.2</v>
      </c>
    </row>
    <row r="131" spans="1:4" ht="15" customHeight="1">
      <c r="A131" s="132" t="s">
        <v>40</v>
      </c>
      <c r="B131" s="132">
        <v>13</v>
      </c>
      <c r="C131" s="93">
        <v>22</v>
      </c>
      <c r="D131" s="94">
        <f>SUM(25.3*B131)</f>
        <v>328.90000000000003</v>
      </c>
    </row>
    <row r="132" spans="1:4" ht="15" customHeight="1">
      <c r="A132" s="132" t="s">
        <v>40</v>
      </c>
      <c r="B132" s="132">
        <v>2</v>
      </c>
      <c r="C132" s="93">
        <v>23</v>
      </c>
      <c r="D132" s="94">
        <f>SUM(25.3*B132)</f>
        <v>50.6</v>
      </c>
    </row>
    <row r="133" spans="1:4" ht="15" customHeight="1">
      <c r="A133" s="132" t="s">
        <v>40</v>
      </c>
      <c r="B133" s="132">
        <v>1</v>
      </c>
      <c r="C133" s="93">
        <v>24</v>
      </c>
      <c r="D133" s="94">
        <f>SUM(25.3*B133)</f>
        <v>25.3</v>
      </c>
    </row>
    <row r="134" spans="1:4" ht="15" customHeight="1">
      <c r="A134" s="132" t="s">
        <v>152</v>
      </c>
      <c r="B134" s="132">
        <v>0</v>
      </c>
      <c r="C134" s="165">
        <v>13</v>
      </c>
      <c r="D134" s="94">
        <f>SUM(32.5*B134)</f>
        <v>0</v>
      </c>
    </row>
    <row r="135" spans="1:4" ht="15" customHeight="1">
      <c r="A135" s="132" t="s">
        <v>152</v>
      </c>
      <c r="B135" s="132">
        <v>0</v>
      </c>
      <c r="C135" s="165">
        <v>14</v>
      </c>
      <c r="D135" s="94">
        <f>SUM(32.5*B135)</f>
        <v>0</v>
      </c>
    </row>
    <row r="136" spans="1:4" ht="15" customHeight="1">
      <c r="A136" s="132" t="s">
        <v>152</v>
      </c>
      <c r="B136" s="132">
        <v>0</v>
      </c>
      <c r="C136" s="165">
        <v>15</v>
      </c>
      <c r="D136" s="94">
        <f>SUM(32.5*B136)</f>
        <v>0</v>
      </c>
    </row>
    <row r="137" spans="1:4" ht="15" customHeight="1">
      <c r="A137" s="132" t="s">
        <v>152</v>
      </c>
      <c r="B137" s="132">
        <v>0</v>
      </c>
      <c r="C137" s="93">
        <v>16</v>
      </c>
      <c r="D137" s="94">
        <f>SUM(32.5*B137)</f>
        <v>0</v>
      </c>
    </row>
    <row r="138" spans="1:4" ht="15" customHeight="1">
      <c r="A138" s="132" t="s">
        <v>152</v>
      </c>
      <c r="B138" s="132">
        <v>0</v>
      </c>
      <c r="C138" s="93">
        <v>17</v>
      </c>
      <c r="D138" s="94">
        <f>SUM(32.5*B138)</f>
        <v>0</v>
      </c>
    </row>
    <row r="139" spans="1:4" ht="15" customHeight="1">
      <c r="A139" s="132" t="s">
        <v>152</v>
      </c>
      <c r="B139" s="132">
        <v>0</v>
      </c>
      <c r="C139" s="93">
        <v>18</v>
      </c>
      <c r="D139" s="94">
        <f>SUM(32.5*B139)</f>
        <v>0</v>
      </c>
    </row>
    <row r="140" spans="1:4" ht="15" customHeight="1">
      <c r="A140" s="132" t="s">
        <v>152</v>
      </c>
      <c r="B140" s="132">
        <v>0</v>
      </c>
      <c r="C140" s="93">
        <v>19</v>
      </c>
      <c r="D140" s="94">
        <f>SUM(32.5*B140)</f>
        <v>0</v>
      </c>
    </row>
    <row r="141" spans="1:4" ht="15" customHeight="1">
      <c r="A141" s="132" t="s">
        <v>152</v>
      </c>
      <c r="B141" s="132">
        <v>0</v>
      </c>
      <c r="C141" s="93">
        <v>20</v>
      </c>
      <c r="D141" s="94">
        <f>SUM(32.5*B141)</f>
        <v>0</v>
      </c>
    </row>
    <row r="142" spans="1:4" ht="15" customHeight="1">
      <c r="A142" s="132" t="s">
        <v>152</v>
      </c>
      <c r="B142" s="132">
        <v>1</v>
      </c>
      <c r="C142" s="93">
        <v>21</v>
      </c>
      <c r="D142" s="94">
        <f>SUM(32.5*B142)</f>
        <v>32.5</v>
      </c>
    </row>
    <row r="143" spans="1:4">
      <c r="A143" s="132" t="s">
        <v>152</v>
      </c>
      <c r="B143" s="132">
        <v>0</v>
      </c>
      <c r="C143" s="93">
        <v>22</v>
      </c>
      <c r="D143" s="94">
        <f>SUM(32.5*B143)</f>
        <v>0</v>
      </c>
    </row>
    <row r="144" spans="1:4" ht="15" customHeight="1">
      <c r="A144" s="132" t="s">
        <v>152</v>
      </c>
      <c r="B144" s="132">
        <v>0</v>
      </c>
      <c r="C144" s="93">
        <v>23</v>
      </c>
      <c r="D144" s="94">
        <f>SUM(32.5*B144)</f>
        <v>0</v>
      </c>
    </row>
    <row r="145" spans="1:4" ht="15" customHeight="1">
      <c r="A145" s="132" t="s">
        <v>152</v>
      </c>
      <c r="B145" s="132">
        <v>1</v>
      </c>
      <c r="C145" s="93">
        <v>24</v>
      </c>
      <c r="D145" s="94">
        <f>SUM(32.5*B145)</f>
        <v>32.5</v>
      </c>
    </row>
    <row r="146" spans="1:4" ht="15" customHeight="1">
      <c r="A146" s="132" t="s">
        <v>51</v>
      </c>
      <c r="B146" s="185">
        <v>1</v>
      </c>
      <c r="C146" s="165">
        <v>13</v>
      </c>
      <c r="D146" s="94">
        <f>SUM(5.625*B146)</f>
        <v>5.625</v>
      </c>
    </row>
    <row r="147" spans="1:4" ht="15" customHeight="1">
      <c r="A147" s="132" t="s">
        <v>51</v>
      </c>
      <c r="B147" s="185">
        <v>1</v>
      </c>
      <c r="C147" s="165">
        <v>14</v>
      </c>
      <c r="D147" s="94">
        <f>SUM(5.625*B147)</f>
        <v>5.625</v>
      </c>
    </row>
    <row r="148" spans="1:4" ht="15" customHeight="1">
      <c r="A148" s="132" t="s">
        <v>51</v>
      </c>
      <c r="B148" s="185">
        <v>6</v>
      </c>
      <c r="C148" s="165">
        <v>15</v>
      </c>
      <c r="D148" s="94">
        <f>SUM(5.625*B148)</f>
        <v>33.75</v>
      </c>
    </row>
    <row r="149" spans="1:4" ht="15" customHeight="1">
      <c r="A149" s="132" t="s">
        <v>51</v>
      </c>
      <c r="B149" s="185">
        <v>12</v>
      </c>
      <c r="C149" s="93">
        <v>16</v>
      </c>
      <c r="D149" s="94">
        <f>SUM(5.625*B149)</f>
        <v>67.5</v>
      </c>
    </row>
    <row r="150" spans="1:4" ht="15" customHeight="1">
      <c r="A150" s="132" t="s">
        <v>51</v>
      </c>
      <c r="B150" s="185">
        <v>18</v>
      </c>
      <c r="C150" s="93">
        <v>17</v>
      </c>
      <c r="D150" s="94">
        <f>SUM(5.625*B150)</f>
        <v>101.25</v>
      </c>
    </row>
    <row r="151" spans="1:4" ht="15" customHeight="1">
      <c r="A151" s="132" t="s">
        <v>51</v>
      </c>
      <c r="B151" s="185">
        <v>32</v>
      </c>
      <c r="C151" s="93">
        <v>18</v>
      </c>
      <c r="D151" s="94">
        <f>SUM(5.625*B151)</f>
        <v>180</v>
      </c>
    </row>
    <row r="152" spans="1:4" ht="15" customHeight="1">
      <c r="A152" s="132" t="s">
        <v>51</v>
      </c>
      <c r="B152" s="185">
        <v>68</v>
      </c>
      <c r="C152" s="93">
        <v>19</v>
      </c>
      <c r="D152" s="94">
        <f>SUM(5.625*B152)</f>
        <v>382.5</v>
      </c>
    </row>
    <row r="153" spans="1:4" ht="15" customHeight="1">
      <c r="A153" s="132" t="s">
        <v>51</v>
      </c>
      <c r="B153" s="185">
        <v>117</v>
      </c>
      <c r="C153" s="93">
        <v>20</v>
      </c>
      <c r="D153" s="94">
        <f>SUM(5.625*B153)</f>
        <v>658.125</v>
      </c>
    </row>
    <row r="154" spans="1:4" ht="15" customHeight="1">
      <c r="A154" s="132" t="s">
        <v>51</v>
      </c>
      <c r="B154" s="185">
        <v>132</v>
      </c>
      <c r="C154" s="93">
        <v>21</v>
      </c>
      <c r="D154" s="94">
        <f>SUM(5.625*B154)</f>
        <v>742.5</v>
      </c>
    </row>
    <row r="155" spans="1:4" ht="15" customHeight="1">
      <c r="A155" s="132" t="s">
        <v>51</v>
      </c>
      <c r="B155" s="185">
        <v>108</v>
      </c>
      <c r="C155" s="93">
        <v>22</v>
      </c>
      <c r="D155" s="94">
        <f>SUM(5.625*B155)</f>
        <v>607.5</v>
      </c>
    </row>
    <row r="156" spans="1:4" ht="15" customHeight="1">
      <c r="A156" s="132" t="s">
        <v>51</v>
      </c>
      <c r="B156" s="185">
        <v>33</v>
      </c>
      <c r="C156" s="93">
        <v>23</v>
      </c>
      <c r="D156" s="94">
        <f>SUM(5.625*B156)</f>
        <v>185.625</v>
      </c>
    </row>
    <row r="157" spans="1:4">
      <c r="A157" s="132" t="s">
        <v>51</v>
      </c>
      <c r="B157" s="185">
        <v>0</v>
      </c>
      <c r="C157" s="93">
        <v>24</v>
      </c>
      <c r="D157" s="94">
        <f>SUM(5.625*B157)</f>
        <v>0</v>
      </c>
    </row>
    <row r="158" spans="1:4" ht="15" customHeight="1">
      <c r="A158" s="132" t="s">
        <v>52</v>
      </c>
      <c r="B158" s="132">
        <v>0</v>
      </c>
      <c r="C158" s="165">
        <v>13</v>
      </c>
      <c r="D158" s="94">
        <f>SUM(32.5*B158)</f>
        <v>0</v>
      </c>
    </row>
    <row r="159" spans="1:4" ht="15" customHeight="1">
      <c r="A159" s="132" t="s">
        <v>52</v>
      </c>
      <c r="B159" s="132">
        <v>0</v>
      </c>
      <c r="C159" s="165">
        <v>14</v>
      </c>
      <c r="D159" s="94">
        <f>SUM(32.5*B159)</f>
        <v>0</v>
      </c>
    </row>
    <row r="160" spans="1:4" ht="15" customHeight="1">
      <c r="A160" s="132" t="s">
        <v>52</v>
      </c>
      <c r="B160" s="132">
        <v>0</v>
      </c>
      <c r="C160" s="165">
        <v>15</v>
      </c>
      <c r="D160" s="94">
        <f>SUM(32.5*B160)</f>
        <v>0</v>
      </c>
    </row>
    <row r="161" spans="1:4" ht="15" customHeight="1">
      <c r="A161" s="132" t="s">
        <v>52</v>
      </c>
      <c r="B161" s="132">
        <v>0</v>
      </c>
      <c r="C161" s="93">
        <v>16</v>
      </c>
      <c r="D161" s="94">
        <f>SUM(32.5*B161)</f>
        <v>0</v>
      </c>
    </row>
    <row r="162" spans="1:4" ht="15" customHeight="1">
      <c r="A162" s="132" t="s">
        <v>52</v>
      </c>
      <c r="B162" s="132">
        <v>0</v>
      </c>
      <c r="C162" s="93">
        <v>17</v>
      </c>
      <c r="D162" s="94">
        <f>SUM(32.5*B162)</f>
        <v>0</v>
      </c>
    </row>
    <row r="163" spans="1:4" ht="15" customHeight="1">
      <c r="A163" s="132" t="s">
        <v>52</v>
      </c>
      <c r="B163" s="132">
        <v>0</v>
      </c>
      <c r="C163" s="93">
        <v>18</v>
      </c>
      <c r="D163" s="94">
        <f>SUM(32.5*B163)</f>
        <v>0</v>
      </c>
    </row>
    <row r="164" spans="1:4" ht="15" customHeight="1">
      <c r="A164" s="132" t="s">
        <v>52</v>
      </c>
      <c r="B164" s="132">
        <v>0</v>
      </c>
      <c r="C164" s="93">
        <v>19</v>
      </c>
      <c r="D164" s="94">
        <f>SUM(32.5*B164)</f>
        <v>0</v>
      </c>
    </row>
    <row r="165" spans="1:4" ht="15" customHeight="1">
      <c r="A165" s="132" t="s">
        <v>52</v>
      </c>
      <c r="B165" s="132">
        <v>0</v>
      </c>
      <c r="C165" s="93">
        <v>20</v>
      </c>
      <c r="D165" s="94">
        <f>SUM(32.5*B165)</f>
        <v>0</v>
      </c>
    </row>
    <row r="166" spans="1:4" ht="15" customHeight="1">
      <c r="A166" s="132" t="s">
        <v>52</v>
      </c>
      <c r="B166" s="132">
        <v>1</v>
      </c>
      <c r="C166" s="93">
        <v>21</v>
      </c>
      <c r="D166" s="94">
        <f>SUM(32.5*B166)</f>
        <v>32.5</v>
      </c>
    </row>
    <row r="167" spans="1:4" ht="15" customHeight="1">
      <c r="A167" s="132" t="s">
        <v>52</v>
      </c>
      <c r="B167" s="132">
        <v>1</v>
      </c>
      <c r="C167" s="93">
        <v>22</v>
      </c>
      <c r="D167" s="94">
        <f>SUM(32.5*B167)</f>
        <v>32.5</v>
      </c>
    </row>
    <row r="168" spans="1:4" ht="15" customHeight="1">
      <c r="A168" s="132" t="s">
        <v>52</v>
      </c>
      <c r="B168" s="132">
        <v>0</v>
      </c>
      <c r="C168" s="93">
        <v>23</v>
      </c>
      <c r="D168" s="94">
        <f>SUM(32.5*B168)</f>
        <v>0</v>
      </c>
    </row>
    <row r="169" spans="1:4" ht="15" customHeight="1">
      <c r="A169" s="132" t="s">
        <v>52</v>
      </c>
      <c r="B169" s="132">
        <v>0</v>
      </c>
      <c r="C169" s="93">
        <v>24</v>
      </c>
      <c r="D169" s="94">
        <f>SUM(32.5*B169)</f>
        <v>0</v>
      </c>
    </row>
    <row r="170" spans="1:4">
      <c r="A170" s="183" t="s">
        <v>438</v>
      </c>
      <c r="B170" s="165">
        <v>0</v>
      </c>
      <c r="C170" s="165">
        <v>13</v>
      </c>
      <c r="D170" s="94">
        <f>SUM(B170*25)</f>
        <v>0</v>
      </c>
    </row>
    <row r="171" spans="1:4">
      <c r="A171" s="183" t="s">
        <v>438</v>
      </c>
      <c r="B171" s="93">
        <v>0</v>
      </c>
      <c r="C171" s="165">
        <v>14</v>
      </c>
      <c r="D171" s="94">
        <f t="shared" ref="D171:D181" si="0">SUM(B171*25)</f>
        <v>0</v>
      </c>
    </row>
    <row r="172" spans="1:4">
      <c r="A172" s="183" t="s">
        <v>438</v>
      </c>
      <c r="B172" s="93">
        <v>0</v>
      </c>
      <c r="C172" s="165">
        <v>15</v>
      </c>
      <c r="D172" s="94">
        <f t="shared" si="0"/>
        <v>0</v>
      </c>
    </row>
    <row r="173" spans="1:4">
      <c r="A173" s="183" t="s">
        <v>438</v>
      </c>
      <c r="B173" s="93">
        <v>0</v>
      </c>
      <c r="C173" s="164">
        <v>16</v>
      </c>
      <c r="D173" s="94">
        <f t="shared" si="0"/>
        <v>0</v>
      </c>
    </row>
    <row r="174" spans="1:4">
      <c r="A174" s="183" t="s">
        <v>438</v>
      </c>
      <c r="B174" s="93">
        <v>0</v>
      </c>
      <c r="C174" s="164">
        <v>17</v>
      </c>
      <c r="D174" s="94">
        <f t="shared" si="0"/>
        <v>0</v>
      </c>
    </row>
    <row r="175" spans="1:4">
      <c r="A175" s="183" t="s">
        <v>438</v>
      </c>
      <c r="B175" s="93">
        <v>0</v>
      </c>
      <c r="C175" s="164">
        <v>18</v>
      </c>
      <c r="D175" s="94">
        <f t="shared" si="0"/>
        <v>0</v>
      </c>
    </row>
    <row r="176" spans="1:4">
      <c r="A176" s="183" t="s">
        <v>438</v>
      </c>
      <c r="B176" s="93">
        <v>1</v>
      </c>
      <c r="C176" s="164">
        <v>19</v>
      </c>
      <c r="D176" s="94">
        <f t="shared" si="0"/>
        <v>25</v>
      </c>
    </row>
    <row r="177" spans="1:4">
      <c r="A177" s="183" t="s">
        <v>438</v>
      </c>
      <c r="B177" s="93">
        <v>0</v>
      </c>
      <c r="C177" s="164">
        <v>20</v>
      </c>
      <c r="D177" s="94">
        <f t="shared" si="0"/>
        <v>0</v>
      </c>
    </row>
    <row r="178" spans="1:4">
      <c r="A178" s="183" t="s">
        <v>438</v>
      </c>
      <c r="B178" s="93">
        <v>0</v>
      </c>
      <c r="C178" s="164">
        <v>21</v>
      </c>
      <c r="D178" s="94">
        <f t="shared" si="0"/>
        <v>0</v>
      </c>
    </row>
    <row r="179" spans="1:4">
      <c r="A179" s="183" t="s">
        <v>438</v>
      </c>
      <c r="B179" s="93">
        <v>0</v>
      </c>
      <c r="C179" s="164">
        <v>22</v>
      </c>
      <c r="D179" s="94">
        <f t="shared" si="0"/>
        <v>0</v>
      </c>
    </row>
    <row r="180" spans="1:4">
      <c r="A180" s="183" t="s">
        <v>438</v>
      </c>
      <c r="B180" s="93">
        <v>0</v>
      </c>
      <c r="C180" s="164">
        <v>23</v>
      </c>
      <c r="D180" s="94">
        <f t="shared" si="0"/>
        <v>0</v>
      </c>
    </row>
    <row r="181" spans="1:4">
      <c r="A181" s="183" t="s">
        <v>438</v>
      </c>
      <c r="B181" s="93">
        <v>0</v>
      </c>
      <c r="C181" s="164">
        <v>24</v>
      </c>
      <c r="D181" s="94">
        <f t="shared" si="0"/>
        <v>0</v>
      </c>
    </row>
    <row r="182" spans="1:4">
      <c r="A182" s="186" t="s">
        <v>435</v>
      </c>
      <c r="B182" s="93">
        <v>0</v>
      </c>
      <c r="C182" s="165">
        <v>13</v>
      </c>
      <c r="D182" s="94">
        <f>SUM(25*B182)</f>
        <v>0</v>
      </c>
    </row>
    <row r="183" spans="1:4">
      <c r="A183" s="186" t="s">
        <v>435</v>
      </c>
      <c r="B183" s="93">
        <v>0</v>
      </c>
      <c r="C183" s="165">
        <v>14</v>
      </c>
      <c r="D183" s="94">
        <f t="shared" ref="D183:D193" si="1">SUM(25*B183)</f>
        <v>0</v>
      </c>
    </row>
    <row r="184" spans="1:4">
      <c r="A184" s="186" t="s">
        <v>435</v>
      </c>
      <c r="B184" s="93">
        <v>0</v>
      </c>
      <c r="C184" s="165">
        <v>15</v>
      </c>
      <c r="D184" s="94">
        <f t="shared" si="1"/>
        <v>0</v>
      </c>
    </row>
    <row r="185" spans="1:4">
      <c r="A185" s="186" t="s">
        <v>435</v>
      </c>
      <c r="B185" s="93">
        <v>0</v>
      </c>
      <c r="C185" s="164">
        <v>16</v>
      </c>
      <c r="D185" s="94">
        <f t="shared" si="1"/>
        <v>0</v>
      </c>
    </row>
    <row r="186" spans="1:4">
      <c r="A186" s="186" t="s">
        <v>435</v>
      </c>
      <c r="B186" s="93">
        <v>0</v>
      </c>
      <c r="C186" s="164">
        <v>17</v>
      </c>
      <c r="D186" s="94">
        <f t="shared" si="1"/>
        <v>0</v>
      </c>
    </row>
    <row r="187" spans="1:4">
      <c r="A187" s="186" t="s">
        <v>435</v>
      </c>
      <c r="B187" s="93">
        <v>0</v>
      </c>
      <c r="C187" s="164">
        <v>18</v>
      </c>
      <c r="D187" s="94">
        <f t="shared" si="1"/>
        <v>0</v>
      </c>
    </row>
    <row r="188" spans="1:4">
      <c r="A188" s="186" t="s">
        <v>435</v>
      </c>
      <c r="B188" s="93">
        <v>0</v>
      </c>
      <c r="C188" s="164">
        <v>19</v>
      </c>
      <c r="D188" s="94">
        <f t="shared" si="1"/>
        <v>0</v>
      </c>
    </row>
    <row r="189" spans="1:4">
      <c r="A189" s="186" t="s">
        <v>435</v>
      </c>
      <c r="B189" s="93">
        <v>0</v>
      </c>
      <c r="C189" s="164">
        <v>20</v>
      </c>
      <c r="D189" s="94">
        <f t="shared" si="1"/>
        <v>0</v>
      </c>
    </row>
    <row r="190" spans="1:4">
      <c r="A190" s="186" t="s">
        <v>435</v>
      </c>
      <c r="B190" s="93">
        <v>1</v>
      </c>
      <c r="C190" s="164">
        <v>21</v>
      </c>
      <c r="D190" s="94">
        <f t="shared" si="1"/>
        <v>25</v>
      </c>
    </row>
    <row r="191" spans="1:4">
      <c r="A191" s="186" t="s">
        <v>435</v>
      </c>
      <c r="B191" s="93">
        <v>3</v>
      </c>
      <c r="C191" s="164">
        <v>22</v>
      </c>
      <c r="D191" s="94">
        <f t="shared" si="1"/>
        <v>75</v>
      </c>
    </row>
    <row r="192" spans="1:4">
      <c r="A192" s="186" t="s">
        <v>435</v>
      </c>
      <c r="B192" s="93">
        <v>0</v>
      </c>
      <c r="C192" s="164">
        <v>23</v>
      </c>
      <c r="D192" s="94">
        <f t="shared" si="1"/>
        <v>0</v>
      </c>
    </row>
    <row r="193" spans="1:4">
      <c r="A193" s="186" t="s">
        <v>435</v>
      </c>
      <c r="B193" s="93">
        <v>0</v>
      </c>
      <c r="C193" s="164">
        <v>24</v>
      </c>
      <c r="D193" s="94">
        <f t="shared" si="1"/>
        <v>0</v>
      </c>
    </row>
  </sheetData>
  <autoFilter ref="A1:D169">
    <filterColumn colId="0"/>
    <filterColumn colId="2"/>
    <sortState ref="A2:D169">
      <sortCondition ref="A2:A16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9"/>
  <sheetViews>
    <sheetView tabSelected="1" zoomScaleNormal="100" workbookViewId="0">
      <selection activeCell="E16" sqref="E16"/>
    </sheetView>
  </sheetViews>
  <sheetFormatPr defaultRowHeight="15"/>
  <cols>
    <col min="1" max="1" width="23.28515625" bestFit="1" customWidth="1"/>
    <col min="2" max="2" width="10.85546875" bestFit="1" customWidth="1"/>
    <col min="3" max="3" width="10.5703125" bestFit="1" customWidth="1"/>
    <col min="8" max="8" width="23.28515625" bestFit="1" customWidth="1"/>
    <col min="10" max="10" width="9.140625" style="94"/>
  </cols>
  <sheetData>
    <row r="1" spans="1:10">
      <c r="A1" s="93" t="s">
        <v>196</v>
      </c>
      <c r="B1" s="93" t="s">
        <v>109</v>
      </c>
      <c r="C1" s="93" t="s">
        <v>197</v>
      </c>
      <c r="H1" s="93" t="s">
        <v>6</v>
      </c>
      <c r="I1" s="93" t="s">
        <v>424</v>
      </c>
      <c r="J1" s="94" t="s">
        <v>189</v>
      </c>
    </row>
    <row r="2" spans="1:10">
      <c r="A2" s="93" t="s">
        <v>425</v>
      </c>
      <c r="B2" s="94">
        <v>229</v>
      </c>
      <c r="C2" s="94">
        <v>779</v>
      </c>
      <c r="H2" s="132" t="s">
        <v>423</v>
      </c>
      <c r="I2" s="93" t="s">
        <v>428</v>
      </c>
      <c r="J2" s="94">
        <v>0</v>
      </c>
    </row>
    <row r="3" spans="1:10">
      <c r="A3" s="93" t="s">
        <v>426</v>
      </c>
      <c r="B3" s="94">
        <v>111.51</v>
      </c>
      <c r="C3" s="94">
        <v>1346</v>
      </c>
      <c r="H3" s="132" t="s">
        <v>430</v>
      </c>
      <c r="I3" s="93" t="s">
        <v>428</v>
      </c>
      <c r="J3" s="94">
        <v>25</v>
      </c>
    </row>
    <row r="4" spans="1:10">
      <c r="A4" s="93" t="s">
        <v>427</v>
      </c>
      <c r="B4" s="94">
        <v>531.89</v>
      </c>
      <c r="C4" s="94">
        <v>1539</v>
      </c>
      <c r="H4" s="132" t="s">
        <v>431</v>
      </c>
      <c r="I4" s="93" t="s">
        <v>428</v>
      </c>
      <c r="J4" s="94">
        <v>0</v>
      </c>
    </row>
    <row r="5" spans="1:10">
      <c r="A5" s="93" t="s">
        <v>428</v>
      </c>
      <c r="B5" s="94">
        <v>852.63</v>
      </c>
      <c r="C5" s="94">
        <v>1783</v>
      </c>
      <c r="H5" s="132" t="s">
        <v>157</v>
      </c>
      <c r="I5" s="93" t="s">
        <v>428</v>
      </c>
      <c r="J5" s="94">
        <v>35</v>
      </c>
    </row>
    <row r="6" spans="1:10">
      <c r="A6" s="93" t="s">
        <v>429</v>
      </c>
      <c r="B6" s="94">
        <v>147.77000000000001</v>
      </c>
      <c r="C6" s="94">
        <v>1343</v>
      </c>
      <c r="H6" s="132" t="s">
        <v>147</v>
      </c>
      <c r="I6" s="93" t="s">
        <v>428</v>
      </c>
      <c r="J6" s="94">
        <v>280</v>
      </c>
    </row>
    <row r="7" spans="1:10">
      <c r="A7" s="93" t="s">
        <v>444</v>
      </c>
      <c r="B7" s="94">
        <v>452</v>
      </c>
      <c r="C7" s="94">
        <v>2167</v>
      </c>
      <c r="H7" s="132" t="s">
        <v>138</v>
      </c>
      <c r="I7" s="93" t="s">
        <v>428</v>
      </c>
      <c r="J7" s="94">
        <v>70</v>
      </c>
    </row>
    <row r="8" spans="1:10">
      <c r="H8" s="132" t="s">
        <v>20</v>
      </c>
      <c r="I8" s="93" t="s">
        <v>428</v>
      </c>
      <c r="J8" s="94">
        <v>385</v>
      </c>
    </row>
    <row r="9" spans="1:10">
      <c r="H9" s="132" t="s">
        <v>158</v>
      </c>
      <c r="I9" s="93" t="s">
        <v>428</v>
      </c>
      <c r="J9" s="94">
        <v>35</v>
      </c>
    </row>
    <row r="10" spans="1:10">
      <c r="H10" s="132" t="s">
        <v>37</v>
      </c>
      <c r="I10" s="93" t="s">
        <v>428</v>
      </c>
      <c r="J10" s="94">
        <v>55</v>
      </c>
    </row>
    <row r="11" spans="1:10">
      <c r="H11" s="132" t="s">
        <v>149</v>
      </c>
      <c r="I11" s="93" t="s">
        <v>428</v>
      </c>
      <c r="J11" s="94">
        <v>0</v>
      </c>
    </row>
    <row r="12" spans="1:10">
      <c r="H12" s="165" t="s">
        <v>40</v>
      </c>
      <c r="I12" s="93" t="s">
        <v>428</v>
      </c>
      <c r="J12" s="94">
        <v>340</v>
      </c>
    </row>
    <row r="13" spans="1:10">
      <c r="H13" s="165" t="s">
        <v>152</v>
      </c>
      <c r="I13" s="93" t="s">
        <v>428</v>
      </c>
      <c r="J13" s="94">
        <v>0</v>
      </c>
    </row>
    <row r="14" spans="1:10">
      <c r="H14" s="132" t="s">
        <v>51</v>
      </c>
      <c r="I14" s="93" t="s">
        <v>428</v>
      </c>
      <c r="J14" s="94">
        <v>558</v>
      </c>
    </row>
    <row r="15" spans="1:10">
      <c r="H15" s="132" t="s">
        <v>52</v>
      </c>
      <c r="I15" s="93" t="s">
        <v>428</v>
      </c>
      <c r="J15" s="94">
        <v>0</v>
      </c>
    </row>
    <row r="16" spans="1:10">
      <c r="H16" s="132" t="s">
        <v>423</v>
      </c>
      <c r="I16" s="93" t="s">
        <v>426</v>
      </c>
      <c r="J16" s="94">
        <v>0</v>
      </c>
    </row>
    <row r="17" spans="8:10">
      <c r="H17" s="132" t="s">
        <v>430</v>
      </c>
      <c r="I17" s="93" t="s">
        <v>426</v>
      </c>
      <c r="J17" s="94">
        <v>0</v>
      </c>
    </row>
    <row r="18" spans="8:10">
      <c r="H18" s="132" t="s">
        <v>431</v>
      </c>
      <c r="I18" s="93" t="s">
        <v>426</v>
      </c>
      <c r="J18" s="94">
        <v>0</v>
      </c>
    </row>
    <row r="19" spans="8:10">
      <c r="H19" s="132" t="s">
        <v>157</v>
      </c>
      <c r="I19" s="93" t="s">
        <v>426</v>
      </c>
      <c r="J19" s="94">
        <v>0</v>
      </c>
    </row>
    <row r="20" spans="8:10">
      <c r="H20" s="132" t="s">
        <v>147</v>
      </c>
      <c r="I20" s="93" t="s">
        <v>426</v>
      </c>
      <c r="J20" s="94">
        <v>0</v>
      </c>
    </row>
    <row r="21" spans="8:10">
      <c r="H21" s="132" t="s">
        <v>138</v>
      </c>
      <c r="I21" s="93" t="s">
        <v>426</v>
      </c>
      <c r="J21" s="94">
        <v>35</v>
      </c>
    </row>
    <row r="22" spans="8:10">
      <c r="H22" s="132" t="s">
        <v>20</v>
      </c>
      <c r="I22" s="93" t="s">
        <v>426</v>
      </c>
      <c r="J22" s="94">
        <v>305</v>
      </c>
    </row>
    <row r="23" spans="8:10">
      <c r="H23" s="132" t="s">
        <v>158</v>
      </c>
      <c r="I23" s="93" t="s">
        <v>426</v>
      </c>
      <c r="J23" s="94">
        <v>0</v>
      </c>
    </row>
    <row r="24" spans="8:10">
      <c r="H24" s="132" t="s">
        <v>37</v>
      </c>
      <c r="I24" s="93" t="s">
        <v>426</v>
      </c>
      <c r="J24" s="94">
        <v>55</v>
      </c>
    </row>
    <row r="25" spans="8:10">
      <c r="H25" s="132" t="s">
        <v>149</v>
      </c>
      <c r="I25" s="93" t="s">
        <v>426</v>
      </c>
      <c r="J25" s="94">
        <v>0</v>
      </c>
    </row>
    <row r="26" spans="8:10">
      <c r="H26" s="132" t="s">
        <v>40</v>
      </c>
      <c r="I26" s="93" t="s">
        <v>426</v>
      </c>
      <c r="J26" s="94">
        <v>375</v>
      </c>
    </row>
    <row r="27" spans="8:10">
      <c r="H27" s="132" t="s">
        <v>152</v>
      </c>
      <c r="I27" s="93" t="s">
        <v>426</v>
      </c>
      <c r="J27" s="94">
        <v>0</v>
      </c>
    </row>
    <row r="28" spans="8:10">
      <c r="H28" s="132" t="s">
        <v>51</v>
      </c>
      <c r="I28" s="93" t="s">
        <v>426</v>
      </c>
      <c r="J28" s="94">
        <v>576</v>
      </c>
    </row>
    <row r="29" spans="8:10">
      <c r="H29" s="132" t="s">
        <v>52</v>
      </c>
      <c r="I29" s="93" t="s">
        <v>426</v>
      </c>
      <c r="J29" s="94">
        <v>0</v>
      </c>
    </row>
    <row r="30" spans="8:10">
      <c r="H30" s="132" t="s">
        <v>423</v>
      </c>
      <c r="I30" s="93" t="s">
        <v>425</v>
      </c>
      <c r="J30" s="94">
        <v>0</v>
      </c>
    </row>
    <row r="31" spans="8:10">
      <c r="H31" s="132" t="s">
        <v>430</v>
      </c>
      <c r="I31" s="93" t="s">
        <v>425</v>
      </c>
      <c r="J31" s="94">
        <v>35</v>
      </c>
    </row>
    <row r="32" spans="8:10">
      <c r="H32" s="132" t="s">
        <v>431</v>
      </c>
      <c r="I32" s="93" t="s">
        <v>425</v>
      </c>
      <c r="J32" s="94">
        <v>0</v>
      </c>
    </row>
    <row r="33" spans="8:10">
      <c r="H33" s="132" t="s">
        <v>157</v>
      </c>
      <c r="I33" s="93" t="s">
        <v>425</v>
      </c>
      <c r="J33" s="94">
        <v>0</v>
      </c>
    </row>
    <row r="34" spans="8:10">
      <c r="H34" s="165" t="s">
        <v>147</v>
      </c>
      <c r="I34" s="93" t="s">
        <v>425</v>
      </c>
      <c r="J34" s="94">
        <v>0</v>
      </c>
    </row>
    <row r="35" spans="8:10">
      <c r="H35" s="132" t="s">
        <v>138</v>
      </c>
      <c r="I35" s="93" t="s">
        <v>425</v>
      </c>
      <c r="J35" s="94">
        <v>0</v>
      </c>
    </row>
    <row r="36" spans="8:10">
      <c r="H36" s="132" t="s">
        <v>20</v>
      </c>
      <c r="I36" s="93" t="s">
        <v>425</v>
      </c>
      <c r="J36" s="94">
        <v>110</v>
      </c>
    </row>
    <row r="37" spans="8:10">
      <c r="H37" s="132" t="s">
        <v>158</v>
      </c>
      <c r="I37" s="93" t="s">
        <v>425</v>
      </c>
      <c r="J37" s="94">
        <v>0</v>
      </c>
    </row>
    <row r="38" spans="8:10">
      <c r="H38" s="132" t="s">
        <v>37</v>
      </c>
      <c r="I38" s="93" t="s">
        <v>425</v>
      </c>
      <c r="J38" s="94">
        <v>100</v>
      </c>
    </row>
    <row r="39" spans="8:10">
      <c r="H39" s="132" t="s">
        <v>149</v>
      </c>
      <c r="I39" s="93" t="s">
        <v>425</v>
      </c>
      <c r="J39" s="94">
        <v>0</v>
      </c>
    </row>
    <row r="40" spans="8:10">
      <c r="H40" s="165" t="s">
        <v>40</v>
      </c>
      <c r="I40" s="93" t="s">
        <v>425</v>
      </c>
      <c r="J40" s="94">
        <v>75</v>
      </c>
    </row>
    <row r="41" spans="8:10">
      <c r="H41" s="132" t="s">
        <v>152</v>
      </c>
      <c r="I41" s="93" t="s">
        <v>425</v>
      </c>
      <c r="J41" s="94">
        <v>0</v>
      </c>
    </row>
    <row r="42" spans="8:10">
      <c r="H42" s="132" t="s">
        <v>51</v>
      </c>
      <c r="I42" s="93" t="s">
        <v>425</v>
      </c>
      <c r="J42" s="94">
        <v>394</v>
      </c>
    </row>
    <row r="43" spans="8:10">
      <c r="H43" s="132" t="s">
        <v>52</v>
      </c>
      <c r="I43" s="93" t="s">
        <v>425</v>
      </c>
      <c r="J43" s="94">
        <v>65</v>
      </c>
    </row>
    <row r="44" spans="8:10">
      <c r="H44" s="187" t="s">
        <v>10</v>
      </c>
      <c r="I44" s="93" t="s">
        <v>444</v>
      </c>
      <c r="J44" s="94">
        <v>100</v>
      </c>
    </row>
    <row r="45" spans="8:10">
      <c r="H45" s="187" t="s">
        <v>421</v>
      </c>
      <c r="I45" s="93" t="s">
        <v>444</v>
      </c>
      <c r="J45" s="94">
        <v>90</v>
      </c>
    </row>
    <row r="46" spans="8:10">
      <c r="H46" s="187" t="s">
        <v>438</v>
      </c>
      <c r="I46" s="93" t="s">
        <v>444</v>
      </c>
      <c r="J46" s="94">
        <v>25</v>
      </c>
    </row>
    <row r="47" spans="8:10">
      <c r="H47" s="188" t="s">
        <v>20</v>
      </c>
      <c r="I47" s="93" t="s">
        <v>444</v>
      </c>
      <c r="J47" s="94">
        <v>580</v>
      </c>
    </row>
    <row r="48" spans="8:10">
      <c r="H48" s="187" t="s">
        <v>37</v>
      </c>
      <c r="I48" s="93" t="s">
        <v>444</v>
      </c>
      <c r="J48" s="94">
        <v>50</v>
      </c>
    </row>
    <row r="49" spans="8:10">
      <c r="H49" s="187" t="s">
        <v>40</v>
      </c>
      <c r="I49" s="93" t="s">
        <v>444</v>
      </c>
      <c r="J49" s="94">
        <v>550</v>
      </c>
    </row>
    <row r="50" spans="8:10">
      <c r="H50" s="187" t="s">
        <v>435</v>
      </c>
      <c r="I50" s="93" t="s">
        <v>444</v>
      </c>
      <c r="J50" s="94">
        <v>100</v>
      </c>
    </row>
    <row r="51" spans="8:10">
      <c r="H51" s="188" t="s">
        <v>51</v>
      </c>
      <c r="I51" s="93" t="s">
        <v>444</v>
      </c>
      <c r="J51" s="94">
        <v>672</v>
      </c>
    </row>
    <row r="52" spans="8:10">
      <c r="H52" s="132" t="s">
        <v>423</v>
      </c>
      <c r="I52" s="93" t="s">
        <v>427</v>
      </c>
      <c r="J52" s="94">
        <v>50</v>
      </c>
    </row>
    <row r="53" spans="8:10">
      <c r="H53" s="132" t="s">
        <v>430</v>
      </c>
      <c r="I53" s="93" t="s">
        <v>427</v>
      </c>
      <c r="J53" s="94">
        <v>0</v>
      </c>
    </row>
    <row r="54" spans="8:10">
      <c r="H54" s="132" t="s">
        <v>431</v>
      </c>
      <c r="I54" s="93" t="s">
        <v>427</v>
      </c>
      <c r="J54" s="94">
        <v>0</v>
      </c>
    </row>
    <row r="55" spans="8:10">
      <c r="H55" s="132" t="s">
        <v>157</v>
      </c>
      <c r="I55" s="93" t="s">
        <v>427</v>
      </c>
      <c r="J55" s="94">
        <v>0</v>
      </c>
    </row>
    <row r="56" spans="8:10">
      <c r="H56" s="132" t="s">
        <v>147</v>
      </c>
      <c r="I56" s="93" t="s">
        <v>427</v>
      </c>
      <c r="J56" s="94">
        <v>270</v>
      </c>
    </row>
    <row r="57" spans="8:10">
      <c r="H57" s="132" t="s">
        <v>138</v>
      </c>
      <c r="I57" s="93" t="s">
        <v>427</v>
      </c>
      <c r="J57" s="94">
        <v>80</v>
      </c>
    </row>
    <row r="58" spans="8:10">
      <c r="H58" s="132" t="s">
        <v>20</v>
      </c>
      <c r="I58" s="93" t="s">
        <v>427</v>
      </c>
      <c r="J58" s="94">
        <v>245</v>
      </c>
    </row>
    <row r="59" spans="8:10">
      <c r="H59" s="132" t="s">
        <v>158</v>
      </c>
      <c r="I59" s="93" t="s">
        <v>427</v>
      </c>
      <c r="J59" s="94">
        <v>0</v>
      </c>
    </row>
    <row r="60" spans="8:10">
      <c r="H60" s="132" t="s">
        <v>37</v>
      </c>
      <c r="I60" s="93" t="s">
        <v>427</v>
      </c>
      <c r="J60" s="94">
        <v>45</v>
      </c>
    </row>
    <row r="61" spans="8:10">
      <c r="H61" s="132" t="s">
        <v>149</v>
      </c>
      <c r="I61" s="93" t="s">
        <v>427</v>
      </c>
      <c r="J61" s="94">
        <v>70</v>
      </c>
    </row>
    <row r="62" spans="8:10">
      <c r="H62" s="165" t="s">
        <v>40</v>
      </c>
      <c r="I62" s="93" t="s">
        <v>427</v>
      </c>
      <c r="J62" s="94">
        <v>275</v>
      </c>
    </row>
    <row r="63" spans="8:10">
      <c r="H63" s="132" t="s">
        <v>152</v>
      </c>
      <c r="I63" s="93" t="s">
        <v>427</v>
      </c>
      <c r="J63" s="94">
        <v>30</v>
      </c>
    </row>
    <row r="64" spans="8:10">
      <c r="H64" s="132" t="s">
        <v>51</v>
      </c>
      <c r="I64" s="93" t="s">
        <v>427</v>
      </c>
      <c r="J64" s="94">
        <v>474</v>
      </c>
    </row>
    <row r="65" spans="8:10">
      <c r="H65" s="132" t="s">
        <v>52</v>
      </c>
      <c r="I65" s="93" t="s">
        <v>427</v>
      </c>
      <c r="J65" s="94">
        <v>0</v>
      </c>
    </row>
    <row r="66" spans="8:10">
      <c r="H66" s="132" t="s">
        <v>423</v>
      </c>
      <c r="I66" s="93" t="s">
        <v>429</v>
      </c>
      <c r="J66" s="94">
        <v>0</v>
      </c>
    </row>
    <row r="67" spans="8:10">
      <c r="H67" s="132" t="s">
        <v>430</v>
      </c>
      <c r="I67" s="93" t="s">
        <v>429</v>
      </c>
      <c r="J67" s="94">
        <v>0</v>
      </c>
    </row>
    <row r="68" spans="8:10">
      <c r="H68" s="165" t="s">
        <v>431</v>
      </c>
      <c r="I68" s="93" t="s">
        <v>429</v>
      </c>
      <c r="J68" s="94">
        <v>35</v>
      </c>
    </row>
    <row r="69" spans="8:10">
      <c r="H69" s="132" t="s">
        <v>157</v>
      </c>
      <c r="I69" s="93" t="s">
        <v>429</v>
      </c>
      <c r="J69" s="94">
        <v>0</v>
      </c>
    </row>
    <row r="70" spans="8:10">
      <c r="H70" s="132" t="s">
        <v>147</v>
      </c>
      <c r="I70" s="93" t="s">
        <v>429</v>
      </c>
      <c r="J70" s="94">
        <v>200</v>
      </c>
    </row>
    <row r="71" spans="8:10">
      <c r="H71" s="132" t="s">
        <v>138</v>
      </c>
      <c r="I71" s="93" t="s">
        <v>429</v>
      </c>
      <c r="J71" s="94">
        <v>0</v>
      </c>
    </row>
    <row r="72" spans="8:10">
      <c r="H72" s="165" t="s">
        <v>20</v>
      </c>
      <c r="I72" s="164" t="s">
        <v>429</v>
      </c>
      <c r="J72" s="94">
        <v>410</v>
      </c>
    </row>
    <row r="73" spans="8:10">
      <c r="H73" s="165" t="s">
        <v>158</v>
      </c>
      <c r="I73" s="164" t="s">
        <v>429</v>
      </c>
      <c r="J73" s="94">
        <v>0</v>
      </c>
    </row>
    <row r="74" spans="8:10">
      <c r="H74" s="165" t="s">
        <v>37</v>
      </c>
      <c r="I74" s="164" t="s">
        <v>429</v>
      </c>
      <c r="J74" s="94">
        <v>25</v>
      </c>
    </row>
    <row r="75" spans="8:10">
      <c r="H75" s="165" t="s">
        <v>149</v>
      </c>
      <c r="I75" s="164" t="s">
        <v>429</v>
      </c>
      <c r="J75" s="94">
        <v>0</v>
      </c>
    </row>
    <row r="76" spans="8:10">
      <c r="H76" s="165" t="s">
        <v>40</v>
      </c>
      <c r="I76" s="164" t="s">
        <v>429</v>
      </c>
      <c r="J76" s="94">
        <v>200</v>
      </c>
    </row>
    <row r="77" spans="8:10">
      <c r="H77" s="165" t="s">
        <v>152</v>
      </c>
      <c r="I77" s="164" t="s">
        <v>429</v>
      </c>
      <c r="J77" s="94">
        <v>35</v>
      </c>
    </row>
    <row r="78" spans="8:10">
      <c r="H78" s="165" t="s">
        <v>51</v>
      </c>
      <c r="I78" s="164" t="s">
        <v>429</v>
      </c>
      <c r="J78" s="94">
        <v>438</v>
      </c>
    </row>
    <row r="79" spans="8:10">
      <c r="H79" s="165" t="s">
        <v>52</v>
      </c>
      <c r="I79" s="164" t="s">
        <v>429</v>
      </c>
      <c r="J79" s="94">
        <v>0</v>
      </c>
    </row>
  </sheetData>
  <autoFilter ref="H1:J71">
    <sortState ref="H2:J71">
      <sortCondition ref="I2:I71"/>
    </sortState>
  </autoFilter>
  <sortState ref="H2:J79">
    <sortCondition ref="I2:I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JANUARY22</vt:lpstr>
      <vt:lpstr>FEBRUARY22</vt:lpstr>
      <vt:lpstr>MARCH22</vt:lpstr>
      <vt:lpstr>APRIL22</vt:lpstr>
      <vt:lpstr>MAY22</vt:lpstr>
      <vt:lpstr>JUNE22</vt:lpstr>
      <vt:lpstr>PIZZAS</vt:lpstr>
      <vt:lpstr>WINES</vt:lpstr>
      <vt:lpstr>WineAnalysis</vt:lpstr>
      <vt:lpstr>SLICES</vt:lpstr>
      <vt:lpstr>SWEETS</vt:lpstr>
      <vt:lpstr>BEERS</vt:lpstr>
      <vt:lpstr>BEVERAGES</vt:lpstr>
      <vt:lpstr>2022 Report</vt:lpstr>
      <vt:lpstr>EXPENSES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2022-05-19T21:13:12Z</dcterms:created>
  <dcterms:modified xsi:type="dcterms:W3CDTF">2022-07-05T04:22:42Z</dcterms:modified>
</cp:coreProperties>
</file>