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150" windowWidth="13395" windowHeight="12615" tabRatio="736" firstSheet="11" activeTab="20"/>
  </bookViews>
  <sheets>
    <sheet name="MAYO" sheetId="1" r:id="rId1"/>
    <sheet name="JUNE2020" sheetId="2" r:id="rId2"/>
    <sheet name="JULY2020" sheetId="3" r:id="rId3"/>
    <sheet name="JANUARY" sheetId="4" r:id="rId4"/>
    <sheet name="FEBRUARY" sheetId="6" r:id="rId5"/>
    <sheet name="MARCH" sheetId="7" r:id="rId6"/>
    <sheet name="APRIL" sheetId="8" r:id="rId7"/>
    <sheet name="MAY" sheetId="9" r:id="rId8"/>
    <sheet name="JUNE" sheetId="10" r:id="rId9"/>
    <sheet name="JULY" sheetId="11" r:id="rId10"/>
    <sheet name="AUGUST" sheetId="12" r:id="rId11"/>
    <sheet name="SEPTEMBER" sheetId="13" r:id="rId12"/>
    <sheet name="OCTOBER" sheetId="14" r:id="rId13"/>
    <sheet name="NOVEMBER" sheetId="15" r:id="rId14"/>
    <sheet name="DECEMBER" sheetId="16" r:id="rId15"/>
    <sheet name="Janury MISC" sheetId="5" r:id="rId16"/>
    <sheet name="Sheet1" sheetId="17" r:id="rId17"/>
    <sheet name="SLICES" sheetId="18" r:id="rId18"/>
    <sheet name="DRINKS" sheetId="21" r:id="rId19"/>
    <sheet name="PIZZAS" sheetId="22" r:id="rId20"/>
    <sheet name="WINES" sheetId="25" r:id="rId21"/>
    <sheet name="SWEETS" sheetId="26" r:id="rId22"/>
    <sheet name="Sub Categories" sheetId="27" r:id="rId23"/>
    <sheet name="Sheet3" sheetId="19" r:id="rId24"/>
    <sheet name="HOURS" sheetId="20" r:id="rId25"/>
    <sheet name="EXPENSES" sheetId="23" r:id="rId26"/>
    <sheet name="2021 Report" sheetId="24" r:id="rId27"/>
    <sheet name="WinesAnalysis" sheetId="28" r:id="rId28"/>
  </sheets>
  <definedNames>
    <definedName name="_xlnm._FilterDatabase" localSheetId="18" hidden="1">DRINKS!$A$1:$D$222</definedName>
    <definedName name="_xlnm._FilterDatabase" localSheetId="19" hidden="1">PIZZAS!$A$1:$C$196</definedName>
    <definedName name="_xlnm._FilterDatabase" localSheetId="17" hidden="1">SLICES!$A$1:$D$196</definedName>
    <definedName name="_xlnm._FilterDatabase" localSheetId="21" hidden="1">SWEETS!$A$1:$D$118</definedName>
    <definedName name="_xlnm._FilterDatabase" localSheetId="20" hidden="1">WINES!$A$1:$D$291</definedName>
  </definedNames>
  <calcPr calcId="125725" calcOnSave="0"/>
</workbook>
</file>

<file path=xl/calcChain.xml><?xml version="1.0" encoding="utf-8"?>
<calcChain xmlns="http://schemas.openxmlformats.org/spreadsheetml/2006/main">
  <c r="BE2" i="10"/>
  <c r="BE24" s="1"/>
  <c r="BL32" i="9"/>
  <c r="BK32"/>
  <c r="BJ32"/>
  <c r="BI32"/>
  <c r="BH32"/>
  <c r="BG32"/>
  <c r="BF32"/>
  <c r="BE32"/>
  <c r="BD32"/>
  <c r="BC32"/>
  <c r="BB32"/>
  <c r="BA32"/>
  <c r="AZ32"/>
  <c r="AY32"/>
  <c r="AX32"/>
  <c r="BL32" i="8"/>
  <c r="BK32"/>
  <c r="BJ32"/>
  <c r="BI32"/>
  <c r="BH32"/>
  <c r="BG32"/>
  <c r="BF32"/>
  <c r="BE32"/>
  <c r="BD32"/>
  <c r="BC32"/>
  <c r="BB32"/>
  <c r="BA32"/>
  <c r="AZ32"/>
  <c r="AY32"/>
  <c r="AX32"/>
  <c r="BL32" i="7"/>
  <c r="BK32"/>
  <c r="BJ32"/>
  <c r="BH32"/>
  <c r="BG32"/>
  <c r="BF32"/>
  <c r="BE32"/>
  <c r="BD32"/>
  <c r="BC32"/>
  <c r="BB32"/>
  <c r="BA32"/>
  <c r="AZ32"/>
  <c r="AY32"/>
  <c r="AX32"/>
  <c r="BL32" i="4"/>
  <c r="BK32"/>
  <c r="BJ32"/>
  <c r="BI32"/>
  <c r="BH32"/>
  <c r="BG32"/>
  <c r="BF32"/>
  <c r="BE32"/>
  <c r="BD32"/>
  <c r="BC32"/>
  <c r="BB32"/>
  <c r="BA32"/>
  <c r="AZ32"/>
  <c r="AY32"/>
  <c r="AX32"/>
  <c r="B2" i="27"/>
  <c r="D184" i="22"/>
  <c r="D169"/>
  <c r="D154"/>
  <c r="D139"/>
  <c r="D124"/>
  <c r="D109"/>
  <c r="D94"/>
  <c r="D79"/>
  <c r="D64"/>
  <c r="D49"/>
  <c r="D34"/>
  <c r="D19"/>
  <c r="D4"/>
  <c r="D116" i="26"/>
  <c r="D107"/>
  <c r="D98"/>
  <c r="D89"/>
  <c r="D80"/>
  <c r="D71"/>
  <c r="D62"/>
  <c r="D53"/>
  <c r="D44"/>
  <c r="D35"/>
  <c r="D26"/>
  <c r="D17"/>
  <c r="D8"/>
  <c r="D115"/>
  <c r="D106"/>
  <c r="D97"/>
  <c r="D88"/>
  <c r="D79"/>
  <c r="D70"/>
  <c r="D61"/>
  <c r="D52"/>
  <c r="D43"/>
  <c r="D34"/>
  <c r="D25"/>
  <c r="D16"/>
  <c r="D7"/>
  <c r="D118"/>
  <c r="D109"/>
  <c r="D100"/>
  <c r="D91"/>
  <c r="D82"/>
  <c r="D73"/>
  <c r="D64"/>
  <c r="D55"/>
  <c r="D46"/>
  <c r="D37"/>
  <c r="D28"/>
  <c r="D19"/>
  <c r="D10"/>
  <c r="D117"/>
  <c r="D108"/>
  <c r="D99"/>
  <c r="D90"/>
  <c r="D81"/>
  <c r="D72"/>
  <c r="D63"/>
  <c r="D54"/>
  <c r="D45"/>
  <c r="D36"/>
  <c r="D27"/>
  <c r="D18"/>
  <c r="D9"/>
  <c r="D114"/>
  <c r="D105"/>
  <c r="D96"/>
  <c r="D87"/>
  <c r="D78"/>
  <c r="D69"/>
  <c r="D60"/>
  <c r="D51"/>
  <c r="D42"/>
  <c r="D33"/>
  <c r="D24"/>
  <c r="D15"/>
  <c r="D6"/>
  <c r="D113"/>
  <c r="D104"/>
  <c r="D95"/>
  <c r="D86"/>
  <c r="D77"/>
  <c r="D68"/>
  <c r="D59"/>
  <c r="D50"/>
  <c r="D41"/>
  <c r="D32"/>
  <c r="D23"/>
  <c r="D14"/>
  <c r="D5"/>
  <c r="D111"/>
  <c r="D102"/>
  <c r="D93"/>
  <c r="D84"/>
  <c r="D75"/>
  <c r="D66"/>
  <c r="D57"/>
  <c r="D48"/>
  <c r="D39"/>
  <c r="D30"/>
  <c r="D21"/>
  <c r="D12"/>
  <c r="D3"/>
  <c r="D110"/>
  <c r="D101"/>
  <c r="D92"/>
  <c r="D83"/>
  <c r="D74"/>
  <c r="D65"/>
  <c r="D56"/>
  <c r="D47"/>
  <c r="D38"/>
  <c r="D29"/>
  <c r="D20"/>
  <c r="D11"/>
  <c r="D2"/>
  <c r="D112"/>
  <c r="D103"/>
  <c r="D94"/>
  <c r="D85"/>
  <c r="D76"/>
  <c r="D67"/>
  <c r="D58"/>
  <c r="D49"/>
  <c r="D40"/>
  <c r="D31"/>
  <c r="D22"/>
  <c r="D13"/>
  <c r="D4"/>
  <c r="B2" i="23"/>
  <c r="D246" i="25"/>
  <c r="D37"/>
  <c r="D56"/>
  <c r="D75"/>
  <c r="D94"/>
  <c r="D113"/>
  <c r="D132"/>
  <c r="D151"/>
  <c r="D170"/>
  <c r="D189"/>
  <c r="D208"/>
  <c r="D227"/>
  <c r="D18"/>
  <c r="D235"/>
  <c r="D216"/>
  <c r="D197"/>
  <c r="D178"/>
  <c r="D159"/>
  <c r="D140"/>
  <c r="D121"/>
  <c r="D102"/>
  <c r="D83"/>
  <c r="D64"/>
  <c r="D45"/>
  <c r="D26"/>
  <c r="D7"/>
  <c r="D247"/>
  <c r="D228"/>
  <c r="D209"/>
  <c r="D190"/>
  <c r="D171"/>
  <c r="D152"/>
  <c r="D133"/>
  <c r="D114"/>
  <c r="D95"/>
  <c r="D76"/>
  <c r="D57"/>
  <c r="D38"/>
  <c r="D19"/>
  <c r="D138"/>
  <c r="D233"/>
  <c r="D214"/>
  <c r="D195"/>
  <c r="D176"/>
  <c r="D157"/>
  <c r="D194" i="22"/>
  <c r="D179"/>
  <c r="D164"/>
  <c r="D149"/>
  <c r="D134"/>
  <c r="D119"/>
  <c r="D104"/>
  <c r="D89"/>
  <c r="D74"/>
  <c r="D59"/>
  <c r="D44"/>
  <c r="D29"/>
  <c r="D14"/>
  <c r="D192"/>
  <c r="D177"/>
  <c r="D162"/>
  <c r="D147"/>
  <c r="D132"/>
  <c r="D117"/>
  <c r="D102"/>
  <c r="D87"/>
  <c r="D72"/>
  <c r="D57"/>
  <c r="D42"/>
  <c r="D27"/>
  <c r="D12"/>
  <c r="D196"/>
  <c r="D195"/>
  <c r="D193"/>
  <c r="D191"/>
  <c r="D190"/>
  <c r="D189"/>
  <c r="D188"/>
  <c r="D187"/>
  <c r="D186"/>
  <c r="D185"/>
  <c r="D183"/>
  <c r="D182"/>
  <c r="D181"/>
  <c r="D180"/>
  <c r="D178"/>
  <c r="D176"/>
  <c r="D175"/>
  <c r="D174"/>
  <c r="D173"/>
  <c r="D172"/>
  <c r="D171"/>
  <c r="D170"/>
  <c r="D168"/>
  <c r="D167"/>
  <c r="D166"/>
  <c r="D165"/>
  <c r="D163"/>
  <c r="D161"/>
  <c r="D160"/>
  <c r="D159"/>
  <c r="D158"/>
  <c r="D157"/>
  <c r="D156"/>
  <c r="D155"/>
  <c r="D153"/>
  <c r="D152"/>
  <c r="D151"/>
  <c r="D150"/>
  <c r="D148"/>
  <c r="D146"/>
  <c r="D145"/>
  <c r="D144"/>
  <c r="D143"/>
  <c r="D142"/>
  <c r="D141"/>
  <c r="D140"/>
  <c r="D138"/>
  <c r="D137"/>
  <c r="D136"/>
  <c r="D135"/>
  <c r="D133"/>
  <c r="D131"/>
  <c r="D130"/>
  <c r="D129"/>
  <c r="D128"/>
  <c r="D127"/>
  <c r="D126"/>
  <c r="D125"/>
  <c r="D123"/>
  <c r="D122"/>
  <c r="D121"/>
  <c r="D120"/>
  <c r="D118"/>
  <c r="D116"/>
  <c r="D115"/>
  <c r="D114"/>
  <c r="D113"/>
  <c r="D112"/>
  <c r="D111"/>
  <c r="D110"/>
  <c r="D108"/>
  <c r="D107"/>
  <c r="D106"/>
  <c r="D105"/>
  <c r="D103"/>
  <c r="D101"/>
  <c r="D100"/>
  <c r="D99"/>
  <c r="D98"/>
  <c r="D97"/>
  <c r="D96"/>
  <c r="D95"/>
  <c r="D93"/>
  <c r="D92"/>
  <c r="D91"/>
  <c r="D90"/>
  <c r="D88"/>
  <c r="D86"/>
  <c r="D85"/>
  <c r="D84"/>
  <c r="D83"/>
  <c r="D82"/>
  <c r="D81"/>
  <c r="D80"/>
  <c r="D78"/>
  <c r="D77"/>
  <c r="D76"/>
  <c r="D75"/>
  <c r="D73"/>
  <c r="D71"/>
  <c r="D70"/>
  <c r="D69"/>
  <c r="D68"/>
  <c r="D67"/>
  <c r="D66"/>
  <c r="D65"/>
  <c r="D63"/>
  <c r="D62"/>
  <c r="D61"/>
  <c r="D60"/>
  <c r="D58"/>
  <c r="D56"/>
  <c r="D55"/>
  <c r="D54"/>
  <c r="D53"/>
  <c r="D52"/>
  <c r="D51"/>
  <c r="D50"/>
  <c r="D48"/>
  <c r="D47"/>
  <c r="D46"/>
  <c r="D45"/>
  <c r="D43"/>
  <c r="D41"/>
  <c r="D40"/>
  <c r="D39"/>
  <c r="D38"/>
  <c r="D37"/>
  <c r="D36"/>
  <c r="D35"/>
  <c r="D33"/>
  <c r="D32"/>
  <c r="D31"/>
  <c r="D30"/>
  <c r="D28"/>
  <c r="D26"/>
  <c r="D25"/>
  <c r="D24"/>
  <c r="D23"/>
  <c r="D22"/>
  <c r="D21"/>
  <c r="D20"/>
  <c r="D18"/>
  <c r="D17"/>
  <c r="D16"/>
  <c r="D15"/>
  <c r="D13"/>
  <c r="D11"/>
  <c r="D10"/>
  <c r="D9"/>
  <c r="D8"/>
  <c r="D7"/>
  <c r="D6"/>
  <c r="D5"/>
  <c r="D3"/>
  <c r="D2"/>
  <c r="D217" i="21"/>
  <c r="D214"/>
  <c r="D213"/>
  <c r="D210"/>
  <c r="D200"/>
  <c r="D197"/>
  <c r="D196"/>
  <c r="D193"/>
  <c r="D183"/>
  <c r="D180"/>
  <c r="D179"/>
  <c r="D176"/>
  <c r="D166"/>
  <c r="D163"/>
  <c r="D162"/>
  <c r="D159"/>
  <c r="D149"/>
  <c r="D146"/>
  <c r="D145"/>
  <c r="D142"/>
  <c r="D132"/>
  <c r="D129"/>
  <c r="D128"/>
  <c r="D125"/>
  <c r="D115"/>
  <c r="D112"/>
  <c r="D111"/>
  <c r="D108"/>
  <c r="D98"/>
  <c r="D95"/>
  <c r="D94"/>
  <c r="D91"/>
  <c r="D81"/>
  <c r="D78"/>
  <c r="D77"/>
  <c r="D74"/>
  <c r="D64"/>
  <c r="D61"/>
  <c r="D60"/>
  <c r="D57"/>
  <c r="D47"/>
  <c r="D44"/>
  <c r="D43"/>
  <c r="D40"/>
  <c r="D30"/>
  <c r="D27"/>
  <c r="D26"/>
  <c r="D23"/>
  <c r="D13"/>
  <c r="D10"/>
  <c r="D9"/>
  <c r="D6"/>
  <c r="D222"/>
  <c r="D221"/>
  <c r="D220"/>
  <c r="D219"/>
  <c r="D218"/>
  <c r="D216"/>
  <c r="D215"/>
  <c r="D212"/>
  <c r="D211"/>
  <c r="D208"/>
  <c r="D207"/>
  <c r="D205"/>
  <c r="D204"/>
  <c r="D203"/>
  <c r="D202"/>
  <c r="D201"/>
  <c r="D199"/>
  <c r="D198"/>
  <c r="D195"/>
  <c r="D194"/>
  <c r="D191"/>
  <c r="D190"/>
  <c r="D188"/>
  <c r="D187"/>
  <c r="D186"/>
  <c r="D185"/>
  <c r="D184"/>
  <c r="D182"/>
  <c r="D181"/>
  <c r="D178"/>
  <c r="D177"/>
  <c r="D174"/>
  <c r="D173"/>
  <c r="D171"/>
  <c r="D170"/>
  <c r="D169"/>
  <c r="D168"/>
  <c r="D167"/>
  <c r="D165"/>
  <c r="D164"/>
  <c r="D161"/>
  <c r="D160"/>
  <c r="D157"/>
  <c r="D156"/>
  <c r="D154"/>
  <c r="D153"/>
  <c r="D152"/>
  <c r="D151"/>
  <c r="D150"/>
  <c r="D148"/>
  <c r="D147"/>
  <c r="D144"/>
  <c r="D143"/>
  <c r="D140"/>
  <c r="D139"/>
  <c r="D137"/>
  <c r="D136"/>
  <c r="D135"/>
  <c r="D134"/>
  <c r="D133"/>
  <c r="D131"/>
  <c r="D130"/>
  <c r="D127"/>
  <c r="D126"/>
  <c r="D123"/>
  <c r="D122"/>
  <c r="D120"/>
  <c r="D119"/>
  <c r="D118"/>
  <c r="D117"/>
  <c r="D116"/>
  <c r="D114"/>
  <c r="D113"/>
  <c r="D110"/>
  <c r="D109"/>
  <c r="D106"/>
  <c r="D105"/>
  <c r="D103"/>
  <c r="D102"/>
  <c r="D101"/>
  <c r="D100"/>
  <c r="D99"/>
  <c r="D97"/>
  <c r="D96"/>
  <c r="D93"/>
  <c r="D92"/>
  <c r="D89"/>
  <c r="D88"/>
  <c r="D86"/>
  <c r="D85"/>
  <c r="D84"/>
  <c r="D83"/>
  <c r="D82"/>
  <c r="D80"/>
  <c r="D79"/>
  <c r="D76"/>
  <c r="D75"/>
  <c r="D72"/>
  <c r="D71"/>
  <c r="D69"/>
  <c r="D68"/>
  <c r="D67"/>
  <c r="D66"/>
  <c r="D65"/>
  <c r="D63"/>
  <c r="D62"/>
  <c r="D59"/>
  <c r="D58"/>
  <c r="D55"/>
  <c r="D54"/>
  <c r="D52"/>
  <c r="D51"/>
  <c r="D50"/>
  <c r="D49"/>
  <c r="D48"/>
  <c r="D46"/>
  <c r="D45"/>
  <c r="D42"/>
  <c r="D41"/>
  <c r="D38"/>
  <c r="D37"/>
  <c r="D35"/>
  <c r="D34"/>
  <c r="D33"/>
  <c r="D32"/>
  <c r="D31"/>
  <c r="D29"/>
  <c r="D28"/>
  <c r="D25"/>
  <c r="D24"/>
  <c r="D21"/>
  <c r="D20"/>
  <c r="D18"/>
  <c r="D17"/>
  <c r="D16"/>
  <c r="D15"/>
  <c r="D14"/>
  <c r="D12"/>
  <c r="D11"/>
  <c r="D8"/>
  <c r="D7"/>
  <c r="D4"/>
  <c r="D3"/>
  <c r="D206"/>
  <c r="D189"/>
  <c r="D172"/>
  <c r="D155"/>
  <c r="D138"/>
  <c r="D121"/>
  <c r="D104"/>
  <c r="D87"/>
  <c r="D70"/>
  <c r="D53"/>
  <c r="D36"/>
  <c r="D19"/>
  <c r="D2"/>
  <c r="D209"/>
  <c r="D192"/>
  <c r="D175"/>
  <c r="D158"/>
  <c r="D141"/>
  <c r="D124"/>
  <c r="D107"/>
  <c r="D90"/>
  <c r="D73"/>
  <c r="D56"/>
  <c r="D39"/>
  <c r="D22"/>
  <c r="D5"/>
  <c r="D61" i="18"/>
  <c r="D92"/>
  <c r="D91"/>
  <c r="D106"/>
  <c r="D105"/>
  <c r="D120"/>
  <c r="D121"/>
  <c r="D137"/>
  <c r="D136"/>
  <c r="D135"/>
  <c r="D150"/>
  <c r="D151"/>
  <c r="D152"/>
  <c r="D165"/>
  <c r="D166"/>
  <c r="D182"/>
  <c r="D196"/>
  <c r="D195"/>
  <c r="D184"/>
  <c r="D185"/>
  <c r="D186"/>
  <c r="D187"/>
  <c r="D188"/>
  <c r="D189"/>
  <c r="D190"/>
  <c r="D191"/>
  <c r="D192"/>
  <c r="D193"/>
  <c r="D194"/>
  <c r="D183"/>
  <c r="D181"/>
  <c r="D180"/>
  <c r="D169"/>
  <c r="D170"/>
  <c r="D171"/>
  <c r="D172"/>
  <c r="D173"/>
  <c r="D174"/>
  <c r="D175"/>
  <c r="D176"/>
  <c r="D177"/>
  <c r="D178"/>
  <c r="D179"/>
  <c r="D167"/>
  <c r="D156"/>
  <c r="D157"/>
  <c r="D158"/>
  <c r="D159"/>
  <c r="D160"/>
  <c r="D161"/>
  <c r="D162"/>
  <c r="D163"/>
  <c r="D164"/>
  <c r="D168"/>
  <c r="D155"/>
  <c r="D154"/>
  <c r="D141"/>
  <c r="D142"/>
  <c r="D143"/>
  <c r="D144"/>
  <c r="D145"/>
  <c r="D146"/>
  <c r="D147"/>
  <c r="D148"/>
  <c r="D149"/>
  <c r="D153"/>
  <c r="D140"/>
  <c r="D139"/>
  <c r="D126"/>
  <c r="D127"/>
  <c r="D128"/>
  <c r="D129"/>
  <c r="D130"/>
  <c r="D131"/>
  <c r="D132"/>
  <c r="D133"/>
  <c r="D134"/>
  <c r="D138"/>
  <c r="D125"/>
  <c r="D124"/>
  <c r="D111"/>
  <c r="D112"/>
  <c r="D113"/>
  <c r="D114"/>
  <c r="D115"/>
  <c r="D116"/>
  <c r="D117"/>
  <c r="D118"/>
  <c r="D119"/>
  <c r="D122"/>
  <c r="D123"/>
  <c r="D110"/>
  <c r="D109"/>
  <c r="D96"/>
  <c r="D97"/>
  <c r="D98"/>
  <c r="D99"/>
  <c r="D100"/>
  <c r="D101"/>
  <c r="D102"/>
  <c r="D103"/>
  <c r="D104"/>
  <c r="D107"/>
  <c r="D108"/>
  <c r="D95"/>
  <c r="D94"/>
  <c r="D82"/>
  <c r="D83"/>
  <c r="D84"/>
  <c r="D85"/>
  <c r="D86"/>
  <c r="D87"/>
  <c r="D88"/>
  <c r="D89"/>
  <c r="D90"/>
  <c r="D93"/>
  <c r="D81"/>
  <c r="D79"/>
  <c r="D80"/>
  <c r="D75"/>
  <c r="D76"/>
  <c r="D77"/>
  <c r="D78"/>
  <c r="D74"/>
  <c r="D73"/>
  <c r="D72"/>
  <c r="D71"/>
  <c r="D70"/>
  <c r="D69"/>
  <c r="D67"/>
  <c r="D66"/>
  <c r="D64"/>
  <c r="D59"/>
  <c r="D57"/>
  <c r="D56"/>
  <c r="D54"/>
  <c r="D52"/>
  <c r="D51"/>
  <c r="D49"/>
  <c r="D46"/>
  <c r="D44"/>
  <c r="D42"/>
  <c r="D41"/>
  <c r="D39"/>
  <c r="D37"/>
  <c r="D36"/>
  <c r="D34"/>
  <c r="C2" i="24"/>
  <c r="B2"/>
  <c r="B3" i="23"/>
  <c r="B4"/>
  <c r="B5"/>
  <c r="B6"/>
  <c r="B7"/>
  <c r="B8"/>
  <c r="B9"/>
  <c r="B10"/>
  <c r="B11"/>
  <c r="B12"/>
  <c r="B13"/>
  <c r="AS12" i="4"/>
  <c r="U13" i="16"/>
  <c r="U12"/>
  <c r="U11"/>
  <c r="U10"/>
  <c r="U9"/>
  <c r="U8"/>
  <c r="U7"/>
  <c r="U6"/>
  <c r="U5"/>
  <c r="U4"/>
  <c r="U3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U13" i="15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BL31"/>
  <c r="BK31"/>
  <c r="BJ31"/>
  <c r="BI31"/>
  <c r="BH31"/>
  <c r="BG31"/>
  <c r="BF31"/>
  <c r="BE31"/>
  <c r="BD31"/>
  <c r="BC31"/>
  <c r="BB31"/>
  <c r="BA31"/>
  <c r="AZ31"/>
  <c r="AY31"/>
  <c r="AX31"/>
  <c r="AJ6"/>
  <c r="AJ5"/>
  <c r="AJ4"/>
  <c r="AJ3"/>
  <c r="AJ2"/>
  <c r="F2"/>
  <c r="AY31" i="14"/>
  <c r="AZ31"/>
  <c r="BA31"/>
  <c r="BB31"/>
  <c r="BC31"/>
  <c r="BD31"/>
  <c r="BE31"/>
  <c r="BF31"/>
  <c r="BG31"/>
  <c r="BH31"/>
  <c r="BI31"/>
  <c r="BJ31"/>
  <c r="BK31"/>
  <c r="BL31"/>
  <c r="AX31"/>
  <c r="AJ2"/>
  <c r="U13"/>
  <c r="U12"/>
  <c r="U11"/>
  <c r="U10"/>
  <c r="U9"/>
  <c r="U8"/>
  <c r="U7"/>
  <c r="U6"/>
  <c r="U5"/>
  <c r="U4"/>
  <c r="U3"/>
  <c r="U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2"/>
  <c r="AJ6"/>
  <c r="AJ5"/>
  <c r="AJ4"/>
  <c r="AJ3"/>
  <c r="AJ2" i="13"/>
  <c r="AJ4"/>
  <c r="AJ5"/>
  <c r="AJ6"/>
  <c r="AJ3"/>
  <c r="BI31" i="12"/>
  <c r="BH31"/>
  <c r="BG31"/>
  <c r="BF31"/>
  <c r="BE31"/>
  <c r="BD31"/>
  <c r="BC31"/>
  <c r="BB31"/>
  <c r="BA31"/>
  <c r="AZ31"/>
  <c r="AY31"/>
  <c r="AX31"/>
  <c r="U12"/>
  <c r="U11"/>
  <c r="U10"/>
  <c r="U9"/>
  <c r="U8"/>
  <c r="U7"/>
  <c r="AI6"/>
  <c r="U6"/>
  <c r="AI5"/>
  <c r="U5"/>
  <c r="AI4"/>
  <c r="U4"/>
  <c r="AI3"/>
  <c r="U3"/>
  <c r="AU2"/>
  <c r="AI2"/>
  <c r="U2"/>
  <c r="T2"/>
  <c r="T3" s="1"/>
  <c r="T4" s="1"/>
  <c r="T5" s="1"/>
  <c r="T6" s="1"/>
  <c r="T7" s="1"/>
  <c r="T8" s="1"/>
  <c r="T9" s="1"/>
  <c r="T10" s="1"/>
  <c r="T11" s="1"/>
  <c r="F3" i="1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B16" i="12"/>
  <c r="F16" s="1"/>
  <c r="B13"/>
  <c r="F13" s="1"/>
  <c r="F3"/>
  <c r="F4"/>
  <c r="F5"/>
  <c r="F6"/>
  <c r="F7"/>
  <c r="F8"/>
  <c r="F9"/>
  <c r="F10"/>
  <c r="F11"/>
  <c r="F12"/>
  <c r="F14"/>
  <c r="F15"/>
  <c r="F17"/>
  <c r="F18"/>
  <c r="F19"/>
  <c r="F20"/>
  <c r="F21"/>
  <c r="F22"/>
  <c r="F23"/>
  <c r="F24"/>
  <c r="F25"/>
  <c r="F26"/>
  <c r="F27"/>
  <c r="F28"/>
  <c r="F29"/>
  <c r="F30"/>
  <c r="F31"/>
  <c r="F32"/>
  <c r="F2"/>
  <c r="AY31" i="11"/>
  <c r="AZ31"/>
  <c r="BA31"/>
  <c r="BB31"/>
  <c r="BC31"/>
  <c r="BD31"/>
  <c r="BE31"/>
  <c r="BF31"/>
  <c r="BG31"/>
  <c r="BH31"/>
  <c r="BI31"/>
  <c r="AX31"/>
  <c r="U12"/>
  <c r="U11"/>
  <c r="U10"/>
  <c r="U8"/>
  <c r="U9"/>
  <c r="U7"/>
  <c r="U6"/>
  <c r="U5"/>
  <c r="U4"/>
  <c r="U3"/>
  <c r="U2"/>
  <c r="F26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7"/>
  <c r="F28"/>
  <c r="F29"/>
  <c r="F30"/>
  <c r="F31"/>
  <c r="F32"/>
  <c r="AI6"/>
  <c r="AI5"/>
  <c r="AI4"/>
  <c r="T3"/>
  <c r="T4" s="1"/>
  <c r="T5" s="1"/>
  <c r="T6" s="1"/>
  <c r="T7" s="1"/>
  <c r="T8" s="1"/>
  <c r="T9" s="1"/>
  <c r="T10" s="1"/>
  <c r="T11" s="1"/>
  <c r="AI3"/>
  <c r="T2"/>
  <c r="AU2"/>
  <c r="AI2"/>
  <c r="F2"/>
  <c r="U2" i="10"/>
  <c r="AU10"/>
  <c r="AU11"/>
  <c r="AU12"/>
  <c r="AU13"/>
  <c r="AU9"/>
  <c r="AU8"/>
  <c r="AU7"/>
  <c r="AU6"/>
  <c r="AU5"/>
  <c r="AU4"/>
  <c r="AU3"/>
  <c r="AU2"/>
  <c r="BA24"/>
  <c r="BB24"/>
  <c r="BC24"/>
  <c r="BD24"/>
  <c r="BF24"/>
  <c r="BG24"/>
  <c r="BH24"/>
  <c r="AZ24"/>
  <c r="AY24"/>
  <c r="AX24"/>
  <c r="AI3"/>
  <c r="U12"/>
  <c r="U11"/>
  <c r="U10"/>
  <c r="U9"/>
  <c r="U8"/>
  <c r="U7"/>
  <c r="U6"/>
  <c r="U5"/>
  <c r="U4"/>
  <c r="U3"/>
  <c r="F3"/>
  <c r="F4"/>
  <c r="F5"/>
  <c r="F6"/>
  <c r="F7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2"/>
  <c r="AI6"/>
  <c r="AI5"/>
  <c r="T3"/>
  <c r="T4" s="1"/>
  <c r="T5" s="1"/>
  <c r="T6" s="1"/>
  <c r="T7" s="1"/>
  <c r="T8" s="1"/>
  <c r="T9" s="1"/>
  <c r="T10" s="1"/>
  <c r="T11" s="1"/>
  <c r="T12" s="1"/>
  <c r="AI4"/>
  <c r="AI2"/>
  <c r="AU8" i="9"/>
  <c r="AU2"/>
  <c r="AO7"/>
  <c r="AK2"/>
  <c r="U13"/>
  <c r="U12"/>
  <c r="U11"/>
  <c r="U10"/>
  <c r="U9"/>
  <c r="U8"/>
  <c r="U7"/>
  <c r="U6"/>
  <c r="U5"/>
  <c r="U4"/>
  <c r="U3"/>
  <c r="U14"/>
  <c r="T7"/>
  <c r="T8" s="1"/>
  <c r="T9" s="1"/>
  <c r="T10" s="1"/>
  <c r="T11" s="1"/>
  <c r="T12" s="1"/>
  <c r="T13" s="1"/>
  <c r="T14" s="1"/>
  <c r="AK6"/>
  <c r="T6"/>
  <c r="AK5"/>
  <c r="T5"/>
  <c r="AK4"/>
  <c r="AK3"/>
  <c r="U2"/>
  <c r="AK4" i="8"/>
  <c r="AK5"/>
  <c r="AK6"/>
  <c r="AK2"/>
  <c r="AK3"/>
  <c r="U13"/>
  <c r="U12"/>
  <c r="U11"/>
  <c r="U10"/>
  <c r="U9"/>
  <c r="U8"/>
  <c r="U7"/>
  <c r="U6"/>
  <c r="U5"/>
  <c r="U4"/>
  <c r="U3"/>
  <c r="U2"/>
  <c r="AU2"/>
  <c r="U14"/>
  <c r="T5"/>
  <c r="T6" s="1"/>
  <c r="T7" s="1"/>
  <c r="T8" s="1"/>
  <c r="T9" s="1"/>
  <c r="T10" s="1"/>
  <c r="T11" s="1"/>
  <c r="T12" s="1"/>
  <c r="T13" s="1"/>
  <c r="T14" s="1"/>
  <c r="AR2" i="7"/>
  <c r="AH5"/>
  <c r="AH6"/>
  <c r="AH3"/>
  <c r="AH4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AR2" i="6"/>
  <c r="AR2" i="4"/>
  <c r="AH3" i="6"/>
  <c r="AH4"/>
  <c r="AH5"/>
  <c r="AH6"/>
  <c r="AH2"/>
  <c r="U11"/>
  <c r="U10"/>
  <c r="U9"/>
  <c r="U8"/>
  <c r="U7"/>
  <c r="U6"/>
  <c r="U5"/>
  <c r="U4"/>
  <c r="U3"/>
  <c r="U2"/>
  <c r="T2"/>
  <c r="T3" s="1"/>
  <c r="T4" s="1"/>
  <c r="T5" s="1"/>
  <c r="T6" s="1"/>
  <c r="T7" s="1"/>
  <c r="T8" s="1"/>
  <c r="T9" s="1"/>
  <c r="T10" s="1"/>
  <c r="T11" s="1"/>
  <c r="J40"/>
  <c r="J39"/>
  <c r="J38"/>
  <c r="J37"/>
  <c r="J36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3"/>
  <c r="J14"/>
  <c r="J15"/>
  <c r="J16"/>
  <c r="J17"/>
  <c r="J12"/>
  <c r="J11"/>
  <c r="J10"/>
  <c r="J9"/>
  <c r="J8"/>
  <c r="J7"/>
  <c r="J6"/>
  <c r="J5"/>
  <c r="J4"/>
  <c r="J3"/>
  <c r="J5" i="4"/>
  <c r="J2" i="6"/>
  <c r="U12" i="4"/>
  <c r="T3"/>
  <c r="T4" s="1"/>
  <c r="T5" s="1"/>
  <c r="T6" s="1"/>
  <c r="T7" s="1"/>
  <c r="T8" s="1"/>
  <c r="T9" s="1"/>
  <c r="T10" s="1"/>
  <c r="T11" s="1"/>
  <c r="T12" s="1"/>
  <c r="J35"/>
  <c r="J34"/>
  <c r="J33"/>
  <c r="J32"/>
  <c r="J31"/>
  <c r="J30"/>
  <c r="J29"/>
  <c r="J28"/>
  <c r="J27"/>
  <c r="J26"/>
  <c r="J25"/>
  <c r="J24"/>
  <c r="J23"/>
  <c r="J22"/>
  <c r="J21"/>
  <c r="J20"/>
  <c r="J19"/>
  <c r="J18"/>
  <c r="J17"/>
  <c r="J16"/>
  <c r="J15"/>
  <c r="J14"/>
  <c r="J13"/>
  <c r="J12"/>
  <c r="J11"/>
  <c r="J10"/>
  <c r="J9"/>
  <c r="J8"/>
  <c r="J7"/>
  <c r="J6"/>
  <c r="J4"/>
  <c r="J3"/>
  <c r="J2"/>
  <c r="U2"/>
  <c r="U11"/>
  <c r="U10"/>
  <c r="U9"/>
  <c r="U8"/>
  <c r="U7"/>
  <c r="U6"/>
  <c r="U5"/>
  <c r="U4"/>
  <c r="U3"/>
  <c r="P3"/>
  <c r="P4" s="1"/>
  <c r="P5" s="1"/>
  <c r="P6" s="1"/>
  <c r="P7" s="1"/>
  <c r="P8" s="1"/>
  <c r="P9" s="1"/>
  <c r="P10" s="1"/>
  <c r="P11" s="1"/>
  <c r="P12" s="1"/>
  <c r="P13" s="1"/>
  <c r="P14" s="1"/>
  <c r="P15" s="1"/>
  <c r="P16" s="1"/>
  <c r="P17" s="1"/>
  <c r="P18" s="1"/>
  <c r="P19" s="1"/>
  <c r="P20" s="1"/>
  <c r="P21" s="1"/>
  <c r="P22" s="1"/>
  <c r="P23" s="1"/>
  <c r="P24" s="1"/>
  <c r="P25" s="1"/>
  <c r="P26" s="1"/>
  <c r="P27" s="1"/>
  <c r="P28" s="1"/>
  <c r="P29" s="1"/>
  <c r="P30" s="1"/>
  <c r="P31" s="1"/>
  <c r="P32" s="1"/>
  <c r="P33" s="1"/>
  <c r="P34" s="1"/>
  <c r="P35" s="1"/>
  <c r="P36" s="1"/>
  <c r="P37" s="1"/>
  <c r="P38" s="1"/>
  <c r="P39" s="1"/>
  <c r="P40" s="1"/>
  <c r="P41" s="1"/>
  <c r="P42" s="1"/>
  <c r="P43" s="1"/>
  <c r="P44" s="1"/>
  <c r="P45" s="1"/>
  <c r="P46" s="1"/>
  <c r="P47" s="1"/>
  <c r="P48" s="1"/>
  <c r="P49" s="1"/>
  <c r="P50" s="1"/>
  <c r="P51" s="1"/>
  <c r="P52" s="1"/>
  <c r="P53" s="1"/>
  <c r="P54" s="1"/>
  <c r="P55" s="1"/>
  <c r="P56" s="1"/>
  <c r="P57" s="1"/>
  <c r="P58" s="1"/>
  <c r="P59" s="1"/>
  <c r="P60" s="1"/>
  <c r="P61" s="1"/>
  <c r="P62" s="1"/>
  <c r="P63" s="1"/>
  <c r="P64" s="1"/>
  <c r="P65" s="1"/>
  <c r="P66" s="1"/>
  <c r="P67" s="1"/>
  <c r="P68" s="1"/>
  <c r="P69" s="1"/>
  <c r="P70" s="1"/>
  <c r="P71" s="1"/>
  <c r="P72" s="1"/>
  <c r="P73" s="1"/>
  <c r="P74" s="1"/>
  <c r="P75" s="1"/>
  <c r="P76" s="1"/>
  <c r="P77" s="1"/>
  <c r="P78" s="1"/>
  <c r="P79" s="1"/>
  <c r="P80" s="1"/>
  <c r="P81" s="1"/>
  <c r="P82" s="1"/>
  <c r="P83" s="1"/>
  <c r="P84" s="1"/>
  <c r="P85" s="1"/>
  <c r="P86" s="1"/>
  <c r="P87" s="1"/>
  <c r="P88" s="1"/>
  <c r="P89" s="1"/>
  <c r="P90" s="1"/>
  <c r="P91" s="1"/>
  <c r="P92" s="1"/>
  <c r="P93" s="1"/>
  <c r="P94" s="1"/>
  <c r="P95" s="1"/>
  <c r="P96" s="1"/>
  <c r="P97" s="1"/>
  <c r="P98" s="1"/>
  <c r="P99" s="1"/>
  <c r="P100" s="1"/>
  <c r="P101" s="1"/>
  <c r="P102" s="1"/>
  <c r="P103" s="1"/>
  <c r="P104" s="1"/>
  <c r="P105" s="1"/>
  <c r="P106" s="1"/>
  <c r="P107" s="1"/>
  <c r="P108" s="1"/>
  <c r="P109" s="1"/>
  <c r="P110" s="1"/>
  <c r="P111" s="1"/>
  <c r="P112" s="1"/>
  <c r="P113" s="1"/>
  <c r="P114" s="1"/>
  <c r="P115" s="1"/>
  <c r="P116" s="1"/>
  <c r="P117" s="1"/>
  <c r="P118" s="1"/>
  <c r="P119" s="1"/>
  <c r="P120" s="1"/>
  <c r="P121" s="1"/>
  <c r="P122" s="1"/>
  <c r="P123" s="1"/>
  <c r="P124" s="1"/>
  <c r="P125" s="1"/>
  <c r="P126" s="1"/>
  <c r="P127" s="1"/>
  <c r="P128" s="1"/>
  <c r="P129" s="1"/>
  <c r="P130" s="1"/>
  <c r="P131" s="1"/>
  <c r="P132" s="1"/>
  <c r="P133" s="1"/>
  <c r="P134" s="1"/>
  <c r="P135" s="1"/>
  <c r="P136" s="1"/>
  <c r="P137" s="1"/>
  <c r="P138" s="1"/>
  <c r="P139" s="1"/>
  <c r="P140" s="1"/>
  <c r="P141" s="1"/>
  <c r="P142" s="1"/>
  <c r="P143" s="1"/>
  <c r="P144" s="1"/>
  <c r="P145" s="1"/>
  <c r="P146" s="1"/>
  <c r="P147" s="1"/>
  <c r="P148" s="1"/>
  <c r="P149" s="1"/>
  <c r="P150" s="1"/>
  <c r="P151" s="1"/>
  <c r="P152" s="1"/>
  <c r="P153" s="1"/>
  <c r="P154" s="1"/>
  <c r="P155" s="1"/>
  <c r="P156" s="1"/>
  <c r="P157" s="1"/>
  <c r="P158" s="1"/>
  <c r="P159" s="1"/>
  <c r="P160" s="1"/>
  <c r="P161" s="1"/>
  <c r="P162" s="1"/>
  <c r="P163" s="1"/>
  <c r="P164" s="1"/>
  <c r="P165" s="1"/>
  <c r="P166" s="1"/>
  <c r="P167" s="1"/>
  <c r="P168" s="1"/>
  <c r="P169" s="1"/>
  <c r="P170" s="1"/>
  <c r="P171" s="1"/>
  <c r="P172" s="1"/>
  <c r="P173" s="1"/>
  <c r="P174" s="1"/>
  <c r="P175" s="1"/>
  <c r="P176" s="1"/>
  <c r="P177" s="1"/>
  <c r="P178" s="1"/>
  <c r="P179" s="1"/>
  <c r="P180" s="1"/>
  <c r="P181" s="1"/>
  <c r="P182" s="1"/>
  <c r="P183" s="1"/>
  <c r="P184" s="1"/>
  <c r="P185" s="1"/>
  <c r="P186" s="1"/>
  <c r="P187" s="1"/>
  <c r="P188" s="1"/>
  <c r="P189" s="1"/>
  <c r="P190" s="1"/>
  <c r="P191" s="1"/>
  <c r="P192" s="1"/>
  <c r="P193" s="1"/>
  <c r="P194" s="1"/>
  <c r="P195" s="1"/>
  <c r="P196" s="1"/>
  <c r="P197" s="1"/>
  <c r="P198" s="1"/>
  <c r="P199" s="1"/>
  <c r="P200" s="1"/>
  <c r="P201" s="1"/>
  <c r="P202" s="1"/>
  <c r="P203" s="1"/>
  <c r="P204" s="1"/>
  <c r="P205" s="1"/>
  <c r="P206" s="1"/>
  <c r="P207" s="1"/>
  <c r="P208" s="1"/>
  <c r="P209" s="1"/>
  <c r="P210" s="1"/>
  <c r="P211" s="1"/>
  <c r="P212" s="1"/>
  <c r="P213" s="1"/>
  <c r="P214" s="1"/>
  <c r="P215" s="1"/>
  <c r="P216" s="1"/>
  <c r="P217" s="1"/>
  <c r="P218" s="1"/>
  <c r="P219" s="1"/>
  <c r="P220" s="1"/>
  <c r="P221" s="1"/>
  <c r="P222" s="1"/>
  <c r="P223" s="1"/>
  <c r="P224" s="1"/>
  <c r="P225" s="1"/>
  <c r="P226" s="1"/>
  <c r="P227" s="1"/>
  <c r="P228" s="1"/>
  <c r="P229" s="1"/>
  <c r="P230" s="1"/>
  <c r="P231" s="1"/>
  <c r="P232" s="1"/>
  <c r="P233" s="1"/>
  <c r="P234" s="1"/>
  <c r="P235" s="1"/>
  <c r="P236" s="1"/>
  <c r="P237" s="1"/>
  <c r="P238" s="1"/>
  <c r="P239" s="1"/>
  <c r="P240" s="1"/>
  <c r="P241" s="1"/>
  <c r="P242" s="1"/>
  <c r="P243" s="1"/>
  <c r="P244" s="1"/>
  <c r="P245" s="1"/>
  <c r="P246" s="1"/>
  <c r="P247" s="1"/>
  <c r="P248" s="1"/>
  <c r="P249" s="1"/>
  <c r="P250" s="1"/>
  <c r="P251" s="1"/>
  <c r="P252" s="1"/>
  <c r="P253" s="1"/>
  <c r="P254" s="1"/>
  <c r="P255" s="1"/>
  <c r="P256" s="1"/>
  <c r="P257" s="1"/>
  <c r="P258" s="1"/>
  <c r="P259" s="1"/>
  <c r="P260" s="1"/>
  <c r="P261" s="1"/>
  <c r="P262" s="1"/>
  <c r="P263" s="1"/>
  <c r="P264" s="1"/>
  <c r="P265" s="1"/>
  <c r="P266" s="1"/>
  <c r="P267" s="1"/>
  <c r="P268" s="1"/>
  <c r="P269" s="1"/>
  <c r="P270" s="1"/>
  <c r="P271" s="1"/>
  <c r="P272" s="1"/>
  <c r="P273" s="1"/>
  <c r="P274" s="1"/>
  <c r="P275" s="1"/>
  <c r="P276" s="1"/>
  <c r="P277" s="1"/>
  <c r="P278" s="1"/>
  <c r="P279" s="1"/>
  <c r="P280" s="1"/>
  <c r="P281" s="1"/>
  <c r="P282" s="1"/>
  <c r="P283" s="1"/>
  <c r="P284" s="1"/>
  <c r="P285" s="1"/>
  <c r="P286" s="1"/>
  <c r="P287" s="1"/>
  <c r="P288" s="1"/>
  <c r="P289" s="1"/>
  <c r="P290" s="1"/>
  <c r="P291" s="1"/>
  <c r="P292" s="1"/>
  <c r="P293" s="1"/>
  <c r="P294" s="1"/>
  <c r="P295" s="1"/>
  <c r="P296" s="1"/>
  <c r="P297" s="1"/>
  <c r="P298" s="1"/>
  <c r="P299" s="1"/>
  <c r="P300" s="1"/>
  <c r="P301" s="1"/>
  <c r="P302" s="1"/>
  <c r="P303" s="1"/>
  <c r="P304" s="1"/>
  <c r="P305" s="1"/>
  <c r="P306" s="1"/>
  <c r="P307" s="1"/>
  <c r="P308" s="1"/>
  <c r="P309" s="1"/>
  <c r="P310" s="1"/>
  <c r="P311" s="1"/>
  <c r="P312" s="1"/>
  <c r="P313" s="1"/>
  <c r="P314" s="1"/>
  <c r="P315" s="1"/>
  <c r="P316" s="1"/>
  <c r="P317" s="1"/>
  <c r="P318" s="1"/>
  <c r="P319" s="1"/>
  <c r="P320" s="1"/>
  <c r="P321" s="1"/>
  <c r="P322" s="1"/>
  <c r="P323" s="1"/>
  <c r="P324" s="1"/>
  <c r="P325" s="1"/>
  <c r="P326" s="1"/>
  <c r="P327" s="1"/>
  <c r="P328" s="1"/>
  <c r="P329" s="1"/>
  <c r="P330" s="1"/>
  <c r="P331" s="1"/>
  <c r="P332" s="1"/>
  <c r="P333" s="1"/>
  <c r="P334" s="1"/>
  <c r="P335" s="1"/>
  <c r="P336" s="1"/>
  <c r="P337" s="1"/>
  <c r="P338" s="1"/>
  <c r="P339" s="1"/>
  <c r="P340" s="1"/>
  <c r="P341" s="1"/>
  <c r="P342" s="1"/>
  <c r="P343" s="1"/>
  <c r="P344" s="1"/>
  <c r="P345" s="1"/>
  <c r="P346" s="1"/>
  <c r="P347" s="1"/>
  <c r="P348" s="1"/>
  <c r="P349" s="1"/>
  <c r="P350" s="1"/>
  <c r="P351" s="1"/>
  <c r="P352" s="1"/>
  <c r="P353" s="1"/>
  <c r="P354" s="1"/>
  <c r="P355" s="1"/>
  <c r="P356" s="1"/>
  <c r="P357" s="1"/>
  <c r="P358" s="1"/>
  <c r="P359" s="1"/>
  <c r="P360" s="1"/>
  <c r="P361" s="1"/>
  <c r="P362" s="1"/>
  <c r="P363" s="1"/>
  <c r="P364" s="1"/>
  <c r="P365" s="1"/>
  <c r="P366" s="1"/>
  <c r="P367" s="1"/>
  <c r="P368" s="1"/>
  <c r="P369" s="1"/>
  <c r="P370" s="1"/>
  <c r="P371" s="1"/>
  <c r="P372" s="1"/>
  <c r="P373" s="1"/>
  <c r="P374" s="1"/>
  <c r="P375" s="1"/>
  <c r="P376" s="1"/>
  <c r="P377" s="1"/>
  <c r="P378" s="1"/>
  <c r="P379" s="1"/>
  <c r="P380" s="1"/>
  <c r="P381" s="1"/>
  <c r="P382" s="1"/>
  <c r="P383" s="1"/>
  <c r="P384" s="1"/>
  <c r="P385" s="1"/>
  <c r="P386" s="1"/>
  <c r="P387" s="1"/>
  <c r="P388" s="1"/>
  <c r="P389" s="1"/>
  <c r="P390" s="1"/>
  <c r="P391" s="1"/>
  <c r="P392" s="1"/>
  <c r="P393" s="1"/>
  <c r="P394" s="1"/>
  <c r="P395" s="1"/>
  <c r="P396" s="1"/>
  <c r="P397" s="1"/>
  <c r="P398" s="1"/>
  <c r="P399" s="1"/>
  <c r="P400" s="1"/>
  <c r="P401" s="1"/>
  <c r="P402" s="1"/>
  <c r="P403" s="1"/>
  <c r="P404" s="1"/>
  <c r="P405" s="1"/>
  <c r="P406" s="1"/>
  <c r="P407" s="1"/>
  <c r="P408" s="1"/>
  <c r="P409" s="1"/>
  <c r="P410" s="1"/>
  <c r="P411" s="1"/>
  <c r="P412" s="1"/>
  <c r="P413" s="1"/>
  <c r="P414" s="1"/>
  <c r="P415" s="1"/>
  <c r="P416" s="1"/>
  <c r="P417" s="1"/>
  <c r="P418" s="1"/>
  <c r="P419" s="1"/>
  <c r="P420" s="1"/>
  <c r="P421" s="1"/>
  <c r="P422" s="1"/>
  <c r="P423" s="1"/>
  <c r="P424" s="1"/>
  <c r="P425" s="1"/>
  <c r="P426" s="1"/>
  <c r="P427" s="1"/>
  <c r="P428" s="1"/>
  <c r="P429" s="1"/>
  <c r="P430" s="1"/>
  <c r="P431" s="1"/>
  <c r="P432" s="1"/>
  <c r="P433" s="1"/>
  <c r="P434" s="1"/>
  <c r="P435" s="1"/>
  <c r="P436" s="1"/>
  <c r="P437" s="1"/>
  <c r="P438" s="1"/>
  <c r="P439" s="1"/>
  <c r="P440" s="1"/>
  <c r="P441" s="1"/>
  <c r="P442" s="1"/>
  <c r="P443" s="1"/>
  <c r="P444" s="1"/>
  <c r="P445" s="1"/>
  <c r="P446" s="1"/>
  <c r="P447" s="1"/>
  <c r="P448" s="1"/>
  <c r="P449" s="1"/>
  <c r="P450" s="1"/>
  <c r="P451" s="1"/>
  <c r="P452" s="1"/>
  <c r="P453" s="1"/>
  <c r="P454" s="1"/>
  <c r="P455" s="1"/>
  <c r="P456" s="1"/>
  <c r="P457" s="1"/>
  <c r="P458" s="1"/>
  <c r="P459" s="1"/>
  <c r="P460" s="1"/>
  <c r="P461" s="1"/>
  <c r="P462" s="1"/>
  <c r="P463" s="1"/>
  <c r="P464" s="1"/>
  <c r="P465" s="1"/>
  <c r="P466" s="1"/>
  <c r="P467" s="1"/>
  <c r="P468" s="1"/>
  <c r="P469" s="1"/>
  <c r="P470" s="1"/>
  <c r="P471" s="1"/>
  <c r="P472" s="1"/>
  <c r="P473" s="1"/>
  <c r="P474" s="1"/>
  <c r="P475" s="1"/>
  <c r="P476" s="1"/>
  <c r="P477" s="1"/>
  <c r="P478" s="1"/>
  <c r="P479" s="1"/>
  <c r="P480" s="1"/>
  <c r="P481" s="1"/>
  <c r="P482" s="1"/>
  <c r="P483" s="1"/>
  <c r="P484" s="1"/>
  <c r="P485" s="1"/>
  <c r="P486" s="1"/>
  <c r="P487" s="1"/>
  <c r="P488" s="1"/>
  <c r="P489" s="1"/>
  <c r="P490" s="1"/>
  <c r="P491" s="1"/>
  <c r="P492" s="1"/>
  <c r="P493" s="1"/>
  <c r="P494" s="1"/>
  <c r="P495" s="1"/>
  <c r="P496" s="1"/>
  <c r="P497" s="1"/>
  <c r="P498" s="1"/>
  <c r="P499" s="1"/>
  <c r="I10" i="3"/>
  <c r="I9"/>
  <c r="I7"/>
  <c r="I6"/>
  <c r="I5"/>
  <c r="I4"/>
  <c r="I3"/>
  <c r="I9" i="2"/>
  <c r="I7"/>
  <c r="I6"/>
  <c r="I5"/>
  <c r="I4"/>
  <c r="I3"/>
  <c r="I11" i="1"/>
  <c r="I10"/>
  <c r="I9"/>
  <c r="I8"/>
  <c r="I7"/>
  <c r="I12"/>
  <c r="O8"/>
  <c r="F25"/>
  <c r="F24"/>
  <c r="F23"/>
  <c r="F22"/>
  <c r="F21"/>
  <c r="F20"/>
  <c r="F19"/>
  <c r="F18"/>
  <c r="F17"/>
  <c r="F16"/>
  <c r="F15"/>
  <c r="F14"/>
  <c r="AF13"/>
  <c r="F13"/>
  <c r="AF12"/>
  <c r="F12"/>
  <c r="AF11"/>
  <c r="F11"/>
  <c r="AF10"/>
  <c r="F10"/>
  <c r="AF9"/>
  <c r="F9"/>
  <c r="AF8"/>
  <c r="F8"/>
  <c r="U5" s="1"/>
  <c r="V5" s="1"/>
  <c r="AF7"/>
  <c r="O7"/>
  <c r="N7"/>
  <c r="F7"/>
  <c r="U4" s="1"/>
  <c r="V4" s="1"/>
  <c r="AF6"/>
  <c r="V6"/>
  <c r="U6"/>
  <c r="F6"/>
  <c r="AF5"/>
  <c r="F5"/>
  <c r="U2" s="1"/>
  <c r="V2" s="1"/>
  <c r="AF4"/>
  <c r="F4"/>
  <c r="U8" s="1"/>
  <c r="V8" s="1"/>
  <c r="AF3"/>
  <c r="U3"/>
  <c r="V3" s="1"/>
  <c r="J3"/>
  <c r="I3"/>
  <c r="H3"/>
  <c r="G3"/>
  <c r="F3"/>
  <c r="U7" s="1"/>
  <c r="V7" s="1"/>
  <c r="AF2"/>
  <c r="AG15" s="1"/>
  <c r="AB3" s="1"/>
  <c r="I10" i="2" l="1"/>
  <c r="P12" i="1"/>
  <c r="K3"/>
</calcChain>
</file>

<file path=xl/sharedStrings.xml><?xml version="1.0" encoding="utf-8"?>
<sst xmlns="http://schemas.openxmlformats.org/spreadsheetml/2006/main" count="11100" uniqueCount="322">
  <si>
    <t>EFECTIVO</t>
  </si>
  <si>
    <t>TRANSFERENCIA</t>
  </si>
  <si>
    <t>RAPPI</t>
  </si>
  <si>
    <t>GLOVO</t>
  </si>
  <si>
    <t>TOTAL</t>
  </si>
  <si>
    <t>CASH TOTAL</t>
  </si>
  <si>
    <t>CARD TOTAL</t>
  </si>
  <si>
    <t>ALL TOTAL</t>
  </si>
  <si>
    <t>Empleados</t>
  </si>
  <si>
    <t>MAYO 9 - MAYO 17</t>
  </si>
  <si>
    <t>MAYO 19 - MAYO 23</t>
  </si>
  <si>
    <t>DANIELA</t>
  </si>
  <si>
    <t>JUAN</t>
  </si>
  <si>
    <t>ISRAEL</t>
  </si>
  <si>
    <t>DIEGO</t>
  </si>
  <si>
    <t>Total</t>
  </si>
  <si>
    <t>AVERAGE DE VENTAS POR DIA</t>
  </si>
  <si>
    <t>AVERAGE POR DIA</t>
  </si>
  <si>
    <t>LUNES(3)</t>
  </si>
  <si>
    <t>MARTES(4)</t>
  </si>
  <si>
    <t>MIERCOLES(3)</t>
  </si>
  <si>
    <t>JUEVES(3)</t>
  </si>
  <si>
    <t>VIERNES(3)</t>
  </si>
  <si>
    <t>SABADO(4)</t>
  </si>
  <si>
    <t>DOMINGO(4)</t>
  </si>
  <si>
    <t>Hora</t>
  </si>
  <si>
    <t>14</t>
  </si>
  <si>
    <t>15</t>
  </si>
  <si>
    <t>17</t>
  </si>
  <si>
    <t>18</t>
  </si>
  <si>
    <t>13</t>
  </si>
  <si>
    <t>19</t>
  </si>
  <si>
    <t>16</t>
  </si>
  <si>
    <t>20</t>
  </si>
  <si>
    <t>21</t>
  </si>
  <si>
    <t>22</t>
  </si>
  <si>
    <t>11</t>
  </si>
  <si>
    <t>12</t>
  </si>
  <si>
    <t>GASTOS</t>
  </si>
  <si>
    <t>Total 1</t>
  </si>
  <si>
    <t>Producto</t>
  </si>
  <si>
    <t>Cantidad</t>
  </si>
  <si>
    <t>TOTAL VENTA</t>
  </si>
  <si>
    <t>CAJAS PIZZA</t>
  </si>
  <si>
    <t>Cobrados</t>
  </si>
  <si>
    <t>ENTERA CLASSIC CHEESE</t>
  </si>
  <si>
    <t>TOMATES</t>
  </si>
  <si>
    <t>Promedio</t>
  </si>
  <si>
    <t>ENTERA PEPE HONEY</t>
  </si>
  <si>
    <t>QUESOS</t>
  </si>
  <si>
    <t>ENTERA HAWAIIANA</t>
  </si>
  <si>
    <t>BOLSOS DE PIZZA</t>
  </si>
  <si>
    <t>SLICE CHEESE</t>
  </si>
  <si>
    <t>REJILLAS PARA MOTO</t>
  </si>
  <si>
    <t>SLICE DEL DIA</t>
  </si>
  <si>
    <t>Total Empleados</t>
  </si>
  <si>
    <t>COMIDA</t>
  </si>
  <si>
    <t>LASAGNA</t>
  </si>
  <si>
    <t>BEBIDAS</t>
  </si>
  <si>
    <t>CERVEZA</t>
  </si>
  <si>
    <t>TOPPINGS EN PIZZA</t>
  </si>
  <si>
    <t>Average/Dia X 19 Dias</t>
  </si>
  <si>
    <t>2 X 1 SLICE CHEESE</t>
  </si>
  <si>
    <t>2 X 1 SLICE PIZZA DEL DIA</t>
  </si>
  <si>
    <t>2 X 1 ENTERA</t>
  </si>
  <si>
    <t>CALZONE</t>
  </si>
  <si>
    <t>COPA DE VINO</t>
  </si>
  <si>
    <t>SANGRIA</t>
  </si>
  <si>
    <t xml:space="preserve">2 X 1 ENTERA </t>
  </si>
  <si>
    <t>DAYS</t>
  </si>
  <si>
    <t>SALES</t>
  </si>
  <si>
    <t>ENTERA CHILE RELLENO</t>
  </si>
  <si>
    <t>LUNES</t>
  </si>
  <si>
    <t>MARTES</t>
  </si>
  <si>
    <t>ENTERA FOREVER YOUNG</t>
  </si>
  <si>
    <t>MIERCOLES</t>
  </si>
  <si>
    <t>ENTERA GOAT</t>
  </si>
  <si>
    <t>JUEVES</t>
  </si>
  <si>
    <t>VIERNES</t>
  </si>
  <si>
    <t>ENTERA MADURO CON SALPRIETA</t>
  </si>
  <si>
    <t>SABADO</t>
  </si>
  <si>
    <t>DOMINGO</t>
  </si>
  <si>
    <t>ENTERA RUCULA</t>
  </si>
  <si>
    <t>ENTERA VEGGIE</t>
  </si>
  <si>
    <t>SLICE DE CHEESE</t>
  </si>
  <si>
    <t>SLICE VEGGIE</t>
  </si>
  <si>
    <t>TOPPINGS</t>
  </si>
  <si>
    <t>CAJA</t>
  </si>
  <si>
    <t>BOTELLA DE VINO</t>
  </si>
  <si>
    <t>CERVEZA STELLA</t>
  </si>
  <si>
    <t>EXTRA</t>
  </si>
  <si>
    <t>PIZZA MIXTA</t>
  </si>
  <si>
    <t>Pizza Mixta</t>
  </si>
  <si>
    <t>Cafe</t>
  </si>
  <si>
    <t>ENTERA Y LA SEGUNDA MITAD PRECIO</t>
  </si>
  <si>
    <t>STELLA</t>
  </si>
  <si>
    <t>COLA GRANDE</t>
  </si>
  <si>
    <t>CAFE GRANDE</t>
  </si>
  <si>
    <t>CAJA GRANDE</t>
  </si>
  <si>
    <t>STROMBOLI</t>
  </si>
  <si>
    <t>SALES TOTAL</t>
  </si>
  <si>
    <t>LABOR</t>
  </si>
  <si>
    <t>EXPENSES</t>
  </si>
  <si>
    <t>Summary</t>
  </si>
  <si>
    <t>Total Sales</t>
  </si>
  <si>
    <t>**TOTAL EARNINGS**</t>
  </si>
  <si>
    <t>VALOR</t>
  </si>
  <si>
    <t>SUPERMERCADO</t>
  </si>
  <si>
    <t>LUNES(4)</t>
  </si>
  <si>
    <t>QUESOS (16)</t>
  </si>
  <si>
    <t>OFF</t>
  </si>
  <si>
    <t>SABADO(3)</t>
  </si>
  <si>
    <t>PEPPERONI</t>
  </si>
  <si>
    <t>Avg/Dia</t>
  </si>
  <si>
    <t>PIZZAS VENDIDAS ENTERAS</t>
  </si>
  <si>
    <t>AVERAGE</t>
  </si>
  <si>
    <t>Total Sales 1</t>
  </si>
  <si>
    <t>Summary 1</t>
  </si>
  <si>
    <t>HARINA</t>
  </si>
  <si>
    <t>MIERCOLES(5)</t>
  </si>
  <si>
    <t>JUEVES(5)</t>
  </si>
  <si>
    <t>VIERNES(5)</t>
  </si>
  <si>
    <t>CAJAS Y PEPPERONI</t>
  </si>
  <si>
    <t>DOMINGO(3)</t>
  </si>
  <si>
    <t>COLAS</t>
  </si>
  <si>
    <t>Tarjetas</t>
  </si>
  <si>
    <t>23</t>
  </si>
  <si>
    <t>HoraS</t>
  </si>
  <si>
    <t>SALES PER DAY COLUMNS</t>
  </si>
  <si>
    <t>LUNES(5)</t>
  </si>
  <si>
    <t>MIERCOLES(4)</t>
  </si>
  <si>
    <t>JUEVES(4)</t>
  </si>
  <si>
    <t>VIERNES(4)</t>
  </si>
  <si>
    <t>SABADO(5)</t>
  </si>
  <si>
    <t>DOMINGO(5)</t>
  </si>
  <si>
    <t>Monday</t>
  </si>
  <si>
    <t>Tuesday</t>
  </si>
  <si>
    <t>Wednesday</t>
  </si>
  <si>
    <t>Thursday</t>
  </si>
  <si>
    <t>Friday</t>
  </si>
  <si>
    <t>Saturday</t>
  </si>
  <si>
    <t>Sunday</t>
  </si>
  <si>
    <t>Rappi</t>
  </si>
  <si>
    <t>Glovo</t>
  </si>
  <si>
    <t>Cobrado</t>
  </si>
  <si>
    <t>cash</t>
  </si>
  <si>
    <t>ENTERA POLLO Y CHOCLO</t>
  </si>
  <si>
    <t>Pizza Nutella Pequeña</t>
  </si>
  <si>
    <t>DELIVERY</t>
  </si>
  <si>
    <t>Pepperoni Rolls</t>
  </si>
  <si>
    <t>Jamon Rolls</t>
  </si>
  <si>
    <t>Nutella Rolls</t>
  </si>
  <si>
    <t>Pan de ajo</t>
  </si>
  <si>
    <t>SLICE RUGULA</t>
  </si>
  <si>
    <t>Productos</t>
  </si>
  <si>
    <t>Product</t>
  </si>
  <si>
    <t>Total Sold</t>
  </si>
  <si>
    <t>Time</t>
  </si>
  <si>
    <t>Total Per Hour</t>
  </si>
  <si>
    <t>Hora 13</t>
  </si>
  <si>
    <t>Hora 14</t>
  </si>
  <si>
    <t>Hora 15</t>
  </si>
  <si>
    <t>Hora 16</t>
  </si>
  <si>
    <t>Hora 17</t>
  </si>
  <si>
    <t>Hora 18</t>
  </si>
  <si>
    <t>Hora 19</t>
  </si>
  <si>
    <t>Hora 20</t>
  </si>
  <si>
    <t>Hora 21</t>
  </si>
  <si>
    <t>Hora 22</t>
  </si>
  <si>
    <t>Hora 23</t>
  </si>
  <si>
    <t>2 X 1 SLICE</t>
  </si>
  <si>
    <t>CREATE THE PIE CHART WITH PRODUCTS SOLD  NEXT</t>
  </si>
  <si>
    <t>A POSSIBILITY OF CREATING MULTIPLE CHARTS OR GRAPHS SEPARATING DRINKS/WINES</t>
  </si>
  <si>
    <t xml:space="preserve">SEPARATING LARGE PIZZAS, SEPARATING SLICES AND SWEETS. THE CHART/GRAPH WILL </t>
  </si>
  <si>
    <t xml:space="preserve">DEMONSTRATE HOW MUCH OF EACH PRODUCT IS SOLD PER HOUR, THIS WILL ALLOWED US </t>
  </si>
  <si>
    <t>ANALYZE AT WHAT TIME IS EACH PRODUCT SOLD THE MOST</t>
  </si>
  <si>
    <t>COCA COLA</t>
  </si>
  <si>
    <t>CARTONES Y PAPELES</t>
  </si>
  <si>
    <t>GROCERIES</t>
  </si>
  <si>
    <t>SALSAS</t>
  </si>
  <si>
    <t>MISC</t>
  </si>
  <si>
    <t>Expenses</t>
  </si>
  <si>
    <t>Cost</t>
  </si>
  <si>
    <t>Employees</t>
  </si>
  <si>
    <t>Daniela</t>
  </si>
  <si>
    <t>Carmen</t>
  </si>
  <si>
    <t>Pizzero</t>
  </si>
  <si>
    <t>Salary</t>
  </si>
  <si>
    <t>Expense</t>
  </si>
  <si>
    <t>Employee Salary</t>
  </si>
  <si>
    <t>2 X 1 SLICE VEGGIE</t>
  </si>
  <si>
    <t>2 X 1 NUTELLA SLICE O ENTERA</t>
  </si>
  <si>
    <t>Rolls Individual</t>
  </si>
  <si>
    <t>HARINAS</t>
  </si>
  <si>
    <t>QUESO</t>
  </si>
  <si>
    <t>ENTERA CAMARON</t>
  </si>
  <si>
    <t>JARRA SANGRIA</t>
  </si>
  <si>
    <t>SLICE DE CAMARON</t>
  </si>
  <si>
    <t>Hora 12</t>
  </si>
  <si>
    <t>Hora 11</t>
  </si>
  <si>
    <t>RENTA</t>
  </si>
  <si>
    <t>Item</t>
  </si>
  <si>
    <t>Pizza Nutella Grande</t>
  </si>
  <si>
    <t>Hora 24</t>
  </si>
  <si>
    <t>SUPER</t>
  </si>
  <si>
    <t>INTERNET</t>
  </si>
  <si>
    <t>ELECTRICIDAD</t>
  </si>
  <si>
    <t>VINO PROALCO ITALIANO</t>
  </si>
  <si>
    <t>DOS HEMISFERIO</t>
  </si>
  <si>
    <t>VASOS</t>
  </si>
  <si>
    <t>VINO PRO ALCO ITALIANO</t>
  </si>
  <si>
    <t>SLICE DE PEPPERONI</t>
  </si>
  <si>
    <t>Coca Cola Personal</t>
  </si>
  <si>
    <t>Agua Personal</t>
  </si>
  <si>
    <t>SLICE DE JAMON</t>
  </si>
  <si>
    <t>Margarita Pizza</t>
  </si>
  <si>
    <t>Faustino</t>
  </si>
  <si>
    <t>Club Verde</t>
  </si>
  <si>
    <t>SLICE DE GOAT</t>
  </si>
  <si>
    <t>Peroni Cerveza</t>
  </si>
  <si>
    <t>Black Label Bayanegra</t>
  </si>
  <si>
    <t>Coca Cola ZERO Personal</t>
  </si>
  <si>
    <t>Sprite Personal</t>
  </si>
  <si>
    <t>SLICE DE HAWAIIANA</t>
  </si>
  <si>
    <t>Corazon Loco Premium</t>
  </si>
  <si>
    <t>Castel Syrah Maison</t>
  </si>
  <si>
    <t>Coca Cola GRANDE</t>
  </si>
  <si>
    <t>SLICE DE MARGHARITA</t>
  </si>
  <si>
    <t>Bayanegra BLACK label</t>
  </si>
  <si>
    <t>Pilsener Light</t>
  </si>
  <si>
    <t>Te</t>
  </si>
  <si>
    <t>GUITI</t>
  </si>
  <si>
    <t>Sprite GRANDE</t>
  </si>
  <si>
    <t>Club Platino</t>
  </si>
  <si>
    <t>Fanta Personal</t>
  </si>
  <si>
    <t>Blue Label Bayanegra</t>
  </si>
  <si>
    <t>Armonía Blanco</t>
  </si>
  <si>
    <t>Becks Cerveza</t>
  </si>
  <si>
    <t>Castel Merlot Maison</t>
  </si>
  <si>
    <t>Jugo Del Valle</t>
  </si>
  <si>
    <t>Corona Cerveza</t>
  </si>
  <si>
    <t>Roll de Higos</t>
  </si>
  <si>
    <t>Fiora Personal</t>
  </si>
  <si>
    <t>Budweiser Cerveza</t>
  </si>
  <si>
    <t>SLICE DE POLLO Y CHOCLO</t>
  </si>
  <si>
    <t>SLICE DE ARUGULA</t>
  </si>
  <si>
    <t>SLICE DE MADURO</t>
  </si>
  <si>
    <t>Pilsener Negra</t>
  </si>
  <si>
    <t>SLICE DE HIGOS</t>
  </si>
  <si>
    <t>Agua Aromática</t>
  </si>
  <si>
    <t>ADOBE</t>
  </si>
  <si>
    <t>Novecento Rosado</t>
  </si>
  <si>
    <t>VINO ECUADOR PREMIUM FAUSTINO</t>
  </si>
  <si>
    <t>VINO FAUSTINO</t>
  </si>
  <si>
    <t>Bayanegra Black Label</t>
  </si>
  <si>
    <t>Armonía Rose</t>
  </si>
  <si>
    <t>Casa Silva</t>
  </si>
  <si>
    <t>El Morro Blanco</t>
  </si>
  <si>
    <t>Sangria Jarra</t>
  </si>
  <si>
    <t>Sangria Copa</t>
  </si>
  <si>
    <t>NUTELLA SLICE</t>
  </si>
  <si>
    <t>Novecento</t>
  </si>
  <si>
    <t>Santa Julia Reserva</t>
  </si>
  <si>
    <t>Faustino Rivero</t>
  </si>
  <si>
    <t>Novacento</t>
  </si>
  <si>
    <t>Club Roja</t>
  </si>
  <si>
    <t>CERVEZAS</t>
  </si>
  <si>
    <t>Novecento Night</t>
  </si>
  <si>
    <t>ENTERA PIZZA DE HIGOS</t>
  </si>
  <si>
    <t>Fanta Grande</t>
  </si>
  <si>
    <t>Inca Cola</t>
  </si>
  <si>
    <t>VINO LAVENDIMIASA</t>
  </si>
  <si>
    <t>Oveja Negra Malbec</t>
  </si>
  <si>
    <t>SLICE DE CHILE RELLENO</t>
  </si>
  <si>
    <t>Agua de Coco</t>
  </si>
  <si>
    <t>Oveja Negra Merlot</t>
  </si>
  <si>
    <t>PUERTO SANTA ANA POSTO</t>
  </si>
  <si>
    <t>VINOS</t>
  </si>
  <si>
    <t>Jugo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</si>
  <si>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</si>
  <si>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</si>
  <si>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</si>
  <si>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</si>
  <si>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</si>
  <si>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</si>
  <si>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</si>
  <si>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</si>
  <si>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</si>
  <si>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</si>
  <si>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</si>
  <si>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</si>
  <si>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Fecha</t>
  </si>
  <si>
    <t>Sales</t>
  </si>
  <si>
    <t>Cash</t>
  </si>
  <si>
    <t>Days Worked</t>
  </si>
  <si>
    <t>Valor</t>
  </si>
  <si>
    <t>Pizza</t>
  </si>
  <si>
    <t>Slices</t>
  </si>
  <si>
    <t>Drinks</t>
  </si>
  <si>
    <t>Wines</t>
  </si>
  <si>
    <t>Sweets</t>
  </si>
  <si>
    <t>Armonia Blanco</t>
  </si>
  <si>
    <t>Armonia Rose</t>
  </si>
  <si>
    <t>Castel Merlot</t>
  </si>
  <si>
    <t>Castel Syrah</t>
  </si>
  <si>
    <t>Month</t>
  </si>
  <si>
    <t>Copa De vino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</si>
  <si>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</si>
  <si>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</si>
  <si>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</si>
  <si>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</si>
  <si>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</si>
  <si>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</si>
  <si>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</si>
  <si>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</si>
  <si>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</si>
  <si>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</si>
  <si>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</si>
  <si>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</si>
  <si>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Sangria</t>
  </si>
  <si>
    <t>Botella de Vino</t>
  </si>
  <si>
    <t>Jarra De Sangria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</si>
</sst>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rgb="FF3F3F76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4"/>
      <color rgb="FF3F3F76"/>
      <name val="Calibri"/>
      <family val="2"/>
      <scheme val="minor"/>
    </font>
    <font>
      <b/>
      <sz val="14"/>
      <color rgb="FFFA7D00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sz val="11"/>
      <color theme="0"/>
      <name val="Calibri"/>
      <family val="2"/>
      <scheme val="minor"/>
    </font>
    <font>
      <b/>
      <sz val="12"/>
      <color rgb="FF3F3F76"/>
      <name val="Calibri"/>
      <family val="2"/>
      <scheme val="minor"/>
    </font>
    <font>
      <b/>
      <sz val="10"/>
      <name val="Century Gothic"/>
      <family val="2"/>
    </font>
    <font>
      <sz val="10"/>
      <name val="Century Gothic"/>
      <family val="2"/>
    </font>
    <font>
      <b/>
      <sz val="12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i/>
      <sz val="12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Century Gothic"/>
      <charset val="1"/>
    </font>
    <font>
      <sz val="10"/>
      <name val="Century Gothic"/>
      <charset val="1"/>
    </font>
    <font>
      <sz val="10"/>
      <name val="Arial"/>
      <family val="2"/>
    </font>
    <font>
      <sz val="10"/>
      <name val="Arial"/>
      <charset val="1"/>
    </font>
    <font>
      <b/>
      <sz val="11"/>
      <color rgb="FF3F3F3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FFC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</patternFill>
    </fill>
    <fill>
      <patternFill patternType="solid">
        <fgColor theme="7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A5A5A5"/>
      </patternFill>
    </fill>
  </fills>
  <borders count="8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3F3F3F"/>
      </left>
      <right style="thin">
        <color rgb="FF3F3F3F"/>
      </right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7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5" fillId="5" borderId="1" applyNumberFormat="0" applyAlignment="0" applyProtection="0"/>
    <xf numFmtId="0" fontId="1" fillId="6" borderId="2" applyNumberFormat="0" applyFont="0" applyAlignment="0" applyProtection="0"/>
    <xf numFmtId="0" fontId="17" fillId="14" borderId="0" applyNumberFormat="0" applyBorder="0" applyAlignment="0" applyProtection="0"/>
    <xf numFmtId="0" fontId="17" fillId="15" borderId="0" applyNumberFormat="0" applyBorder="0" applyAlignment="0" applyProtection="0"/>
    <xf numFmtId="0" fontId="17" fillId="22" borderId="0" applyNumberFormat="0" applyBorder="0" applyAlignment="0" applyProtection="0"/>
    <xf numFmtId="43" fontId="1" fillId="0" borderId="0" applyFont="0" applyFill="0" applyBorder="0" applyAlignment="0" applyProtection="0"/>
    <xf numFmtId="0" fontId="17" fillId="23" borderId="0" applyNumberFormat="0" applyBorder="0" applyAlignment="0" applyProtection="0"/>
    <xf numFmtId="0" fontId="28" fillId="0" borderId="0" applyNumberFormat="0" applyFill="0" applyBorder="0" applyAlignment="0" applyProtection="0"/>
    <xf numFmtId="0" fontId="29" fillId="0" borderId="0" applyNumberFormat="0" applyFill="0" applyBorder="0" applyAlignment="0" applyProtection="0"/>
    <xf numFmtId="0" fontId="30" fillId="5" borderId="5" applyNumberFormat="0" applyAlignment="0" applyProtection="0"/>
    <xf numFmtId="0" fontId="28" fillId="0" borderId="0" applyNumberFormat="0" applyFill="0" applyBorder="0" applyAlignment="0" applyProtection="0"/>
    <xf numFmtId="0" fontId="6" fillId="25" borderId="7" applyNumberFormat="0" applyAlignment="0" applyProtection="0"/>
  </cellStyleXfs>
  <cellXfs count="314"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44" fontId="0" fillId="6" borderId="2" xfId="6" applyNumberFormat="1" applyFont="1"/>
    <xf numFmtId="0" fontId="4" fillId="9" borderId="1" xfId="4" applyFill="1"/>
    <xf numFmtId="44" fontId="4" fillId="9" borderId="1" xfId="4" applyNumberFormat="1" applyFill="1"/>
    <xf numFmtId="0" fontId="4" fillId="8" borderId="1" xfId="4" applyFill="1"/>
    <xf numFmtId="44" fontId="4" fillId="8" borderId="1" xfId="4" applyNumberFormat="1" applyFill="1"/>
    <xf numFmtId="0" fontId="0" fillId="10" borderId="2" xfId="6" applyFont="1" applyFill="1"/>
    <xf numFmtId="44" fontId="0" fillId="10" borderId="2" xfId="6" applyNumberFormat="1" applyFont="1" applyFill="1"/>
    <xf numFmtId="44" fontId="0" fillId="7" borderId="0" xfId="0" applyNumberFormat="1" applyFill="1"/>
    <xf numFmtId="0" fontId="6" fillId="12" borderId="1" xfId="4" applyFont="1" applyFill="1"/>
    <xf numFmtId="0" fontId="8" fillId="13" borderId="1" xfId="4" applyFont="1" applyFill="1"/>
    <xf numFmtId="0" fontId="9" fillId="4" borderId="1" xfId="4" applyFont="1"/>
    <xf numFmtId="0" fontId="9" fillId="11" borderId="1" xfId="4" applyFont="1" applyFill="1"/>
    <xf numFmtId="0" fontId="10" fillId="6" borderId="2" xfId="6" applyFont="1"/>
    <xf numFmtId="44" fontId="10" fillId="4" borderId="1" xfId="1" applyFont="1" applyFill="1" applyBorder="1"/>
    <xf numFmtId="44" fontId="9" fillId="4" borderId="1" xfId="1" applyFont="1" applyFill="1" applyBorder="1"/>
    <xf numFmtId="44" fontId="8" fillId="13" borderId="1" xfId="1" applyFont="1" applyFill="1" applyBorder="1"/>
    <xf numFmtId="44" fontId="9" fillId="11" borderId="1" xfId="1" applyFont="1" applyFill="1" applyBorder="1"/>
    <xf numFmtId="44" fontId="9" fillId="12" borderId="1" xfId="1" applyFont="1" applyFill="1" applyBorder="1"/>
    <xf numFmtId="44" fontId="10" fillId="13" borderId="1" xfId="1" applyFont="1" applyFill="1" applyBorder="1"/>
    <xf numFmtId="44" fontId="10" fillId="11" borderId="1" xfId="1" applyFont="1" applyFill="1" applyBorder="1"/>
    <xf numFmtId="44" fontId="10" fillId="12" borderId="1" xfId="1" applyFont="1" applyFill="1" applyBorder="1"/>
    <xf numFmtId="44" fontId="3" fillId="3" borderId="0" xfId="3" applyNumberFormat="1"/>
    <xf numFmtId="44" fontId="11" fillId="7" borderId="2" xfId="6" applyNumberFormat="1" applyFont="1" applyFill="1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0" fontId="18" fillId="16" borderId="1" xfId="4" applyFont="1" applyFill="1"/>
    <xf numFmtId="0" fontId="19" fillId="0" borderId="3" xfId="0" applyFont="1" applyFill="1" applyBorder="1" applyAlignment="1" applyProtection="1">
      <alignment horizontal="center"/>
    </xf>
    <xf numFmtId="0" fontId="18" fillId="8" borderId="1" xfId="4" applyFont="1" applyFill="1"/>
    <xf numFmtId="44" fontId="18" fillId="17" borderId="1" xfId="4" applyNumberFormat="1" applyFont="1" applyFill="1"/>
    <xf numFmtId="164" fontId="0" fillId="0" borderId="0" xfId="0" applyNumberFormat="1"/>
    <xf numFmtId="0" fontId="20" fillId="0" borderId="0" xfId="0" applyFont="1" applyFill="1" applyBorder="1" applyAlignment="1" applyProtection="1"/>
    <xf numFmtId="44" fontId="18" fillId="17" borderId="1" xfId="1" applyFont="1" applyFill="1" applyBorder="1" applyAlignment="1">
      <alignment horizontal="right"/>
    </xf>
    <xf numFmtId="0" fontId="18" fillId="8" borderId="4" xfId="4" applyFont="1" applyFill="1" applyBorder="1"/>
    <xf numFmtId="44" fontId="11" fillId="7" borderId="0" xfId="0" applyNumberFormat="1" applyFont="1" applyFill="1"/>
    <xf numFmtId="0" fontId="21" fillId="14" borderId="0" xfId="7" applyFont="1"/>
    <xf numFmtId="44" fontId="21" fillId="15" borderId="0" xfId="8" applyNumberFormat="1" applyFont="1"/>
    <xf numFmtId="0" fontId="7" fillId="6" borderId="0" xfId="6" applyFont="1" applyBorder="1"/>
    <xf numFmtId="44" fontId="0" fillId="0" borderId="0" xfId="0" applyNumberFormat="1"/>
    <xf numFmtId="0" fontId="0" fillId="20" borderId="2" xfId="6" applyFont="1" applyFill="1"/>
    <xf numFmtId="44" fontId="0" fillId="0" borderId="0" xfId="1" applyFont="1"/>
    <xf numFmtId="0" fontId="0" fillId="0" borderId="0" xfId="0" applyFill="1" applyBorder="1"/>
    <xf numFmtId="0" fontId="7" fillId="20" borderId="0" xfId="0" applyFont="1" applyFill="1"/>
    <xf numFmtId="0" fontId="0" fillId="20" borderId="0" xfId="0" applyFill="1"/>
    <xf numFmtId="16" fontId="0" fillId="20" borderId="2" xfId="6" applyNumberFormat="1" applyFont="1" applyFill="1"/>
    <xf numFmtId="44" fontId="7" fillId="20" borderId="2" xfId="1" applyFont="1" applyFill="1" applyBorder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0" fontId="18" fillId="8" borderId="1" xfId="4" applyFont="1" applyFill="1"/>
    <xf numFmtId="44" fontId="0" fillId="0" borderId="0" xfId="0" applyNumberFormat="1"/>
    <xf numFmtId="44" fontId="11" fillId="7" borderId="2" xfId="6" applyNumberFormat="1" applyFont="1" applyFill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0" fillId="7" borderId="0" xfId="0" applyFill="1"/>
    <xf numFmtId="0" fontId="24" fillId="7" borderId="0" xfId="0" applyFont="1" applyFill="1"/>
    <xf numFmtId="0" fontId="0" fillId="11" borderId="0" xfId="0" applyFill="1"/>
    <xf numFmtId="0" fontId="0" fillId="21" borderId="0" xfId="0" applyFill="1"/>
    <xf numFmtId="0" fontId="24" fillId="11" borderId="0" xfId="0" applyFont="1" applyFill="1"/>
    <xf numFmtId="0" fontId="11" fillId="18" borderId="1" xfId="4" applyFont="1" applyFill="1"/>
    <xf numFmtId="0" fontId="18" fillId="18" borderId="1" xfId="4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16" fontId="0" fillId="0" borderId="0" xfId="0" applyNumberFormat="1"/>
    <xf numFmtId="0" fontId="7" fillId="7" borderId="0" xfId="0" applyFont="1" applyFill="1"/>
    <xf numFmtId="44" fontId="0" fillId="7" borderId="0" xfId="0" applyNumberForma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0" fontId="21" fillId="14" borderId="0" xfId="7" applyFont="1"/>
    <xf numFmtId="44" fontId="21" fillId="15" borderId="0" xfId="8" applyNumberFormat="1" applyFont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44" fontId="22" fillId="18" borderId="1" xfId="1" applyFont="1" applyFill="1" applyBorder="1"/>
    <xf numFmtId="16" fontId="0" fillId="6" borderId="2" xfId="6" applyNumberFormat="1" applyFont="1"/>
    <xf numFmtId="0" fontId="0" fillId="19" borderId="2" xfId="6" applyFont="1" applyFill="1"/>
    <xf numFmtId="0" fontId="7" fillId="19" borderId="2" xfId="6" applyFont="1" applyFill="1"/>
    <xf numFmtId="44" fontId="7" fillId="13" borderId="2" xfId="1" applyFont="1" applyFill="1" applyBorder="1"/>
    <xf numFmtId="44" fontId="10" fillId="7" borderId="0" xfId="0" applyNumberFormat="1" applyFont="1" applyFill="1"/>
    <xf numFmtId="44" fontId="23" fillId="20" borderId="0" xfId="1" applyFont="1" applyFill="1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0" fontId="0" fillId="0" borderId="0" xfId="0"/>
    <xf numFmtId="0" fontId="0" fillId="0" borderId="0" xfId="0"/>
    <xf numFmtId="0" fontId="17" fillId="22" borderId="0" xfId="9"/>
    <xf numFmtId="0" fontId="0" fillId="0" borderId="0" xfId="0"/>
    <xf numFmtId="0" fontId="12" fillId="2" borderId="0" xfId="2" applyFont="1"/>
    <xf numFmtId="0" fontId="7" fillId="6" borderId="2" xfId="6" applyFont="1"/>
    <xf numFmtId="44" fontId="13" fillId="4" borderId="1" xfId="4" applyNumberFormat="1" applyFont="1"/>
    <xf numFmtId="44" fontId="14" fillId="5" borderId="1" xfId="5" applyNumberFormat="1" applyFont="1"/>
    <xf numFmtId="43" fontId="4" fillId="18" borderId="1" xfId="10" applyFont="1" applyFill="1" applyBorder="1"/>
    <xf numFmtId="43" fontId="4" fillId="8" borderId="1" xfId="10" applyFont="1" applyFill="1" applyBorder="1"/>
    <xf numFmtId="43" fontId="0" fillId="18" borderId="2" xfId="10" applyFont="1" applyFill="1" applyBorder="1"/>
    <xf numFmtId="43" fontId="9" fillId="18" borderId="1" xfId="10" applyFont="1" applyFill="1" applyBorder="1"/>
    <xf numFmtId="43" fontId="0" fillId="10" borderId="2" xfId="10" applyFont="1" applyFill="1" applyBorder="1"/>
    <xf numFmtId="43" fontId="4" fillId="9" borderId="1" xfId="10" applyFont="1" applyFill="1" applyBorder="1"/>
    <xf numFmtId="43" fontId="0" fillId="6" borderId="2" xfId="10" applyFont="1" applyFill="1" applyBorder="1"/>
    <xf numFmtId="43" fontId="9" fillId="4" borderId="1" xfId="10" applyFont="1" applyFill="1" applyBorder="1"/>
    <xf numFmtId="43" fontId="4" fillId="4" borderId="1" xfId="10" applyFont="1" applyFill="1" applyBorder="1"/>
    <xf numFmtId="0" fontId="17" fillId="23" borderId="0" xfId="11"/>
    <xf numFmtId="0" fontId="19" fillId="7" borderId="0" xfId="0" applyFont="1" applyFill="1" applyBorder="1" applyAlignment="1" applyProtection="1"/>
    <xf numFmtId="0" fontId="20" fillId="7" borderId="0" xfId="0" applyFont="1" applyFill="1" applyBorder="1" applyAlignment="1" applyProtection="1"/>
    <xf numFmtId="0" fontId="19" fillId="0" borderId="0" xfId="0" applyFont="1" applyFill="1" applyBorder="1" applyAlignment="1" applyProtection="1">
      <alignment horizontal="center"/>
    </xf>
    <xf numFmtId="0" fontId="20" fillId="0" borderId="0" xfId="0" applyFont="1" applyFill="1" applyBorder="1" applyAlignment="1" applyProtection="1">
      <alignment horizontal="center"/>
    </xf>
    <xf numFmtId="0" fontId="12" fillId="7" borderId="0" xfId="2" applyFont="1" applyFill="1"/>
    <xf numFmtId="0" fontId="16" fillId="7" borderId="0" xfId="0" applyFont="1" applyFill="1" applyBorder="1" applyAlignment="1" applyProtection="1"/>
    <xf numFmtId="0" fontId="16" fillId="0" borderId="0" xfId="0" applyFont="1" applyFill="1" applyBorder="1" applyAlignment="1" applyProtection="1">
      <alignment horizontal="center"/>
    </xf>
    <xf numFmtId="0" fontId="16" fillId="20" borderId="0" xfId="0" applyFont="1" applyFill="1" applyBorder="1" applyAlignment="1" applyProtection="1"/>
    <xf numFmtId="0" fontId="9" fillId="4" borderId="1" xfId="4" applyFont="1" applyAlignment="1" applyProtection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4" fillId="4" borderId="1" xfId="4"/>
    <xf numFmtId="44" fontId="4" fillId="4" borderId="1" xfId="4" applyNumberFormat="1"/>
    <xf numFmtId="44" fontId="0" fillId="0" borderId="0" xfId="0" applyNumberFormat="1"/>
    <xf numFmtId="0" fontId="15" fillId="7" borderId="0" xfId="0" applyFont="1" applyFill="1" applyBorder="1" applyAlignment="1" applyProtection="1"/>
    <xf numFmtId="0" fontId="0" fillId="0" borderId="0" xfId="0"/>
    <xf numFmtId="0" fontId="7" fillId="7" borderId="0" xfId="0" applyFont="1" applyFill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0" fillId="0" borderId="0" xfId="0" applyNumberFormat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4" borderId="1" xfId="1" applyFont="1" applyFill="1" applyBorder="1"/>
    <xf numFmtId="0" fontId="7" fillId="0" borderId="0" xfId="0" applyFont="1"/>
    <xf numFmtId="0" fontId="0" fillId="7" borderId="0" xfId="0" applyFill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0" fillId="0" borderId="0" xfId="0" applyFont="1" applyFill="1"/>
    <xf numFmtId="44" fontId="0" fillId="0" borderId="0" xfId="1" applyFont="1" applyAlignment="1">
      <alignment horizontal="right"/>
    </xf>
    <xf numFmtId="0" fontId="4" fillId="4" borderId="1" xfId="4" applyAlignment="1" applyProtection="1"/>
    <xf numFmtId="0" fontId="9" fillId="7" borderId="1" xfId="4" applyFont="1" applyFill="1" applyAlignment="1" applyProtection="1"/>
    <xf numFmtId="0" fontId="4" fillId="4" borderId="1" xfId="4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4" fontId="16" fillId="0" borderId="0" xfId="0" applyNumberFormat="1" applyFont="1" applyFill="1" applyBorder="1" applyAlignment="1" applyProtection="1">
      <alignment horizontal="center"/>
    </xf>
    <xf numFmtId="4" fontId="16" fillId="0" borderId="0" xfId="0" applyNumberFormat="1" applyFont="1" applyFill="1" applyBorder="1" applyAlignment="1" applyProtection="1"/>
    <xf numFmtId="44" fontId="4" fillId="4" borderId="1" xfId="4" applyNumberFormat="1"/>
    <xf numFmtId="44" fontId="4" fillId="4" borderId="1" xfId="4" applyNumberFormat="1"/>
    <xf numFmtId="44" fontId="4" fillId="4" borderId="1" xfId="4" applyNumberFormat="1"/>
    <xf numFmtId="0" fontId="0" fillId="0" borderId="0" xfId="0"/>
    <xf numFmtId="44" fontId="4" fillId="4" borderId="1" xfId="4" applyNumberFormat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25" fillId="18" borderId="1" xfId="1" applyFont="1" applyFill="1" applyBorder="1"/>
    <xf numFmtId="44" fontId="25" fillId="18" borderId="2" xfId="1" applyFont="1" applyFill="1" applyBorder="1"/>
    <xf numFmtId="44" fontId="10" fillId="18" borderId="1" xfId="1" applyFont="1" applyFill="1" applyBorder="1"/>
    <xf numFmtId="0" fontId="0" fillId="0" borderId="0" xfId="0"/>
    <xf numFmtId="16" fontId="0" fillId="0" borderId="0" xfId="0" applyNumberFormat="1"/>
    <xf numFmtId="0" fontId="4" fillId="4" borderId="1" xfId="4"/>
    <xf numFmtId="44" fontId="4" fillId="4" borderId="1" xfId="4" applyNumberFormat="1"/>
    <xf numFmtId="0" fontId="0" fillId="6" borderId="2" xfId="6" applyFont="1"/>
    <xf numFmtId="0" fontId="4" fillId="9" borderId="1" xfId="4" applyFill="1"/>
    <xf numFmtId="0" fontId="4" fillId="8" borderId="1" xfId="4" applyFill="1"/>
    <xf numFmtId="0" fontId="0" fillId="10" borderId="2" xfId="6" applyFont="1" applyFill="1"/>
    <xf numFmtId="44" fontId="0" fillId="0" borderId="0" xfId="0" applyNumberFormat="1"/>
    <xf numFmtId="44" fontId="4" fillId="4" borderId="1" xfId="1" applyFont="1" applyFill="1" applyBorder="1"/>
    <xf numFmtId="0" fontId="7" fillId="0" borderId="0" xfId="0" applyFont="1"/>
    <xf numFmtId="0" fontId="26" fillId="0" borderId="3" xfId="0" applyFont="1" applyFill="1" applyBorder="1" applyAlignment="1" applyProtection="1">
      <alignment horizontal="center"/>
    </xf>
    <xf numFmtId="0" fontId="27" fillId="0" borderId="0" xfId="0" applyFont="1" applyFill="1" applyBorder="1" applyAlignment="1" applyProtection="1"/>
    <xf numFmtId="164" fontId="0" fillId="0" borderId="0" xfId="0" applyNumberForma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0" fontId="27" fillId="0" borderId="0" xfId="13" applyFont="1" applyFill="1" applyBorder="1" applyAlignment="1" applyProtection="1"/>
    <xf numFmtId="4" fontId="27" fillId="0" borderId="0" xfId="13" applyNumberFormat="1" applyFont="1" applyFill="1" applyBorder="1" applyAlignment="1" applyProtection="1">
      <alignment horizontal="center"/>
    </xf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9" fillId="4" borderId="1" xfId="1" applyFont="1" applyFill="1" applyBorder="1"/>
    <xf numFmtId="44" fontId="4" fillId="8" borderId="1" xfId="1" applyFont="1" applyFill="1" applyBorder="1"/>
    <xf numFmtId="44" fontId="0" fillId="10" borderId="2" xfId="1" applyFont="1" applyFill="1" applyBorder="1"/>
    <xf numFmtId="44" fontId="4" fillId="9" borderId="1" xfId="1" applyFont="1" applyFill="1" applyBorder="1"/>
    <xf numFmtId="44" fontId="0" fillId="6" borderId="2" xfId="1" applyFont="1" applyFill="1" applyBorder="1"/>
    <xf numFmtId="44" fontId="4" fillId="18" borderId="1" xfId="1" applyFont="1" applyFill="1" applyBorder="1"/>
    <xf numFmtId="44" fontId="0" fillId="18" borderId="2" xfId="1" applyFont="1" applyFill="1" applyBorder="1"/>
    <xf numFmtId="44" fontId="9" fillId="18" borderId="1" xfId="1" applyFont="1" applyFill="1" applyBorder="1"/>
    <xf numFmtId="16" fontId="0" fillId="0" borderId="0" xfId="0" applyNumberFormat="1"/>
    <xf numFmtId="0" fontId="4" fillId="4" borderId="1" xfId="4"/>
    <xf numFmtId="44" fontId="4" fillId="4" borderId="1" xfId="4" applyNumberFormat="1"/>
    <xf numFmtId="44" fontId="9" fillId="4" borderId="1" xfId="1" applyFont="1" applyFill="1" applyBorder="1"/>
    <xf numFmtId="0" fontId="27" fillId="0" borderId="0" xfId="13" applyFont="1" applyFill="1" applyBorder="1" applyAlignment="1" applyProtection="1"/>
    <xf numFmtId="164" fontId="27" fillId="0" borderId="0" xfId="13" applyNumberFormat="1" applyFont="1" applyFill="1" applyBorder="1" applyAlignment="1" applyProtection="1"/>
    <xf numFmtId="0" fontId="27" fillId="0" borderId="0" xfId="13" applyFont="1" applyFill="1" applyBorder="1" applyAlignment="1" applyProtection="1"/>
    <xf numFmtId="44" fontId="16" fillId="0" borderId="0" xfId="1" applyFont="1" applyFill="1" applyBorder="1" applyAlignment="1" applyProtection="1">
      <alignment horizontal="center"/>
    </xf>
    <xf numFmtId="16" fontId="28" fillId="20" borderId="0" xfId="12" applyNumberFormat="1" applyFill="1"/>
    <xf numFmtId="0" fontId="28" fillId="0" borderId="0" xfId="12"/>
    <xf numFmtId="4" fontId="27" fillId="0" borderId="0" xfId="0" applyNumberFormat="1" applyFont="1" applyFill="1" applyBorder="1" applyAlignment="1" applyProtection="1">
      <alignment horizontal="center"/>
    </xf>
    <xf numFmtId="44" fontId="27" fillId="0" borderId="0" xfId="1" applyFont="1" applyFill="1" applyBorder="1" applyAlignment="1" applyProtection="1">
      <alignment horizontal="center"/>
    </xf>
    <xf numFmtId="164" fontId="27" fillId="0" borderId="0" xfId="0" applyNumberFormat="1" applyFont="1" applyFill="1" applyBorder="1" applyAlignment="1" applyProtection="1"/>
    <xf numFmtId="0" fontId="5" fillId="5" borderId="1" xfId="5"/>
    <xf numFmtId="0" fontId="30" fillId="5" borderId="5" xfId="14"/>
    <xf numFmtId="44" fontId="13" fillId="7" borderId="1" xfId="1" applyFont="1" applyFill="1" applyBorder="1"/>
    <xf numFmtId="0" fontId="4" fillId="8" borderId="2" xfId="6" applyFont="1" applyFill="1"/>
    <xf numFmtId="0" fontId="30" fillId="8" borderId="5" xfId="14" applyFill="1"/>
    <xf numFmtId="0" fontId="30" fillId="8" borderId="6" xfId="14" applyFill="1" applyBorder="1"/>
    <xf numFmtId="0" fontId="12" fillId="2" borderId="1" xfId="2" applyFont="1" applyBorder="1"/>
    <xf numFmtId="44" fontId="12" fillId="2" borderId="0" xfId="2" applyNumberFormat="1" applyFont="1"/>
    <xf numFmtId="44" fontId="12" fillId="2" borderId="1" xfId="2" applyNumberFormat="1" applyFont="1" applyBorder="1"/>
    <xf numFmtId="0" fontId="0" fillId="8" borderId="0" xfId="0" applyFill="1"/>
    <xf numFmtId="0" fontId="27" fillId="0" borderId="0" xfId="0" applyFont="1" applyFill="1" applyBorder="1" applyAlignment="1" applyProtection="1">
      <alignment horizontal="left"/>
    </xf>
    <xf numFmtId="0" fontId="9" fillId="6" borderId="2" xfId="6" applyFont="1"/>
    <xf numFmtId="0" fontId="9" fillId="8" borderId="2" xfId="6" applyFont="1" applyFill="1"/>
    <xf numFmtId="0" fontId="16" fillId="0" borderId="0" xfId="0" applyFont="1" applyFill="1" applyBorder="1" applyAlignment="1" applyProtection="1">
      <alignment horizontal="left"/>
    </xf>
    <xf numFmtId="16" fontId="28" fillId="5" borderId="1" xfId="12" applyNumberFormat="1" applyFill="1" applyBorder="1"/>
    <xf numFmtId="44" fontId="28" fillId="5" borderId="1" xfId="12" applyNumberFormat="1" applyFill="1" applyBorder="1"/>
    <xf numFmtId="4" fontId="27" fillId="0" borderId="0" xfId="0" applyNumberFormat="1" applyFont="1" applyFill="1" applyBorder="1" applyAlignment="1" applyProtection="1"/>
    <xf numFmtId="0" fontId="0" fillId="0" borderId="0" xfId="0"/>
    <xf numFmtId="0" fontId="4" fillId="4" borderId="1" xfId="4"/>
    <xf numFmtId="44" fontId="4" fillId="4" borderId="1" xfId="4" applyNumberFormat="1"/>
    <xf numFmtId="0" fontId="12" fillId="2" borderId="0" xfId="2" applyFont="1"/>
    <xf numFmtId="0" fontId="15" fillId="0" borderId="3" xfId="0" applyFont="1" applyFill="1" applyBorder="1" applyAlignment="1" applyProtection="1">
      <alignment horizontal="center"/>
    </xf>
    <xf numFmtId="0" fontId="16" fillId="0" borderId="0" xfId="0" applyFont="1" applyFill="1" applyBorder="1" applyAlignment="1" applyProtection="1"/>
    <xf numFmtId="164" fontId="16" fillId="0" borderId="0" xfId="0" applyNumberFormat="1" applyFont="1" applyFill="1" applyBorder="1" applyAlignment="1" applyProtection="1"/>
    <xf numFmtId="164" fontId="0" fillId="0" borderId="0" xfId="0" applyNumberFormat="1"/>
    <xf numFmtId="44" fontId="0" fillId="0" borderId="0" xfId="1" applyFont="1"/>
    <xf numFmtId="0" fontId="0" fillId="0" borderId="0" xfId="0" applyFill="1" applyBorder="1"/>
    <xf numFmtId="44" fontId="4" fillId="4" borderId="1" xfId="1" applyFont="1" applyFill="1" applyBorder="1"/>
    <xf numFmtId="0" fontId="15" fillId="0" borderId="0" xfId="0" applyFont="1" applyFill="1" applyBorder="1" applyAlignment="1" applyProtection="1">
      <alignment horizontal="center"/>
    </xf>
    <xf numFmtId="0" fontId="9" fillId="4" borderId="1" xfId="4" applyFont="1" applyAlignment="1" applyProtection="1">
      <alignment horizontal="center"/>
    </xf>
    <xf numFmtId="0" fontId="7" fillId="0" borderId="0" xfId="0" applyFont="1"/>
    <xf numFmtId="0" fontId="4" fillId="4" borderId="1" xfId="4" applyAlignment="1" applyProtection="1"/>
    <xf numFmtId="0" fontId="9" fillId="7" borderId="1" xfId="4" applyFont="1" applyFill="1" applyAlignment="1" applyProtection="1"/>
    <xf numFmtId="0" fontId="5" fillId="5" borderId="1" xfId="5"/>
    <xf numFmtId="44" fontId="13" fillId="7" borderId="1" xfId="1" applyFont="1" applyFill="1" applyBorder="1"/>
    <xf numFmtId="0" fontId="12" fillId="2" borderId="1" xfId="2" applyFont="1" applyBorder="1"/>
    <xf numFmtId="0" fontId="16" fillId="0" borderId="0" xfId="0" applyFont="1" applyFill="1" applyBorder="1" applyAlignment="1" applyProtection="1">
      <alignment horizontal="left"/>
    </xf>
    <xf numFmtId="0" fontId="9" fillId="6" borderId="2" xfId="6" applyFont="1"/>
    <xf numFmtId="0" fontId="5" fillId="5" borderId="1" xfId="5" applyAlignment="1" applyProtection="1">
      <alignment horizontal="center"/>
    </xf>
    <xf numFmtId="4" fontId="5" fillId="5" borderId="1" xfId="5" applyNumberFormat="1" applyAlignment="1" applyProtection="1">
      <alignment horizontal="center"/>
    </xf>
    <xf numFmtId="0" fontId="5" fillId="5" borderId="1" xfId="5" applyAlignment="1" applyProtection="1"/>
    <xf numFmtId="44" fontId="7" fillId="7" borderId="1" xfId="1" applyFont="1" applyFill="1" applyBorder="1" applyAlignment="1" applyProtection="1">
      <alignment horizontal="center"/>
    </xf>
    <xf numFmtId="44" fontId="7" fillId="7" borderId="1" xfId="1" applyFont="1" applyFill="1" applyBorder="1"/>
    <xf numFmtId="44" fontId="7" fillId="7" borderId="1" xfId="1" applyFont="1" applyFill="1" applyBorder="1" applyAlignment="1" applyProtection="1"/>
    <xf numFmtId="44" fontId="7" fillId="24" borderId="1" xfId="1" applyFont="1" applyFill="1" applyBorder="1" applyAlignment="1" applyProtection="1"/>
    <xf numFmtId="0" fontId="7" fillId="24" borderId="1" xfId="5" applyFont="1" applyFill="1"/>
    <xf numFmtId="4" fontId="7" fillId="24" borderId="1" xfId="5" applyNumberFormat="1" applyFont="1" applyFill="1" applyAlignment="1" applyProtection="1">
      <alignment horizontal="center"/>
    </xf>
    <xf numFmtId="0" fontId="27" fillId="20" borderId="0" xfId="0" applyFont="1" applyFill="1" applyBorder="1" applyAlignment="1" applyProtection="1"/>
    <xf numFmtId="0" fontId="31" fillId="0" borderId="0" xfId="0" applyFont="1"/>
    <xf numFmtId="0" fontId="24" fillId="0" borderId="0" xfId="0" applyFont="1"/>
    <xf numFmtId="0" fontId="32" fillId="0" borderId="0" xfId="0" applyFont="1"/>
    <xf numFmtId="44" fontId="27" fillId="0" borderId="0" xfId="1" applyFont="1" applyFill="1" applyBorder="1" applyAlignment="1" applyProtection="1"/>
    <xf numFmtId="0" fontId="2" fillId="2" borderId="2" xfId="2" applyBorder="1"/>
    <xf numFmtId="0" fontId="6" fillId="25" borderId="7" xfId="16"/>
    <xf numFmtId="0" fontId="0" fillId="0" borderId="0" xfId="0"/>
    <xf numFmtId="0" fontId="0" fillId="0" borderId="0" xfId="0"/>
    <xf numFmtId="0" fontId="0" fillId="0" borderId="0" xfId="0"/>
  </cellXfs>
  <cellStyles count="17">
    <cellStyle name="Accent1" xfId="7" builtinId="29"/>
    <cellStyle name="Accent2" xfId="8" builtinId="33"/>
    <cellStyle name="Accent4" xfId="11" builtinId="41"/>
    <cellStyle name="Accent5" xfId="9" builtinId="45"/>
    <cellStyle name="Bad" xfId="3" builtinId="27"/>
    <cellStyle name="Calculation" xfId="5" builtinId="22"/>
    <cellStyle name="Check Cell" xfId="16" builtinId="23"/>
    <cellStyle name="Comma" xfId="10" builtinId="3"/>
    <cellStyle name="Currency" xfId="1" builtinId="4"/>
    <cellStyle name="Good" xfId="2" builtinId="26"/>
    <cellStyle name="Input" xfId="4" builtinId="20"/>
    <cellStyle name="Normal" xfId="0" builtinId="0"/>
    <cellStyle name="Normal 2" xfId="12"/>
    <cellStyle name="Normal 3" xfId="13"/>
    <cellStyle name="Normal 3 2" xfId="15"/>
    <cellStyle name="Note" xfId="6" builtinId="10"/>
    <cellStyle name="Output" xfId="14" builtinId="21"/>
  </cellStyles>
  <dxfs count="4"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  <dxf>
      <fill>
        <patternFill>
          <bgColor rgb="FFFFFF00"/>
        </patternFill>
      </fill>
    </dxf>
    <dxf>
      <font>
        <b/>
        <i val="0"/>
      </font>
      <fill>
        <patternFill patternType="solid">
          <bgColor rgb="FFFF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K492"/>
  <sheetViews>
    <sheetView zoomScale="80" zoomScaleNormal="80" workbookViewId="0">
      <selection activeCell="H18" sqref="H18"/>
    </sheetView>
  </sheetViews>
  <sheetFormatPr defaultRowHeight="15"/>
  <cols>
    <col min="1" max="1" width="9.140625" style="28"/>
    <col min="2" max="2" width="11.28515625" style="28" bestFit="1" customWidth="1"/>
    <col min="3" max="3" width="22.85546875" style="28" bestFit="1" customWidth="1"/>
    <col min="4" max="5" width="9.140625" style="28"/>
    <col min="6" max="6" width="13.5703125" style="28" bestFit="1" customWidth="1"/>
    <col min="7" max="7" width="12.28515625" style="28" bestFit="1" customWidth="1"/>
    <col min="8" max="8" width="22.5703125" style="28" bestFit="1" customWidth="1"/>
    <col min="9" max="9" width="23.140625" style="28" bestFit="1" customWidth="1"/>
    <col min="10" max="10" width="19.140625" style="28" bestFit="1" customWidth="1"/>
    <col min="11" max="11" width="29.28515625" style="28" bestFit="1" customWidth="1"/>
    <col min="12" max="12" width="12.42578125" style="28" bestFit="1" customWidth="1"/>
    <col min="13" max="13" width="17.85546875" style="28" bestFit="1" customWidth="1"/>
    <col min="14" max="14" width="18.7109375" style="28" bestFit="1" customWidth="1"/>
    <col min="15" max="15" width="19.85546875" style="28" bestFit="1" customWidth="1"/>
    <col min="16" max="16" width="29.28515625" style="28" bestFit="1" customWidth="1"/>
    <col min="17" max="17" width="22.5703125" style="28" bestFit="1" customWidth="1"/>
    <col min="18" max="18" width="18" style="28" bestFit="1" customWidth="1"/>
    <col min="19" max="19" width="9.140625" style="28"/>
    <col min="20" max="20" width="27.85546875" style="28" bestFit="1" customWidth="1"/>
    <col min="21" max="21" width="17.42578125" style="28" bestFit="1" customWidth="1"/>
    <col min="22" max="23" width="18" style="28" bestFit="1" customWidth="1"/>
    <col min="24" max="26" width="9.140625" style="28"/>
    <col min="27" max="27" width="10.28515625" style="28" bestFit="1" customWidth="1"/>
    <col min="28" max="31" width="9.140625" style="28"/>
    <col min="32" max="33" width="9.85546875" style="28" bestFit="1" customWidth="1"/>
    <col min="34" max="34" width="9.140625" style="28"/>
    <col min="35" max="35" width="9.85546875" style="28" bestFit="1" customWidth="1"/>
    <col min="36" max="36" width="38.42578125" style="28" bestFit="1" customWidth="1"/>
    <col min="37" max="37" width="9.85546875" style="28" bestFit="1" customWidth="1"/>
    <col min="38" max="16384" width="9.140625" style="28"/>
  </cols>
  <sheetData>
    <row r="1" spans="1:37" ht="16.5" thickBot="1">
      <c r="Q1" s="36" t="s">
        <v>38</v>
      </c>
      <c r="R1" s="28" t="s">
        <v>39</v>
      </c>
      <c r="T1" s="29" t="s">
        <v>16</v>
      </c>
      <c r="V1" s="29" t="s">
        <v>17</v>
      </c>
      <c r="X1" s="33"/>
      <c r="Y1" s="33"/>
      <c r="AE1" s="28" t="s">
        <v>25</v>
      </c>
      <c r="AF1" s="28" t="s">
        <v>15</v>
      </c>
      <c r="AJ1" s="37" t="s">
        <v>40</v>
      </c>
      <c r="AK1" s="37" t="s">
        <v>41</v>
      </c>
    </row>
    <row r="2" spans="1:37" ht="18.75">
      <c r="B2" s="8" t="s">
        <v>0</v>
      </c>
      <c r="C2" s="10" t="s">
        <v>1</v>
      </c>
      <c r="D2" s="6" t="s">
        <v>2</v>
      </c>
      <c r="E2" s="4" t="s">
        <v>3</v>
      </c>
      <c r="F2" s="2" t="s">
        <v>42</v>
      </c>
      <c r="G2" s="28" t="s">
        <v>5</v>
      </c>
      <c r="H2" s="28" t="s">
        <v>6</v>
      </c>
      <c r="I2" s="28" t="s">
        <v>2</v>
      </c>
      <c r="J2" s="28" t="s">
        <v>3</v>
      </c>
      <c r="K2" s="28" t="s">
        <v>7</v>
      </c>
      <c r="M2" s="28" t="s">
        <v>8</v>
      </c>
      <c r="N2" s="17" t="s">
        <v>9</v>
      </c>
      <c r="O2" s="17" t="s">
        <v>10</v>
      </c>
      <c r="Q2" s="38" t="s">
        <v>43</v>
      </c>
      <c r="R2" s="39">
        <v>94.08</v>
      </c>
      <c r="T2" s="30" t="s">
        <v>18</v>
      </c>
      <c r="U2" s="31">
        <f>SUM(F5+F12+F19)</f>
        <v>133</v>
      </c>
      <c r="V2" s="32">
        <f>SUM(U2/3)</f>
        <v>44.333333333333336</v>
      </c>
      <c r="W2" s="28">
        <v>1</v>
      </c>
      <c r="X2" s="34" t="s">
        <v>36</v>
      </c>
      <c r="Y2" s="35">
        <v>7</v>
      </c>
      <c r="AA2" s="28" t="s">
        <v>44</v>
      </c>
      <c r="AB2" s="28">
        <v>492</v>
      </c>
      <c r="AE2" s="28">
        <v>11</v>
      </c>
      <c r="AF2" s="40">
        <f>SUM(Y2)</f>
        <v>7</v>
      </c>
      <c r="AJ2" s="41" t="s">
        <v>45</v>
      </c>
      <c r="AK2" s="41">
        <v>1</v>
      </c>
    </row>
    <row r="3" spans="1:37" ht="18.75">
      <c r="A3" s="1">
        <v>43960</v>
      </c>
      <c r="B3" s="9">
        <v>117</v>
      </c>
      <c r="C3" s="11">
        <v>50</v>
      </c>
      <c r="D3" s="7">
        <v>0</v>
      </c>
      <c r="E3" s="5">
        <v>0</v>
      </c>
      <c r="F3" s="3">
        <f>SUM(B3:E3)</f>
        <v>167</v>
      </c>
      <c r="G3" s="12">
        <f>SUM(B3:B25)</f>
        <v>1203</v>
      </c>
      <c r="H3" s="12">
        <f>SUM(C3:C25)</f>
        <v>515</v>
      </c>
      <c r="I3" s="12">
        <f>SUM(D3:D25)</f>
        <v>92</v>
      </c>
      <c r="J3" s="12">
        <f>SUM(E3:E25)</f>
        <v>91</v>
      </c>
      <c r="K3" s="12">
        <f>SUM(F3:F25)</f>
        <v>1901</v>
      </c>
      <c r="M3" s="15" t="s">
        <v>11</v>
      </c>
      <c r="N3" s="18">
        <v>135</v>
      </c>
      <c r="O3" s="19">
        <v>75</v>
      </c>
      <c r="Q3" s="38" t="s">
        <v>46</v>
      </c>
      <c r="R3" s="39">
        <v>63</v>
      </c>
      <c r="T3" s="30" t="s">
        <v>19</v>
      </c>
      <c r="U3" s="31">
        <f>SUM(F6+F13+F20)</f>
        <v>505.5</v>
      </c>
      <c r="V3" s="32">
        <f>SUM(U3/3)</f>
        <v>168.5</v>
      </c>
      <c r="W3" s="28">
        <v>2</v>
      </c>
      <c r="X3" s="34" t="s">
        <v>37</v>
      </c>
      <c r="Y3" s="35">
        <v>8</v>
      </c>
      <c r="AA3" s="28" t="s">
        <v>47</v>
      </c>
      <c r="AB3" s="40">
        <f>SUM(AG15/AB2)</f>
        <v>15.030589430894308</v>
      </c>
      <c r="AE3" s="28">
        <v>12</v>
      </c>
      <c r="AF3" s="40">
        <f>SUM(Y3:Y9)</f>
        <v>75.5</v>
      </c>
      <c r="AJ3" s="41" t="s">
        <v>48</v>
      </c>
      <c r="AK3" s="41">
        <v>1</v>
      </c>
    </row>
    <row r="4" spans="1:37" ht="18.75">
      <c r="A4" s="1">
        <v>43961</v>
      </c>
      <c r="B4" s="9">
        <v>135</v>
      </c>
      <c r="C4" s="11">
        <v>0</v>
      </c>
      <c r="D4" s="7">
        <v>0</v>
      </c>
      <c r="E4" s="5">
        <v>0</v>
      </c>
      <c r="F4" s="3">
        <f>SUM(B4:C4)</f>
        <v>135</v>
      </c>
      <c r="M4" s="14" t="s">
        <v>12</v>
      </c>
      <c r="N4" s="23">
        <v>70</v>
      </c>
      <c r="O4" s="20">
        <v>15</v>
      </c>
      <c r="Q4" s="38" t="s">
        <v>49</v>
      </c>
      <c r="R4" s="39">
        <v>192</v>
      </c>
      <c r="T4" s="30" t="s">
        <v>20</v>
      </c>
      <c r="U4" s="31">
        <f>SUM(F7+F14+F21)</f>
        <v>58</v>
      </c>
      <c r="V4" s="32">
        <f>SUM(U4/3)</f>
        <v>19.333333333333332</v>
      </c>
      <c r="W4" s="28">
        <v>3</v>
      </c>
      <c r="X4" s="34" t="s">
        <v>37</v>
      </c>
      <c r="Y4" s="35">
        <v>26</v>
      </c>
      <c r="AE4" s="28">
        <v>13</v>
      </c>
      <c r="AF4" s="40">
        <f>SUM(Y10:Y35)</f>
        <v>184.3</v>
      </c>
      <c r="AJ4" s="41" t="s">
        <v>50</v>
      </c>
      <c r="AK4" s="41">
        <v>1</v>
      </c>
    </row>
    <row r="5" spans="1:37" ht="18.75">
      <c r="A5" s="1">
        <v>43962</v>
      </c>
      <c r="B5" s="9">
        <v>20</v>
      </c>
      <c r="C5" s="11">
        <v>0</v>
      </c>
      <c r="D5" s="7">
        <v>0</v>
      </c>
      <c r="E5" s="5">
        <v>0</v>
      </c>
      <c r="F5" s="3">
        <f>SUM(B5:C5)</f>
        <v>20</v>
      </c>
      <c r="M5" s="16" t="s">
        <v>13</v>
      </c>
      <c r="N5" s="24">
        <v>85</v>
      </c>
      <c r="O5" s="21">
        <v>80</v>
      </c>
      <c r="Q5" s="38" t="s">
        <v>51</v>
      </c>
      <c r="R5" s="39">
        <v>60</v>
      </c>
      <c r="T5" s="30" t="s">
        <v>21</v>
      </c>
      <c r="U5" s="31">
        <f>SUM(F8+F15+F22)</f>
        <v>302.5</v>
      </c>
      <c r="V5" s="32">
        <f>SUM(U5/3)</f>
        <v>100.83333333333333</v>
      </c>
      <c r="W5" s="28">
        <v>4</v>
      </c>
      <c r="X5" s="34" t="s">
        <v>37</v>
      </c>
      <c r="Y5" s="35">
        <v>21</v>
      </c>
      <c r="AE5" s="28">
        <v>14</v>
      </c>
      <c r="AF5" s="40">
        <f>SUM(Y36:Y66)</f>
        <v>241.52</v>
      </c>
      <c r="AJ5" s="41" t="s">
        <v>52</v>
      </c>
      <c r="AK5" s="41">
        <v>3</v>
      </c>
    </row>
    <row r="6" spans="1:37" ht="18.75">
      <c r="A6" s="1">
        <v>43963</v>
      </c>
      <c r="B6" s="9">
        <v>172</v>
      </c>
      <c r="C6" s="11">
        <v>50</v>
      </c>
      <c r="D6" s="7">
        <v>0</v>
      </c>
      <c r="E6" s="5">
        <v>0</v>
      </c>
      <c r="F6" s="3">
        <f>SUM(B6:C6)</f>
        <v>222</v>
      </c>
      <c r="H6" s="28" t="s">
        <v>103</v>
      </c>
      <c r="I6" s="28" t="s">
        <v>104</v>
      </c>
      <c r="M6" s="13" t="s">
        <v>14</v>
      </c>
      <c r="N6" s="25">
        <v>100</v>
      </c>
      <c r="O6" s="22">
        <v>65</v>
      </c>
      <c r="Q6" s="38" t="s">
        <v>53</v>
      </c>
      <c r="R6" s="39">
        <v>80</v>
      </c>
      <c r="T6" s="30" t="s">
        <v>22</v>
      </c>
      <c r="U6" s="31">
        <f>SUM(F9+F16+F23)</f>
        <v>311</v>
      </c>
      <c r="V6" s="32">
        <f>SUM(U6/3)</f>
        <v>103.66666666666667</v>
      </c>
      <c r="W6" s="28">
        <v>5</v>
      </c>
      <c r="X6" s="34" t="s">
        <v>37</v>
      </c>
      <c r="Y6" s="35">
        <v>3</v>
      </c>
      <c r="AE6" s="28">
        <v>15</v>
      </c>
      <c r="AF6" s="40">
        <f>SUM(Y67:Y94)</f>
        <v>387.5</v>
      </c>
      <c r="AJ6" s="41" t="s">
        <v>54</v>
      </c>
      <c r="AK6" s="41">
        <v>52</v>
      </c>
    </row>
    <row r="7" spans="1:37" ht="18.75">
      <c r="A7" s="1">
        <v>43964</v>
      </c>
      <c r="B7" s="9">
        <v>0</v>
      </c>
      <c r="C7" s="11">
        <v>0</v>
      </c>
      <c r="D7" s="7">
        <v>0</v>
      </c>
      <c r="E7" s="5">
        <v>0</v>
      </c>
      <c r="F7" s="3">
        <f>SUM(B7:C7)</f>
        <v>0</v>
      </c>
      <c r="H7" s="48" t="s">
        <v>5</v>
      </c>
      <c r="I7" s="12">
        <f>SUM(B3:B25)</f>
        <v>1203</v>
      </c>
      <c r="M7" s="28" t="s">
        <v>55</v>
      </c>
      <c r="N7" s="26">
        <f>SUM(N3:N6)</f>
        <v>390</v>
      </c>
      <c r="O7" s="26">
        <f>SUM(O3:O6)</f>
        <v>235</v>
      </c>
      <c r="Q7" s="38" t="s">
        <v>56</v>
      </c>
      <c r="R7" s="42">
        <v>300</v>
      </c>
      <c r="T7" s="30" t="s">
        <v>23</v>
      </c>
      <c r="U7" s="31">
        <f>SUM(F3+F10+F17+F24)</f>
        <v>436</v>
      </c>
      <c r="V7" s="32">
        <f>SUM(U7/4)</f>
        <v>109</v>
      </c>
      <c r="W7" s="28">
        <v>6</v>
      </c>
      <c r="X7" s="34" t="s">
        <v>37</v>
      </c>
      <c r="Y7" s="35">
        <v>14.5</v>
      </c>
      <c r="AE7" s="28">
        <v>16</v>
      </c>
      <c r="AF7" s="40">
        <f>SUM(Y95:Y126)</f>
        <v>454.5</v>
      </c>
      <c r="AJ7" s="41" t="s">
        <v>57</v>
      </c>
      <c r="AK7" s="41">
        <v>1</v>
      </c>
    </row>
    <row r="8" spans="1:37" ht="18.75">
      <c r="A8" s="1">
        <v>43965</v>
      </c>
      <c r="B8" s="9">
        <v>45</v>
      </c>
      <c r="C8" s="11">
        <v>20</v>
      </c>
      <c r="D8" s="7">
        <v>0</v>
      </c>
      <c r="E8" s="5">
        <v>0</v>
      </c>
      <c r="F8" s="3">
        <f>SUM(B8:C8)</f>
        <v>65</v>
      </c>
      <c r="H8" s="28" t="s">
        <v>6</v>
      </c>
      <c r="I8" s="12">
        <f>SUM(C3:C25)</f>
        <v>515</v>
      </c>
      <c r="O8" s="27">
        <f>SUM(N7:O7)</f>
        <v>625</v>
      </c>
      <c r="Q8" s="43"/>
      <c r="R8" s="44"/>
      <c r="T8" s="30" t="s">
        <v>24</v>
      </c>
      <c r="U8" s="31">
        <f>SUM(F4+F11+F18+F25)</f>
        <v>155</v>
      </c>
      <c r="V8" s="32">
        <f>SUM(U8/4)</f>
        <v>38.75</v>
      </c>
      <c r="W8" s="28">
        <v>7</v>
      </c>
      <c r="X8" s="34" t="s">
        <v>37</v>
      </c>
      <c r="Y8" s="35">
        <v>1.5</v>
      </c>
      <c r="AE8" s="28">
        <v>17</v>
      </c>
      <c r="AF8" s="40">
        <f>SUM(Y127:Y170)</f>
        <v>518</v>
      </c>
      <c r="AJ8" s="41" t="s">
        <v>58</v>
      </c>
      <c r="AK8" s="41">
        <v>53</v>
      </c>
    </row>
    <row r="9" spans="1:37">
      <c r="A9" s="1">
        <v>43966</v>
      </c>
      <c r="B9" s="9">
        <v>152</v>
      </c>
      <c r="C9" s="11">
        <v>59</v>
      </c>
      <c r="D9" s="7">
        <v>23</v>
      </c>
      <c r="E9" s="5">
        <v>0</v>
      </c>
      <c r="F9" s="3">
        <f t="shared" ref="F9:F14" si="0">SUM(B9:E9)</f>
        <v>234</v>
      </c>
      <c r="H9" s="28" t="s">
        <v>2</v>
      </c>
      <c r="I9" s="12">
        <f>SUM(D3:D25)</f>
        <v>92</v>
      </c>
      <c r="W9" s="28">
        <v>8</v>
      </c>
      <c r="X9" s="34" t="s">
        <v>37</v>
      </c>
      <c r="Y9" s="35">
        <v>1.5</v>
      </c>
      <c r="AE9" s="28">
        <v>18</v>
      </c>
      <c r="AF9" s="40">
        <f>SUM(Y171:Y245)</f>
        <v>893.25</v>
      </c>
      <c r="AJ9" s="41" t="s">
        <v>59</v>
      </c>
      <c r="AK9" s="41">
        <v>23</v>
      </c>
    </row>
    <row r="10" spans="1:37">
      <c r="A10" s="1">
        <v>43967</v>
      </c>
      <c r="B10" s="9">
        <v>70</v>
      </c>
      <c r="C10" s="11">
        <v>70</v>
      </c>
      <c r="D10" s="7">
        <v>46</v>
      </c>
      <c r="E10" s="5">
        <v>0</v>
      </c>
      <c r="F10" s="3">
        <f t="shared" si="0"/>
        <v>186</v>
      </c>
      <c r="H10" s="28" t="s">
        <v>3</v>
      </c>
      <c r="I10" s="12">
        <f>SUM(E3:E25)</f>
        <v>91</v>
      </c>
      <c r="W10" s="28">
        <v>9</v>
      </c>
      <c r="X10" s="34" t="s">
        <v>30</v>
      </c>
      <c r="Y10" s="35">
        <v>4</v>
      </c>
      <c r="AE10" s="28">
        <v>19</v>
      </c>
      <c r="AF10" s="40">
        <f>SUM(Y246:Y341)</f>
        <v>1426.5</v>
      </c>
      <c r="AJ10" s="41" t="s">
        <v>60</v>
      </c>
      <c r="AK10" s="41">
        <v>3</v>
      </c>
    </row>
    <row r="11" spans="1:37" ht="15.75">
      <c r="A11" s="1">
        <v>43968</v>
      </c>
      <c r="B11" s="9"/>
      <c r="C11" s="11">
        <v>20</v>
      </c>
      <c r="D11" s="7">
        <v>0</v>
      </c>
      <c r="E11" s="5">
        <v>0</v>
      </c>
      <c r="F11" s="3">
        <f t="shared" si="0"/>
        <v>20</v>
      </c>
      <c r="H11" s="28" t="s">
        <v>100</v>
      </c>
      <c r="I11" s="12">
        <f>SUM(F3:F25)</f>
        <v>1901</v>
      </c>
      <c r="P11" s="45" t="s">
        <v>61</v>
      </c>
      <c r="T11" s="29"/>
      <c r="U11" s="29"/>
      <c r="W11" s="28">
        <v>10</v>
      </c>
      <c r="X11" s="34" t="s">
        <v>30</v>
      </c>
      <c r="Y11" s="35">
        <v>6.5</v>
      </c>
      <c r="AE11" s="28">
        <v>20</v>
      </c>
      <c r="AF11" s="40">
        <f>SUM(Y342:Y399)</f>
        <v>839.48</v>
      </c>
      <c r="AJ11" s="41" t="s">
        <v>62</v>
      </c>
      <c r="AK11" s="41">
        <v>1</v>
      </c>
    </row>
    <row r="12" spans="1:37" ht="18.75">
      <c r="A12" s="1">
        <v>43969</v>
      </c>
      <c r="B12" s="9"/>
      <c r="C12" s="11"/>
      <c r="D12" s="7"/>
      <c r="E12" s="5">
        <v>0</v>
      </c>
      <c r="F12" s="3">
        <f t="shared" si="0"/>
        <v>0</v>
      </c>
      <c r="H12" s="28" t="s">
        <v>101</v>
      </c>
      <c r="I12" s="27">
        <f>SUM(N7:O7)</f>
        <v>625</v>
      </c>
      <c r="P12" s="46">
        <f>SUM(F3:F25)/19</f>
        <v>100.05263157894737</v>
      </c>
      <c r="T12" s="30"/>
      <c r="U12" s="32"/>
      <c r="W12" s="28">
        <v>11</v>
      </c>
      <c r="X12" s="34" t="s">
        <v>30</v>
      </c>
      <c r="Y12" s="35">
        <v>9.5</v>
      </c>
      <c r="AE12" s="28">
        <v>21</v>
      </c>
      <c r="AF12" s="40">
        <f>SUM(Y400:Y461)</f>
        <v>1464.5</v>
      </c>
      <c r="AJ12" s="41" t="s">
        <v>63</v>
      </c>
      <c r="AK12" s="41">
        <v>18</v>
      </c>
    </row>
    <row r="13" spans="1:37" ht="18.75">
      <c r="A13" s="1">
        <v>43970</v>
      </c>
      <c r="B13" s="9">
        <v>91</v>
      </c>
      <c r="C13" s="11">
        <v>45</v>
      </c>
      <c r="D13" s="7">
        <v>23</v>
      </c>
      <c r="E13" s="5">
        <v>0</v>
      </c>
      <c r="F13" s="3">
        <f t="shared" si="0"/>
        <v>159</v>
      </c>
      <c r="H13" s="28" t="s">
        <v>102</v>
      </c>
      <c r="I13" s="48">
        <v>789</v>
      </c>
      <c r="T13" s="30"/>
      <c r="U13" s="32"/>
      <c r="W13" s="28">
        <v>12</v>
      </c>
      <c r="X13" s="34" t="s">
        <v>30</v>
      </c>
      <c r="Y13" s="35">
        <v>7</v>
      </c>
      <c r="AE13" s="28">
        <v>22</v>
      </c>
      <c r="AF13" s="40">
        <f>SUM(Y462:Y492)</f>
        <v>903</v>
      </c>
      <c r="AJ13" s="41" t="s">
        <v>64</v>
      </c>
      <c r="AK13" s="41">
        <v>1</v>
      </c>
    </row>
    <row r="14" spans="1:37" ht="18.75">
      <c r="A14" s="1">
        <v>43971</v>
      </c>
      <c r="B14" s="9">
        <v>10</v>
      </c>
      <c r="C14" s="11"/>
      <c r="D14" s="7">
        <v>0</v>
      </c>
      <c r="E14" s="5">
        <v>0</v>
      </c>
      <c r="F14" s="3">
        <f t="shared" si="0"/>
        <v>10</v>
      </c>
      <c r="H14" s="28" t="s">
        <v>105</v>
      </c>
      <c r="I14" s="48">
        <v>487</v>
      </c>
      <c r="T14" s="30"/>
      <c r="U14" s="32"/>
      <c r="W14" s="28">
        <v>13</v>
      </c>
      <c r="X14" s="34" t="s">
        <v>30</v>
      </c>
      <c r="Y14" s="35">
        <v>8.5</v>
      </c>
      <c r="AJ14" s="41" t="s">
        <v>58</v>
      </c>
      <c r="AK14" s="41">
        <v>297</v>
      </c>
    </row>
    <row r="15" spans="1:37" ht="18.75">
      <c r="A15" s="1">
        <v>43972</v>
      </c>
      <c r="B15" s="9">
        <v>115</v>
      </c>
      <c r="C15" s="11">
        <v>50</v>
      </c>
      <c r="D15" s="7">
        <v>0</v>
      </c>
      <c r="E15" s="5">
        <v>0</v>
      </c>
      <c r="F15" s="3">
        <f t="shared" ref="F15:F25" si="1">SUM(B15:E15)</f>
        <v>165</v>
      </c>
      <c r="T15" s="30"/>
      <c r="U15" s="32"/>
      <c r="W15" s="28">
        <v>14</v>
      </c>
      <c r="X15" s="34" t="s">
        <v>30</v>
      </c>
      <c r="Y15" s="35">
        <v>8.5</v>
      </c>
      <c r="AG15" s="40">
        <f>SUM(AF2:AF13)</f>
        <v>7395.0499999999993</v>
      </c>
      <c r="AJ15" s="41" t="s">
        <v>65</v>
      </c>
      <c r="AK15" s="41">
        <v>14</v>
      </c>
    </row>
    <row r="16" spans="1:37" ht="18.75">
      <c r="A16" s="1">
        <v>43973</v>
      </c>
      <c r="B16" s="9"/>
      <c r="C16" s="11">
        <v>25</v>
      </c>
      <c r="D16" s="7">
        <v>0</v>
      </c>
      <c r="E16" s="5">
        <v>0</v>
      </c>
      <c r="F16" s="3">
        <f t="shared" si="1"/>
        <v>25</v>
      </c>
      <c r="T16" s="30"/>
      <c r="U16" s="32"/>
      <c r="W16" s="28">
        <v>15</v>
      </c>
      <c r="X16" s="34" t="s">
        <v>30</v>
      </c>
      <c r="Y16" s="35">
        <v>3.5</v>
      </c>
      <c r="AJ16" s="41" t="s">
        <v>59</v>
      </c>
      <c r="AK16" s="41">
        <v>70</v>
      </c>
    </row>
    <row r="17" spans="1:37" ht="18.75">
      <c r="A17" s="1">
        <v>43974</v>
      </c>
      <c r="B17" s="9"/>
      <c r="C17" s="11"/>
      <c r="D17" s="7">
        <v>0</v>
      </c>
      <c r="E17" s="5">
        <v>0</v>
      </c>
      <c r="F17" s="3">
        <f t="shared" si="1"/>
        <v>0</v>
      </c>
      <c r="T17" s="30"/>
      <c r="U17" s="32"/>
      <c r="W17" s="28">
        <v>16</v>
      </c>
      <c r="X17" s="34" t="s">
        <v>30</v>
      </c>
      <c r="Y17" s="35">
        <v>2</v>
      </c>
      <c r="AJ17" s="41" t="s">
        <v>66</v>
      </c>
      <c r="AK17" s="41">
        <v>52</v>
      </c>
    </row>
    <row r="18" spans="1:37" ht="18.75">
      <c r="A18" s="1">
        <v>43975</v>
      </c>
      <c r="B18" s="9"/>
      <c r="C18" s="11"/>
      <c r="D18" s="7">
        <v>0</v>
      </c>
      <c r="E18" s="5">
        <v>0</v>
      </c>
      <c r="F18" s="3">
        <f t="shared" si="1"/>
        <v>0</v>
      </c>
      <c r="T18" s="30"/>
      <c r="U18" s="32"/>
      <c r="W18" s="28">
        <v>17</v>
      </c>
      <c r="X18" s="34" t="s">
        <v>30</v>
      </c>
      <c r="Y18" s="35">
        <v>3</v>
      </c>
      <c r="AJ18" s="41" t="s">
        <v>67</v>
      </c>
      <c r="AK18" s="41">
        <v>69</v>
      </c>
    </row>
    <row r="19" spans="1:37">
      <c r="A19" s="1">
        <v>43976</v>
      </c>
      <c r="B19" s="9">
        <v>42</v>
      </c>
      <c r="C19" s="11">
        <v>26</v>
      </c>
      <c r="D19" s="7">
        <v>0</v>
      </c>
      <c r="E19" s="5">
        <v>45</v>
      </c>
      <c r="F19" s="3">
        <f t="shared" si="1"/>
        <v>113</v>
      </c>
      <c r="W19" s="28">
        <v>18</v>
      </c>
      <c r="X19" s="34" t="s">
        <v>30</v>
      </c>
      <c r="Y19" s="35">
        <v>24</v>
      </c>
      <c r="AJ19" s="41" t="s">
        <v>62</v>
      </c>
      <c r="AK19" s="41">
        <v>7</v>
      </c>
    </row>
    <row r="20" spans="1:37">
      <c r="A20" s="1">
        <v>43977</v>
      </c>
      <c r="B20" s="9">
        <v>53</v>
      </c>
      <c r="C20" s="11">
        <v>48.5</v>
      </c>
      <c r="D20" s="7">
        <v>0</v>
      </c>
      <c r="E20" s="5">
        <v>23</v>
      </c>
      <c r="F20" s="3">
        <f t="shared" si="1"/>
        <v>124.5</v>
      </c>
      <c r="T20" s="47"/>
      <c r="W20" s="28">
        <v>19</v>
      </c>
      <c r="X20" s="34" t="s">
        <v>30</v>
      </c>
      <c r="Y20" s="35">
        <v>1.5</v>
      </c>
      <c r="AJ20" s="41" t="s">
        <v>63</v>
      </c>
      <c r="AK20" s="41">
        <v>57</v>
      </c>
    </row>
    <row r="21" spans="1:37">
      <c r="A21" s="1">
        <v>43978</v>
      </c>
      <c r="B21" s="9">
        <v>48</v>
      </c>
      <c r="C21" s="11"/>
      <c r="D21" s="7">
        <v>0</v>
      </c>
      <c r="E21" s="5">
        <v>0</v>
      </c>
      <c r="F21" s="3">
        <f t="shared" si="1"/>
        <v>48</v>
      </c>
      <c r="H21" s="48"/>
      <c r="W21" s="28">
        <v>20</v>
      </c>
      <c r="X21" s="34" t="s">
        <v>30</v>
      </c>
      <c r="Y21" s="35">
        <v>1.5</v>
      </c>
      <c r="AJ21" s="41" t="s">
        <v>68</v>
      </c>
      <c r="AK21" s="41">
        <v>5</v>
      </c>
    </row>
    <row r="22" spans="1:37">
      <c r="A22" s="1">
        <v>43979</v>
      </c>
      <c r="B22" s="9">
        <v>25</v>
      </c>
      <c r="C22" s="11">
        <v>24.5</v>
      </c>
      <c r="D22" s="7">
        <v>0</v>
      </c>
      <c r="E22" s="5">
        <v>23</v>
      </c>
      <c r="F22" s="3">
        <f t="shared" si="1"/>
        <v>72.5</v>
      </c>
      <c r="T22" s="28" t="s">
        <v>69</v>
      </c>
      <c r="U22" s="28" t="s">
        <v>70</v>
      </c>
      <c r="W22" s="28">
        <v>21</v>
      </c>
      <c r="X22" s="34" t="s">
        <v>30</v>
      </c>
      <c r="Y22" s="35">
        <v>8.5</v>
      </c>
      <c r="AJ22" s="41" t="s">
        <v>71</v>
      </c>
      <c r="AK22" s="41">
        <v>2</v>
      </c>
    </row>
    <row r="23" spans="1:37">
      <c r="A23" s="1">
        <v>43980</v>
      </c>
      <c r="B23" s="9">
        <v>25</v>
      </c>
      <c r="C23" s="11">
        <v>27</v>
      </c>
      <c r="D23" s="7">
        <v>0</v>
      </c>
      <c r="E23" s="5">
        <v>0</v>
      </c>
      <c r="F23" s="3">
        <f t="shared" si="1"/>
        <v>52</v>
      </c>
      <c r="T23" s="28" t="s">
        <v>72</v>
      </c>
      <c r="U23" s="28">
        <v>44.33</v>
      </c>
      <c r="W23" s="28">
        <v>22</v>
      </c>
      <c r="X23" s="34" t="s">
        <v>30</v>
      </c>
      <c r="Y23" s="35">
        <v>3</v>
      </c>
      <c r="AJ23" s="41" t="s">
        <v>45</v>
      </c>
      <c r="AK23" s="41">
        <v>20</v>
      </c>
    </row>
    <row r="24" spans="1:37">
      <c r="A24" s="1">
        <v>43981</v>
      </c>
      <c r="B24" s="9">
        <v>83</v>
      </c>
      <c r="C24" s="11"/>
      <c r="D24" s="7">
        <v>0</v>
      </c>
      <c r="E24" s="5">
        <v>0</v>
      </c>
      <c r="F24" s="3">
        <f t="shared" si="1"/>
        <v>83</v>
      </c>
      <c r="T24" s="28" t="s">
        <v>73</v>
      </c>
      <c r="U24" s="28">
        <v>168.5</v>
      </c>
      <c r="W24" s="28">
        <v>23</v>
      </c>
      <c r="X24" s="34" t="s">
        <v>30</v>
      </c>
      <c r="Y24" s="35">
        <v>9</v>
      </c>
      <c r="AJ24" s="41" t="s">
        <v>74</v>
      </c>
      <c r="AK24" s="41">
        <v>9</v>
      </c>
    </row>
    <row r="25" spans="1:37">
      <c r="A25" s="1">
        <v>43982</v>
      </c>
      <c r="B25" s="9"/>
      <c r="C25" s="11"/>
      <c r="D25" s="7">
        <v>0</v>
      </c>
      <c r="E25" s="5">
        <v>0</v>
      </c>
      <c r="F25" s="3">
        <f t="shared" si="1"/>
        <v>0</v>
      </c>
      <c r="T25" s="28" t="s">
        <v>75</v>
      </c>
      <c r="U25" s="28">
        <v>19.329999999999998</v>
      </c>
      <c r="W25" s="28">
        <v>24</v>
      </c>
      <c r="X25" s="34" t="s">
        <v>30</v>
      </c>
      <c r="Y25" s="35">
        <v>7.5</v>
      </c>
      <c r="AJ25" s="41" t="s">
        <v>76</v>
      </c>
      <c r="AK25" s="41">
        <v>5</v>
      </c>
    </row>
    <row r="26" spans="1:37">
      <c r="T26" s="28" t="s">
        <v>77</v>
      </c>
      <c r="U26" s="28">
        <v>100.83</v>
      </c>
      <c r="W26" s="28">
        <v>25</v>
      </c>
      <c r="X26" s="34" t="s">
        <v>30</v>
      </c>
      <c r="Y26" s="35">
        <v>3.5</v>
      </c>
      <c r="AJ26" s="41" t="s">
        <v>50</v>
      </c>
      <c r="AK26" s="41">
        <v>4</v>
      </c>
    </row>
    <row r="27" spans="1:37">
      <c r="T27" s="28" t="s">
        <v>78</v>
      </c>
      <c r="U27" s="28">
        <v>103.67</v>
      </c>
      <c r="W27" s="28">
        <v>26</v>
      </c>
      <c r="X27" s="34" t="s">
        <v>30</v>
      </c>
      <c r="Y27" s="35">
        <v>3</v>
      </c>
      <c r="AJ27" s="41" t="s">
        <v>79</v>
      </c>
      <c r="AK27" s="41">
        <v>5</v>
      </c>
    </row>
    <row r="28" spans="1:37">
      <c r="T28" s="28" t="s">
        <v>80</v>
      </c>
      <c r="U28" s="28">
        <v>109</v>
      </c>
      <c r="W28" s="28">
        <v>27</v>
      </c>
      <c r="X28" s="34" t="s">
        <v>30</v>
      </c>
      <c r="Y28" s="35">
        <v>3.5</v>
      </c>
      <c r="AJ28" s="41" t="s">
        <v>48</v>
      </c>
      <c r="AK28" s="41">
        <v>37</v>
      </c>
    </row>
    <row r="29" spans="1:37">
      <c r="T29" s="28" t="s">
        <v>81</v>
      </c>
      <c r="U29" s="28">
        <v>38.75</v>
      </c>
      <c r="W29" s="28">
        <v>28</v>
      </c>
      <c r="X29" s="34" t="s">
        <v>30</v>
      </c>
      <c r="Y29" s="35">
        <v>3.5</v>
      </c>
      <c r="AJ29" s="41" t="s">
        <v>82</v>
      </c>
      <c r="AK29" s="41">
        <v>1</v>
      </c>
    </row>
    <row r="30" spans="1:37">
      <c r="W30" s="28">
        <v>29</v>
      </c>
      <c r="X30" s="34" t="s">
        <v>30</v>
      </c>
      <c r="Y30" s="35">
        <v>7.5</v>
      </c>
      <c r="AJ30" s="41" t="s">
        <v>83</v>
      </c>
      <c r="AK30" s="41">
        <v>9</v>
      </c>
    </row>
    <row r="31" spans="1:37">
      <c r="W31" s="28">
        <v>30</v>
      </c>
      <c r="X31" s="34" t="s">
        <v>30</v>
      </c>
      <c r="Y31" s="35">
        <v>20</v>
      </c>
      <c r="AJ31" s="41" t="s">
        <v>84</v>
      </c>
      <c r="AK31" s="41">
        <v>72</v>
      </c>
    </row>
    <row r="32" spans="1:37">
      <c r="W32" s="28">
        <v>31</v>
      </c>
      <c r="X32" s="34" t="s">
        <v>30</v>
      </c>
      <c r="Y32" s="35">
        <v>10</v>
      </c>
      <c r="AJ32" s="41" t="s">
        <v>54</v>
      </c>
      <c r="AK32" s="41">
        <v>337</v>
      </c>
    </row>
    <row r="33" spans="23:37">
      <c r="W33" s="28">
        <v>32</v>
      </c>
      <c r="X33" s="34" t="s">
        <v>30</v>
      </c>
      <c r="Y33" s="35">
        <v>2.5</v>
      </c>
      <c r="AJ33" s="41" t="s">
        <v>85</v>
      </c>
      <c r="AK33" s="41">
        <v>1</v>
      </c>
    </row>
    <row r="34" spans="23:37">
      <c r="W34" s="28">
        <v>33</v>
      </c>
      <c r="X34" s="34" t="s">
        <v>30</v>
      </c>
      <c r="Y34" s="35">
        <v>19.8</v>
      </c>
      <c r="AJ34" s="41" t="s">
        <v>86</v>
      </c>
      <c r="AK34" s="41">
        <v>37</v>
      </c>
    </row>
    <row r="35" spans="23:37">
      <c r="W35" s="28">
        <v>34</v>
      </c>
      <c r="X35" s="34" t="s">
        <v>30</v>
      </c>
      <c r="Y35" s="35">
        <v>3.5</v>
      </c>
      <c r="AJ35" s="41" t="s">
        <v>87</v>
      </c>
      <c r="AK35" s="41">
        <v>51</v>
      </c>
    </row>
    <row r="36" spans="23:37">
      <c r="W36" s="28">
        <v>35</v>
      </c>
      <c r="X36" s="34" t="s">
        <v>26</v>
      </c>
      <c r="Y36" s="35">
        <v>6</v>
      </c>
      <c r="AJ36" s="41" t="s">
        <v>88</v>
      </c>
      <c r="AK36" s="41">
        <v>18</v>
      </c>
    </row>
    <row r="37" spans="23:37">
      <c r="W37" s="28">
        <v>36</v>
      </c>
      <c r="X37" s="34" t="s">
        <v>26</v>
      </c>
      <c r="Y37" s="35">
        <v>6</v>
      </c>
      <c r="AJ37" s="41" t="s">
        <v>89</v>
      </c>
      <c r="AK37" s="41">
        <v>4</v>
      </c>
    </row>
    <row r="38" spans="23:37">
      <c r="W38" s="28">
        <v>37</v>
      </c>
      <c r="X38" s="34" t="s">
        <v>26</v>
      </c>
      <c r="Y38" s="35">
        <v>17.5</v>
      </c>
      <c r="AJ38" s="41" t="s">
        <v>90</v>
      </c>
      <c r="AK38" s="41">
        <v>5</v>
      </c>
    </row>
    <row r="39" spans="23:37">
      <c r="W39" s="28">
        <v>38</v>
      </c>
      <c r="X39" s="34" t="s">
        <v>26</v>
      </c>
      <c r="Y39" s="35">
        <v>3.5</v>
      </c>
      <c r="AJ39" s="41" t="s">
        <v>91</v>
      </c>
      <c r="AK39" s="41">
        <v>74</v>
      </c>
    </row>
    <row r="40" spans="23:37">
      <c r="W40" s="28">
        <v>39</v>
      </c>
      <c r="X40" s="34" t="s">
        <v>26</v>
      </c>
      <c r="Y40" s="35">
        <v>42.02</v>
      </c>
      <c r="AJ40" s="41" t="s">
        <v>92</v>
      </c>
      <c r="AK40" s="41">
        <v>8</v>
      </c>
    </row>
    <row r="41" spans="23:37">
      <c r="W41" s="28">
        <v>40</v>
      </c>
      <c r="X41" s="34" t="s">
        <v>26</v>
      </c>
      <c r="Y41" s="35">
        <v>15</v>
      </c>
      <c r="AJ41" s="41" t="s">
        <v>93</v>
      </c>
      <c r="AK41" s="41">
        <v>14</v>
      </c>
    </row>
    <row r="42" spans="23:37">
      <c r="W42" s="28">
        <v>41</v>
      </c>
      <c r="X42" s="34" t="s">
        <v>26</v>
      </c>
      <c r="Y42" s="35">
        <v>9</v>
      </c>
      <c r="AJ42" s="41" t="s">
        <v>94</v>
      </c>
      <c r="AK42" s="41">
        <v>6</v>
      </c>
    </row>
    <row r="43" spans="23:37">
      <c r="W43" s="28">
        <v>42</v>
      </c>
      <c r="X43" s="34" t="s">
        <v>26</v>
      </c>
      <c r="Y43" s="35">
        <v>1.5</v>
      </c>
      <c r="AJ43" s="41" t="s">
        <v>95</v>
      </c>
      <c r="AK43" s="41">
        <v>4</v>
      </c>
    </row>
    <row r="44" spans="23:37">
      <c r="W44" s="28">
        <v>43</v>
      </c>
      <c r="X44" s="34" t="s">
        <v>26</v>
      </c>
      <c r="Y44" s="35">
        <v>5</v>
      </c>
      <c r="AJ44" s="41" t="s">
        <v>87</v>
      </c>
      <c r="AK44" s="41">
        <v>2</v>
      </c>
    </row>
    <row r="45" spans="23:37">
      <c r="W45" s="28">
        <v>44</v>
      </c>
      <c r="X45" s="34" t="s">
        <v>26</v>
      </c>
      <c r="Y45" s="35">
        <v>3.5</v>
      </c>
      <c r="AJ45" s="41" t="s">
        <v>96</v>
      </c>
      <c r="AK45" s="41">
        <v>1</v>
      </c>
    </row>
    <row r="46" spans="23:37">
      <c r="W46" s="28">
        <v>45</v>
      </c>
      <c r="X46" s="34" t="s">
        <v>26</v>
      </c>
      <c r="Y46" s="35">
        <v>1.5</v>
      </c>
      <c r="AJ46" s="41" t="s">
        <v>97</v>
      </c>
      <c r="AK46" s="41">
        <v>2</v>
      </c>
    </row>
    <row r="47" spans="23:37">
      <c r="W47" s="28">
        <v>46</v>
      </c>
      <c r="X47" s="34" t="s">
        <v>26</v>
      </c>
      <c r="Y47" s="35">
        <v>1.5</v>
      </c>
      <c r="AJ47" s="41" t="s">
        <v>98</v>
      </c>
      <c r="AK47" s="41">
        <v>11</v>
      </c>
    </row>
    <row r="48" spans="23:37">
      <c r="W48" s="28">
        <v>47</v>
      </c>
      <c r="X48" s="34" t="s">
        <v>26</v>
      </c>
      <c r="Y48" s="35">
        <v>3.5</v>
      </c>
      <c r="AJ48" s="41" t="s">
        <v>99</v>
      </c>
      <c r="AK48" s="41">
        <v>5</v>
      </c>
    </row>
    <row r="49" spans="23:25">
      <c r="W49" s="28">
        <v>48</v>
      </c>
      <c r="X49" s="34" t="s">
        <v>26</v>
      </c>
      <c r="Y49" s="35">
        <v>9.5</v>
      </c>
    </row>
    <row r="50" spans="23:25">
      <c r="W50" s="28">
        <v>49</v>
      </c>
      <c r="X50" s="34" t="s">
        <v>26</v>
      </c>
      <c r="Y50" s="35">
        <v>8.5</v>
      </c>
    </row>
    <row r="51" spans="23:25">
      <c r="W51" s="28">
        <v>50</v>
      </c>
      <c r="X51" s="34" t="s">
        <v>26</v>
      </c>
      <c r="Y51" s="35">
        <v>8.5</v>
      </c>
    </row>
    <row r="52" spans="23:25">
      <c r="W52" s="28">
        <v>51</v>
      </c>
      <c r="X52" s="34" t="s">
        <v>26</v>
      </c>
      <c r="Y52" s="35">
        <v>3.5</v>
      </c>
    </row>
    <row r="53" spans="23:25">
      <c r="W53" s="28">
        <v>52</v>
      </c>
      <c r="X53" s="34" t="s">
        <v>26</v>
      </c>
      <c r="Y53" s="35">
        <v>12</v>
      </c>
    </row>
    <row r="54" spans="23:25">
      <c r="W54" s="28">
        <v>53</v>
      </c>
      <c r="X54" s="34" t="s">
        <v>26</v>
      </c>
      <c r="Y54" s="35">
        <v>3</v>
      </c>
    </row>
    <row r="55" spans="23:25">
      <c r="W55" s="28">
        <v>54</v>
      </c>
      <c r="X55" s="34" t="s">
        <v>26</v>
      </c>
      <c r="Y55" s="35">
        <v>3</v>
      </c>
    </row>
    <row r="56" spans="23:25">
      <c r="W56" s="28">
        <v>55</v>
      </c>
      <c r="X56" s="34" t="s">
        <v>26</v>
      </c>
      <c r="Y56" s="35">
        <v>2</v>
      </c>
    </row>
    <row r="57" spans="23:25">
      <c r="W57" s="28">
        <v>56</v>
      </c>
      <c r="X57" s="34" t="s">
        <v>26</v>
      </c>
      <c r="Y57" s="35">
        <v>2</v>
      </c>
    </row>
    <row r="58" spans="23:25">
      <c r="W58" s="28">
        <v>57</v>
      </c>
      <c r="X58" s="34" t="s">
        <v>26</v>
      </c>
      <c r="Y58" s="35">
        <v>1.5</v>
      </c>
    </row>
    <row r="59" spans="23:25">
      <c r="W59" s="28">
        <v>58</v>
      </c>
      <c r="X59" s="34" t="s">
        <v>26</v>
      </c>
      <c r="Y59" s="35">
        <v>32</v>
      </c>
    </row>
    <row r="60" spans="23:25">
      <c r="W60" s="28">
        <v>59</v>
      </c>
      <c r="X60" s="34" t="s">
        <v>26</v>
      </c>
      <c r="Y60" s="35">
        <v>6</v>
      </c>
    </row>
    <row r="61" spans="23:25">
      <c r="W61" s="28">
        <v>60</v>
      </c>
      <c r="X61" s="34" t="s">
        <v>26</v>
      </c>
      <c r="Y61" s="35">
        <v>3</v>
      </c>
    </row>
    <row r="62" spans="23:25">
      <c r="W62" s="28">
        <v>61</v>
      </c>
      <c r="X62" s="34" t="s">
        <v>26</v>
      </c>
      <c r="Y62" s="35">
        <v>6</v>
      </c>
    </row>
    <row r="63" spans="23:25">
      <c r="W63" s="28">
        <v>62</v>
      </c>
      <c r="X63" s="34" t="s">
        <v>26</v>
      </c>
      <c r="Y63" s="35">
        <v>1.5</v>
      </c>
    </row>
    <row r="64" spans="23:25">
      <c r="W64" s="28">
        <v>63</v>
      </c>
      <c r="X64" s="34" t="s">
        <v>26</v>
      </c>
      <c r="Y64" s="35">
        <v>9</v>
      </c>
    </row>
    <row r="65" spans="23:25">
      <c r="W65" s="28">
        <v>64</v>
      </c>
      <c r="X65" s="34" t="s">
        <v>26</v>
      </c>
      <c r="Y65" s="35">
        <v>5</v>
      </c>
    </row>
    <row r="66" spans="23:25">
      <c r="W66" s="28">
        <v>65</v>
      </c>
      <c r="X66" s="34" t="s">
        <v>26</v>
      </c>
      <c r="Y66" s="35">
        <v>10</v>
      </c>
    </row>
    <row r="67" spans="23:25">
      <c r="W67" s="28">
        <v>66</v>
      </c>
      <c r="X67" s="34" t="s">
        <v>27</v>
      </c>
      <c r="Y67" s="35">
        <v>20</v>
      </c>
    </row>
    <row r="68" spans="23:25">
      <c r="W68" s="28">
        <v>67</v>
      </c>
      <c r="X68" s="34" t="s">
        <v>27</v>
      </c>
      <c r="Y68" s="35">
        <v>5.5</v>
      </c>
    </row>
    <row r="69" spans="23:25">
      <c r="W69" s="28">
        <v>68</v>
      </c>
      <c r="X69" s="34" t="s">
        <v>27</v>
      </c>
      <c r="Y69" s="35">
        <v>2</v>
      </c>
    </row>
    <row r="70" spans="23:25">
      <c r="W70" s="28">
        <v>69</v>
      </c>
      <c r="X70" s="34" t="s">
        <v>27</v>
      </c>
      <c r="Y70" s="35">
        <v>23</v>
      </c>
    </row>
    <row r="71" spans="23:25">
      <c r="W71" s="28">
        <v>70</v>
      </c>
      <c r="X71" s="34" t="s">
        <v>27</v>
      </c>
      <c r="Y71" s="35">
        <v>10.5</v>
      </c>
    </row>
    <row r="72" spans="23:25">
      <c r="W72" s="28">
        <v>71</v>
      </c>
      <c r="X72" s="34" t="s">
        <v>27</v>
      </c>
      <c r="Y72" s="35">
        <v>10</v>
      </c>
    </row>
    <row r="73" spans="23:25">
      <c r="W73" s="28">
        <v>72</v>
      </c>
      <c r="X73" s="34" t="s">
        <v>27</v>
      </c>
      <c r="Y73" s="35">
        <v>3.5</v>
      </c>
    </row>
    <row r="74" spans="23:25">
      <c r="W74" s="28">
        <v>73</v>
      </c>
      <c r="X74" s="34" t="s">
        <v>27</v>
      </c>
      <c r="Y74" s="35">
        <v>7</v>
      </c>
    </row>
    <row r="75" spans="23:25">
      <c r="W75" s="28">
        <v>74</v>
      </c>
      <c r="X75" s="34" t="s">
        <v>27</v>
      </c>
      <c r="Y75" s="35">
        <v>9</v>
      </c>
    </row>
    <row r="76" spans="23:25">
      <c r="W76" s="28">
        <v>75</v>
      </c>
      <c r="X76" s="34" t="s">
        <v>27</v>
      </c>
      <c r="Y76" s="35">
        <v>1.5</v>
      </c>
    </row>
    <row r="77" spans="23:25">
      <c r="W77" s="28">
        <v>76</v>
      </c>
      <c r="X77" s="34" t="s">
        <v>27</v>
      </c>
      <c r="Y77" s="35">
        <v>6</v>
      </c>
    </row>
    <row r="78" spans="23:25">
      <c r="W78" s="28">
        <v>77</v>
      </c>
      <c r="X78" s="34" t="s">
        <v>27</v>
      </c>
      <c r="Y78" s="35">
        <v>10</v>
      </c>
    </row>
    <row r="79" spans="23:25">
      <c r="W79" s="28">
        <v>78</v>
      </c>
      <c r="X79" s="34" t="s">
        <v>27</v>
      </c>
      <c r="Y79" s="35">
        <v>20</v>
      </c>
    </row>
    <row r="80" spans="23:25">
      <c r="W80" s="28">
        <v>79</v>
      </c>
      <c r="X80" s="34" t="s">
        <v>27</v>
      </c>
      <c r="Y80" s="35">
        <v>16</v>
      </c>
    </row>
    <row r="81" spans="23:25">
      <c r="W81" s="28">
        <v>80</v>
      </c>
      <c r="X81" s="34" t="s">
        <v>27</v>
      </c>
      <c r="Y81" s="35">
        <v>4.5</v>
      </c>
    </row>
    <row r="82" spans="23:25">
      <c r="W82" s="28">
        <v>81</v>
      </c>
      <c r="X82" s="34" t="s">
        <v>27</v>
      </c>
      <c r="Y82" s="35">
        <v>70</v>
      </c>
    </row>
    <row r="83" spans="23:25">
      <c r="W83" s="28">
        <v>82</v>
      </c>
      <c r="X83" s="34" t="s">
        <v>27</v>
      </c>
      <c r="Y83" s="35">
        <v>6</v>
      </c>
    </row>
    <row r="84" spans="23:25">
      <c r="W84" s="28">
        <v>83</v>
      </c>
      <c r="X84" s="34" t="s">
        <v>27</v>
      </c>
      <c r="Y84" s="35">
        <v>8.5</v>
      </c>
    </row>
    <row r="85" spans="23:25">
      <c r="W85" s="28">
        <v>84</v>
      </c>
      <c r="X85" s="34" t="s">
        <v>27</v>
      </c>
      <c r="Y85" s="35">
        <v>6.5</v>
      </c>
    </row>
    <row r="86" spans="23:25">
      <c r="W86" s="28">
        <v>85</v>
      </c>
      <c r="X86" s="34" t="s">
        <v>27</v>
      </c>
      <c r="Y86" s="35">
        <v>1.5</v>
      </c>
    </row>
    <row r="87" spans="23:25">
      <c r="W87" s="28">
        <v>86</v>
      </c>
      <c r="X87" s="34" t="s">
        <v>27</v>
      </c>
      <c r="Y87" s="35">
        <v>3</v>
      </c>
    </row>
    <row r="88" spans="23:25">
      <c r="W88" s="28">
        <v>87</v>
      </c>
      <c r="X88" s="34" t="s">
        <v>27</v>
      </c>
      <c r="Y88" s="35">
        <v>19.5</v>
      </c>
    </row>
    <row r="89" spans="23:25">
      <c r="W89" s="28">
        <v>88</v>
      </c>
      <c r="X89" s="34" t="s">
        <v>27</v>
      </c>
      <c r="Y89" s="35">
        <v>43.5</v>
      </c>
    </row>
    <row r="90" spans="23:25">
      <c r="W90" s="28">
        <v>89</v>
      </c>
      <c r="X90" s="34" t="s">
        <v>27</v>
      </c>
      <c r="Y90" s="35">
        <v>10.5</v>
      </c>
    </row>
    <row r="91" spans="23:25">
      <c r="W91" s="28">
        <v>90</v>
      </c>
      <c r="X91" s="34" t="s">
        <v>27</v>
      </c>
      <c r="Y91" s="35">
        <v>20</v>
      </c>
    </row>
    <row r="92" spans="23:25">
      <c r="W92" s="28">
        <v>91</v>
      </c>
      <c r="X92" s="34" t="s">
        <v>27</v>
      </c>
      <c r="Y92" s="35">
        <v>20</v>
      </c>
    </row>
    <row r="93" spans="23:25">
      <c r="W93" s="28">
        <v>92</v>
      </c>
      <c r="X93" s="34" t="s">
        <v>27</v>
      </c>
      <c r="Y93" s="35">
        <v>20</v>
      </c>
    </row>
    <row r="94" spans="23:25">
      <c r="W94" s="28">
        <v>93</v>
      </c>
      <c r="X94" s="34" t="s">
        <v>27</v>
      </c>
      <c r="Y94" s="35">
        <v>10</v>
      </c>
    </row>
    <row r="95" spans="23:25">
      <c r="W95" s="28">
        <v>94</v>
      </c>
      <c r="X95" s="34" t="s">
        <v>32</v>
      </c>
      <c r="Y95" s="35">
        <v>35</v>
      </c>
    </row>
    <row r="96" spans="23:25">
      <c r="W96" s="28">
        <v>95</v>
      </c>
      <c r="X96" s="34" t="s">
        <v>32</v>
      </c>
      <c r="Y96" s="35">
        <v>1.5</v>
      </c>
    </row>
    <row r="97" spans="23:25">
      <c r="W97" s="28">
        <v>96</v>
      </c>
      <c r="X97" s="34" t="s">
        <v>32</v>
      </c>
      <c r="Y97" s="35">
        <v>3</v>
      </c>
    </row>
    <row r="98" spans="23:25">
      <c r="W98" s="28">
        <v>97</v>
      </c>
      <c r="X98" s="34" t="s">
        <v>32</v>
      </c>
      <c r="Y98" s="35">
        <v>25.5</v>
      </c>
    </row>
    <row r="99" spans="23:25">
      <c r="W99" s="28">
        <v>98</v>
      </c>
      <c r="X99" s="34" t="s">
        <v>32</v>
      </c>
      <c r="Y99" s="35">
        <v>20</v>
      </c>
    </row>
    <row r="100" spans="23:25">
      <c r="W100" s="28">
        <v>99</v>
      </c>
      <c r="X100" s="34" t="s">
        <v>32</v>
      </c>
      <c r="Y100" s="35">
        <v>12</v>
      </c>
    </row>
    <row r="101" spans="23:25">
      <c r="W101" s="28">
        <v>100</v>
      </c>
      <c r="X101" s="34" t="s">
        <v>32</v>
      </c>
      <c r="Y101" s="35">
        <v>6</v>
      </c>
    </row>
    <row r="102" spans="23:25">
      <c r="W102" s="28">
        <v>101</v>
      </c>
      <c r="X102" s="34" t="s">
        <v>32</v>
      </c>
      <c r="Y102" s="35">
        <v>25</v>
      </c>
    </row>
    <row r="103" spans="23:25">
      <c r="W103" s="28">
        <v>102</v>
      </c>
      <c r="X103" s="34" t="s">
        <v>32</v>
      </c>
      <c r="Y103" s="35">
        <v>3</v>
      </c>
    </row>
    <row r="104" spans="23:25">
      <c r="W104" s="28">
        <v>103</v>
      </c>
      <c r="X104" s="34" t="s">
        <v>32</v>
      </c>
      <c r="Y104" s="35">
        <v>12.5</v>
      </c>
    </row>
    <row r="105" spans="23:25">
      <c r="W105" s="28">
        <v>104</v>
      </c>
      <c r="X105" s="34" t="s">
        <v>32</v>
      </c>
      <c r="Y105" s="35">
        <v>10</v>
      </c>
    </row>
    <row r="106" spans="23:25">
      <c r="W106" s="28">
        <v>105</v>
      </c>
      <c r="X106" s="34" t="s">
        <v>32</v>
      </c>
      <c r="Y106" s="35">
        <v>3.5</v>
      </c>
    </row>
    <row r="107" spans="23:25">
      <c r="W107" s="28">
        <v>106</v>
      </c>
      <c r="X107" s="34" t="s">
        <v>32</v>
      </c>
      <c r="Y107" s="35">
        <v>11</v>
      </c>
    </row>
    <row r="108" spans="23:25">
      <c r="W108" s="28">
        <v>107</v>
      </c>
      <c r="X108" s="34" t="s">
        <v>32</v>
      </c>
      <c r="Y108" s="35">
        <v>8.5</v>
      </c>
    </row>
    <row r="109" spans="23:25">
      <c r="W109" s="28">
        <v>108</v>
      </c>
      <c r="X109" s="34" t="s">
        <v>32</v>
      </c>
      <c r="Y109" s="35">
        <v>67.5</v>
      </c>
    </row>
    <row r="110" spans="23:25">
      <c r="W110" s="28">
        <v>109</v>
      </c>
      <c r="X110" s="34" t="s">
        <v>32</v>
      </c>
      <c r="Y110" s="35">
        <v>28</v>
      </c>
    </row>
    <row r="111" spans="23:25">
      <c r="W111" s="28">
        <v>110</v>
      </c>
      <c r="X111" s="34" t="s">
        <v>32</v>
      </c>
      <c r="Y111" s="35">
        <v>1.5</v>
      </c>
    </row>
    <row r="112" spans="23:25">
      <c r="W112" s="28">
        <v>111</v>
      </c>
      <c r="X112" s="34" t="s">
        <v>32</v>
      </c>
      <c r="Y112" s="35">
        <v>5</v>
      </c>
    </row>
    <row r="113" spans="23:25">
      <c r="W113" s="28">
        <v>112</v>
      </c>
      <c r="X113" s="34" t="s">
        <v>32</v>
      </c>
      <c r="Y113" s="35">
        <v>3.5</v>
      </c>
    </row>
    <row r="114" spans="23:25">
      <c r="W114" s="28">
        <v>113</v>
      </c>
      <c r="X114" s="34" t="s">
        <v>32</v>
      </c>
      <c r="Y114" s="35">
        <v>20</v>
      </c>
    </row>
    <row r="115" spans="23:25">
      <c r="W115" s="28">
        <v>114</v>
      </c>
      <c r="X115" s="34" t="s">
        <v>32</v>
      </c>
      <c r="Y115" s="35">
        <v>8</v>
      </c>
    </row>
    <row r="116" spans="23:25">
      <c r="W116" s="28">
        <v>115</v>
      </c>
      <c r="X116" s="34" t="s">
        <v>32</v>
      </c>
      <c r="Y116" s="35">
        <v>3</v>
      </c>
    </row>
    <row r="117" spans="23:25">
      <c r="W117" s="28">
        <v>116</v>
      </c>
      <c r="X117" s="34" t="s">
        <v>32</v>
      </c>
      <c r="Y117" s="35">
        <v>3</v>
      </c>
    </row>
    <row r="118" spans="23:25">
      <c r="W118" s="28">
        <v>117</v>
      </c>
      <c r="X118" s="34" t="s">
        <v>32</v>
      </c>
      <c r="Y118" s="35">
        <v>3</v>
      </c>
    </row>
    <row r="119" spans="23:25">
      <c r="W119" s="28">
        <v>118</v>
      </c>
      <c r="X119" s="34" t="s">
        <v>32</v>
      </c>
      <c r="Y119" s="35">
        <v>29</v>
      </c>
    </row>
    <row r="120" spans="23:25">
      <c r="W120" s="28">
        <v>119</v>
      </c>
      <c r="X120" s="34" t="s">
        <v>32</v>
      </c>
      <c r="Y120" s="35">
        <v>2.5</v>
      </c>
    </row>
    <row r="121" spans="23:25">
      <c r="W121" s="28">
        <v>120</v>
      </c>
      <c r="X121" s="34" t="s">
        <v>32</v>
      </c>
      <c r="Y121" s="35">
        <v>7.5</v>
      </c>
    </row>
    <row r="122" spans="23:25">
      <c r="W122" s="28">
        <v>121</v>
      </c>
      <c r="X122" s="34" t="s">
        <v>32</v>
      </c>
      <c r="Y122" s="35">
        <v>41.5</v>
      </c>
    </row>
    <row r="123" spans="23:25">
      <c r="W123" s="28">
        <v>122</v>
      </c>
      <c r="X123" s="34" t="s">
        <v>32</v>
      </c>
      <c r="Y123" s="35">
        <v>23</v>
      </c>
    </row>
    <row r="124" spans="23:25">
      <c r="W124" s="28">
        <v>123</v>
      </c>
      <c r="X124" s="34" t="s">
        <v>32</v>
      </c>
      <c r="Y124" s="35">
        <v>29</v>
      </c>
    </row>
    <row r="125" spans="23:25">
      <c r="W125" s="28">
        <v>124</v>
      </c>
      <c r="X125" s="34" t="s">
        <v>32</v>
      </c>
      <c r="Y125" s="35">
        <v>1.5</v>
      </c>
    </row>
    <row r="126" spans="23:25">
      <c r="W126" s="28">
        <v>125</v>
      </c>
      <c r="X126" s="34" t="s">
        <v>32</v>
      </c>
      <c r="Y126" s="35">
        <v>1.5</v>
      </c>
    </row>
    <row r="127" spans="23:25">
      <c r="W127" s="28">
        <v>126</v>
      </c>
      <c r="X127" s="34" t="s">
        <v>28</v>
      </c>
      <c r="Y127" s="35">
        <v>15</v>
      </c>
    </row>
    <row r="128" spans="23:25">
      <c r="W128" s="28">
        <v>127</v>
      </c>
      <c r="X128" s="34" t="s">
        <v>28</v>
      </c>
      <c r="Y128" s="35">
        <v>6</v>
      </c>
    </row>
    <row r="129" spans="23:25">
      <c r="W129" s="28">
        <v>128</v>
      </c>
      <c r="X129" s="34" t="s">
        <v>28</v>
      </c>
      <c r="Y129" s="35">
        <v>16</v>
      </c>
    </row>
    <row r="130" spans="23:25">
      <c r="W130" s="28">
        <v>129</v>
      </c>
      <c r="X130" s="34" t="s">
        <v>28</v>
      </c>
      <c r="Y130" s="35">
        <v>15</v>
      </c>
    </row>
    <row r="131" spans="23:25">
      <c r="W131" s="28">
        <v>130</v>
      </c>
      <c r="X131" s="34" t="s">
        <v>28</v>
      </c>
      <c r="Y131" s="35">
        <v>39</v>
      </c>
    </row>
    <row r="132" spans="23:25">
      <c r="W132" s="28">
        <v>131</v>
      </c>
      <c r="X132" s="34" t="s">
        <v>28</v>
      </c>
      <c r="Y132" s="35">
        <v>3</v>
      </c>
    </row>
    <row r="133" spans="23:25">
      <c r="W133" s="28">
        <v>132</v>
      </c>
      <c r="X133" s="34" t="s">
        <v>28</v>
      </c>
      <c r="Y133" s="35">
        <v>24</v>
      </c>
    </row>
    <row r="134" spans="23:25">
      <c r="W134" s="28">
        <v>133</v>
      </c>
      <c r="X134" s="34" t="s">
        <v>28</v>
      </c>
      <c r="Y134" s="35">
        <v>13.5</v>
      </c>
    </row>
    <row r="135" spans="23:25">
      <c r="W135" s="28">
        <v>134</v>
      </c>
      <c r="X135" s="34" t="s">
        <v>28</v>
      </c>
      <c r="Y135" s="35">
        <v>3</v>
      </c>
    </row>
    <row r="136" spans="23:25">
      <c r="W136" s="28">
        <v>135</v>
      </c>
      <c r="X136" s="34" t="s">
        <v>28</v>
      </c>
      <c r="Y136" s="35">
        <v>26</v>
      </c>
    </row>
    <row r="137" spans="23:25">
      <c r="W137" s="28">
        <v>136</v>
      </c>
      <c r="X137" s="34" t="s">
        <v>28</v>
      </c>
      <c r="Y137" s="35">
        <v>4</v>
      </c>
    </row>
    <row r="138" spans="23:25">
      <c r="W138" s="28">
        <v>137</v>
      </c>
      <c r="X138" s="34" t="s">
        <v>28</v>
      </c>
      <c r="Y138" s="35">
        <v>3</v>
      </c>
    </row>
    <row r="139" spans="23:25">
      <c r="W139" s="28">
        <v>138</v>
      </c>
      <c r="X139" s="34" t="s">
        <v>28</v>
      </c>
      <c r="Y139" s="35">
        <v>7.5</v>
      </c>
    </row>
    <row r="140" spans="23:25">
      <c r="W140" s="28">
        <v>139</v>
      </c>
      <c r="X140" s="34" t="s">
        <v>28</v>
      </c>
      <c r="Y140" s="35">
        <v>20</v>
      </c>
    </row>
    <row r="141" spans="23:25">
      <c r="W141" s="28">
        <v>140</v>
      </c>
      <c r="X141" s="34" t="s">
        <v>28</v>
      </c>
      <c r="Y141" s="35">
        <v>8.5</v>
      </c>
    </row>
    <row r="142" spans="23:25">
      <c r="W142" s="28">
        <v>141</v>
      </c>
      <c r="X142" s="34" t="s">
        <v>28</v>
      </c>
      <c r="Y142" s="35">
        <v>6</v>
      </c>
    </row>
    <row r="143" spans="23:25">
      <c r="W143" s="28">
        <v>142</v>
      </c>
      <c r="X143" s="34" t="s">
        <v>28</v>
      </c>
      <c r="Y143" s="35">
        <v>2</v>
      </c>
    </row>
    <row r="144" spans="23:25">
      <c r="W144" s="28">
        <v>143</v>
      </c>
      <c r="X144" s="34" t="s">
        <v>28</v>
      </c>
      <c r="Y144" s="35">
        <v>24.5</v>
      </c>
    </row>
    <row r="145" spans="23:25">
      <c r="W145" s="28">
        <v>144</v>
      </c>
      <c r="X145" s="34" t="s">
        <v>28</v>
      </c>
      <c r="Y145" s="35">
        <v>2</v>
      </c>
    </row>
    <row r="146" spans="23:25">
      <c r="W146" s="28">
        <v>145</v>
      </c>
      <c r="X146" s="34" t="s">
        <v>28</v>
      </c>
      <c r="Y146" s="35">
        <v>7</v>
      </c>
    </row>
    <row r="147" spans="23:25">
      <c r="W147" s="28">
        <v>146</v>
      </c>
      <c r="X147" s="34" t="s">
        <v>28</v>
      </c>
      <c r="Y147" s="35">
        <v>11.5</v>
      </c>
    </row>
    <row r="148" spans="23:25">
      <c r="W148" s="28">
        <v>147</v>
      </c>
      <c r="X148" s="34" t="s">
        <v>28</v>
      </c>
      <c r="Y148" s="35">
        <v>26</v>
      </c>
    </row>
    <row r="149" spans="23:25">
      <c r="W149" s="28">
        <v>148</v>
      </c>
      <c r="X149" s="34" t="s">
        <v>28</v>
      </c>
      <c r="Y149" s="35">
        <v>3</v>
      </c>
    </row>
    <row r="150" spans="23:25">
      <c r="W150" s="28">
        <v>149</v>
      </c>
      <c r="X150" s="34" t="s">
        <v>28</v>
      </c>
      <c r="Y150" s="35">
        <v>10</v>
      </c>
    </row>
    <row r="151" spans="23:25">
      <c r="W151" s="28">
        <v>150</v>
      </c>
      <c r="X151" s="34" t="s">
        <v>28</v>
      </c>
      <c r="Y151" s="35">
        <v>50</v>
      </c>
    </row>
    <row r="152" spans="23:25">
      <c r="W152" s="28">
        <v>151</v>
      </c>
      <c r="X152" s="34" t="s">
        <v>28</v>
      </c>
      <c r="Y152" s="35">
        <v>3.5</v>
      </c>
    </row>
    <row r="153" spans="23:25">
      <c r="W153" s="28">
        <v>152</v>
      </c>
      <c r="X153" s="34" t="s">
        <v>28</v>
      </c>
      <c r="Y153" s="35">
        <v>7</v>
      </c>
    </row>
    <row r="154" spans="23:25">
      <c r="W154" s="28">
        <v>153</v>
      </c>
      <c r="X154" s="34" t="s">
        <v>28</v>
      </c>
      <c r="Y154" s="35">
        <v>3</v>
      </c>
    </row>
    <row r="155" spans="23:25">
      <c r="W155" s="28">
        <v>154</v>
      </c>
      <c r="X155" s="34" t="s">
        <v>28</v>
      </c>
      <c r="Y155" s="35">
        <v>2.5</v>
      </c>
    </row>
    <row r="156" spans="23:25">
      <c r="W156" s="28">
        <v>155</v>
      </c>
      <c r="X156" s="34" t="s">
        <v>28</v>
      </c>
      <c r="Y156" s="35">
        <v>30</v>
      </c>
    </row>
    <row r="157" spans="23:25">
      <c r="W157" s="28">
        <v>156</v>
      </c>
      <c r="X157" s="34" t="s">
        <v>28</v>
      </c>
      <c r="Y157" s="35">
        <v>42</v>
      </c>
    </row>
    <row r="158" spans="23:25">
      <c r="W158" s="28">
        <v>157</v>
      </c>
      <c r="X158" s="34" t="s">
        <v>28</v>
      </c>
      <c r="Y158" s="35">
        <v>6</v>
      </c>
    </row>
    <row r="159" spans="23:25">
      <c r="W159" s="28">
        <v>158</v>
      </c>
      <c r="X159" s="34" t="s">
        <v>28</v>
      </c>
      <c r="Y159" s="35">
        <v>2</v>
      </c>
    </row>
    <row r="160" spans="23:25">
      <c r="W160" s="28">
        <v>159</v>
      </c>
      <c r="X160" s="34" t="s">
        <v>28</v>
      </c>
      <c r="Y160" s="35">
        <v>3</v>
      </c>
    </row>
    <row r="161" spans="23:25">
      <c r="W161" s="28">
        <v>160</v>
      </c>
      <c r="X161" s="34" t="s">
        <v>28</v>
      </c>
      <c r="Y161" s="35">
        <v>4.5</v>
      </c>
    </row>
    <row r="162" spans="23:25">
      <c r="W162" s="28">
        <v>161</v>
      </c>
      <c r="X162" s="34" t="s">
        <v>28</v>
      </c>
      <c r="Y162" s="35">
        <v>23</v>
      </c>
    </row>
    <row r="163" spans="23:25">
      <c r="W163" s="28">
        <v>162</v>
      </c>
      <c r="X163" s="34" t="s">
        <v>28</v>
      </c>
      <c r="Y163" s="35">
        <v>6</v>
      </c>
    </row>
    <row r="164" spans="23:25">
      <c r="W164" s="28">
        <v>163</v>
      </c>
      <c r="X164" s="34" t="s">
        <v>28</v>
      </c>
      <c r="Y164" s="35">
        <v>1.5</v>
      </c>
    </row>
    <row r="165" spans="23:25">
      <c r="W165" s="28">
        <v>164</v>
      </c>
      <c r="X165" s="34" t="s">
        <v>28</v>
      </c>
      <c r="Y165" s="35">
        <v>3.5</v>
      </c>
    </row>
    <row r="166" spans="23:25">
      <c r="W166" s="28">
        <v>165</v>
      </c>
      <c r="X166" s="34" t="s">
        <v>28</v>
      </c>
      <c r="Y166" s="35">
        <v>23</v>
      </c>
    </row>
    <row r="167" spans="23:25">
      <c r="W167" s="28">
        <v>166</v>
      </c>
      <c r="X167" s="34" t="s">
        <v>28</v>
      </c>
      <c r="Y167" s="35">
        <v>4</v>
      </c>
    </row>
    <row r="168" spans="23:25">
      <c r="W168" s="28">
        <v>167</v>
      </c>
      <c r="X168" s="34" t="s">
        <v>28</v>
      </c>
      <c r="Y168" s="35">
        <v>3</v>
      </c>
    </row>
    <row r="169" spans="23:25">
      <c r="W169" s="28">
        <v>168</v>
      </c>
      <c r="X169" s="34" t="s">
        <v>28</v>
      </c>
      <c r="Y169" s="35">
        <v>3.5</v>
      </c>
    </row>
    <row r="170" spans="23:25">
      <c r="W170" s="28">
        <v>169</v>
      </c>
      <c r="X170" s="34" t="s">
        <v>28</v>
      </c>
      <c r="Y170" s="35">
        <v>1.5</v>
      </c>
    </row>
    <row r="171" spans="23:25">
      <c r="W171" s="28">
        <v>170</v>
      </c>
      <c r="X171" s="34" t="s">
        <v>29</v>
      </c>
      <c r="Y171" s="35">
        <v>23.75</v>
      </c>
    </row>
    <row r="172" spans="23:25">
      <c r="W172" s="28">
        <v>171</v>
      </c>
      <c r="X172" s="34" t="s">
        <v>29</v>
      </c>
      <c r="Y172" s="35">
        <v>5</v>
      </c>
    </row>
    <row r="173" spans="23:25">
      <c r="W173" s="28">
        <v>172</v>
      </c>
      <c r="X173" s="34" t="s">
        <v>29</v>
      </c>
      <c r="Y173" s="35">
        <v>20</v>
      </c>
    </row>
    <row r="174" spans="23:25">
      <c r="W174" s="28">
        <v>173</v>
      </c>
      <c r="X174" s="34" t="s">
        <v>29</v>
      </c>
      <c r="Y174" s="35">
        <v>6</v>
      </c>
    </row>
    <row r="175" spans="23:25">
      <c r="W175" s="28">
        <v>174</v>
      </c>
      <c r="X175" s="34" t="s">
        <v>29</v>
      </c>
      <c r="Y175" s="35">
        <v>15</v>
      </c>
    </row>
    <row r="176" spans="23:25">
      <c r="W176" s="28">
        <v>175</v>
      </c>
      <c r="X176" s="34" t="s">
        <v>29</v>
      </c>
      <c r="Y176" s="35">
        <v>4</v>
      </c>
    </row>
    <row r="177" spans="23:25">
      <c r="W177" s="28">
        <v>176</v>
      </c>
      <c r="X177" s="34" t="s">
        <v>29</v>
      </c>
      <c r="Y177" s="35">
        <v>20</v>
      </c>
    </row>
    <row r="178" spans="23:25">
      <c r="W178" s="28">
        <v>177</v>
      </c>
      <c r="X178" s="34" t="s">
        <v>29</v>
      </c>
      <c r="Y178" s="35">
        <v>35</v>
      </c>
    </row>
    <row r="179" spans="23:25">
      <c r="W179" s="28">
        <v>178</v>
      </c>
      <c r="X179" s="34" t="s">
        <v>29</v>
      </c>
      <c r="Y179" s="35">
        <v>24</v>
      </c>
    </row>
    <row r="180" spans="23:25">
      <c r="W180" s="28">
        <v>179</v>
      </c>
      <c r="X180" s="34" t="s">
        <v>29</v>
      </c>
      <c r="Y180" s="35">
        <v>1.5</v>
      </c>
    </row>
    <row r="181" spans="23:25">
      <c r="W181" s="28">
        <v>180</v>
      </c>
      <c r="X181" s="34" t="s">
        <v>29</v>
      </c>
      <c r="Y181" s="35">
        <v>4.5</v>
      </c>
    </row>
    <row r="182" spans="23:25">
      <c r="W182" s="28">
        <v>181</v>
      </c>
      <c r="X182" s="34" t="s">
        <v>29</v>
      </c>
      <c r="Y182" s="35">
        <v>3</v>
      </c>
    </row>
    <row r="183" spans="23:25">
      <c r="W183" s="28">
        <v>182</v>
      </c>
      <c r="X183" s="34" t="s">
        <v>29</v>
      </c>
      <c r="Y183" s="35">
        <v>3</v>
      </c>
    </row>
    <row r="184" spans="23:25">
      <c r="W184" s="28">
        <v>183</v>
      </c>
      <c r="X184" s="34" t="s">
        <v>29</v>
      </c>
      <c r="Y184" s="35">
        <v>3</v>
      </c>
    </row>
    <row r="185" spans="23:25">
      <c r="W185" s="28">
        <v>184</v>
      </c>
      <c r="X185" s="34" t="s">
        <v>29</v>
      </c>
      <c r="Y185" s="35">
        <v>15</v>
      </c>
    </row>
    <row r="186" spans="23:25">
      <c r="W186" s="28">
        <v>185</v>
      </c>
      <c r="X186" s="34" t="s">
        <v>29</v>
      </c>
      <c r="Y186" s="35">
        <v>3</v>
      </c>
    </row>
    <row r="187" spans="23:25">
      <c r="W187" s="28">
        <v>186</v>
      </c>
      <c r="X187" s="34" t="s">
        <v>29</v>
      </c>
      <c r="Y187" s="35">
        <v>13</v>
      </c>
    </row>
    <row r="188" spans="23:25">
      <c r="W188" s="28">
        <v>187</v>
      </c>
      <c r="X188" s="34" t="s">
        <v>29</v>
      </c>
      <c r="Y188" s="35">
        <v>3</v>
      </c>
    </row>
    <row r="189" spans="23:25">
      <c r="W189" s="28">
        <v>188</v>
      </c>
      <c r="X189" s="34" t="s">
        <v>29</v>
      </c>
      <c r="Y189" s="35">
        <v>3</v>
      </c>
    </row>
    <row r="190" spans="23:25">
      <c r="W190" s="28">
        <v>189</v>
      </c>
      <c r="X190" s="34" t="s">
        <v>29</v>
      </c>
      <c r="Y190" s="35">
        <v>23</v>
      </c>
    </row>
    <row r="191" spans="23:25">
      <c r="W191" s="28">
        <v>190</v>
      </c>
      <c r="X191" s="34" t="s">
        <v>29</v>
      </c>
      <c r="Y191" s="35">
        <v>7</v>
      </c>
    </row>
    <row r="192" spans="23:25">
      <c r="W192" s="28">
        <v>191</v>
      </c>
      <c r="X192" s="34" t="s">
        <v>29</v>
      </c>
      <c r="Y192" s="35">
        <v>6</v>
      </c>
    </row>
    <row r="193" spans="23:25">
      <c r="W193" s="28">
        <v>192</v>
      </c>
      <c r="X193" s="34" t="s">
        <v>29</v>
      </c>
      <c r="Y193" s="35">
        <v>2</v>
      </c>
    </row>
    <row r="194" spans="23:25">
      <c r="W194" s="28">
        <v>193</v>
      </c>
      <c r="X194" s="34" t="s">
        <v>29</v>
      </c>
      <c r="Y194" s="35">
        <v>6</v>
      </c>
    </row>
    <row r="195" spans="23:25">
      <c r="W195" s="28">
        <v>194</v>
      </c>
      <c r="X195" s="34" t="s">
        <v>29</v>
      </c>
      <c r="Y195" s="35">
        <v>3.5</v>
      </c>
    </row>
    <row r="196" spans="23:25">
      <c r="W196" s="28">
        <v>195</v>
      </c>
      <c r="X196" s="34" t="s">
        <v>29</v>
      </c>
      <c r="Y196" s="35">
        <v>2</v>
      </c>
    </row>
    <row r="197" spans="23:25">
      <c r="W197" s="28">
        <v>196</v>
      </c>
      <c r="X197" s="34" t="s">
        <v>29</v>
      </c>
      <c r="Y197" s="35">
        <v>15</v>
      </c>
    </row>
    <row r="198" spans="23:25">
      <c r="W198" s="28">
        <v>197</v>
      </c>
      <c r="X198" s="34" t="s">
        <v>29</v>
      </c>
      <c r="Y198" s="35">
        <v>21</v>
      </c>
    </row>
    <row r="199" spans="23:25">
      <c r="W199" s="28">
        <v>198</v>
      </c>
      <c r="X199" s="34" t="s">
        <v>29</v>
      </c>
      <c r="Y199" s="35">
        <v>3.5</v>
      </c>
    </row>
    <row r="200" spans="23:25">
      <c r="W200" s="28">
        <v>199</v>
      </c>
      <c r="X200" s="34" t="s">
        <v>29</v>
      </c>
      <c r="Y200" s="35">
        <v>1</v>
      </c>
    </row>
    <row r="201" spans="23:25">
      <c r="W201" s="28">
        <v>200</v>
      </c>
      <c r="X201" s="34" t="s">
        <v>29</v>
      </c>
      <c r="Y201" s="35">
        <v>23</v>
      </c>
    </row>
    <row r="202" spans="23:25">
      <c r="W202" s="28">
        <v>201</v>
      </c>
      <c r="X202" s="34" t="s">
        <v>29</v>
      </c>
      <c r="Y202" s="35">
        <v>20</v>
      </c>
    </row>
    <row r="203" spans="23:25">
      <c r="W203" s="28">
        <v>202</v>
      </c>
      <c r="X203" s="34" t="s">
        <v>29</v>
      </c>
      <c r="Y203" s="35">
        <v>5</v>
      </c>
    </row>
    <row r="204" spans="23:25">
      <c r="W204" s="28">
        <v>203</v>
      </c>
      <c r="X204" s="34" t="s">
        <v>29</v>
      </c>
      <c r="Y204" s="35">
        <v>9.5</v>
      </c>
    </row>
    <row r="205" spans="23:25">
      <c r="W205" s="28">
        <v>204</v>
      </c>
      <c r="X205" s="34" t="s">
        <v>29</v>
      </c>
      <c r="Y205" s="35">
        <v>6</v>
      </c>
    </row>
    <row r="206" spans="23:25">
      <c r="W206" s="28">
        <v>205</v>
      </c>
      <c r="X206" s="34" t="s">
        <v>29</v>
      </c>
      <c r="Y206" s="35">
        <v>15.5</v>
      </c>
    </row>
    <row r="207" spans="23:25">
      <c r="W207" s="28">
        <v>206</v>
      </c>
      <c r="X207" s="34" t="s">
        <v>29</v>
      </c>
      <c r="Y207" s="35">
        <v>26</v>
      </c>
    </row>
    <row r="208" spans="23:25">
      <c r="W208" s="28">
        <v>207</v>
      </c>
      <c r="X208" s="34" t="s">
        <v>29</v>
      </c>
      <c r="Y208" s="35">
        <v>7.5</v>
      </c>
    </row>
    <row r="209" spans="23:25">
      <c r="W209" s="28">
        <v>208</v>
      </c>
      <c r="X209" s="34" t="s">
        <v>29</v>
      </c>
      <c r="Y209" s="35">
        <v>3</v>
      </c>
    </row>
    <row r="210" spans="23:25">
      <c r="W210" s="28">
        <v>209</v>
      </c>
      <c r="X210" s="34" t="s">
        <v>29</v>
      </c>
      <c r="Y210" s="35">
        <v>23</v>
      </c>
    </row>
    <row r="211" spans="23:25">
      <c r="W211" s="28">
        <v>210</v>
      </c>
      <c r="X211" s="34" t="s">
        <v>29</v>
      </c>
      <c r="Y211" s="35">
        <v>30</v>
      </c>
    </row>
    <row r="212" spans="23:25">
      <c r="W212" s="28">
        <v>211</v>
      </c>
      <c r="X212" s="34" t="s">
        <v>29</v>
      </c>
      <c r="Y212" s="35">
        <v>7.5</v>
      </c>
    </row>
    <row r="213" spans="23:25">
      <c r="W213" s="28">
        <v>212</v>
      </c>
      <c r="X213" s="34" t="s">
        <v>29</v>
      </c>
      <c r="Y213" s="35">
        <v>24.5</v>
      </c>
    </row>
    <row r="214" spans="23:25">
      <c r="W214" s="28">
        <v>213</v>
      </c>
      <c r="X214" s="34" t="s">
        <v>29</v>
      </c>
      <c r="Y214" s="35">
        <v>20</v>
      </c>
    </row>
    <row r="215" spans="23:25">
      <c r="W215" s="28">
        <v>214</v>
      </c>
      <c r="X215" s="34" t="s">
        <v>29</v>
      </c>
      <c r="Y215" s="35">
        <v>5</v>
      </c>
    </row>
    <row r="216" spans="23:25">
      <c r="W216" s="28">
        <v>215</v>
      </c>
      <c r="X216" s="34" t="s">
        <v>29</v>
      </c>
      <c r="Y216" s="35">
        <v>21</v>
      </c>
    </row>
    <row r="217" spans="23:25">
      <c r="W217" s="28">
        <v>216</v>
      </c>
      <c r="X217" s="34" t="s">
        <v>29</v>
      </c>
      <c r="Y217" s="35">
        <v>24</v>
      </c>
    </row>
    <row r="218" spans="23:25">
      <c r="W218" s="28">
        <v>217</v>
      </c>
      <c r="X218" s="34" t="s">
        <v>29</v>
      </c>
      <c r="Y218" s="35">
        <v>3</v>
      </c>
    </row>
    <row r="219" spans="23:25">
      <c r="W219" s="28">
        <v>218</v>
      </c>
      <c r="X219" s="34" t="s">
        <v>29</v>
      </c>
      <c r="Y219" s="35">
        <v>33</v>
      </c>
    </row>
    <row r="220" spans="23:25">
      <c r="W220" s="28">
        <v>219</v>
      </c>
      <c r="X220" s="34" t="s">
        <v>29</v>
      </c>
      <c r="Y220" s="35">
        <v>24.5</v>
      </c>
    </row>
    <row r="221" spans="23:25">
      <c r="W221" s="28">
        <v>220</v>
      </c>
      <c r="X221" s="34" t="s">
        <v>29</v>
      </c>
      <c r="Y221" s="35">
        <v>21</v>
      </c>
    </row>
    <row r="222" spans="23:25">
      <c r="W222" s="28">
        <v>221</v>
      </c>
      <c r="X222" s="34" t="s">
        <v>29</v>
      </c>
      <c r="Y222" s="35">
        <v>24</v>
      </c>
    </row>
    <row r="223" spans="23:25">
      <c r="W223" s="28">
        <v>222</v>
      </c>
      <c r="X223" s="34" t="s">
        <v>29</v>
      </c>
      <c r="Y223" s="35">
        <v>3.5</v>
      </c>
    </row>
    <row r="224" spans="23:25">
      <c r="W224" s="28">
        <v>223</v>
      </c>
      <c r="X224" s="34" t="s">
        <v>29</v>
      </c>
      <c r="Y224" s="35">
        <v>3</v>
      </c>
    </row>
    <row r="225" spans="23:25">
      <c r="W225" s="28">
        <v>224</v>
      </c>
      <c r="X225" s="34" t="s">
        <v>29</v>
      </c>
      <c r="Y225" s="35">
        <v>22</v>
      </c>
    </row>
    <row r="226" spans="23:25">
      <c r="W226" s="28">
        <v>225</v>
      </c>
      <c r="X226" s="34" t="s">
        <v>29</v>
      </c>
      <c r="Y226" s="35">
        <v>3.5</v>
      </c>
    </row>
    <row r="227" spans="23:25">
      <c r="W227" s="28">
        <v>226</v>
      </c>
      <c r="X227" s="34" t="s">
        <v>29</v>
      </c>
      <c r="Y227" s="35">
        <v>3.5</v>
      </c>
    </row>
    <row r="228" spans="23:25">
      <c r="W228" s="28">
        <v>227</v>
      </c>
      <c r="X228" s="34" t="s">
        <v>29</v>
      </c>
      <c r="Y228" s="35">
        <v>5</v>
      </c>
    </row>
    <row r="229" spans="23:25">
      <c r="W229" s="28">
        <v>228</v>
      </c>
      <c r="X229" s="34" t="s">
        <v>29</v>
      </c>
      <c r="Y229" s="35">
        <v>24</v>
      </c>
    </row>
    <row r="230" spans="23:25">
      <c r="W230" s="28">
        <v>229</v>
      </c>
      <c r="X230" s="34" t="s">
        <v>29</v>
      </c>
      <c r="Y230" s="35">
        <v>3.5</v>
      </c>
    </row>
    <row r="231" spans="23:25">
      <c r="W231" s="28">
        <v>230</v>
      </c>
      <c r="X231" s="34" t="s">
        <v>29</v>
      </c>
      <c r="Y231" s="35">
        <v>32</v>
      </c>
    </row>
    <row r="232" spans="23:25">
      <c r="W232" s="28">
        <v>231</v>
      </c>
      <c r="X232" s="34" t="s">
        <v>29</v>
      </c>
      <c r="Y232" s="35">
        <v>1.5</v>
      </c>
    </row>
    <row r="233" spans="23:25">
      <c r="W233" s="28">
        <v>232</v>
      </c>
      <c r="X233" s="34" t="s">
        <v>29</v>
      </c>
      <c r="Y233" s="35">
        <v>6</v>
      </c>
    </row>
    <row r="234" spans="23:25">
      <c r="W234" s="28">
        <v>233</v>
      </c>
      <c r="X234" s="34" t="s">
        <v>29</v>
      </c>
      <c r="Y234" s="35">
        <v>18</v>
      </c>
    </row>
    <row r="235" spans="23:25">
      <c r="W235" s="28">
        <v>234</v>
      </c>
      <c r="X235" s="34" t="s">
        <v>29</v>
      </c>
      <c r="Y235" s="35">
        <v>4</v>
      </c>
    </row>
    <row r="236" spans="23:25">
      <c r="W236" s="28">
        <v>235</v>
      </c>
      <c r="X236" s="34" t="s">
        <v>29</v>
      </c>
      <c r="Y236" s="35">
        <v>5</v>
      </c>
    </row>
    <row r="237" spans="23:25">
      <c r="W237" s="28">
        <v>236</v>
      </c>
      <c r="X237" s="34" t="s">
        <v>29</v>
      </c>
      <c r="Y237" s="35">
        <v>3.5</v>
      </c>
    </row>
    <row r="238" spans="23:25">
      <c r="W238" s="28">
        <v>237</v>
      </c>
      <c r="X238" s="34" t="s">
        <v>29</v>
      </c>
      <c r="Y238" s="35">
        <v>5</v>
      </c>
    </row>
    <row r="239" spans="23:25">
      <c r="W239" s="28">
        <v>238</v>
      </c>
      <c r="X239" s="34" t="s">
        <v>29</v>
      </c>
      <c r="Y239" s="35">
        <v>23</v>
      </c>
    </row>
    <row r="240" spans="23:25">
      <c r="W240" s="28">
        <v>239</v>
      </c>
      <c r="X240" s="34" t="s">
        <v>29</v>
      </c>
      <c r="Y240" s="35">
        <v>25</v>
      </c>
    </row>
    <row r="241" spans="23:25">
      <c r="W241" s="28">
        <v>240</v>
      </c>
      <c r="X241" s="34" t="s">
        <v>29</v>
      </c>
      <c r="Y241" s="35">
        <v>1.5</v>
      </c>
    </row>
    <row r="242" spans="23:25">
      <c r="W242" s="28">
        <v>241</v>
      </c>
      <c r="X242" s="34" t="s">
        <v>29</v>
      </c>
      <c r="Y242" s="35">
        <v>15</v>
      </c>
    </row>
    <row r="243" spans="23:25">
      <c r="W243" s="28">
        <v>242</v>
      </c>
      <c r="X243" s="34" t="s">
        <v>29</v>
      </c>
      <c r="Y243" s="35">
        <v>6</v>
      </c>
    </row>
    <row r="244" spans="23:25">
      <c r="W244" s="28">
        <v>243</v>
      </c>
      <c r="X244" s="34" t="s">
        <v>29</v>
      </c>
      <c r="Y244" s="35">
        <v>2</v>
      </c>
    </row>
    <row r="245" spans="23:25">
      <c r="W245" s="28">
        <v>244</v>
      </c>
      <c r="X245" s="34" t="s">
        <v>29</v>
      </c>
      <c r="Y245" s="35">
        <v>7</v>
      </c>
    </row>
    <row r="246" spans="23:25">
      <c r="W246" s="28">
        <v>245</v>
      </c>
      <c r="X246" s="34" t="s">
        <v>31</v>
      </c>
      <c r="Y246" s="35">
        <v>8</v>
      </c>
    </row>
    <row r="247" spans="23:25">
      <c r="W247" s="28">
        <v>246</v>
      </c>
      <c r="X247" s="34" t="s">
        <v>31</v>
      </c>
      <c r="Y247" s="35">
        <v>3.5</v>
      </c>
    </row>
    <row r="248" spans="23:25">
      <c r="W248" s="28">
        <v>247</v>
      </c>
      <c r="X248" s="34" t="s">
        <v>31</v>
      </c>
      <c r="Y248" s="35">
        <v>13.5</v>
      </c>
    </row>
    <row r="249" spans="23:25">
      <c r="W249" s="28">
        <v>248</v>
      </c>
      <c r="X249" s="34" t="s">
        <v>31</v>
      </c>
      <c r="Y249" s="35">
        <v>49</v>
      </c>
    </row>
    <row r="250" spans="23:25">
      <c r="W250" s="28">
        <v>249</v>
      </c>
      <c r="X250" s="34" t="s">
        <v>31</v>
      </c>
      <c r="Y250" s="35">
        <v>20</v>
      </c>
    </row>
    <row r="251" spans="23:25">
      <c r="W251" s="28">
        <v>250</v>
      </c>
      <c r="X251" s="34" t="s">
        <v>31</v>
      </c>
      <c r="Y251" s="35">
        <v>9</v>
      </c>
    </row>
    <row r="252" spans="23:25">
      <c r="W252" s="28">
        <v>251</v>
      </c>
      <c r="X252" s="34" t="s">
        <v>31</v>
      </c>
      <c r="Y252" s="35">
        <v>3</v>
      </c>
    </row>
    <row r="253" spans="23:25">
      <c r="W253" s="28">
        <v>252</v>
      </c>
      <c r="X253" s="34" t="s">
        <v>31</v>
      </c>
      <c r="Y253" s="35">
        <v>1.5</v>
      </c>
    </row>
    <row r="254" spans="23:25">
      <c r="W254" s="28">
        <v>253</v>
      </c>
      <c r="X254" s="34" t="s">
        <v>31</v>
      </c>
      <c r="Y254" s="35">
        <v>26</v>
      </c>
    </row>
    <row r="255" spans="23:25">
      <c r="W255" s="28">
        <v>254</v>
      </c>
      <c r="X255" s="34" t="s">
        <v>31</v>
      </c>
      <c r="Y255" s="35">
        <v>0.5</v>
      </c>
    </row>
    <row r="256" spans="23:25">
      <c r="W256" s="28">
        <v>255</v>
      </c>
      <c r="X256" s="34" t="s">
        <v>31</v>
      </c>
      <c r="Y256" s="35">
        <v>3</v>
      </c>
    </row>
    <row r="257" spans="23:25">
      <c r="W257" s="28">
        <v>256</v>
      </c>
      <c r="X257" s="34" t="s">
        <v>31</v>
      </c>
      <c r="Y257" s="35">
        <v>9</v>
      </c>
    </row>
    <row r="258" spans="23:25">
      <c r="W258" s="28">
        <v>257</v>
      </c>
      <c r="X258" s="34" t="s">
        <v>31</v>
      </c>
      <c r="Y258" s="35">
        <v>3</v>
      </c>
    </row>
    <row r="259" spans="23:25">
      <c r="W259" s="28">
        <v>258</v>
      </c>
      <c r="X259" s="34" t="s">
        <v>31</v>
      </c>
      <c r="Y259" s="35">
        <v>3</v>
      </c>
    </row>
    <row r="260" spans="23:25">
      <c r="W260" s="28">
        <v>259</v>
      </c>
      <c r="X260" s="34" t="s">
        <v>31</v>
      </c>
      <c r="Y260" s="35">
        <v>44</v>
      </c>
    </row>
    <row r="261" spans="23:25">
      <c r="W261" s="28">
        <v>260</v>
      </c>
      <c r="X261" s="34" t="s">
        <v>31</v>
      </c>
      <c r="Y261" s="35">
        <v>17</v>
      </c>
    </row>
    <row r="262" spans="23:25">
      <c r="W262" s="28">
        <v>261</v>
      </c>
      <c r="X262" s="34" t="s">
        <v>31</v>
      </c>
      <c r="Y262" s="35">
        <v>22</v>
      </c>
    </row>
    <row r="263" spans="23:25">
      <c r="W263" s="28">
        <v>262</v>
      </c>
      <c r="X263" s="34" t="s">
        <v>31</v>
      </c>
      <c r="Y263" s="35">
        <v>13.5</v>
      </c>
    </row>
    <row r="264" spans="23:25">
      <c r="W264" s="28">
        <v>263</v>
      </c>
      <c r="X264" s="34" t="s">
        <v>31</v>
      </c>
      <c r="Y264" s="35">
        <v>11.5</v>
      </c>
    </row>
    <row r="265" spans="23:25">
      <c r="W265" s="28">
        <v>264</v>
      </c>
      <c r="X265" s="34" t="s">
        <v>31</v>
      </c>
      <c r="Y265" s="35">
        <v>3</v>
      </c>
    </row>
    <row r="266" spans="23:25">
      <c r="W266" s="28">
        <v>265</v>
      </c>
      <c r="X266" s="34" t="s">
        <v>31</v>
      </c>
      <c r="Y266" s="35">
        <v>21.5</v>
      </c>
    </row>
    <row r="267" spans="23:25">
      <c r="W267" s="28">
        <v>266</v>
      </c>
      <c r="X267" s="34" t="s">
        <v>31</v>
      </c>
      <c r="Y267" s="35">
        <v>16</v>
      </c>
    </row>
    <row r="268" spans="23:25">
      <c r="W268" s="28">
        <v>267</v>
      </c>
      <c r="X268" s="34" t="s">
        <v>31</v>
      </c>
      <c r="Y268" s="35">
        <v>22</v>
      </c>
    </row>
    <row r="269" spans="23:25">
      <c r="W269" s="28">
        <v>268</v>
      </c>
      <c r="X269" s="34" t="s">
        <v>31</v>
      </c>
      <c r="Y269" s="35">
        <v>21</v>
      </c>
    </row>
    <row r="270" spans="23:25">
      <c r="W270" s="28">
        <v>269</v>
      </c>
      <c r="X270" s="34" t="s">
        <v>31</v>
      </c>
      <c r="Y270" s="35">
        <v>6</v>
      </c>
    </row>
    <row r="271" spans="23:25">
      <c r="W271" s="28">
        <v>270</v>
      </c>
      <c r="X271" s="34" t="s">
        <v>31</v>
      </c>
      <c r="Y271" s="35">
        <v>20</v>
      </c>
    </row>
    <row r="272" spans="23:25">
      <c r="W272" s="28">
        <v>271</v>
      </c>
      <c r="X272" s="34" t="s">
        <v>31</v>
      </c>
      <c r="Y272" s="35">
        <v>7.5</v>
      </c>
    </row>
    <row r="273" spans="23:25">
      <c r="W273" s="28">
        <v>272</v>
      </c>
      <c r="X273" s="34" t="s">
        <v>31</v>
      </c>
      <c r="Y273" s="35">
        <v>21.5</v>
      </c>
    </row>
    <row r="274" spans="23:25">
      <c r="W274" s="28">
        <v>273</v>
      </c>
      <c r="X274" s="34" t="s">
        <v>31</v>
      </c>
      <c r="Y274" s="35">
        <v>40</v>
      </c>
    </row>
    <row r="275" spans="23:25">
      <c r="W275" s="28">
        <v>274</v>
      </c>
      <c r="X275" s="34" t="s">
        <v>31</v>
      </c>
      <c r="Y275" s="35">
        <v>9</v>
      </c>
    </row>
    <row r="276" spans="23:25">
      <c r="W276" s="28">
        <v>275</v>
      </c>
      <c r="X276" s="34" t="s">
        <v>31</v>
      </c>
      <c r="Y276" s="35">
        <v>41</v>
      </c>
    </row>
    <row r="277" spans="23:25">
      <c r="W277" s="28">
        <v>276</v>
      </c>
      <c r="X277" s="34" t="s">
        <v>31</v>
      </c>
      <c r="Y277" s="35">
        <v>3</v>
      </c>
    </row>
    <row r="278" spans="23:25">
      <c r="W278" s="28">
        <v>277</v>
      </c>
      <c r="X278" s="34" t="s">
        <v>31</v>
      </c>
      <c r="Y278" s="35">
        <v>24</v>
      </c>
    </row>
    <row r="279" spans="23:25">
      <c r="W279" s="28">
        <v>278</v>
      </c>
      <c r="X279" s="34" t="s">
        <v>31</v>
      </c>
      <c r="Y279" s="35">
        <v>9</v>
      </c>
    </row>
    <row r="280" spans="23:25">
      <c r="W280" s="28">
        <v>279</v>
      </c>
      <c r="X280" s="34" t="s">
        <v>31</v>
      </c>
      <c r="Y280" s="35">
        <v>4</v>
      </c>
    </row>
    <row r="281" spans="23:25">
      <c r="W281" s="28">
        <v>280</v>
      </c>
      <c r="X281" s="34" t="s">
        <v>31</v>
      </c>
      <c r="Y281" s="35">
        <v>26</v>
      </c>
    </row>
    <row r="282" spans="23:25">
      <c r="W282" s="28">
        <v>281</v>
      </c>
      <c r="X282" s="34" t="s">
        <v>31</v>
      </c>
      <c r="Y282" s="35">
        <v>22.5</v>
      </c>
    </row>
    <row r="283" spans="23:25">
      <c r="W283" s="28">
        <v>282</v>
      </c>
      <c r="X283" s="34" t="s">
        <v>31</v>
      </c>
      <c r="Y283" s="35">
        <v>42</v>
      </c>
    </row>
    <row r="284" spans="23:25">
      <c r="W284" s="28">
        <v>283</v>
      </c>
      <c r="X284" s="34" t="s">
        <v>31</v>
      </c>
      <c r="Y284" s="35">
        <v>24.5</v>
      </c>
    </row>
    <row r="285" spans="23:25">
      <c r="W285" s="28">
        <v>284</v>
      </c>
      <c r="X285" s="34" t="s">
        <v>31</v>
      </c>
      <c r="Y285" s="35">
        <v>23</v>
      </c>
    </row>
    <row r="286" spans="23:25">
      <c r="W286" s="28">
        <v>285</v>
      </c>
      <c r="X286" s="34" t="s">
        <v>31</v>
      </c>
      <c r="Y286" s="35">
        <v>21</v>
      </c>
    </row>
    <row r="287" spans="23:25">
      <c r="W287" s="28">
        <v>286</v>
      </c>
      <c r="X287" s="34" t="s">
        <v>31</v>
      </c>
      <c r="Y287" s="35">
        <v>6</v>
      </c>
    </row>
    <row r="288" spans="23:25">
      <c r="W288" s="28">
        <v>287</v>
      </c>
      <c r="X288" s="34" t="s">
        <v>31</v>
      </c>
      <c r="Y288" s="35">
        <v>3</v>
      </c>
    </row>
    <row r="289" spans="23:25">
      <c r="W289" s="28">
        <v>288</v>
      </c>
      <c r="X289" s="34" t="s">
        <v>31</v>
      </c>
      <c r="Y289" s="35">
        <v>6</v>
      </c>
    </row>
    <row r="290" spans="23:25">
      <c r="W290" s="28">
        <v>289</v>
      </c>
      <c r="X290" s="34" t="s">
        <v>31</v>
      </c>
      <c r="Y290" s="35">
        <v>40</v>
      </c>
    </row>
    <row r="291" spans="23:25">
      <c r="W291" s="28">
        <v>290</v>
      </c>
      <c r="X291" s="34" t="s">
        <v>31</v>
      </c>
      <c r="Y291" s="35">
        <v>23</v>
      </c>
    </row>
    <row r="292" spans="23:25">
      <c r="W292" s="28">
        <v>291</v>
      </c>
      <c r="X292" s="34" t="s">
        <v>31</v>
      </c>
      <c r="Y292" s="35">
        <v>20</v>
      </c>
    </row>
    <row r="293" spans="23:25">
      <c r="W293" s="28">
        <v>292</v>
      </c>
      <c r="X293" s="34" t="s">
        <v>31</v>
      </c>
      <c r="Y293" s="35">
        <v>11</v>
      </c>
    </row>
    <row r="294" spans="23:25">
      <c r="W294" s="28">
        <v>293</v>
      </c>
      <c r="X294" s="34" t="s">
        <v>31</v>
      </c>
      <c r="Y294" s="35">
        <v>2</v>
      </c>
    </row>
    <row r="295" spans="23:25">
      <c r="W295" s="28">
        <v>294</v>
      </c>
      <c r="X295" s="34" t="s">
        <v>31</v>
      </c>
      <c r="Y295" s="35">
        <v>6</v>
      </c>
    </row>
    <row r="296" spans="23:25">
      <c r="W296" s="28">
        <v>295</v>
      </c>
      <c r="X296" s="34" t="s">
        <v>31</v>
      </c>
      <c r="Y296" s="35">
        <v>6</v>
      </c>
    </row>
    <row r="297" spans="23:25">
      <c r="W297" s="28">
        <v>296</v>
      </c>
      <c r="X297" s="34" t="s">
        <v>31</v>
      </c>
      <c r="Y297" s="35">
        <v>24.5</v>
      </c>
    </row>
    <row r="298" spans="23:25">
      <c r="W298" s="28">
        <v>297</v>
      </c>
      <c r="X298" s="34" t="s">
        <v>31</v>
      </c>
      <c r="Y298" s="35">
        <v>21</v>
      </c>
    </row>
    <row r="299" spans="23:25">
      <c r="W299" s="28">
        <v>298</v>
      </c>
      <c r="X299" s="34" t="s">
        <v>31</v>
      </c>
      <c r="Y299" s="35">
        <v>23</v>
      </c>
    </row>
    <row r="300" spans="23:25">
      <c r="W300" s="28">
        <v>299</v>
      </c>
      <c r="X300" s="34" t="s">
        <v>31</v>
      </c>
      <c r="Y300" s="35">
        <v>3</v>
      </c>
    </row>
    <row r="301" spans="23:25">
      <c r="W301" s="28">
        <v>300</v>
      </c>
      <c r="X301" s="34" t="s">
        <v>31</v>
      </c>
      <c r="Y301" s="35">
        <v>14</v>
      </c>
    </row>
    <row r="302" spans="23:25">
      <c r="W302" s="28">
        <v>301</v>
      </c>
      <c r="X302" s="34" t="s">
        <v>31</v>
      </c>
      <c r="Y302" s="35">
        <v>26</v>
      </c>
    </row>
    <row r="303" spans="23:25">
      <c r="W303" s="28">
        <v>302</v>
      </c>
      <c r="X303" s="34" t="s">
        <v>31</v>
      </c>
      <c r="Y303" s="35">
        <v>7.5</v>
      </c>
    </row>
    <row r="304" spans="23:25">
      <c r="W304" s="28">
        <v>303</v>
      </c>
      <c r="X304" s="34" t="s">
        <v>31</v>
      </c>
      <c r="Y304" s="35">
        <v>23</v>
      </c>
    </row>
    <row r="305" spans="23:25">
      <c r="W305" s="28">
        <v>304</v>
      </c>
      <c r="X305" s="34" t="s">
        <v>31</v>
      </c>
      <c r="Y305" s="35">
        <v>6</v>
      </c>
    </row>
    <row r="306" spans="23:25">
      <c r="W306" s="28">
        <v>305</v>
      </c>
      <c r="X306" s="34" t="s">
        <v>31</v>
      </c>
      <c r="Y306" s="35">
        <v>4</v>
      </c>
    </row>
    <row r="307" spans="23:25">
      <c r="W307" s="28">
        <v>306</v>
      </c>
      <c r="X307" s="34" t="s">
        <v>31</v>
      </c>
      <c r="Y307" s="35">
        <v>5</v>
      </c>
    </row>
    <row r="308" spans="23:25">
      <c r="W308" s="28">
        <v>307</v>
      </c>
      <c r="X308" s="34" t="s">
        <v>31</v>
      </c>
      <c r="Y308" s="35">
        <v>24</v>
      </c>
    </row>
    <row r="309" spans="23:25">
      <c r="W309" s="28">
        <v>308</v>
      </c>
      <c r="X309" s="34" t="s">
        <v>31</v>
      </c>
      <c r="Y309" s="35">
        <v>14.5</v>
      </c>
    </row>
    <row r="310" spans="23:25">
      <c r="W310" s="28">
        <v>309</v>
      </c>
      <c r="X310" s="34" t="s">
        <v>31</v>
      </c>
      <c r="Y310" s="35">
        <v>21</v>
      </c>
    </row>
    <row r="311" spans="23:25">
      <c r="W311" s="28">
        <v>310</v>
      </c>
      <c r="X311" s="34" t="s">
        <v>31</v>
      </c>
      <c r="Y311" s="35">
        <v>6</v>
      </c>
    </row>
    <row r="312" spans="23:25">
      <c r="W312" s="28">
        <v>311</v>
      </c>
      <c r="X312" s="34" t="s">
        <v>31</v>
      </c>
      <c r="Y312" s="35">
        <v>4.5</v>
      </c>
    </row>
    <row r="313" spans="23:25">
      <c r="W313" s="28">
        <v>312</v>
      </c>
      <c r="X313" s="34" t="s">
        <v>31</v>
      </c>
      <c r="Y313" s="35">
        <v>3</v>
      </c>
    </row>
    <row r="314" spans="23:25">
      <c r="W314" s="28">
        <v>313</v>
      </c>
      <c r="X314" s="34" t="s">
        <v>31</v>
      </c>
      <c r="Y314" s="35">
        <v>23</v>
      </c>
    </row>
    <row r="315" spans="23:25">
      <c r="W315" s="28">
        <v>314</v>
      </c>
      <c r="X315" s="34" t="s">
        <v>31</v>
      </c>
      <c r="Y315" s="35">
        <v>7</v>
      </c>
    </row>
    <row r="316" spans="23:25">
      <c r="W316" s="28">
        <v>315</v>
      </c>
      <c r="X316" s="34" t="s">
        <v>31</v>
      </c>
      <c r="Y316" s="35">
        <v>22</v>
      </c>
    </row>
    <row r="317" spans="23:25">
      <c r="W317" s="28">
        <v>316</v>
      </c>
      <c r="X317" s="34" t="s">
        <v>31</v>
      </c>
      <c r="Y317" s="35">
        <v>39</v>
      </c>
    </row>
    <row r="318" spans="23:25">
      <c r="W318" s="28">
        <v>317</v>
      </c>
      <c r="X318" s="34" t="s">
        <v>31</v>
      </c>
      <c r="Y318" s="35">
        <v>6.5</v>
      </c>
    </row>
    <row r="319" spans="23:25">
      <c r="W319" s="28">
        <v>318</v>
      </c>
      <c r="X319" s="34" t="s">
        <v>31</v>
      </c>
      <c r="Y319" s="35">
        <v>2</v>
      </c>
    </row>
    <row r="320" spans="23:25">
      <c r="W320" s="28">
        <v>319</v>
      </c>
      <c r="X320" s="34" t="s">
        <v>31</v>
      </c>
      <c r="Y320" s="35">
        <v>28</v>
      </c>
    </row>
    <row r="321" spans="23:25">
      <c r="W321" s="28">
        <v>320</v>
      </c>
      <c r="X321" s="34" t="s">
        <v>31</v>
      </c>
      <c r="Y321" s="35">
        <v>13.5</v>
      </c>
    </row>
    <row r="322" spans="23:25">
      <c r="W322" s="28">
        <v>321</v>
      </c>
      <c r="X322" s="34" t="s">
        <v>31</v>
      </c>
      <c r="Y322" s="35">
        <v>24.5</v>
      </c>
    </row>
    <row r="323" spans="23:25">
      <c r="W323" s="28">
        <v>322</v>
      </c>
      <c r="X323" s="34" t="s">
        <v>31</v>
      </c>
      <c r="Y323" s="35">
        <v>3</v>
      </c>
    </row>
    <row r="324" spans="23:25">
      <c r="W324" s="28">
        <v>323</v>
      </c>
      <c r="X324" s="34" t="s">
        <v>31</v>
      </c>
      <c r="Y324" s="35">
        <v>11.5</v>
      </c>
    </row>
    <row r="325" spans="23:25">
      <c r="W325" s="28">
        <v>324</v>
      </c>
      <c r="X325" s="34" t="s">
        <v>31</v>
      </c>
      <c r="Y325" s="35">
        <v>6</v>
      </c>
    </row>
    <row r="326" spans="23:25">
      <c r="W326" s="28">
        <v>325</v>
      </c>
      <c r="X326" s="34" t="s">
        <v>31</v>
      </c>
      <c r="Y326" s="35">
        <v>21.5</v>
      </c>
    </row>
    <row r="327" spans="23:25">
      <c r="W327" s="28">
        <v>326</v>
      </c>
      <c r="X327" s="34" t="s">
        <v>31</v>
      </c>
      <c r="Y327" s="35">
        <v>6</v>
      </c>
    </row>
    <row r="328" spans="23:25">
      <c r="W328" s="28">
        <v>327</v>
      </c>
      <c r="X328" s="34" t="s">
        <v>31</v>
      </c>
      <c r="Y328" s="35">
        <v>4.5</v>
      </c>
    </row>
    <row r="329" spans="23:25">
      <c r="W329" s="28">
        <v>328</v>
      </c>
      <c r="X329" s="34" t="s">
        <v>31</v>
      </c>
      <c r="Y329" s="35">
        <v>7.5</v>
      </c>
    </row>
    <row r="330" spans="23:25">
      <c r="W330" s="28">
        <v>329</v>
      </c>
      <c r="X330" s="34" t="s">
        <v>31</v>
      </c>
      <c r="Y330" s="35">
        <v>11.5</v>
      </c>
    </row>
    <row r="331" spans="23:25">
      <c r="W331" s="28">
        <v>330</v>
      </c>
      <c r="X331" s="34" t="s">
        <v>31</v>
      </c>
      <c r="Y331" s="35">
        <v>3</v>
      </c>
    </row>
    <row r="332" spans="23:25">
      <c r="W332" s="28">
        <v>331</v>
      </c>
      <c r="X332" s="34" t="s">
        <v>31</v>
      </c>
      <c r="Y332" s="35">
        <v>5</v>
      </c>
    </row>
    <row r="333" spans="23:25">
      <c r="W333" s="28">
        <v>332</v>
      </c>
      <c r="X333" s="34" t="s">
        <v>31</v>
      </c>
      <c r="Y333" s="35">
        <v>21</v>
      </c>
    </row>
    <row r="334" spans="23:25">
      <c r="W334" s="28">
        <v>333</v>
      </c>
      <c r="X334" s="34" t="s">
        <v>31</v>
      </c>
      <c r="Y334" s="35">
        <v>6.5</v>
      </c>
    </row>
    <row r="335" spans="23:25">
      <c r="W335" s="28">
        <v>334</v>
      </c>
      <c r="X335" s="34" t="s">
        <v>31</v>
      </c>
      <c r="Y335" s="35">
        <v>5</v>
      </c>
    </row>
    <row r="336" spans="23:25">
      <c r="W336" s="28">
        <v>335</v>
      </c>
      <c r="X336" s="34" t="s">
        <v>31</v>
      </c>
      <c r="Y336" s="35">
        <v>21</v>
      </c>
    </row>
    <row r="337" spans="23:25">
      <c r="W337" s="28">
        <v>336</v>
      </c>
      <c r="X337" s="34" t="s">
        <v>31</v>
      </c>
      <c r="Y337" s="35">
        <v>3</v>
      </c>
    </row>
    <row r="338" spans="23:25">
      <c r="W338" s="28">
        <v>337</v>
      </c>
      <c r="X338" s="34" t="s">
        <v>31</v>
      </c>
      <c r="Y338" s="35">
        <v>4.5</v>
      </c>
    </row>
    <row r="339" spans="23:25">
      <c r="W339" s="28">
        <v>338</v>
      </c>
      <c r="X339" s="34" t="s">
        <v>31</v>
      </c>
      <c r="Y339" s="35">
        <v>10.5</v>
      </c>
    </row>
    <row r="340" spans="23:25">
      <c r="W340" s="28">
        <v>339</v>
      </c>
      <c r="X340" s="34" t="s">
        <v>31</v>
      </c>
      <c r="Y340" s="35">
        <v>27.5</v>
      </c>
    </row>
    <row r="341" spans="23:25">
      <c r="W341" s="28">
        <v>340</v>
      </c>
      <c r="X341" s="34" t="s">
        <v>31</v>
      </c>
      <c r="Y341" s="35">
        <v>42</v>
      </c>
    </row>
    <row r="342" spans="23:25">
      <c r="W342" s="28">
        <v>341</v>
      </c>
      <c r="X342" s="34" t="s">
        <v>33</v>
      </c>
      <c r="Y342" s="35">
        <v>3</v>
      </c>
    </row>
    <row r="343" spans="23:25">
      <c r="W343" s="28">
        <v>342</v>
      </c>
      <c r="X343" s="34" t="s">
        <v>33</v>
      </c>
      <c r="Y343" s="35">
        <v>2</v>
      </c>
    </row>
    <row r="344" spans="23:25">
      <c r="W344" s="28">
        <v>343</v>
      </c>
      <c r="X344" s="34" t="s">
        <v>33</v>
      </c>
      <c r="Y344" s="35">
        <v>36.5</v>
      </c>
    </row>
    <row r="345" spans="23:25">
      <c r="W345" s="28">
        <v>344</v>
      </c>
      <c r="X345" s="34" t="s">
        <v>33</v>
      </c>
      <c r="Y345" s="35">
        <v>14</v>
      </c>
    </row>
    <row r="346" spans="23:25">
      <c r="W346" s="28">
        <v>345</v>
      </c>
      <c r="X346" s="34" t="s">
        <v>33</v>
      </c>
      <c r="Y346" s="35">
        <v>20</v>
      </c>
    </row>
    <row r="347" spans="23:25">
      <c r="W347" s="28">
        <v>346</v>
      </c>
      <c r="X347" s="34" t="s">
        <v>33</v>
      </c>
      <c r="Y347" s="35">
        <v>6</v>
      </c>
    </row>
    <row r="348" spans="23:25">
      <c r="W348" s="28">
        <v>347</v>
      </c>
      <c r="X348" s="34" t="s">
        <v>33</v>
      </c>
      <c r="Y348" s="35">
        <v>42.5</v>
      </c>
    </row>
    <row r="349" spans="23:25">
      <c r="W349" s="28">
        <v>348</v>
      </c>
      <c r="X349" s="34" t="s">
        <v>33</v>
      </c>
      <c r="Y349" s="35">
        <v>5</v>
      </c>
    </row>
    <row r="350" spans="23:25">
      <c r="W350" s="28">
        <v>349</v>
      </c>
      <c r="X350" s="34" t="s">
        <v>33</v>
      </c>
      <c r="Y350" s="35">
        <v>1.5</v>
      </c>
    </row>
    <row r="351" spans="23:25">
      <c r="W351" s="28">
        <v>350</v>
      </c>
      <c r="X351" s="34" t="s">
        <v>33</v>
      </c>
      <c r="Y351" s="35">
        <v>21</v>
      </c>
    </row>
    <row r="352" spans="23:25">
      <c r="W352" s="28">
        <v>351</v>
      </c>
      <c r="X352" s="34" t="s">
        <v>33</v>
      </c>
      <c r="Y352" s="35">
        <v>9</v>
      </c>
    </row>
    <row r="353" spans="23:25">
      <c r="W353" s="28">
        <v>352</v>
      </c>
      <c r="X353" s="34" t="s">
        <v>33</v>
      </c>
      <c r="Y353" s="35">
        <v>12</v>
      </c>
    </row>
    <row r="354" spans="23:25">
      <c r="W354" s="28">
        <v>353</v>
      </c>
      <c r="X354" s="34" t="s">
        <v>33</v>
      </c>
      <c r="Y354" s="35">
        <v>1.5</v>
      </c>
    </row>
    <row r="355" spans="23:25">
      <c r="W355" s="28">
        <v>354</v>
      </c>
      <c r="X355" s="34" t="s">
        <v>33</v>
      </c>
      <c r="Y355" s="35">
        <v>3</v>
      </c>
    </row>
    <row r="356" spans="23:25">
      <c r="W356" s="28">
        <v>355</v>
      </c>
      <c r="X356" s="34" t="s">
        <v>33</v>
      </c>
      <c r="Y356" s="35">
        <v>47</v>
      </c>
    </row>
    <row r="357" spans="23:25">
      <c r="W357" s="28">
        <v>356</v>
      </c>
      <c r="X357" s="34" t="s">
        <v>33</v>
      </c>
      <c r="Y357" s="35">
        <v>2</v>
      </c>
    </row>
    <row r="358" spans="23:25">
      <c r="W358" s="28">
        <v>357</v>
      </c>
      <c r="X358" s="34" t="s">
        <v>33</v>
      </c>
      <c r="Y358" s="35">
        <v>6.5</v>
      </c>
    </row>
    <row r="359" spans="23:25">
      <c r="W359" s="28">
        <v>358</v>
      </c>
      <c r="X359" s="34" t="s">
        <v>33</v>
      </c>
      <c r="Y359" s="35">
        <v>28.98</v>
      </c>
    </row>
    <row r="360" spans="23:25">
      <c r="W360" s="28">
        <v>359</v>
      </c>
      <c r="X360" s="34" t="s">
        <v>33</v>
      </c>
      <c r="Y360" s="35">
        <v>12.5</v>
      </c>
    </row>
    <row r="361" spans="23:25">
      <c r="W361" s="28">
        <v>360</v>
      </c>
      <c r="X361" s="34" t="s">
        <v>33</v>
      </c>
      <c r="Y361" s="35">
        <v>12</v>
      </c>
    </row>
    <row r="362" spans="23:25">
      <c r="W362" s="28">
        <v>361</v>
      </c>
      <c r="X362" s="34" t="s">
        <v>33</v>
      </c>
      <c r="Y362" s="35">
        <v>5</v>
      </c>
    </row>
    <row r="363" spans="23:25">
      <c r="W363" s="28">
        <v>362</v>
      </c>
      <c r="X363" s="34" t="s">
        <v>33</v>
      </c>
      <c r="Y363" s="35">
        <v>34.5</v>
      </c>
    </row>
    <row r="364" spans="23:25">
      <c r="W364" s="28">
        <v>363</v>
      </c>
      <c r="X364" s="34" t="s">
        <v>33</v>
      </c>
      <c r="Y364" s="35">
        <v>29</v>
      </c>
    </row>
    <row r="365" spans="23:25">
      <c r="W365" s="28">
        <v>364</v>
      </c>
      <c r="X365" s="34" t="s">
        <v>33</v>
      </c>
      <c r="Y365" s="35">
        <v>29</v>
      </c>
    </row>
    <row r="366" spans="23:25">
      <c r="W366" s="28">
        <v>365</v>
      </c>
      <c r="X366" s="34" t="s">
        <v>33</v>
      </c>
      <c r="Y366" s="35">
        <v>9.5</v>
      </c>
    </row>
    <row r="367" spans="23:25">
      <c r="W367" s="28">
        <v>366</v>
      </c>
      <c r="X367" s="34" t="s">
        <v>33</v>
      </c>
      <c r="Y367" s="35">
        <v>33.5</v>
      </c>
    </row>
    <row r="368" spans="23:25">
      <c r="W368" s="28">
        <v>367</v>
      </c>
      <c r="X368" s="34" t="s">
        <v>33</v>
      </c>
      <c r="Y368" s="35">
        <v>27.5</v>
      </c>
    </row>
    <row r="369" spans="23:25">
      <c r="W369" s="28">
        <v>368</v>
      </c>
      <c r="X369" s="34" t="s">
        <v>33</v>
      </c>
      <c r="Y369" s="35">
        <v>3</v>
      </c>
    </row>
    <row r="370" spans="23:25">
      <c r="W370" s="28">
        <v>369</v>
      </c>
      <c r="X370" s="34" t="s">
        <v>33</v>
      </c>
      <c r="Y370" s="35">
        <v>24</v>
      </c>
    </row>
    <row r="371" spans="23:25">
      <c r="W371" s="28">
        <v>370</v>
      </c>
      <c r="X371" s="34" t="s">
        <v>33</v>
      </c>
      <c r="Y371" s="35">
        <v>26</v>
      </c>
    </row>
    <row r="372" spans="23:25">
      <c r="W372" s="28">
        <v>371</v>
      </c>
      <c r="X372" s="34" t="s">
        <v>33</v>
      </c>
      <c r="Y372" s="35">
        <v>7</v>
      </c>
    </row>
    <row r="373" spans="23:25">
      <c r="W373" s="28">
        <v>372</v>
      </c>
      <c r="X373" s="34" t="s">
        <v>33</v>
      </c>
      <c r="Y373" s="35">
        <v>24.5</v>
      </c>
    </row>
    <row r="374" spans="23:25">
      <c r="W374" s="28">
        <v>373</v>
      </c>
      <c r="X374" s="34" t="s">
        <v>33</v>
      </c>
      <c r="Y374" s="35">
        <v>25</v>
      </c>
    </row>
    <row r="375" spans="23:25">
      <c r="W375" s="28">
        <v>374</v>
      </c>
      <c r="X375" s="34" t="s">
        <v>33</v>
      </c>
      <c r="Y375" s="35">
        <v>6</v>
      </c>
    </row>
    <row r="376" spans="23:25">
      <c r="W376" s="28">
        <v>375</v>
      </c>
      <c r="X376" s="34" t="s">
        <v>33</v>
      </c>
      <c r="Y376" s="35">
        <v>29.5</v>
      </c>
    </row>
    <row r="377" spans="23:25">
      <c r="W377" s="28">
        <v>376</v>
      </c>
      <c r="X377" s="34" t="s">
        <v>33</v>
      </c>
      <c r="Y377" s="35">
        <v>2</v>
      </c>
    </row>
    <row r="378" spans="23:25">
      <c r="W378" s="28">
        <v>377</v>
      </c>
      <c r="X378" s="34" t="s">
        <v>33</v>
      </c>
      <c r="Y378" s="35">
        <v>7.5</v>
      </c>
    </row>
    <row r="379" spans="23:25">
      <c r="W379" s="28">
        <v>378</v>
      </c>
      <c r="X379" s="34" t="s">
        <v>33</v>
      </c>
      <c r="Y379" s="35">
        <v>3</v>
      </c>
    </row>
    <row r="380" spans="23:25">
      <c r="W380" s="28">
        <v>379</v>
      </c>
      <c r="X380" s="34" t="s">
        <v>33</v>
      </c>
      <c r="Y380" s="35">
        <v>3</v>
      </c>
    </row>
    <row r="381" spans="23:25">
      <c r="W381" s="28">
        <v>380</v>
      </c>
      <c r="X381" s="34" t="s">
        <v>33</v>
      </c>
      <c r="Y381" s="35">
        <v>10</v>
      </c>
    </row>
    <row r="382" spans="23:25">
      <c r="W382" s="28">
        <v>381</v>
      </c>
      <c r="X382" s="34" t="s">
        <v>33</v>
      </c>
      <c r="Y382" s="35">
        <v>3</v>
      </c>
    </row>
    <row r="383" spans="23:25">
      <c r="W383" s="28">
        <v>382</v>
      </c>
      <c r="X383" s="34" t="s">
        <v>33</v>
      </c>
      <c r="Y383" s="35">
        <v>6</v>
      </c>
    </row>
    <row r="384" spans="23:25">
      <c r="W384" s="28">
        <v>383</v>
      </c>
      <c r="X384" s="34" t="s">
        <v>33</v>
      </c>
      <c r="Y384" s="35">
        <v>13</v>
      </c>
    </row>
    <row r="385" spans="23:25">
      <c r="W385" s="28">
        <v>384</v>
      </c>
      <c r="X385" s="34" t="s">
        <v>33</v>
      </c>
      <c r="Y385" s="35">
        <v>29</v>
      </c>
    </row>
    <row r="386" spans="23:25">
      <c r="W386" s="28">
        <v>385</v>
      </c>
      <c r="X386" s="34" t="s">
        <v>33</v>
      </c>
      <c r="Y386" s="35">
        <v>1.5</v>
      </c>
    </row>
    <row r="387" spans="23:25">
      <c r="W387" s="28">
        <v>386</v>
      </c>
      <c r="X387" s="34" t="s">
        <v>33</v>
      </c>
      <c r="Y387" s="35">
        <v>9.5</v>
      </c>
    </row>
    <row r="388" spans="23:25">
      <c r="W388" s="28">
        <v>387</v>
      </c>
      <c r="X388" s="34" t="s">
        <v>33</v>
      </c>
      <c r="Y388" s="35">
        <v>3</v>
      </c>
    </row>
    <row r="389" spans="23:25">
      <c r="W389" s="28">
        <v>388</v>
      </c>
      <c r="X389" s="34" t="s">
        <v>33</v>
      </c>
      <c r="Y389" s="35">
        <v>12</v>
      </c>
    </row>
    <row r="390" spans="23:25">
      <c r="W390" s="28">
        <v>389</v>
      </c>
      <c r="X390" s="34" t="s">
        <v>33</v>
      </c>
      <c r="Y390" s="35">
        <v>28</v>
      </c>
    </row>
    <row r="391" spans="23:25">
      <c r="W391" s="28">
        <v>390</v>
      </c>
      <c r="X391" s="34" t="s">
        <v>33</v>
      </c>
      <c r="Y391" s="35">
        <v>23.5</v>
      </c>
    </row>
    <row r="392" spans="23:25">
      <c r="W392" s="28">
        <v>391</v>
      </c>
      <c r="X392" s="34" t="s">
        <v>33</v>
      </c>
      <c r="Y392" s="35">
        <v>6</v>
      </c>
    </row>
    <row r="393" spans="23:25">
      <c r="W393" s="28">
        <v>392</v>
      </c>
      <c r="X393" s="34" t="s">
        <v>33</v>
      </c>
      <c r="Y393" s="35">
        <v>4.5</v>
      </c>
    </row>
    <row r="394" spans="23:25">
      <c r="W394" s="28">
        <v>393</v>
      </c>
      <c r="X394" s="34" t="s">
        <v>33</v>
      </c>
      <c r="Y394" s="35">
        <v>11</v>
      </c>
    </row>
    <row r="395" spans="23:25">
      <c r="W395" s="28">
        <v>394</v>
      </c>
      <c r="X395" s="34" t="s">
        <v>33</v>
      </c>
      <c r="Y395" s="35">
        <v>21</v>
      </c>
    </row>
    <row r="396" spans="23:25">
      <c r="W396" s="28">
        <v>395</v>
      </c>
      <c r="X396" s="34" t="s">
        <v>33</v>
      </c>
      <c r="Y396" s="35">
        <v>3</v>
      </c>
    </row>
    <row r="397" spans="23:25">
      <c r="W397" s="28">
        <v>396</v>
      </c>
      <c r="X397" s="34" t="s">
        <v>33</v>
      </c>
      <c r="Y397" s="35">
        <v>30</v>
      </c>
    </row>
    <row r="398" spans="23:25">
      <c r="W398" s="28">
        <v>397</v>
      </c>
      <c r="X398" s="34" t="s">
        <v>33</v>
      </c>
      <c r="Y398" s="35">
        <v>7</v>
      </c>
    </row>
    <row r="399" spans="23:25">
      <c r="W399" s="28">
        <v>398</v>
      </c>
      <c r="X399" s="34" t="s">
        <v>33</v>
      </c>
      <c r="Y399" s="35">
        <v>4</v>
      </c>
    </row>
    <row r="400" spans="23:25">
      <c r="W400" s="28">
        <v>399</v>
      </c>
      <c r="X400" s="34" t="s">
        <v>34</v>
      </c>
      <c r="Y400" s="35">
        <v>20</v>
      </c>
    </row>
    <row r="401" spans="23:25">
      <c r="W401" s="28">
        <v>400</v>
      </c>
      <c r="X401" s="34" t="s">
        <v>34</v>
      </c>
      <c r="Y401" s="35">
        <v>6</v>
      </c>
    </row>
    <row r="402" spans="23:25">
      <c r="W402" s="28">
        <v>401</v>
      </c>
      <c r="X402" s="34" t="s">
        <v>34</v>
      </c>
      <c r="Y402" s="35">
        <v>16.5</v>
      </c>
    </row>
    <row r="403" spans="23:25">
      <c r="W403" s="28">
        <v>402</v>
      </c>
      <c r="X403" s="34" t="s">
        <v>34</v>
      </c>
      <c r="Y403" s="35">
        <v>3</v>
      </c>
    </row>
    <row r="404" spans="23:25">
      <c r="W404" s="28">
        <v>403</v>
      </c>
      <c r="X404" s="34" t="s">
        <v>34</v>
      </c>
      <c r="Y404" s="35">
        <v>15</v>
      </c>
    </row>
    <row r="405" spans="23:25">
      <c r="W405" s="28">
        <v>404</v>
      </c>
      <c r="X405" s="34" t="s">
        <v>34</v>
      </c>
      <c r="Y405" s="35">
        <v>24.5</v>
      </c>
    </row>
    <row r="406" spans="23:25">
      <c r="W406" s="28">
        <v>405</v>
      </c>
      <c r="X406" s="34" t="s">
        <v>34</v>
      </c>
      <c r="Y406" s="35">
        <v>1.5</v>
      </c>
    </row>
    <row r="407" spans="23:25">
      <c r="W407" s="28">
        <v>406</v>
      </c>
      <c r="X407" s="34" t="s">
        <v>34</v>
      </c>
      <c r="Y407" s="35">
        <v>3</v>
      </c>
    </row>
    <row r="408" spans="23:25">
      <c r="W408" s="28">
        <v>407</v>
      </c>
      <c r="X408" s="34" t="s">
        <v>34</v>
      </c>
      <c r="Y408" s="35">
        <v>7.5</v>
      </c>
    </row>
    <row r="409" spans="23:25">
      <c r="W409" s="28">
        <v>408</v>
      </c>
      <c r="X409" s="34" t="s">
        <v>34</v>
      </c>
      <c r="Y409" s="35">
        <v>24</v>
      </c>
    </row>
    <row r="410" spans="23:25">
      <c r="W410" s="28">
        <v>409</v>
      </c>
      <c r="X410" s="34" t="s">
        <v>34</v>
      </c>
      <c r="Y410" s="35">
        <v>23</v>
      </c>
    </row>
    <row r="411" spans="23:25">
      <c r="W411" s="28">
        <v>410</v>
      </c>
      <c r="X411" s="34" t="s">
        <v>34</v>
      </c>
      <c r="Y411" s="35">
        <v>21.5</v>
      </c>
    </row>
    <row r="412" spans="23:25">
      <c r="W412" s="28">
        <v>411</v>
      </c>
      <c r="X412" s="34" t="s">
        <v>34</v>
      </c>
      <c r="Y412" s="35">
        <v>13</v>
      </c>
    </row>
    <row r="413" spans="23:25">
      <c r="W413" s="28">
        <v>412</v>
      </c>
      <c r="X413" s="34" t="s">
        <v>34</v>
      </c>
      <c r="Y413" s="35">
        <v>11</v>
      </c>
    </row>
    <row r="414" spans="23:25">
      <c r="W414" s="28">
        <v>413</v>
      </c>
      <c r="X414" s="34" t="s">
        <v>34</v>
      </c>
      <c r="Y414" s="35">
        <v>32</v>
      </c>
    </row>
    <row r="415" spans="23:25">
      <c r="W415" s="28">
        <v>414</v>
      </c>
      <c r="X415" s="34" t="s">
        <v>34</v>
      </c>
      <c r="Y415" s="35">
        <v>31</v>
      </c>
    </row>
    <row r="416" spans="23:25">
      <c r="W416" s="28">
        <v>415</v>
      </c>
      <c r="X416" s="34" t="s">
        <v>34</v>
      </c>
      <c r="Y416" s="35">
        <v>26</v>
      </c>
    </row>
    <row r="417" spans="23:25">
      <c r="W417" s="28">
        <v>416</v>
      </c>
      <c r="X417" s="34" t="s">
        <v>34</v>
      </c>
      <c r="Y417" s="35">
        <v>32</v>
      </c>
    </row>
    <row r="418" spans="23:25">
      <c r="W418" s="28">
        <v>417</v>
      </c>
      <c r="X418" s="34" t="s">
        <v>34</v>
      </c>
      <c r="Y418" s="35">
        <v>5.5</v>
      </c>
    </row>
    <row r="419" spans="23:25">
      <c r="W419" s="28">
        <v>418</v>
      </c>
      <c r="X419" s="34" t="s">
        <v>34</v>
      </c>
      <c r="Y419" s="35">
        <v>63</v>
      </c>
    </row>
    <row r="420" spans="23:25">
      <c r="W420" s="28">
        <v>419</v>
      </c>
      <c r="X420" s="34" t="s">
        <v>34</v>
      </c>
      <c r="Y420" s="35">
        <v>32</v>
      </c>
    </row>
    <row r="421" spans="23:25">
      <c r="W421" s="28">
        <v>420</v>
      </c>
      <c r="X421" s="34" t="s">
        <v>34</v>
      </c>
      <c r="Y421" s="35">
        <v>9</v>
      </c>
    </row>
    <row r="422" spans="23:25">
      <c r="W422" s="28">
        <v>421</v>
      </c>
      <c r="X422" s="34" t="s">
        <v>34</v>
      </c>
      <c r="Y422" s="35">
        <v>45.5</v>
      </c>
    </row>
    <row r="423" spans="23:25">
      <c r="W423" s="28">
        <v>422</v>
      </c>
      <c r="X423" s="34" t="s">
        <v>34</v>
      </c>
      <c r="Y423" s="35">
        <v>3</v>
      </c>
    </row>
    <row r="424" spans="23:25">
      <c r="W424" s="28">
        <v>423</v>
      </c>
      <c r="X424" s="34" t="s">
        <v>34</v>
      </c>
      <c r="Y424" s="35">
        <v>6</v>
      </c>
    </row>
    <row r="425" spans="23:25">
      <c r="W425" s="28">
        <v>424</v>
      </c>
      <c r="X425" s="34" t="s">
        <v>34</v>
      </c>
      <c r="Y425" s="35">
        <v>7</v>
      </c>
    </row>
    <row r="426" spans="23:25">
      <c r="W426" s="28">
        <v>425</v>
      </c>
      <c r="X426" s="34" t="s">
        <v>34</v>
      </c>
      <c r="Y426" s="35">
        <v>29.5</v>
      </c>
    </row>
    <row r="427" spans="23:25">
      <c r="W427" s="28">
        <v>426</v>
      </c>
      <c r="X427" s="34" t="s">
        <v>34</v>
      </c>
      <c r="Y427" s="35">
        <v>6.5</v>
      </c>
    </row>
    <row r="428" spans="23:25">
      <c r="W428" s="28">
        <v>427</v>
      </c>
      <c r="X428" s="34" t="s">
        <v>34</v>
      </c>
      <c r="Y428" s="35">
        <v>92</v>
      </c>
    </row>
    <row r="429" spans="23:25">
      <c r="W429" s="28">
        <v>428</v>
      </c>
      <c r="X429" s="34" t="s">
        <v>34</v>
      </c>
      <c r="Y429" s="35">
        <v>6</v>
      </c>
    </row>
    <row r="430" spans="23:25">
      <c r="W430" s="28">
        <v>429</v>
      </c>
      <c r="X430" s="34" t="s">
        <v>34</v>
      </c>
      <c r="Y430" s="35">
        <v>6</v>
      </c>
    </row>
    <row r="431" spans="23:25">
      <c r="W431" s="28">
        <v>430</v>
      </c>
      <c r="X431" s="34" t="s">
        <v>34</v>
      </c>
      <c r="Y431" s="35">
        <v>3</v>
      </c>
    </row>
    <row r="432" spans="23:25">
      <c r="W432" s="28">
        <v>431</v>
      </c>
      <c r="X432" s="34" t="s">
        <v>34</v>
      </c>
      <c r="Y432" s="35">
        <v>3</v>
      </c>
    </row>
    <row r="433" spans="23:25">
      <c r="W433" s="28">
        <v>432</v>
      </c>
      <c r="X433" s="34" t="s">
        <v>34</v>
      </c>
      <c r="Y433" s="35">
        <v>3</v>
      </c>
    </row>
    <row r="434" spans="23:25">
      <c r="W434" s="28">
        <v>433</v>
      </c>
      <c r="X434" s="34" t="s">
        <v>34</v>
      </c>
      <c r="Y434" s="35">
        <v>21</v>
      </c>
    </row>
    <row r="435" spans="23:25">
      <c r="W435" s="28">
        <v>434</v>
      </c>
      <c r="X435" s="34" t="s">
        <v>34</v>
      </c>
      <c r="Y435" s="35">
        <v>12.5</v>
      </c>
    </row>
    <row r="436" spans="23:25">
      <c r="W436" s="28">
        <v>435</v>
      </c>
      <c r="X436" s="34" t="s">
        <v>34</v>
      </c>
      <c r="Y436" s="35">
        <v>36</v>
      </c>
    </row>
    <row r="437" spans="23:25">
      <c r="W437" s="28">
        <v>436</v>
      </c>
      <c r="X437" s="34" t="s">
        <v>34</v>
      </c>
      <c r="Y437" s="35">
        <v>30</v>
      </c>
    </row>
    <row r="438" spans="23:25">
      <c r="W438" s="28">
        <v>437</v>
      </c>
      <c r="X438" s="34" t="s">
        <v>34</v>
      </c>
      <c r="Y438" s="35">
        <v>31.5</v>
      </c>
    </row>
    <row r="439" spans="23:25">
      <c r="W439" s="28">
        <v>438</v>
      </c>
      <c r="X439" s="34" t="s">
        <v>34</v>
      </c>
      <c r="Y439" s="35">
        <v>4.5</v>
      </c>
    </row>
    <row r="440" spans="23:25">
      <c r="W440" s="28">
        <v>439</v>
      </c>
      <c r="X440" s="34" t="s">
        <v>34</v>
      </c>
      <c r="Y440" s="35">
        <v>39</v>
      </c>
    </row>
    <row r="441" spans="23:25">
      <c r="W441" s="28">
        <v>440</v>
      </c>
      <c r="X441" s="34" t="s">
        <v>34</v>
      </c>
      <c r="Y441" s="35">
        <v>31.5</v>
      </c>
    </row>
    <row r="442" spans="23:25">
      <c r="W442" s="28">
        <v>441</v>
      </c>
      <c r="X442" s="34" t="s">
        <v>34</v>
      </c>
      <c r="Y442" s="35">
        <v>22.5</v>
      </c>
    </row>
    <row r="443" spans="23:25">
      <c r="W443" s="28">
        <v>442</v>
      </c>
      <c r="X443" s="34" t="s">
        <v>34</v>
      </c>
      <c r="Y443" s="35">
        <v>9</v>
      </c>
    </row>
    <row r="444" spans="23:25">
      <c r="W444" s="28">
        <v>443</v>
      </c>
      <c r="X444" s="34" t="s">
        <v>34</v>
      </c>
      <c r="Y444" s="35">
        <v>3</v>
      </c>
    </row>
    <row r="445" spans="23:25">
      <c r="W445" s="28">
        <v>444</v>
      </c>
      <c r="X445" s="34" t="s">
        <v>34</v>
      </c>
      <c r="Y445" s="35">
        <v>13.5</v>
      </c>
    </row>
    <row r="446" spans="23:25">
      <c r="W446" s="28">
        <v>445</v>
      </c>
      <c r="X446" s="34" t="s">
        <v>34</v>
      </c>
      <c r="Y446" s="35">
        <v>8</v>
      </c>
    </row>
    <row r="447" spans="23:25">
      <c r="W447" s="28">
        <v>446</v>
      </c>
      <c r="X447" s="34" t="s">
        <v>34</v>
      </c>
      <c r="Y447" s="35">
        <v>15</v>
      </c>
    </row>
    <row r="448" spans="23:25">
      <c r="W448" s="28">
        <v>447</v>
      </c>
      <c r="X448" s="34" t="s">
        <v>34</v>
      </c>
      <c r="Y448" s="35">
        <v>108</v>
      </c>
    </row>
    <row r="449" spans="23:25">
      <c r="W449" s="28">
        <v>448</v>
      </c>
      <c r="X449" s="34" t="s">
        <v>34</v>
      </c>
      <c r="Y449" s="35">
        <v>23</v>
      </c>
    </row>
    <row r="450" spans="23:25">
      <c r="W450" s="28">
        <v>449</v>
      </c>
      <c r="X450" s="34" t="s">
        <v>34</v>
      </c>
      <c r="Y450" s="35">
        <v>39</v>
      </c>
    </row>
    <row r="451" spans="23:25">
      <c r="W451" s="28">
        <v>450</v>
      </c>
      <c r="X451" s="34" t="s">
        <v>34</v>
      </c>
      <c r="Y451" s="35">
        <v>84</v>
      </c>
    </row>
    <row r="452" spans="23:25">
      <c r="W452" s="28">
        <v>451</v>
      </c>
      <c r="X452" s="34" t="s">
        <v>34</v>
      </c>
      <c r="Y452" s="35">
        <v>18</v>
      </c>
    </row>
    <row r="453" spans="23:25">
      <c r="W453" s="28">
        <v>452</v>
      </c>
      <c r="X453" s="34" t="s">
        <v>34</v>
      </c>
      <c r="Y453" s="35">
        <v>8</v>
      </c>
    </row>
    <row r="454" spans="23:25">
      <c r="W454" s="28">
        <v>453</v>
      </c>
      <c r="X454" s="34" t="s">
        <v>34</v>
      </c>
      <c r="Y454" s="35">
        <v>21</v>
      </c>
    </row>
    <row r="455" spans="23:25">
      <c r="W455" s="28">
        <v>454</v>
      </c>
      <c r="X455" s="34" t="s">
        <v>34</v>
      </c>
      <c r="Y455" s="35">
        <v>21</v>
      </c>
    </row>
    <row r="456" spans="23:25">
      <c r="W456" s="28">
        <v>455</v>
      </c>
      <c r="X456" s="34" t="s">
        <v>34</v>
      </c>
      <c r="Y456" s="35">
        <v>37</v>
      </c>
    </row>
    <row r="457" spans="23:25">
      <c r="W457" s="28">
        <v>456</v>
      </c>
      <c r="X457" s="34" t="s">
        <v>34</v>
      </c>
      <c r="Y457" s="35">
        <v>25</v>
      </c>
    </row>
    <row r="458" spans="23:25">
      <c r="W458" s="28">
        <v>457</v>
      </c>
      <c r="X458" s="34" t="s">
        <v>34</v>
      </c>
      <c r="Y458" s="35">
        <v>74.5</v>
      </c>
    </row>
    <row r="459" spans="23:25">
      <c r="W459" s="28">
        <v>458</v>
      </c>
      <c r="X459" s="34" t="s">
        <v>34</v>
      </c>
      <c r="Y459" s="35">
        <v>20</v>
      </c>
    </row>
    <row r="460" spans="23:25">
      <c r="W460" s="28">
        <v>459</v>
      </c>
      <c r="X460" s="34" t="s">
        <v>34</v>
      </c>
      <c r="Y460" s="35">
        <v>42.5</v>
      </c>
    </row>
    <row r="461" spans="23:25">
      <c r="W461" s="28">
        <v>460</v>
      </c>
      <c r="X461" s="34" t="s">
        <v>34</v>
      </c>
      <c r="Y461" s="35">
        <v>36</v>
      </c>
    </row>
    <row r="462" spans="23:25">
      <c r="W462" s="28">
        <v>461</v>
      </c>
      <c r="X462" s="34" t="s">
        <v>35</v>
      </c>
      <c r="Y462" s="35">
        <v>27</v>
      </c>
    </row>
    <row r="463" spans="23:25">
      <c r="W463" s="28">
        <v>462</v>
      </c>
      <c r="X463" s="34" t="s">
        <v>35</v>
      </c>
      <c r="Y463" s="35">
        <v>24.5</v>
      </c>
    </row>
    <row r="464" spans="23:25">
      <c r="W464" s="28">
        <v>463</v>
      </c>
      <c r="X464" s="34" t="s">
        <v>35</v>
      </c>
      <c r="Y464" s="35">
        <v>40</v>
      </c>
    </row>
    <row r="465" spans="23:25">
      <c r="W465" s="28">
        <v>464</v>
      </c>
      <c r="X465" s="34" t="s">
        <v>35</v>
      </c>
      <c r="Y465" s="35">
        <v>72</v>
      </c>
    </row>
    <row r="466" spans="23:25">
      <c r="W466" s="28">
        <v>465</v>
      </c>
      <c r="X466" s="34" t="s">
        <v>35</v>
      </c>
      <c r="Y466" s="35">
        <v>9</v>
      </c>
    </row>
    <row r="467" spans="23:25">
      <c r="W467" s="28">
        <v>466</v>
      </c>
      <c r="X467" s="34" t="s">
        <v>35</v>
      </c>
      <c r="Y467" s="35">
        <v>26</v>
      </c>
    </row>
    <row r="468" spans="23:25">
      <c r="W468" s="28">
        <v>467</v>
      </c>
      <c r="X468" s="34" t="s">
        <v>35</v>
      </c>
      <c r="Y468" s="35">
        <v>21.5</v>
      </c>
    </row>
    <row r="469" spans="23:25">
      <c r="W469" s="28">
        <v>468</v>
      </c>
      <c r="X469" s="34" t="s">
        <v>35</v>
      </c>
      <c r="Y469" s="35">
        <v>66.5</v>
      </c>
    </row>
    <row r="470" spans="23:25">
      <c r="W470" s="28">
        <v>469</v>
      </c>
      <c r="X470" s="34" t="s">
        <v>35</v>
      </c>
      <c r="Y470" s="35">
        <v>8</v>
      </c>
    </row>
    <row r="471" spans="23:25">
      <c r="W471" s="28">
        <v>470</v>
      </c>
      <c r="X471" s="34" t="s">
        <v>35</v>
      </c>
      <c r="Y471" s="35">
        <v>5</v>
      </c>
    </row>
    <row r="472" spans="23:25">
      <c r="W472" s="28">
        <v>471</v>
      </c>
      <c r="X472" s="34" t="s">
        <v>35</v>
      </c>
      <c r="Y472" s="35">
        <v>50</v>
      </c>
    </row>
    <row r="473" spans="23:25">
      <c r="W473" s="28">
        <v>472</v>
      </c>
      <c r="X473" s="34" t="s">
        <v>35</v>
      </c>
      <c r="Y473" s="35">
        <v>20</v>
      </c>
    </row>
    <row r="474" spans="23:25">
      <c r="W474" s="28">
        <v>473</v>
      </c>
      <c r="X474" s="34" t="s">
        <v>35</v>
      </c>
      <c r="Y474" s="35">
        <v>24.5</v>
      </c>
    </row>
    <row r="475" spans="23:25">
      <c r="W475" s="28">
        <v>474</v>
      </c>
      <c r="X475" s="34" t="s">
        <v>35</v>
      </c>
      <c r="Y475" s="35">
        <v>20</v>
      </c>
    </row>
    <row r="476" spans="23:25">
      <c r="W476" s="28">
        <v>475</v>
      </c>
      <c r="X476" s="34" t="s">
        <v>35</v>
      </c>
      <c r="Y476" s="35">
        <v>20</v>
      </c>
    </row>
    <row r="477" spans="23:25">
      <c r="W477" s="28">
        <v>476</v>
      </c>
      <c r="X477" s="34" t="s">
        <v>35</v>
      </c>
      <c r="Y477" s="35">
        <v>24</v>
      </c>
    </row>
    <row r="478" spans="23:25">
      <c r="W478" s="28">
        <v>477</v>
      </c>
      <c r="X478" s="34" t="s">
        <v>35</v>
      </c>
      <c r="Y478" s="35">
        <v>7.5</v>
      </c>
    </row>
    <row r="479" spans="23:25">
      <c r="W479" s="28">
        <v>478</v>
      </c>
      <c r="X479" s="34" t="s">
        <v>35</v>
      </c>
      <c r="Y479" s="35">
        <v>8</v>
      </c>
    </row>
    <row r="480" spans="23:25">
      <c r="W480" s="28">
        <v>479</v>
      </c>
      <c r="X480" s="34" t="s">
        <v>35</v>
      </c>
      <c r="Y480" s="35">
        <v>23</v>
      </c>
    </row>
    <row r="481" spans="23:25">
      <c r="W481" s="28">
        <v>480</v>
      </c>
      <c r="X481" s="34" t="s">
        <v>35</v>
      </c>
      <c r="Y481" s="35">
        <v>37.5</v>
      </c>
    </row>
    <row r="482" spans="23:25">
      <c r="W482" s="28">
        <v>481</v>
      </c>
      <c r="X482" s="34" t="s">
        <v>35</v>
      </c>
      <c r="Y482" s="35">
        <v>23</v>
      </c>
    </row>
    <row r="483" spans="23:25">
      <c r="W483" s="28">
        <v>482</v>
      </c>
      <c r="X483" s="34" t="s">
        <v>35</v>
      </c>
      <c r="Y483" s="35">
        <v>9.5</v>
      </c>
    </row>
    <row r="484" spans="23:25">
      <c r="W484" s="28">
        <v>483</v>
      </c>
      <c r="X484" s="34" t="s">
        <v>35</v>
      </c>
      <c r="Y484" s="35">
        <v>10</v>
      </c>
    </row>
    <row r="485" spans="23:25">
      <c r="W485" s="28">
        <v>484</v>
      </c>
      <c r="X485" s="34" t="s">
        <v>35</v>
      </c>
      <c r="Y485" s="35">
        <v>2</v>
      </c>
    </row>
    <row r="486" spans="23:25">
      <c r="W486" s="28">
        <v>485</v>
      </c>
      <c r="X486" s="34" t="s">
        <v>35</v>
      </c>
      <c r="Y486" s="35">
        <v>30</v>
      </c>
    </row>
    <row r="487" spans="23:25">
      <c r="W487" s="28">
        <v>486</v>
      </c>
      <c r="X487" s="34" t="s">
        <v>35</v>
      </c>
      <c r="Y487" s="35">
        <v>110</v>
      </c>
    </row>
    <row r="488" spans="23:25">
      <c r="W488" s="28">
        <v>487</v>
      </c>
      <c r="X488" s="34" t="s">
        <v>35</v>
      </c>
      <c r="Y488" s="35">
        <v>18</v>
      </c>
    </row>
    <row r="489" spans="23:25">
      <c r="W489" s="28">
        <v>488</v>
      </c>
      <c r="X489" s="34" t="s">
        <v>35</v>
      </c>
      <c r="Y489" s="35">
        <v>30</v>
      </c>
    </row>
    <row r="490" spans="23:25">
      <c r="W490" s="28">
        <v>489</v>
      </c>
      <c r="X490" s="34" t="s">
        <v>35</v>
      </c>
      <c r="Y490" s="35">
        <v>20</v>
      </c>
    </row>
    <row r="491" spans="23:25">
      <c r="W491" s="28">
        <v>490</v>
      </c>
      <c r="X491" s="34" t="s">
        <v>35</v>
      </c>
      <c r="Y491" s="35">
        <v>18.5</v>
      </c>
    </row>
    <row r="492" spans="23:25">
      <c r="W492" s="28">
        <v>491</v>
      </c>
      <c r="X492" s="34" t="s">
        <v>35</v>
      </c>
      <c r="Y492" s="35">
        <v>98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BI886"/>
  <sheetViews>
    <sheetView topLeftCell="AX1" zoomScale="115" zoomScaleNormal="115" workbookViewId="0">
      <selection activeCell="BG2" activeCellId="1" sqref="BI2 BG2:BG6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1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179</v>
      </c>
      <c r="AY1" s="257" t="s">
        <v>177</v>
      </c>
      <c r="AZ1" s="257" t="s">
        <v>176</v>
      </c>
      <c r="BA1" s="257" t="s">
        <v>204</v>
      </c>
      <c r="BB1" s="257" t="s">
        <v>205</v>
      </c>
      <c r="BC1" s="257" t="s">
        <v>180</v>
      </c>
      <c r="BD1" s="257" t="s">
        <v>118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</row>
    <row r="2" spans="1:61">
      <c r="A2" s="244">
        <v>44743</v>
      </c>
      <c r="B2" s="237">
        <v>144.5</v>
      </c>
      <c r="C2" s="238">
        <v>115</v>
      </c>
      <c r="D2" s="239">
        <v>0</v>
      </c>
      <c r="E2" s="240">
        <v>0</v>
      </c>
      <c r="F2" s="247">
        <f>SUM(B2:E2)</f>
        <v>259.5</v>
      </c>
      <c r="G2" s="214">
        <v>883</v>
      </c>
      <c r="I2" s="226" t="s">
        <v>91</v>
      </c>
      <c r="J2" s="254">
        <v>5860</v>
      </c>
      <c r="K2" s="254">
        <v>294</v>
      </c>
      <c r="M2" s="226" t="s">
        <v>91</v>
      </c>
      <c r="N2" s="254">
        <v>5860</v>
      </c>
      <c r="Q2" s="226" t="s">
        <v>26</v>
      </c>
      <c r="R2" s="256">
        <v>3</v>
      </c>
      <c r="T2" s="214">
        <f>SUM(13+1)</f>
        <v>14</v>
      </c>
      <c r="U2" s="227">
        <f>SUM(R2:R4)</f>
        <v>30.5</v>
      </c>
      <c r="W2" s="226" t="s">
        <v>91</v>
      </c>
      <c r="X2" s="181">
        <v>0</v>
      </c>
      <c r="Y2" s="181">
        <v>2</v>
      </c>
      <c r="Z2" s="181">
        <v>8</v>
      </c>
      <c r="AA2" s="181">
        <v>10</v>
      </c>
      <c r="AB2" s="181">
        <v>17</v>
      </c>
      <c r="AC2" s="181">
        <v>27</v>
      </c>
      <c r="AD2" s="181">
        <v>52</v>
      </c>
      <c r="AE2" s="181">
        <v>80</v>
      </c>
      <c r="AF2" s="181">
        <v>41</v>
      </c>
      <c r="AG2" s="181">
        <v>46</v>
      </c>
      <c r="AH2" s="181">
        <v>11</v>
      </c>
      <c r="AI2" s="182">
        <f>SUM(X2:AG2)</f>
        <v>283</v>
      </c>
      <c r="AN2" s="245" t="s">
        <v>178</v>
      </c>
      <c r="AO2" s="246">
        <v>1546.7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9">
        <v>121.86</v>
      </c>
      <c r="AY2" s="269">
        <v>61.53</v>
      </c>
      <c r="AZ2" s="269">
        <v>23.64</v>
      </c>
      <c r="BA2" s="269">
        <v>46</v>
      </c>
      <c r="BB2" s="269">
        <v>42.54</v>
      </c>
      <c r="BC2" s="269">
        <v>63</v>
      </c>
      <c r="BD2" s="269">
        <v>74</v>
      </c>
      <c r="BE2" s="258">
        <v>132.69999999999999</v>
      </c>
      <c r="BF2" s="269">
        <v>443.2</v>
      </c>
      <c r="BG2" s="269">
        <v>247.3</v>
      </c>
      <c r="BH2" s="269">
        <v>23.71</v>
      </c>
      <c r="BI2" s="268">
        <v>645</v>
      </c>
    </row>
    <row r="3" spans="1:61">
      <c r="A3" s="244">
        <v>44744</v>
      </c>
      <c r="B3" s="237">
        <v>577</v>
      </c>
      <c r="C3" s="238">
        <v>551</v>
      </c>
      <c r="D3" s="239">
        <v>0</v>
      </c>
      <c r="E3" s="240">
        <v>0</v>
      </c>
      <c r="F3" s="247">
        <v>1148</v>
      </c>
      <c r="I3" s="226" t="s">
        <v>54</v>
      </c>
      <c r="J3" s="254">
        <v>1743</v>
      </c>
      <c r="K3" s="254">
        <v>581</v>
      </c>
      <c r="M3" s="226" t="s">
        <v>54</v>
      </c>
      <c r="N3" s="254">
        <v>1743</v>
      </c>
      <c r="Q3" s="226" t="s">
        <v>26</v>
      </c>
      <c r="R3" s="256">
        <v>20</v>
      </c>
      <c r="T3" s="214">
        <f t="shared" ref="T3:T11" si="0">SUM(T2+1)</f>
        <v>15</v>
      </c>
      <c r="U3" s="227">
        <f>SUM(R5:R19)</f>
        <v>191</v>
      </c>
      <c r="W3" s="226" t="s">
        <v>54</v>
      </c>
      <c r="X3" s="181">
        <v>1</v>
      </c>
      <c r="Y3" s="181">
        <v>10</v>
      </c>
      <c r="Z3" s="181">
        <v>35</v>
      </c>
      <c r="AA3" s="181">
        <v>61</v>
      </c>
      <c r="AB3" s="181">
        <v>69</v>
      </c>
      <c r="AC3" s="181">
        <v>95</v>
      </c>
      <c r="AD3" s="181">
        <v>112</v>
      </c>
      <c r="AE3" s="181">
        <v>67</v>
      </c>
      <c r="AF3" s="181">
        <v>69</v>
      </c>
      <c r="AG3" s="181">
        <v>39</v>
      </c>
      <c r="AH3" s="181">
        <v>23</v>
      </c>
      <c r="AI3" s="182">
        <f>SUM(X3:AG3)</f>
        <v>558</v>
      </c>
      <c r="AN3" s="245" t="s">
        <v>176</v>
      </c>
      <c r="AO3" s="246">
        <v>204.01</v>
      </c>
      <c r="AQ3" s="214" t="s">
        <v>185</v>
      </c>
      <c r="AR3" s="50">
        <v>500</v>
      </c>
      <c r="AT3" s="263" t="s">
        <v>178</v>
      </c>
      <c r="AU3" s="265">
        <v>1546.7</v>
      </c>
      <c r="AX3" s="269">
        <v>112.73</v>
      </c>
      <c r="AY3" s="269">
        <v>76.95</v>
      </c>
      <c r="AZ3" s="269">
        <v>28.4</v>
      </c>
      <c r="BA3" s="269">
        <v>62.45</v>
      </c>
      <c r="BB3" s="269"/>
      <c r="BC3" s="269">
        <v>4.0999999999999996</v>
      </c>
      <c r="BD3" s="269">
        <v>74</v>
      </c>
      <c r="BE3" s="269"/>
      <c r="BF3" s="269"/>
      <c r="BG3" s="269">
        <v>247.3</v>
      </c>
      <c r="BH3" s="269"/>
      <c r="BI3" s="268"/>
    </row>
    <row r="4" spans="1:61">
      <c r="A4" s="244">
        <v>44745</v>
      </c>
      <c r="B4" s="237">
        <v>584</v>
      </c>
      <c r="C4" s="238">
        <v>213.5</v>
      </c>
      <c r="D4" s="239">
        <v>0</v>
      </c>
      <c r="E4" s="240">
        <v>0</v>
      </c>
      <c r="F4" s="247">
        <f t="shared" ref="F4:F32" si="1">SUM(B4:E4)</f>
        <v>797.5</v>
      </c>
      <c r="I4" s="226" t="s">
        <v>67</v>
      </c>
      <c r="J4" s="254">
        <v>960</v>
      </c>
      <c r="K4" s="254">
        <v>160</v>
      </c>
      <c r="M4" s="226" t="s">
        <v>67</v>
      </c>
      <c r="N4" s="254">
        <v>960</v>
      </c>
      <c r="Q4" s="226" t="s">
        <v>26</v>
      </c>
      <c r="R4" s="256">
        <v>7.5</v>
      </c>
      <c r="T4" s="214">
        <f t="shared" si="0"/>
        <v>16</v>
      </c>
      <c r="U4" s="227">
        <f>SUM(R20:R55)</f>
        <v>462.5</v>
      </c>
      <c r="W4" s="226" t="s">
        <v>67</v>
      </c>
      <c r="X4" s="181">
        <v>0</v>
      </c>
      <c r="Y4" s="181">
        <v>0</v>
      </c>
      <c r="Z4" s="181">
        <v>1</v>
      </c>
      <c r="AA4" s="181">
        <v>3</v>
      </c>
      <c r="AB4" s="181">
        <v>6</v>
      </c>
      <c r="AC4" s="181">
        <v>14</v>
      </c>
      <c r="AD4" s="181">
        <v>30</v>
      </c>
      <c r="AE4" s="181">
        <v>30</v>
      </c>
      <c r="AF4" s="181">
        <v>29</v>
      </c>
      <c r="AG4" s="181">
        <v>33</v>
      </c>
      <c r="AH4" s="181">
        <v>14</v>
      </c>
      <c r="AI4" s="182">
        <f>SUM(X4:AG4)</f>
        <v>146</v>
      </c>
      <c r="AN4" s="245" t="s">
        <v>179</v>
      </c>
      <c r="AO4" s="246">
        <v>234.59</v>
      </c>
      <c r="AQ4" s="214" t="s">
        <v>186</v>
      </c>
      <c r="AR4" s="50">
        <v>480</v>
      </c>
      <c r="AT4" s="263" t="s">
        <v>176</v>
      </c>
      <c r="AU4" s="265">
        <v>204.01</v>
      </c>
      <c r="AX4" s="269"/>
      <c r="AY4" s="269">
        <v>14.6</v>
      </c>
      <c r="AZ4" s="269">
        <v>48.35</v>
      </c>
      <c r="BA4" s="269">
        <v>78.66</v>
      </c>
      <c r="BB4" s="269"/>
      <c r="BC4" s="269">
        <v>11.3</v>
      </c>
      <c r="BD4" s="269"/>
      <c r="BE4" s="269"/>
      <c r="BF4" s="269"/>
      <c r="BG4" s="269">
        <v>100</v>
      </c>
      <c r="BH4" s="269"/>
      <c r="BI4" s="268"/>
    </row>
    <row r="5" spans="1:61">
      <c r="A5" s="244">
        <v>44746</v>
      </c>
      <c r="B5" s="237">
        <v>532.5</v>
      </c>
      <c r="C5" s="238">
        <v>138</v>
      </c>
      <c r="D5" s="239">
        <v>0</v>
      </c>
      <c r="E5" s="240">
        <v>0</v>
      </c>
      <c r="F5" s="247">
        <f t="shared" si="1"/>
        <v>670.5</v>
      </c>
      <c r="I5" s="226" t="s">
        <v>48</v>
      </c>
      <c r="J5" s="254">
        <v>863</v>
      </c>
      <c r="K5" s="254">
        <v>43</v>
      </c>
      <c r="M5" s="226" t="s">
        <v>48</v>
      </c>
      <c r="N5" s="254">
        <v>863</v>
      </c>
      <c r="Q5" s="226" t="s">
        <v>27</v>
      </c>
      <c r="R5" s="256">
        <v>5</v>
      </c>
      <c r="T5" s="214">
        <f t="shared" si="0"/>
        <v>17</v>
      </c>
      <c r="U5" s="227">
        <f>SUM(R56:R121)</f>
        <v>717</v>
      </c>
      <c r="W5" s="226" t="s">
        <v>48</v>
      </c>
      <c r="X5" s="181">
        <v>1</v>
      </c>
      <c r="Y5" s="181">
        <v>0</v>
      </c>
      <c r="Z5" s="181">
        <v>1</v>
      </c>
      <c r="AA5" s="181">
        <v>1</v>
      </c>
      <c r="AB5" s="181">
        <v>9</v>
      </c>
      <c r="AC5" s="181">
        <v>9</v>
      </c>
      <c r="AD5" s="181">
        <v>6</v>
      </c>
      <c r="AE5" s="181">
        <v>8</v>
      </c>
      <c r="AF5" s="181">
        <v>5</v>
      </c>
      <c r="AG5" s="181">
        <v>2</v>
      </c>
      <c r="AH5" s="181">
        <v>1</v>
      </c>
      <c r="AI5" s="182">
        <f>SUM(X5:AG5)</f>
        <v>42</v>
      </c>
      <c r="AN5" s="245" t="s">
        <v>193</v>
      </c>
      <c r="AO5" s="223">
        <v>148</v>
      </c>
      <c r="AT5" s="263" t="s">
        <v>179</v>
      </c>
      <c r="AU5" s="265">
        <v>234.59</v>
      </c>
      <c r="AX5" s="269"/>
      <c r="AY5" s="269">
        <v>108.7</v>
      </c>
      <c r="AZ5" s="269">
        <v>42.63</v>
      </c>
      <c r="BA5" s="269">
        <v>26.51</v>
      </c>
      <c r="BB5" s="269"/>
      <c r="BC5" s="269">
        <v>14.39</v>
      </c>
      <c r="BD5" s="269"/>
      <c r="BE5" s="269"/>
      <c r="BF5" s="269"/>
      <c r="BG5" s="269">
        <v>72.95</v>
      </c>
      <c r="BH5" s="269"/>
      <c r="BI5" s="268"/>
    </row>
    <row r="6" spans="1:61">
      <c r="A6" s="244">
        <v>44747</v>
      </c>
      <c r="B6" s="241">
        <v>0</v>
      </c>
      <c r="C6" s="242">
        <v>0</v>
      </c>
      <c r="D6" s="241">
        <v>0</v>
      </c>
      <c r="E6" s="242">
        <v>0</v>
      </c>
      <c r="F6" s="243">
        <f t="shared" si="1"/>
        <v>0</v>
      </c>
      <c r="I6" s="226" t="s">
        <v>196</v>
      </c>
      <c r="J6" s="254">
        <v>750</v>
      </c>
      <c r="K6" s="254">
        <v>30</v>
      </c>
      <c r="M6" s="226" t="s">
        <v>196</v>
      </c>
      <c r="N6" s="254">
        <v>750</v>
      </c>
      <c r="Q6" s="226" t="s">
        <v>27</v>
      </c>
      <c r="R6" s="256">
        <v>24.5</v>
      </c>
      <c r="T6" s="214">
        <f t="shared" si="0"/>
        <v>18</v>
      </c>
      <c r="U6" s="227">
        <f>SUM(R122:R199)</f>
        <v>1202.5</v>
      </c>
      <c r="W6" s="226" t="s">
        <v>196</v>
      </c>
      <c r="X6" s="181">
        <v>0</v>
      </c>
      <c r="Y6" s="181">
        <v>0</v>
      </c>
      <c r="Z6" s="181">
        <v>0</v>
      </c>
      <c r="AA6" s="181">
        <v>0</v>
      </c>
      <c r="AB6" s="181">
        <v>2</v>
      </c>
      <c r="AC6" s="181">
        <v>3</v>
      </c>
      <c r="AD6" s="181">
        <v>2</v>
      </c>
      <c r="AE6" s="181">
        <v>8</v>
      </c>
      <c r="AF6" s="181">
        <v>5</v>
      </c>
      <c r="AG6" s="181">
        <v>5</v>
      </c>
      <c r="AH6" s="181">
        <v>5</v>
      </c>
      <c r="AI6" s="182">
        <f>SUM(X6:AG6)</f>
        <v>25</v>
      </c>
      <c r="AN6" s="245" t="s">
        <v>177</v>
      </c>
      <c r="AO6" s="246">
        <v>620.74</v>
      </c>
      <c r="AT6" s="263" t="s">
        <v>193</v>
      </c>
      <c r="AU6" s="265">
        <v>148</v>
      </c>
      <c r="AX6" s="269"/>
      <c r="AY6" s="269">
        <v>85.64</v>
      </c>
      <c r="AZ6" s="269">
        <v>60.99</v>
      </c>
      <c r="BA6" s="269">
        <v>115.2</v>
      </c>
      <c r="BB6" s="269"/>
      <c r="BC6" s="269"/>
      <c r="BD6" s="269"/>
      <c r="BE6" s="269"/>
      <c r="BF6" s="269"/>
      <c r="BG6" s="269">
        <v>100.06</v>
      </c>
      <c r="BH6" s="269"/>
      <c r="BI6" s="268"/>
    </row>
    <row r="7" spans="1:61">
      <c r="A7" s="244">
        <v>44748</v>
      </c>
      <c r="B7" s="237">
        <v>94.5</v>
      </c>
      <c r="C7" s="238">
        <v>181.5</v>
      </c>
      <c r="D7" s="239">
        <v>0</v>
      </c>
      <c r="E7" s="240">
        <v>0</v>
      </c>
      <c r="F7" s="247">
        <f t="shared" si="1"/>
        <v>276</v>
      </c>
      <c r="I7" s="226" t="s">
        <v>66</v>
      </c>
      <c r="J7" s="254">
        <v>640</v>
      </c>
      <c r="K7" s="254">
        <v>128</v>
      </c>
      <c r="Q7" s="226" t="s">
        <v>27</v>
      </c>
      <c r="R7" s="256">
        <v>6.5</v>
      </c>
      <c r="T7" s="214">
        <f t="shared" si="0"/>
        <v>19</v>
      </c>
      <c r="U7" s="227">
        <f>SUM(R200:R327)</f>
        <v>2116.5</v>
      </c>
      <c r="AN7" s="245" t="s">
        <v>180</v>
      </c>
      <c r="AO7" s="246">
        <v>92.79</v>
      </c>
      <c r="AT7" s="263" t="s">
        <v>177</v>
      </c>
      <c r="AU7" s="265">
        <v>620.74</v>
      </c>
      <c r="AX7" s="269"/>
      <c r="AY7" s="269">
        <v>84.58</v>
      </c>
      <c r="AZ7" s="269"/>
      <c r="BA7" s="269">
        <v>31.29</v>
      </c>
      <c r="BB7" s="269"/>
      <c r="BC7" s="269"/>
      <c r="BD7" s="269"/>
      <c r="BE7" s="269"/>
      <c r="BF7" s="269"/>
      <c r="BG7" s="269"/>
      <c r="BH7" s="269"/>
      <c r="BI7" s="268"/>
    </row>
    <row r="8" spans="1:61">
      <c r="A8" s="244">
        <v>44749</v>
      </c>
      <c r="B8" s="237">
        <v>153.5</v>
      </c>
      <c r="C8" s="238">
        <v>203</v>
      </c>
      <c r="D8" s="239">
        <v>0</v>
      </c>
      <c r="E8" s="240">
        <v>0</v>
      </c>
      <c r="F8" s="247">
        <f t="shared" si="1"/>
        <v>356.5</v>
      </c>
      <c r="I8" s="226" t="s">
        <v>82</v>
      </c>
      <c r="J8" s="254">
        <v>595</v>
      </c>
      <c r="K8" s="254">
        <v>24</v>
      </c>
      <c r="Q8" s="226" t="s">
        <v>27</v>
      </c>
      <c r="R8" s="256">
        <v>15.5</v>
      </c>
      <c r="T8" s="214">
        <f t="shared" si="0"/>
        <v>20</v>
      </c>
      <c r="U8" s="227">
        <f>SUM(R328:R455)</f>
        <v>2862.5</v>
      </c>
      <c r="AN8" s="245" t="s">
        <v>205</v>
      </c>
      <c r="AO8" s="246">
        <v>42.54</v>
      </c>
      <c r="AT8" s="263" t="s">
        <v>180</v>
      </c>
      <c r="AU8" s="265">
        <v>92.79</v>
      </c>
      <c r="AX8" s="269"/>
      <c r="AY8" s="269">
        <v>17.25</v>
      </c>
      <c r="AZ8" s="269"/>
      <c r="BA8" s="269">
        <v>30.61</v>
      </c>
      <c r="BB8" s="269"/>
      <c r="BC8" s="269"/>
      <c r="BD8" s="269"/>
      <c r="BE8" s="269"/>
      <c r="BF8" s="269"/>
      <c r="BG8" s="269"/>
      <c r="BH8" s="269"/>
      <c r="BI8" s="268"/>
    </row>
    <row r="9" spans="1:61">
      <c r="A9" s="244">
        <v>44750</v>
      </c>
      <c r="B9" s="237">
        <v>184.5</v>
      </c>
      <c r="C9" s="238">
        <v>341.5</v>
      </c>
      <c r="D9" s="239">
        <v>0</v>
      </c>
      <c r="E9" s="240">
        <v>0</v>
      </c>
      <c r="F9" s="247">
        <f t="shared" si="1"/>
        <v>526</v>
      </c>
      <c r="I9" s="226" t="s">
        <v>211</v>
      </c>
      <c r="J9" s="254">
        <v>480</v>
      </c>
      <c r="K9" s="254">
        <v>160</v>
      </c>
      <c r="Q9" s="226" t="s">
        <v>27</v>
      </c>
      <c r="R9" s="256">
        <v>27.5</v>
      </c>
      <c r="T9" s="214">
        <f t="shared" si="0"/>
        <v>21</v>
      </c>
      <c r="U9" s="227">
        <f>SUM(R456:R618)</f>
        <v>3723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9"/>
      <c r="AY9" s="269">
        <v>111.24</v>
      </c>
      <c r="AZ9" s="269"/>
      <c r="BA9" s="269">
        <v>16.239999999999998</v>
      </c>
      <c r="BB9" s="269"/>
      <c r="BC9" s="269"/>
      <c r="BD9" s="269"/>
      <c r="BE9" s="269"/>
      <c r="BF9" s="269"/>
      <c r="BG9" s="269"/>
      <c r="BH9" s="269"/>
      <c r="BI9" s="268"/>
    </row>
    <row r="10" spans="1:61">
      <c r="A10" s="244">
        <v>44751</v>
      </c>
      <c r="B10" s="237">
        <v>146</v>
      </c>
      <c r="C10" s="238">
        <v>323</v>
      </c>
      <c r="D10" s="239">
        <v>0</v>
      </c>
      <c r="E10" s="240">
        <v>0</v>
      </c>
      <c r="F10" s="247">
        <f t="shared" si="1"/>
        <v>469</v>
      </c>
      <c r="I10" s="226" t="s">
        <v>74</v>
      </c>
      <c r="J10" s="254">
        <v>423</v>
      </c>
      <c r="K10" s="254">
        <v>21</v>
      </c>
      <c r="Q10" s="226" t="s">
        <v>27</v>
      </c>
      <c r="R10" s="256">
        <v>13.5</v>
      </c>
      <c r="T10" s="214">
        <f>SUM(T9+1)</f>
        <v>22</v>
      </c>
      <c r="U10" s="227">
        <f>SUM(R619:R753)</f>
        <v>2945</v>
      </c>
      <c r="AN10" s="245" t="s">
        <v>206</v>
      </c>
      <c r="AO10" s="246">
        <v>443.2</v>
      </c>
      <c r="AT10" s="263" t="s">
        <v>210</v>
      </c>
      <c r="AU10" s="265">
        <v>132.69999999999999</v>
      </c>
      <c r="AX10" s="269"/>
      <c r="AY10" s="269">
        <v>60.25</v>
      </c>
      <c r="AZ10" s="269"/>
      <c r="BA10" s="269">
        <v>17.82</v>
      </c>
      <c r="BB10" s="269"/>
      <c r="BC10" s="269"/>
      <c r="BD10" s="269"/>
      <c r="BE10" s="269"/>
      <c r="BF10" s="269"/>
      <c r="BG10" s="269"/>
      <c r="BH10" s="269"/>
      <c r="BI10" s="268"/>
    </row>
    <row r="11" spans="1:61">
      <c r="A11" s="244">
        <v>44752</v>
      </c>
      <c r="B11" s="237">
        <v>495</v>
      </c>
      <c r="C11" s="238">
        <v>559</v>
      </c>
      <c r="D11" s="239">
        <v>0</v>
      </c>
      <c r="E11" s="240">
        <v>0</v>
      </c>
      <c r="F11" s="247">
        <f t="shared" si="1"/>
        <v>1054</v>
      </c>
      <c r="I11" s="226" t="s">
        <v>212</v>
      </c>
      <c r="J11" s="254">
        <v>351</v>
      </c>
      <c r="K11" s="254">
        <v>234</v>
      </c>
      <c r="Q11" s="226" t="s">
        <v>27</v>
      </c>
      <c r="R11" s="256">
        <v>1.5</v>
      </c>
      <c r="T11" s="214">
        <f t="shared" si="0"/>
        <v>23</v>
      </c>
      <c r="U11" s="227">
        <f>SUM(R754:R848)</f>
        <v>2409.5</v>
      </c>
      <c r="AN11" s="245" t="s">
        <v>208</v>
      </c>
      <c r="AO11" s="246">
        <v>767.61</v>
      </c>
      <c r="AT11" s="263" t="s">
        <v>206</v>
      </c>
      <c r="AU11" s="265">
        <v>443.2</v>
      </c>
      <c r="AX11" s="269"/>
      <c r="AY11" s="269"/>
      <c r="AZ11" s="269"/>
      <c r="BA11" s="269">
        <v>32.21</v>
      </c>
      <c r="BB11" s="269"/>
      <c r="BC11" s="269"/>
      <c r="BD11" s="269"/>
      <c r="BE11" s="269"/>
      <c r="BF11" s="269"/>
      <c r="BG11" s="269"/>
      <c r="BH11" s="269"/>
      <c r="BI11" s="268"/>
    </row>
    <row r="12" spans="1:61">
      <c r="A12" s="244">
        <v>44753</v>
      </c>
      <c r="B12" s="237">
        <v>142</v>
      </c>
      <c r="C12" s="238">
        <v>366</v>
      </c>
      <c r="D12" s="239">
        <v>0</v>
      </c>
      <c r="E12" s="240">
        <v>0</v>
      </c>
      <c r="F12" s="247">
        <f t="shared" si="1"/>
        <v>508</v>
      </c>
      <c r="I12" s="226" t="s">
        <v>213</v>
      </c>
      <c r="J12" s="254">
        <v>319.5</v>
      </c>
      <c r="K12" s="254">
        <v>216</v>
      </c>
      <c r="Q12" s="226" t="s">
        <v>27</v>
      </c>
      <c r="R12" s="256">
        <v>9</v>
      </c>
      <c r="T12" s="214">
        <v>24</v>
      </c>
      <c r="U12" s="227">
        <f>SUM(R849:R886)</f>
        <v>1034.5</v>
      </c>
      <c r="AN12" s="245" t="s">
        <v>209</v>
      </c>
      <c r="AO12" s="246">
        <v>23.71</v>
      </c>
      <c r="AT12" s="263" t="s">
        <v>208</v>
      </c>
      <c r="AU12" s="265">
        <v>767.61</v>
      </c>
      <c r="AX12" s="269"/>
      <c r="AY12" s="269"/>
      <c r="AZ12" s="269"/>
      <c r="BA12" s="269">
        <v>18.3</v>
      </c>
      <c r="BB12" s="269"/>
      <c r="BC12" s="269"/>
      <c r="BD12" s="269"/>
      <c r="BE12" s="269"/>
      <c r="BF12" s="269"/>
      <c r="BG12" s="269"/>
      <c r="BH12" s="269"/>
      <c r="BI12" s="268"/>
    </row>
    <row r="13" spans="1:61">
      <c r="A13" s="244">
        <v>44754</v>
      </c>
      <c r="B13" s="241">
        <v>0</v>
      </c>
      <c r="C13" s="242">
        <v>0</v>
      </c>
      <c r="D13" s="241">
        <v>0</v>
      </c>
      <c r="E13" s="242">
        <v>0</v>
      </c>
      <c r="F13" s="243">
        <f t="shared" si="1"/>
        <v>0</v>
      </c>
      <c r="I13" s="226" t="s">
        <v>50</v>
      </c>
      <c r="J13" s="254">
        <v>240</v>
      </c>
      <c r="K13" s="254">
        <v>13</v>
      </c>
      <c r="Q13" s="226" t="s">
        <v>27</v>
      </c>
      <c r="R13" s="256">
        <v>7.5</v>
      </c>
      <c r="AN13" s="245" t="s">
        <v>253</v>
      </c>
      <c r="AO13" s="246">
        <v>645</v>
      </c>
      <c r="AT13" s="263" t="s">
        <v>209</v>
      </c>
      <c r="AU13" s="265">
        <v>23.71</v>
      </c>
      <c r="AX13" s="269"/>
      <c r="AY13" s="269"/>
      <c r="AZ13" s="269"/>
      <c r="BA13" s="269">
        <v>147.27000000000001</v>
      </c>
      <c r="BB13" s="269"/>
      <c r="BC13" s="269"/>
      <c r="BD13" s="269"/>
      <c r="BE13" s="269"/>
      <c r="BF13" s="269"/>
      <c r="BG13" s="269"/>
      <c r="BH13" s="269"/>
      <c r="BI13" s="268"/>
    </row>
    <row r="14" spans="1:61">
      <c r="A14" s="244">
        <v>44755</v>
      </c>
      <c r="B14" s="237">
        <v>197.5</v>
      </c>
      <c r="C14" s="238">
        <v>200</v>
      </c>
      <c r="D14" s="239">
        <v>0</v>
      </c>
      <c r="E14" s="240">
        <v>0</v>
      </c>
      <c r="F14" s="247">
        <f t="shared" si="1"/>
        <v>397.5</v>
      </c>
      <c r="I14" s="226" t="s">
        <v>65</v>
      </c>
      <c r="J14" s="254">
        <v>232</v>
      </c>
      <c r="K14" s="254">
        <v>29</v>
      </c>
      <c r="Q14" s="226" t="s">
        <v>27</v>
      </c>
      <c r="R14" s="256">
        <v>4</v>
      </c>
      <c r="AN14" s="245" t="s">
        <v>200</v>
      </c>
      <c r="AO14" s="246">
        <v>1232</v>
      </c>
      <c r="AT14" s="263" t="s">
        <v>253</v>
      </c>
      <c r="AU14" s="265">
        <v>645</v>
      </c>
      <c r="AX14" s="269"/>
      <c r="AY14" s="269"/>
      <c r="AZ14" s="269"/>
      <c r="BA14" s="269">
        <v>13.6</v>
      </c>
      <c r="BB14" s="269"/>
      <c r="BC14" s="269"/>
      <c r="BD14" s="269"/>
      <c r="BE14" s="269"/>
      <c r="BF14" s="269"/>
      <c r="BG14" s="269"/>
      <c r="BH14" s="269"/>
      <c r="BI14" s="268"/>
    </row>
    <row r="15" spans="1:61">
      <c r="A15" s="244">
        <v>44756</v>
      </c>
      <c r="B15" s="237">
        <v>137.5</v>
      </c>
      <c r="C15" s="238">
        <v>200.5</v>
      </c>
      <c r="D15" s="239">
        <v>0</v>
      </c>
      <c r="E15" s="240">
        <v>0</v>
      </c>
      <c r="F15" s="247">
        <f t="shared" si="1"/>
        <v>338</v>
      </c>
      <c r="I15" s="226" t="s">
        <v>84</v>
      </c>
      <c r="J15" s="254">
        <v>228</v>
      </c>
      <c r="K15" s="254">
        <v>114</v>
      </c>
      <c r="Q15" s="226" t="s">
        <v>27</v>
      </c>
      <c r="R15" s="256">
        <v>46</v>
      </c>
      <c r="AT15" s="263" t="s">
        <v>200</v>
      </c>
      <c r="AU15" s="265">
        <v>1232</v>
      </c>
      <c r="AX15" s="269"/>
      <c r="AY15" s="269"/>
      <c r="AZ15" s="269"/>
      <c r="BA15" s="269">
        <v>24.78</v>
      </c>
      <c r="BB15" s="269"/>
      <c r="BC15" s="269"/>
      <c r="BD15" s="269"/>
      <c r="BE15" s="269"/>
      <c r="BF15" s="269"/>
      <c r="BG15" s="269"/>
      <c r="BH15" s="269"/>
      <c r="BI15" s="268"/>
    </row>
    <row r="16" spans="1:61">
      <c r="A16" s="244">
        <v>44757</v>
      </c>
      <c r="B16" s="237">
        <v>189.5</v>
      </c>
      <c r="C16" s="238">
        <v>459</v>
      </c>
      <c r="D16" s="239">
        <v>46</v>
      </c>
      <c r="E16" s="240">
        <v>0</v>
      </c>
      <c r="F16" s="247">
        <f t="shared" si="1"/>
        <v>694.5</v>
      </c>
      <c r="I16" s="226" t="s">
        <v>214</v>
      </c>
      <c r="J16" s="254">
        <v>216</v>
      </c>
      <c r="K16" s="254">
        <v>72</v>
      </c>
      <c r="Q16" s="226" t="s">
        <v>27</v>
      </c>
      <c r="R16" s="256">
        <v>15.5</v>
      </c>
      <c r="AX16" s="269"/>
      <c r="AY16" s="269"/>
      <c r="AZ16" s="269"/>
      <c r="BA16" s="269">
        <v>21.26</v>
      </c>
      <c r="BB16" s="269"/>
      <c r="BC16" s="269"/>
      <c r="BD16" s="269"/>
      <c r="BE16" s="269"/>
      <c r="BF16" s="269"/>
      <c r="BG16" s="269"/>
      <c r="BH16" s="269"/>
      <c r="BI16" s="268"/>
    </row>
    <row r="17" spans="1:61">
      <c r="A17" s="244">
        <v>44758</v>
      </c>
      <c r="B17" s="237">
        <v>526</v>
      </c>
      <c r="C17" s="238">
        <v>307</v>
      </c>
      <c r="D17" s="239">
        <v>0</v>
      </c>
      <c r="E17" s="240">
        <v>0</v>
      </c>
      <c r="F17" s="247">
        <f t="shared" si="1"/>
        <v>833</v>
      </c>
      <c r="I17" s="226" t="s">
        <v>88</v>
      </c>
      <c r="J17" s="254">
        <v>205</v>
      </c>
      <c r="K17" s="254">
        <v>8</v>
      </c>
      <c r="Q17" s="226" t="s">
        <v>27</v>
      </c>
      <c r="R17" s="256">
        <v>1.5</v>
      </c>
      <c r="AX17" s="269"/>
      <c r="AY17" s="269"/>
      <c r="AZ17" s="269"/>
      <c r="BA17" s="269">
        <v>81.78</v>
      </c>
      <c r="BB17" s="269"/>
      <c r="BC17" s="269"/>
      <c r="BD17" s="269"/>
      <c r="BE17" s="269"/>
      <c r="BF17" s="269"/>
      <c r="BG17" s="269"/>
      <c r="BH17" s="269"/>
      <c r="BI17" s="268"/>
    </row>
    <row r="18" spans="1:61">
      <c r="A18" s="244">
        <v>44759</v>
      </c>
      <c r="B18" s="237">
        <v>679.75</v>
      </c>
      <c r="C18" s="238">
        <v>358.25</v>
      </c>
      <c r="D18" s="239">
        <v>0</v>
      </c>
      <c r="E18" s="240">
        <v>0</v>
      </c>
      <c r="F18" s="247">
        <f t="shared" si="1"/>
        <v>1038</v>
      </c>
      <c r="I18" s="226" t="s">
        <v>215</v>
      </c>
      <c r="J18" s="254">
        <v>200</v>
      </c>
      <c r="K18" s="254">
        <v>10</v>
      </c>
      <c r="Q18" s="226" t="s">
        <v>27</v>
      </c>
      <c r="R18" s="256">
        <v>4.5</v>
      </c>
      <c r="AX18" s="269"/>
      <c r="AY18" s="269"/>
      <c r="AZ18" s="269"/>
      <c r="BA18" s="269">
        <v>78.260000000000005</v>
      </c>
      <c r="BB18" s="269"/>
      <c r="BC18" s="269"/>
      <c r="BD18" s="269"/>
      <c r="BE18" s="269"/>
      <c r="BF18" s="269"/>
      <c r="BG18" s="269"/>
      <c r="BH18" s="269"/>
      <c r="BI18" s="268"/>
    </row>
    <row r="19" spans="1:61">
      <c r="A19" s="244">
        <v>44760</v>
      </c>
      <c r="B19" s="237">
        <v>262.5</v>
      </c>
      <c r="C19" s="238">
        <v>263</v>
      </c>
      <c r="D19" s="239">
        <v>0</v>
      </c>
      <c r="E19" s="240">
        <v>0</v>
      </c>
      <c r="F19" s="247">
        <f t="shared" si="1"/>
        <v>525.5</v>
      </c>
      <c r="I19" s="226" t="s">
        <v>216</v>
      </c>
      <c r="J19" s="254">
        <v>195</v>
      </c>
      <c r="K19" s="254">
        <v>7</v>
      </c>
      <c r="Q19" s="226" t="s">
        <v>27</v>
      </c>
      <c r="R19" s="256">
        <v>9</v>
      </c>
      <c r="AX19" s="269"/>
      <c r="AY19" s="269"/>
      <c r="AZ19" s="269"/>
      <c r="BA19" s="269">
        <v>60.46</v>
      </c>
      <c r="BB19" s="269"/>
      <c r="BC19" s="269"/>
      <c r="BD19" s="269"/>
      <c r="BE19" s="269"/>
      <c r="BF19" s="269"/>
      <c r="BG19" s="269"/>
      <c r="BH19" s="269"/>
      <c r="BI19" s="268"/>
    </row>
    <row r="20" spans="1:61">
      <c r="A20" s="244">
        <v>44761</v>
      </c>
      <c r="B20" s="241">
        <v>0</v>
      </c>
      <c r="C20" s="242">
        <v>0</v>
      </c>
      <c r="D20" s="241">
        <v>0</v>
      </c>
      <c r="E20" s="242">
        <v>0</v>
      </c>
      <c r="F20" s="243">
        <f t="shared" si="1"/>
        <v>0</v>
      </c>
      <c r="I20" s="226" t="s">
        <v>217</v>
      </c>
      <c r="J20" s="254">
        <v>186</v>
      </c>
      <c r="K20" s="254">
        <v>62</v>
      </c>
      <c r="Q20" s="226" t="s">
        <v>32</v>
      </c>
      <c r="R20" s="256">
        <v>26.5</v>
      </c>
      <c r="AX20" s="269"/>
      <c r="AY20" s="269"/>
      <c r="AZ20" s="269"/>
      <c r="BA20" s="269">
        <v>77</v>
      </c>
      <c r="BB20" s="269"/>
      <c r="BC20" s="269"/>
      <c r="BD20" s="269"/>
      <c r="BE20" s="269"/>
      <c r="BF20" s="269"/>
      <c r="BG20" s="269"/>
      <c r="BH20" s="269"/>
      <c r="BI20" s="268"/>
    </row>
    <row r="21" spans="1:61">
      <c r="A21" s="244">
        <v>44762</v>
      </c>
      <c r="B21" s="237">
        <v>164</v>
      </c>
      <c r="C21" s="238">
        <v>168.5</v>
      </c>
      <c r="D21" s="239">
        <v>0</v>
      </c>
      <c r="E21" s="240">
        <v>0</v>
      </c>
      <c r="F21" s="247">
        <f t="shared" si="1"/>
        <v>332.5</v>
      </c>
      <c r="I21" s="226" t="s">
        <v>45</v>
      </c>
      <c r="J21" s="254">
        <v>180</v>
      </c>
      <c r="K21" s="254">
        <v>12</v>
      </c>
      <c r="Q21" s="226" t="s">
        <v>32</v>
      </c>
      <c r="R21" s="256">
        <v>6</v>
      </c>
      <c r="AX21" s="269"/>
      <c r="AY21" s="269"/>
      <c r="AZ21" s="269"/>
      <c r="BA21" s="269">
        <v>15.86</v>
      </c>
      <c r="BB21" s="269"/>
      <c r="BC21" s="269"/>
      <c r="BD21" s="269"/>
      <c r="BE21" s="269"/>
      <c r="BF21" s="269"/>
      <c r="BG21" s="269"/>
      <c r="BH21" s="269"/>
      <c r="BI21" s="268"/>
    </row>
    <row r="22" spans="1:61">
      <c r="A22" s="244">
        <v>44763</v>
      </c>
      <c r="B22" s="237">
        <v>336</v>
      </c>
      <c r="C22" s="238">
        <v>152</v>
      </c>
      <c r="D22" s="239">
        <v>0</v>
      </c>
      <c r="E22" s="240">
        <v>0</v>
      </c>
      <c r="F22" s="247">
        <f t="shared" si="1"/>
        <v>488</v>
      </c>
      <c r="I22" s="226" t="s">
        <v>218</v>
      </c>
      <c r="J22" s="254">
        <v>177</v>
      </c>
      <c r="K22" s="254">
        <v>59</v>
      </c>
      <c r="Q22" s="226" t="s">
        <v>32</v>
      </c>
      <c r="R22" s="256">
        <v>9</v>
      </c>
      <c r="AX22" s="269"/>
      <c r="AY22" s="269"/>
      <c r="AZ22" s="269"/>
      <c r="BA22" s="269">
        <v>30</v>
      </c>
      <c r="BB22" s="269"/>
      <c r="BC22" s="269"/>
      <c r="BD22" s="269"/>
      <c r="BE22" s="269"/>
      <c r="BF22" s="269"/>
      <c r="BG22" s="269"/>
      <c r="BH22" s="269"/>
      <c r="BI22" s="268"/>
    </row>
    <row r="23" spans="1:61">
      <c r="A23" s="244">
        <v>44764</v>
      </c>
      <c r="B23" s="237">
        <v>306.5</v>
      </c>
      <c r="C23" s="238">
        <v>211</v>
      </c>
      <c r="D23" s="239">
        <v>23</v>
      </c>
      <c r="E23" s="240">
        <v>0</v>
      </c>
      <c r="F23" s="247">
        <f t="shared" si="1"/>
        <v>540.5</v>
      </c>
      <c r="I23" s="226" t="s">
        <v>76</v>
      </c>
      <c r="J23" s="254">
        <v>166</v>
      </c>
      <c r="K23" s="254">
        <v>8</v>
      </c>
      <c r="Q23" s="226" t="s">
        <v>32</v>
      </c>
      <c r="R23" s="256">
        <v>18</v>
      </c>
      <c r="AX23" s="269"/>
      <c r="AY23" s="269"/>
      <c r="AZ23" s="269"/>
      <c r="BA23" s="269">
        <v>100</v>
      </c>
      <c r="BB23" s="269"/>
      <c r="BC23" s="269"/>
      <c r="BD23" s="269"/>
      <c r="BE23" s="269"/>
      <c r="BF23" s="269"/>
      <c r="BG23" s="269"/>
      <c r="BH23" s="269"/>
      <c r="BI23" s="268"/>
    </row>
    <row r="24" spans="1:61">
      <c r="A24" s="244">
        <v>44765</v>
      </c>
      <c r="B24" s="237">
        <v>514.5</v>
      </c>
      <c r="C24" s="238">
        <v>522.5</v>
      </c>
      <c r="D24" s="239">
        <v>0</v>
      </c>
      <c r="E24" s="240">
        <v>0</v>
      </c>
      <c r="F24" s="247">
        <f t="shared" si="1"/>
        <v>1037</v>
      </c>
      <c r="I24" s="226" t="s">
        <v>219</v>
      </c>
      <c r="J24" s="254">
        <v>157.5</v>
      </c>
      <c r="K24" s="254">
        <v>45</v>
      </c>
      <c r="Q24" s="226" t="s">
        <v>32</v>
      </c>
      <c r="R24" s="256">
        <v>20</v>
      </c>
      <c r="AX24" s="269"/>
      <c r="AY24" s="269"/>
      <c r="AZ24" s="269"/>
      <c r="BA24" s="269">
        <v>75.78</v>
      </c>
      <c r="BB24" s="269"/>
      <c r="BC24" s="269"/>
      <c r="BD24" s="269"/>
      <c r="BE24" s="269"/>
      <c r="BF24" s="269"/>
      <c r="BG24" s="269"/>
      <c r="BH24" s="269"/>
      <c r="BI24" s="268"/>
    </row>
    <row r="25" spans="1:61">
      <c r="A25" s="244">
        <v>44766</v>
      </c>
      <c r="B25" s="237">
        <v>598.5</v>
      </c>
      <c r="C25" s="238">
        <v>333.5</v>
      </c>
      <c r="D25" s="239">
        <v>23</v>
      </c>
      <c r="E25" s="240">
        <v>0</v>
      </c>
      <c r="F25" s="247">
        <f t="shared" si="1"/>
        <v>955</v>
      </c>
      <c r="I25" s="226" t="s">
        <v>58</v>
      </c>
      <c r="J25" s="254">
        <v>147</v>
      </c>
      <c r="K25" s="254">
        <v>98</v>
      </c>
      <c r="Q25" s="226" t="s">
        <v>32</v>
      </c>
      <c r="R25" s="256">
        <v>32.5</v>
      </c>
      <c r="AX25" s="269"/>
      <c r="AY25" s="269"/>
      <c r="AZ25" s="269"/>
      <c r="BA25" s="269">
        <v>155.30000000000001</v>
      </c>
      <c r="BB25" s="269"/>
      <c r="BC25" s="269"/>
      <c r="BD25" s="269"/>
      <c r="BE25" s="269"/>
      <c r="BF25" s="269"/>
      <c r="BG25" s="269"/>
      <c r="BH25" s="269"/>
      <c r="BI25" s="268"/>
    </row>
    <row r="26" spans="1:61">
      <c r="A26" s="244">
        <v>44767</v>
      </c>
      <c r="B26" s="237">
        <v>548.5</v>
      </c>
      <c r="C26" s="238">
        <v>788</v>
      </c>
      <c r="D26" s="239">
        <v>0</v>
      </c>
      <c r="E26" s="240">
        <v>0</v>
      </c>
      <c r="F26" s="247">
        <f>SUM(B26:E26)</f>
        <v>1336.5</v>
      </c>
      <c r="I26" s="226" t="s">
        <v>220</v>
      </c>
      <c r="J26" s="254">
        <v>135</v>
      </c>
      <c r="K26" s="254">
        <v>3</v>
      </c>
      <c r="Q26" s="226" t="s">
        <v>32</v>
      </c>
      <c r="R26" s="256">
        <v>10.5</v>
      </c>
      <c r="AX26" s="269"/>
      <c r="AY26" s="269"/>
      <c r="AZ26" s="269"/>
      <c r="BA26" s="269">
        <v>33.549999999999997</v>
      </c>
      <c r="BB26" s="269"/>
      <c r="BC26" s="269"/>
      <c r="BD26" s="269"/>
      <c r="BE26" s="269"/>
      <c r="BF26" s="269"/>
      <c r="BG26" s="269"/>
      <c r="BH26" s="269"/>
      <c r="BI26" s="268"/>
    </row>
    <row r="27" spans="1:61">
      <c r="A27" s="244">
        <v>44768</v>
      </c>
      <c r="B27" s="241">
        <v>0</v>
      </c>
      <c r="C27" s="242">
        <v>0</v>
      </c>
      <c r="D27" s="241">
        <v>0</v>
      </c>
      <c r="E27" s="242">
        <v>0</v>
      </c>
      <c r="F27" s="243">
        <f t="shared" si="1"/>
        <v>0</v>
      </c>
      <c r="I27" s="226" t="s">
        <v>221</v>
      </c>
      <c r="J27" s="254">
        <v>106.5</v>
      </c>
      <c r="K27" s="254">
        <v>71</v>
      </c>
      <c r="Q27" s="226" t="s">
        <v>32</v>
      </c>
      <c r="R27" s="256">
        <v>9</v>
      </c>
      <c r="AX27" s="269"/>
      <c r="AY27" s="269"/>
      <c r="AZ27" s="269"/>
      <c r="BA27" s="269">
        <v>18.39</v>
      </c>
      <c r="BB27" s="269"/>
      <c r="BC27" s="269"/>
      <c r="BD27" s="269"/>
      <c r="BE27" s="269"/>
      <c r="BF27" s="269"/>
      <c r="BG27" s="269"/>
      <c r="BH27" s="269"/>
      <c r="BI27" s="268"/>
    </row>
    <row r="28" spans="1:61">
      <c r="A28" s="244">
        <v>44769</v>
      </c>
      <c r="B28" s="237">
        <v>116</v>
      </c>
      <c r="C28" s="238">
        <v>58.5</v>
      </c>
      <c r="D28" s="239">
        <v>0</v>
      </c>
      <c r="E28" s="240">
        <v>0</v>
      </c>
      <c r="F28" s="247">
        <f t="shared" si="1"/>
        <v>174.5</v>
      </c>
      <c r="I28" s="226" t="s">
        <v>222</v>
      </c>
      <c r="J28" s="254">
        <v>105.5</v>
      </c>
      <c r="K28" s="254">
        <v>71</v>
      </c>
      <c r="Q28" s="226" t="s">
        <v>32</v>
      </c>
      <c r="R28" s="256">
        <v>8.5</v>
      </c>
      <c r="AX28" s="269"/>
      <c r="AY28" s="269"/>
      <c r="AZ28" s="269"/>
      <c r="BA28" s="269">
        <v>80</v>
      </c>
      <c r="BB28" s="269"/>
      <c r="BC28" s="269"/>
      <c r="BD28" s="269"/>
      <c r="BE28" s="269"/>
      <c r="BF28" s="269"/>
      <c r="BG28" s="269"/>
      <c r="BH28" s="269"/>
      <c r="BI28" s="268"/>
    </row>
    <row r="29" spans="1:61">
      <c r="A29" s="244">
        <v>44770</v>
      </c>
      <c r="B29" s="237">
        <v>314.5</v>
      </c>
      <c r="C29" s="238">
        <v>155</v>
      </c>
      <c r="D29" s="239">
        <v>23</v>
      </c>
      <c r="E29" s="240">
        <v>0</v>
      </c>
      <c r="F29" s="247">
        <f t="shared" si="1"/>
        <v>492.5</v>
      </c>
      <c r="I29" s="226" t="s">
        <v>223</v>
      </c>
      <c r="J29" s="254">
        <v>105</v>
      </c>
      <c r="K29" s="254">
        <v>35</v>
      </c>
      <c r="Q29" s="226" t="s">
        <v>32</v>
      </c>
      <c r="R29" s="256">
        <v>6</v>
      </c>
      <c r="AX29" s="269"/>
      <c r="AY29" s="269"/>
      <c r="AZ29" s="269"/>
      <c r="BA29" s="269">
        <v>58.12</v>
      </c>
      <c r="BB29" s="269"/>
      <c r="BC29" s="269"/>
      <c r="BD29" s="269"/>
      <c r="BE29" s="269"/>
      <c r="BF29" s="269"/>
      <c r="BG29" s="269"/>
      <c r="BH29" s="269"/>
      <c r="BI29" s="268"/>
    </row>
    <row r="30" spans="1:61">
      <c r="A30" s="244">
        <v>44771</v>
      </c>
      <c r="B30" s="237">
        <v>200</v>
      </c>
      <c r="C30" s="238">
        <v>231</v>
      </c>
      <c r="D30" s="239">
        <v>0</v>
      </c>
      <c r="E30" s="240">
        <v>0</v>
      </c>
      <c r="F30" s="247">
        <f t="shared" si="1"/>
        <v>431</v>
      </c>
      <c r="I30" s="226" t="s">
        <v>83</v>
      </c>
      <c r="J30" s="254">
        <v>100</v>
      </c>
      <c r="K30" s="254">
        <v>5</v>
      </c>
      <c r="Q30" s="226" t="s">
        <v>32</v>
      </c>
      <c r="R30" s="256">
        <v>15</v>
      </c>
      <c r="AX30" s="269"/>
      <c r="AY30" s="269"/>
      <c r="AZ30" s="269"/>
      <c r="BA30" s="269"/>
      <c r="BB30" s="269"/>
      <c r="BC30" s="269"/>
      <c r="BD30" s="269"/>
      <c r="BE30" s="269"/>
      <c r="BF30" s="269"/>
      <c r="BG30" s="269"/>
      <c r="BH30" s="269"/>
      <c r="BI30" s="268"/>
    </row>
    <row r="31" spans="1:61" ht="18.75">
      <c r="A31" s="244">
        <v>44772</v>
      </c>
      <c r="B31" s="237">
        <v>426.25</v>
      </c>
      <c r="C31" s="238">
        <v>489.75</v>
      </c>
      <c r="D31" s="239">
        <v>0</v>
      </c>
      <c r="E31" s="240">
        <v>0</v>
      </c>
      <c r="F31" s="247">
        <f t="shared" si="1"/>
        <v>916</v>
      </c>
      <c r="I31" s="226" t="s">
        <v>152</v>
      </c>
      <c r="J31" s="254">
        <v>100</v>
      </c>
      <c r="K31" s="254">
        <v>51</v>
      </c>
      <c r="Q31" s="226" t="s">
        <v>32</v>
      </c>
      <c r="R31" s="256">
        <v>18</v>
      </c>
      <c r="AX31" s="259">
        <f>SUM(AX2:AX30)</f>
        <v>234.59</v>
      </c>
      <c r="AY31" s="259">
        <f>SUM(AY2:AY30)</f>
        <v>620.74</v>
      </c>
      <c r="AZ31" s="259">
        <f t="shared" ref="AZ31:BI31" si="2">SUM(AZ2:AZ30)</f>
        <v>204.01000000000002</v>
      </c>
      <c r="BA31" s="259">
        <f t="shared" si="2"/>
        <v>1546.6999999999998</v>
      </c>
      <c r="BB31" s="259">
        <f t="shared" si="2"/>
        <v>42.54</v>
      </c>
      <c r="BC31" s="259">
        <f t="shared" si="2"/>
        <v>92.789999999999992</v>
      </c>
      <c r="BD31" s="259">
        <f t="shared" si="2"/>
        <v>148</v>
      </c>
      <c r="BE31" s="259">
        <f t="shared" si="2"/>
        <v>132.69999999999999</v>
      </c>
      <c r="BF31" s="259">
        <f t="shared" si="2"/>
        <v>443.2</v>
      </c>
      <c r="BG31" s="259">
        <f t="shared" si="2"/>
        <v>767.61000000000013</v>
      </c>
      <c r="BH31" s="259">
        <f t="shared" si="2"/>
        <v>23.71</v>
      </c>
      <c r="BI31" s="259">
        <f t="shared" si="2"/>
        <v>645</v>
      </c>
    </row>
    <row r="32" spans="1:61">
      <c r="A32" s="244">
        <v>44773</v>
      </c>
      <c r="B32" s="237">
        <v>627</v>
      </c>
      <c r="C32" s="238">
        <v>426</v>
      </c>
      <c r="D32" s="239">
        <v>0</v>
      </c>
      <c r="E32" s="240">
        <v>0</v>
      </c>
      <c r="F32" s="247">
        <f t="shared" si="1"/>
        <v>1053</v>
      </c>
      <c r="I32" s="226" t="s">
        <v>85</v>
      </c>
      <c r="J32" s="254">
        <v>96</v>
      </c>
      <c r="K32" s="254">
        <v>32</v>
      </c>
      <c r="Q32" s="226" t="s">
        <v>32</v>
      </c>
      <c r="R32" s="256">
        <v>23</v>
      </c>
    </row>
    <row r="33" spans="2:18">
      <c r="F33" s="222"/>
      <c r="I33" s="226" t="s">
        <v>224</v>
      </c>
      <c r="J33" s="254">
        <v>90</v>
      </c>
      <c r="K33" s="254">
        <v>2</v>
      </c>
      <c r="Q33" s="226" t="s">
        <v>32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73.5</v>
      </c>
      <c r="K34" s="254">
        <v>21</v>
      </c>
      <c r="Q34" s="226" t="s">
        <v>32</v>
      </c>
      <c r="R34" s="256">
        <v>9</v>
      </c>
    </row>
    <row r="35" spans="2:18">
      <c r="F35" s="222"/>
      <c r="I35" s="226" t="s">
        <v>148</v>
      </c>
      <c r="J35" s="254">
        <v>67</v>
      </c>
      <c r="K35" s="254">
        <v>11</v>
      </c>
      <c r="Q35" s="226" t="s">
        <v>32</v>
      </c>
      <c r="R35" s="256">
        <v>1.5</v>
      </c>
    </row>
    <row r="36" spans="2:18">
      <c r="I36" s="226" t="s">
        <v>225</v>
      </c>
      <c r="J36" s="254">
        <v>65</v>
      </c>
      <c r="K36" s="254">
        <v>2</v>
      </c>
      <c r="Q36" s="226" t="s">
        <v>32</v>
      </c>
      <c r="R36" s="256">
        <v>12</v>
      </c>
    </row>
    <row r="37" spans="2:18">
      <c r="I37" s="226" t="s">
        <v>226</v>
      </c>
      <c r="J37" s="254">
        <v>63</v>
      </c>
      <c r="K37" s="254">
        <v>21</v>
      </c>
      <c r="Q37" s="226" t="s">
        <v>32</v>
      </c>
      <c r="R37" s="256">
        <v>6</v>
      </c>
    </row>
    <row r="38" spans="2:18">
      <c r="I38" s="226" t="s">
        <v>227</v>
      </c>
      <c r="J38" s="254">
        <v>63</v>
      </c>
      <c r="K38" s="254">
        <v>21</v>
      </c>
      <c r="Q38" s="226" t="s">
        <v>32</v>
      </c>
      <c r="R38" s="256">
        <v>9</v>
      </c>
    </row>
    <row r="39" spans="2:18">
      <c r="I39" s="226" t="s">
        <v>59</v>
      </c>
      <c r="J39" s="254">
        <v>60</v>
      </c>
      <c r="K39" s="254">
        <v>20</v>
      </c>
      <c r="Q39" s="226" t="s">
        <v>32</v>
      </c>
      <c r="R39" s="256">
        <v>7.5</v>
      </c>
    </row>
    <row r="40" spans="2:18">
      <c r="I40" s="226" t="s">
        <v>228</v>
      </c>
      <c r="J40" s="254">
        <v>55</v>
      </c>
      <c r="K40" s="254">
        <v>2</v>
      </c>
      <c r="Q40" s="226" t="s">
        <v>32</v>
      </c>
      <c r="R40" s="256">
        <v>23</v>
      </c>
    </row>
    <row r="41" spans="2:18">
      <c r="I41" s="226" t="s">
        <v>229</v>
      </c>
      <c r="J41" s="254">
        <v>48</v>
      </c>
      <c r="K41" s="254">
        <v>16</v>
      </c>
      <c r="Q41" s="226" t="s">
        <v>32</v>
      </c>
      <c r="R41" s="256">
        <v>30</v>
      </c>
    </row>
    <row r="42" spans="2:18">
      <c r="I42" s="226" t="s">
        <v>230</v>
      </c>
      <c r="J42" s="254">
        <v>46.5</v>
      </c>
      <c r="K42" s="254">
        <v>31</v>
      </c>
      <c r="Q42" s="226" t="s">
        <v>32</v>
      </c>
      <c r="R42" s="256">
        <v>6</v>
      </c>
    </row>
    <row r="43" spans="2:18">
      <c r="I43" s="226" t="s">
        <v>231</v>
      </c>
      <c r="J43" s="254">
        <v>45</v>
      </c>
      <c r="K43" s="254">
        <v>30</v>
      </c>
      <c r="Q43" s="226" t="s">
        <v>32</v>
      </c>
      <c r="R43" s="256">
        <v>1.5</v>
      </c>
    </row>
    <row r="44" spans="2:18">
      <c r="I44" s="226" t="s">
        <v>232</v>
      </c>
      <c r="J44" s="254">
        <v>45</v>
      </c>
      <c r="K44" s="254">
        <v>15</v>
      </c>
      <c r="Q44" s="226" t="s">
        <v>32</v>
      </c>
      <c r="R44" s="256">
        <v>2</v>
      </c>
    </row>
    <row r="45" spans="2:18">
      <c r="I45" s="226" t="s">
        <v>233</v>
      </c>
      <c r="J45" s="254">
        <v>42</v>
      </c>
      <c r="K45" s="254">
        <v>14</v>
      </c>
      <c r="Q45" s="226" t="s">
        <v>32</v>
      </c>
      <c r="R45" s="256">
        <v>10</v>
      </c>
    </row>
    <row r="46" spans="2:18">
      <c r="I46" s="226" t="s">
        <v>234</v>
      </c>
      <c r="J46" s="254">
        <v>42</v>
      </c>
      <c r="K46" s="254">
        <v>28</v>
      </c>
      <c r="Q46" s="226" t="s">
        <v>32</v>
      </c>
      <c r="R46" s="256">
        <v>39</v>
      </c>
    </row>
    <row r="47" spans="2:18">
      <c r="I47" s="226" t="s">
        <v>146</v>
      </c>
      <c r="J47" s="254">
        <v>40</v>
      </c>
      <c r="K47" s="254">
        <v>2</v>
      </c>
      <c r="Q47" s="226" t="s">
        <v>32</v>
      </c>
      <c r="R47" s="256">
        <v>2</v>
      </c>
    </row>
    <row r="48" spans="2:18">
      <c r="I48" s="226" t="s">
        <v>151</v>
      </c>
      <c r="J48" s="254">
        <v>40</v>
      </c>
      <c r="K48" s="254">
        <v>6</v>
      </c>
      <c r="Q48" s="226" t="s">
        <v>32</v>
      </c>
      <c r="R48" s="256">
        <v>35</v>
      </c>
    </row>
    <row r="49" spans="9:18">
      <c r="I49" s="226" t="s">
        <v>147</v>
      </c>
      <c r="J49" s="254">
        <v>40</v>
      </c>
      <c r="K49" s="254">
        <v>5</v>
      </c>
      <c r="Q49" s="226" t="s">
        <v>32</v>
      </c>
      <c r="R49" s="256">
        <v>2</v>
      </c>
    </row>
    <row r="50" spans="9:18">
      <c r="I50" s="226" t="s">
        <v>96</v>
      </c>
      <c r="J50" s="254">
        <v>39</v>
      </c>
      <c r="K50" s="254">
        <v>13</v>
      </c>
      <c r="Q50" s="226" t="s">
        <v>32</v>
      </c>
      <c r="R50" s="256">
        <v>9</v>
      </c>
    </row>
    <row r="51" spans="9:18">
      <c r="I51" s="226" t="s">
        <v>235</v>
      </c>
      <c r="J51" s="254">
        <v>35</v>
      </c>
      <c r="K51" s="254">
        <v>1</v>
      </c>
      <c r="Q51" s="226" t="s">
        <v>32</v>
      </c>
      <c r="R51" s="256">
        <v>23</v>
      </c>
    </row>
    <row r="52" spans="9:18">
      <c r="I52" s="226" t="s">
        <v>86</v>
      </c>
      <c r="J52" s="254">
        <v>30.5</v>
      </c>
      <c r="K52" s="254">
        <v>17</v>
      </c>
      <c r="Q52" s="226" t="s">
        <v>32</v>
      </c>
      <c r="R52" s="256">
        <v>7.5</v>
      </c>
    </row>
    <row r="53" spans="9:18">
      <c r="I53" s="226" t="s">
        <v>236</v>
      </c>
      <c r="J53" s="254">
        <v>30</v>
      </c>
      <c r="K53" s="254">
        <v>1</v>
      </c>
      <c r="Q53" s="226" t="s">
        <v>32</v>
      </c>
      <c r="R53" s="256">
        <v>7.5</v>
      </c>
    </row>
    <row r="54" spans="9:18">
      <c r="I54" s="226" t="s">
        <v>237</v>
      </c>
      <c r="J54" s="254">
        <v>30</v>
      </c>
      <c r="K54" s="254">
        <v>10</v>
      </c>
      <c r="Q54" s="226" t="s">
        <v>32</v>
      </c>
      <c r="R54" s="256">
        <v>7.5</v>
      </c>
    </row>
    <row r="55" spans="9:18">
      <c r="I55" s="226" t="s">
        <v>238</v>
      </c>
      <c r="J55" s="254">
        <v>30</v>
      </c>
      <c r="K55" s="254">
        <v>1</v>
      </c>
      <c r="Q55" s="226" t="s">
        <v>32</v>
      </c>
      <c r="R55" s="256">
        <v>4.5</v>
      </c>
    </row>
    <row r="56" spans="9:18">
      <c r="I56" s="226" t="s">
        <v>94</v>
      </c>
      <c r="J56" s="254">
        <v>30</v>
      </c>
      <c r="K56" s="254">
        <v>1</v>
      </c>
      <c r="Q56" s="226" t="s">
        <v>28</v>
      </c>
      <c r="R56" s="256">
        <v>10.5</v>
      </c>
    </row>
    <row r="57" spans="9:18">
      <c r="I57" s="226" t="s">
        <v>239</v>
      </c>
      <c r="J57" s="254">
        <v>30</v>
      </c>
      <c r="K57" s="254">
        <v>30</v>
      </c>
      <c r="Q57" s="226" t="s">
        <v>28</v>
      </c>
      <c r="R57" s="256">
        <v>44.5</v>
      </c>
    </row>
    <row r="58" spans="9:18">
      <c r="I58" s="226" t="s">
        <v>240</v>
      </c>
      <c r="J58" s="254">
        <v>24</v>
      </c>
      <c r="K58" s="254">
        <v>8</v>
      </c>
      <c r="Q58" s="226" t="s">
        <v>28</v>
      </c>
      <c r="R58" s="256">
        <v>5</v>
      </c>
    </row>
    <row r="59" spans="9:18">
      <c r="I59" s="226" t="s">
        <v>150</v>
      </c>
      <c r="J59" s="254">
        <v>24</v>
      </c>
      <c r="K59" s="254">
        <v>3</v>
      </c>
      <c r="Q59" s="226" t="s">
        <v>28</v>
      </c>
      <c r="R59" s="256">
        <v>29</v>
      </c>
    </row>
    <row r="60" spans="9:18">
      <c r="I60" s="226" t="s">
        <v>149</v>
      </c>
      <c r="J60" s="254">
        <v>24</v>
      </c>
      <c r="K60" s="254">
        <v>3</v>
      </c>
      <c r="Q60" s="226" t="s">
        <v>28</v>
      </c>
      <c r="R60" s="256">
        <v>5</v>
      </c>
    </row>
    <row r="61" spans="9:18">
      <c r="I61" s="226" t="s">
        <v>241</v>
      </c>
      <c r="J61" s="254">
        <v>24</v>
      </c>
      <c r="K61" s="254">
        <v>8</v>
      </c>
      <c r="Q61" s="226" t="s">
        <v>28</v>
      </c>
      <c r="R61" s="256">
        <v>1.5</v>
      </c>
    </row>
    <row r="62" spans="9:18">
      <c r="I62" s="226" t="s">
        <v>79</v>
      </c>
      <c r="J62" s="254">
        <v>23</v>
      </c>
      <c r="K62" s="254">
        <v>1</v>
      </c>
      <c r="Q62" s="226" t="s">
        <v>28</v>
      </c>
      <c r="R62" s="256">
        <v>50</v>
      </c>
    </row>
    <row r="63" spans="9:18">
      <c r="I63" s="226" t="s">
        <v>97</v>
      </c>
      <c r="J63" s="254">
        <v>22</v>
      </c>
      <c r="K63" s="254">
        <v>22</v>
      </c>
      <c r="Q63" s="226" t="s">
        <v>28</v>
      </c>
      <c r="R63" s="256">
        <v>8</v>
      </c>
    </row>
    <row r="64" spans="9:18">
      <c r="I64" s="226" t="s">
        <v>71</v>
      </c>
      <c r="J64" s="254">
        <v>20</v>
      </c>
      <c r="K64" s="254">
        <v>1</v>
      </c>
      <c r="Q64" s="226" t="s">
        <v>28</v>
      </c>
      <c r="R64" s="256">
        <v>6</v>
      </c>
    </row>
    <row r="65" spans="9:18">
      <c r="I65" s="226" t="s">
        <v>242</v>
      </c>
      <c r="J65" s="254">
        <v>19.5</v>
      </c>
      <c r="K65" s="254">
        <v>13</v>
      </c>
      <c r="Q65" s="226" t="s">
        <v>28</v>
      </c>
      <c r="R65" s="256">
        <v>3</v>
      </c>
    </row>
    <row r="66" spans="9:18">
      <c r="I66" s="226" t="s">
        <v>243</v>
      </c>
      <c r="J66" s="254">
        <v>15</v>
      </c>
      <c r="K66" s="254">
        <v>5</v>
      </c>
      <c r="Q66" s="226" t="s">
        <v>28</v>
      </c>
      <c r="R66" s="256">
        <v>4.5</v>
      </c>
    </row>
    <row r="67" spans="9:18">
      <c r="I67" s="226" t="s">
        <v>90</v>
      </c>
      <c r="J67" s="254">
        <v>11</v>
      </c>
      <c r="K67" s="254">
        <v>4</v>
      </c>
      <c r="Q67" s="226" t="s">
        <v>28</v>
      </c>
      <c r="R67" s="256">
        <v>6.5</v>
      </c>
    </row>
    <row r="68" spans="9:18">
      <c r="I68" s="226" t="s">
        <v>153</v>
      </c>
      <c r="J68" s="254">
        <v>10.5</v>
      </c>
      <c r="K68" s="254">
        <v>3</v>
      </c>
      <c r="Q68" s="226" t="s">
        <v>28</v>
      </c>
      <c r="R68" s="256">
        <v>12</v>
      </c>
    </row>
    <row r="69" spans="9:18">
      <c r="I69" s="226" t="s">
        <v>244</v>
      </c>
      <c r="J69" s="254">
        <v>9</v>
      </c>
      <c r="K69" s="254">
        <v>3</v>
      </c>
      <c r="Q69" s="226" t="s">
        <v>28</v>
      </c>
      <c r="R69" s="256">
        <v>24.5</v>
      </c>
    </row>
    <row r="70" spans="9:18">
      <c r="I70" s="226" t="s">
        <v>245</v>
      </c>
      <c r="J70" s="254">
        <v>7</v>
      </c>
      <c r="K70" s="254">
        <v>2</v>
      </c>
      <c r="Q70" s="226" t="s">
        <v>28</v>
      </c>
      <c r="R70" s="256">
        <v>3</v>
      </c>
    </row>
    <row r="71" spans="9:18">
      <c r="I71" s="226" t="s">
        <v>63</v>
      </c>
      <c r="J71" s="254">
        <v>6</v>
      </c>
      <c r="K71" s="254">
        <v>2</v>
      </c>
      <c r="Q71" s="226" t="s">
        <v>28</v>
      </c>
      <c r="R71" s="256">
        <v>6</v>
      </c>
    </row>
    <row r="72" spans="9:18">
      <c r="I72" s="226" t="s">
        <v>246</v>
      </c>
      <c r="J72" s="254">
        <v>6</v>
      </c>
      <c r="K72" s="254">
        <v>2</v>
      </c>
      <c r="Q72" s="226" t="s">
        <v>28</v>
      </c>
      <c r="R72" s="256">
        <v>3</v>
      </c>
    </row>
    <row r="73" spans="9:18">
      <c r="I73" s="226" t="s">
        <v>247</v>
      </c>
      <c r="J73" s="254">
        <v>3</v>
      </c>
      <c r="K73" s="254">
        <v>1</v>
      </c>
      <c r="Q73" s="226" t="s">
        <v>28</v>
      </c>
      <c r="R73" s="256">
        <v>40</v>
      </c>
    </row>
    <row r="74" spans="9:18">
      <c r="I74" s="226" t="s">
        <v>248</v>
      </c>
      <c r="J74" s="254">
        <v>3</v>
      </c>
      <c r="K74" s="254">
        <v>1</v>
      </c>
      <c r="Q74" s="226" t="s">
        <v>28</v>
      </c>
      <c r="R74" s="256">
        <v>30</v>
      </c>
    </row>
    <row r="75" spans="9:18">
      <c r="I75" s="226" t="s">
        <v>249</v>
      </c>
      <c r="J75" s="254">
        <v>2</v>
      </c>
      <c r="K75" s="254">
        <v>1</v>
      </c>
      <c r="Q75" s="226" t="s">
        <v>28</v>
      </c>
      <c r="R75" s="256">
        <v>7.5</v>
      </c>
    </row>
    <row r="76" spans="9:18">
      <c r="I76" s="226" t="s">
        <v>250</v>
      </c>
      <c r="J76" s="254">
        <v>0</v>
      </c>
      <c r="K76" s="254">
        <v>1</v>
      </c>
      <c r="Q76" s="226" t="s">
        <v>28</v>
      </c>
      <c r="R76" s="256">
        <v>23</v>
      </c>
    </row>
    <row r="77" spans="9:18">
      <c r="I77" s="226" t="s">
        <v>251</v>
      </c>
      <c r="J77" s="254">
        <v>0</v>
      </c>
      <c r="K77" s="254">
        <v>1</v>
      </c>
      <c r="Q77" s="226" t="s">
        <v>28</v>
      </c>
      <c r="R77" s="256">
        <v>3</v>
      </c>
    </row>
    <row r="78" spans="9:18">
      <c r="I78" s="226" t="s">
        <v>202</v>
      </c>
      <c r="J78" s="254">
        <v>0</v>
      </c>
      <c r="K78" s="254">
        <v>1</v>
      </c>
      <c r="Q78" s="226" t="s">
        <v>28</v>
      </c>
      <c r="R78" s="256">
        <v>10</v>
      </c>
    </row>
    <row r="79" spans="9:18">
      <c r="Q79" s="226" t="s">
        <v>28</v>
      </c>
      <c r="R79" s="256">
        <v>6</v>
      </c>
    </row>
    <row r="80" spans="9:18">
      <c r="Q80" s="226" t="s">
        <v>28</v>
      </c>
      <c r="R80" s="256">
        <v>9</v>
      </c>
    </row>
    <row r="81" spans="17:18">
      <c r="Q81" s="226" t="s">
        <v>28</v>
      </c>
      <c r="R81" s="256">
        <v>2</v>
      </c>
    </row>
    <row r="82" spans="17:18">
      <c r="Q82" s="226" t="s">
        <v>28</v>
      </c>
      <c r="R82" s="256">
        <v>2</v>
      </c>
    </row>
    <row r="83" spans="17:18">
      <c r="Q83" s="226" t="s">
        <v>28</v>
      </c>
      <c r="R83" s="256">
        <v>7.5</v>
      </c>
    </row>
    <row r="84" spans="17:18">
      <c r="Q84" s="226" t="s">
        <v>28</v>
      </c>
      <c r="R84" s="256">
        <v>40</v>
      </c>
    </row>
    <row r="85" spans="17:18">
      <c r="Q85" s="226" t="s">
        <v>28</v>
      </c>
      <c r="R85" s="256">
        <v>4.5</v>
      </c>
    </row>
    <row r="86" spans="17:18">
      <c r="Q86" s="226" t="s">
        <v>28</v>
      </c>
      <c r="R86" s="256">
        <v>1.5</v>
      </c>
    </row>
    <row r="87" spans="17:18">
      <c r="Q87" s="226" t="s">
        <v>28</v>
      </c>
      <c r="R87" s="256">
        <v>4.5</v>
      </c>
    </row>
    <row r="88" spans="17:18">
      <c r="Q88" s="226" t="s">
        <v>28</v>
      </c>
      <c r="R88" s="256">
        <v>23</v>
      </c>
    </row>
    <row r="89" spans="17:18">
      <c r="Q89" s="226" t="s">
        <v>28</v>
      </c>
      <c r="R89" s="256">
        <v>15</v>
      </c>
    </row>
    <row r="90" spans="17:18">
      <c r="Q90" s="226" t="s">
        <v>28</v>
      </c>
      <c r="R90" s="256">
        <v>10</v>
      </c>
    </row>
    <row r="91" spans="17:18">
      <c r="Q91" s="226" t="s">
        <v>28</v>
      </c>
      <c r="R91" s="256">
        <v>20</v>
      </c>
    </row>
    <row r="92" spans="17:18">
      <c r="Q92" s="226" t="s">
        <v>28</v>
      </c>
      <c r="R92" s="256">
        <v>1.5</v>
      </c>
    </row>
    <row r="93" spans="17:18">
      <c r="Q93" s="226" t="s">
        <v>28</v>
      </c>
      <c r="R93" s="256">
        <v>6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9</v>
      </c>
    </row>
    <row r="96" spans="17:18">
      <c r="Q96" s="226" t="s">
        <v>28</v>
      </c>
      <c r="R96" s="256">
        <v>21.5</v>
      </c>
    </row>
    <row r="97" spans="17:18">
      <c r="Q97" s="226" t="s">
        <v>28</v>
      </c>
      <c r="R97" s="256">
        <v>3</v>
      </c>
    </row>
    <row r="98" spans="17:18">
      <c r="Q98" s="226" t="s">
        <v>28</v>
      </c>
      <c r="R98" s="256">
        <v>6</v>
      </c>
    </row>
    <row r="99" spans="17:18">
      <c r="Q99" s="226" t="s">
        <v>28</v>
      </c>
      <c r="R99" s="256">
        <v>14</v>
      </c>
    </row>
    <row r="100" spans="17:18">
      <c r="Q100" s="226" t="s">
        <v>28</v>
      </c>
      <c r="R100" s="256">
        <v>16.5</v>
      </c>
    </row>
    <row r="101" spans="17:18">
      <c r="Q101" s="226" t="s">
        <v>28</v>
      </c>
      <c r="R101" s="256">
        <v>4.5</v>
      </c>
    </row>
    <row r="102" spans="17:18">
      <c r="Q102" s="226" t="s">
        <v>28</v>
      </c>
      <c r="R102" s="256">
        <v>4.5</v>
      </c>
    </row>
    <row r="103" spans="17:18">
      <c r="Q103" s="226" t="s">
        <v>28</v>
      </c>
      <c r="R103" s="256">
        <v>6</v>
      </c>
    </row>
    <row r="104" spans="17:18">
      <c r="Q104" s="226" t="s">
        <v>28</v>
      </c>
      <c r="R104" s="256">
        <v>20</v>
      </c>
    </row>
    <row r="105" spans="17:18">
      <c r="Q105" s="226" t="s">
        <v>28</v>
      </c>
      <c r="R105" s="256">
        <v>18.5</v>
      </c>
    </row>
    <row r="106" spans="17:18">
      <c r="Q106" s="226" t="s">
        <v>28</v>
      </c>
      <c r="R106" s="256">
        <v>6</v>
      </c>
    </row>
    <row r="107" spans="17:18">
      <c r="Q107" s="226" t="s">
        <v>28</v>
      </c>
      <c r="R107" s="256">
        <v>9</v>
      </c>
    </row>
    <row r="108" spans="17:18">
      <c r="Q108" s="226" t="s">
        <v>28</v>
      </c>
      <c r="R108" s="256">
        <v>7.5</v>
      </c>
    </row>
    <row r="109" spans="17:18">
      <c r="Q109" s="226" t="s">
        <v>28</v>
      </c>
      <c r="R109" s="256">
        <v>4</v>
      </c>
    </row>
    <row r="110" spans="17:18">
      <c r="Q110" s="226" t="s">
        <v>28</v>
      </c>
      <c r="R110" s="256">
        <v>2</v>
      </c>
    </row>
    <row r="111" spans="17:18">
      <c r="Q111" s="226" t="s">
        <v>28</v>
      </c>
      <c r="R111" s="256">
        <v>6</v>
      </c>
    </row>
    <row r="112" spans="17:18">
      <c r="Q112" s="226" t="s">
        <v>28</v>
      </c>
      <c r="R112" s="256">
        <v>3</v>
      </c>
    </row>
    <row r="113" spans="17:18">
      <c r="Q113" s="226" t="s">
        <v>28</v>
      </c>
      <c r="R113" s="256">
        <v>4.5</v>
      </c>
    </row>
    <row r="114" spans="17:18">
      <c r="Q114" s="226" t="s">
        <v>28</v>
      </c>
      <c r="R114" s="256">
        <v>6</v>
      </c>
    </row>
    <row r="115" spans="17:18">
      <c r="Q115" s="226" t="s">
        <v>28</v>
      </c>
      <c r="R115" s="256">
        <v>6</v>
      </c>
    </row>
    <row r="116" spans="17:18">
      <c r="Q116" s="226" t="s">
        <v>28</v>
      </c>
      <c r="R116" s="256">
        <v>3</v>
      </c>
    </row>
    <row r="117" spans="17:18">
      <c r="Q117" s="226" t="s">
        <v>28</v>
      </c>
      <c r="R117" s="256">
        <v>9</v>
      </c>
    </row>
    <row r="118" spans="17:18">
      <c r="Q118" s="226" t="s">
        <v>28</v>
      </c>
      <c r="R118" s="256">
        <v>7.5</v>
      </c>
    </row>
    <row r="119" spans="17:18">
      <c r="Q119" s="226" t="s">
        <v>28</v>
      </c>
      <c r="R119" s="256">
        <v>9</v>
      </c>
    </row>
    <row r="120" spans="17:18">
      <c r="Q120" s="226" t="s">
        <v>28</v>
      </c>
      <c r="R120" s="256">
        <v>12</v>
      </c>
    </row>
    <row r="121" spans="17:18">
      <c r="Q121" s="226" t="s">
        <v>28</v>
      </c>
      <c r="R121" s="256">
        <v>8</v>
      </c>
    </row>
    <row r="122" spans="17:18">
      <c r="Q122" s="226" t="s">
        <v>29</v>
      </c>
      <c r="R122" s="256">
        <v>12</v>
      </c>
    </row>
    <row r="123" spans="17:18">
      <c r="Q123" s="226" t="s">
        <v>29</v>
      </c>
      <c r="R123" s="256">
        <v>17</v>
      </c>
    </row>
    <row r="124" spans="17:18">
      <c r="Q124" s="226" t="s">
        <v>29</v>
      </c>
      <c r="R124" s="256">
        <v>7.5</v>
      </c>
    </row>
    <row r="125" spans="17:18">
      <c r="Q125" s="226" t="s">
        <v>29</v>
      </c>
      <c r="R125" s="256">
        <v>6.5</v>
      </c>
    </row>
    <row r="126" spans="17:18">
      <c r="Q126" s="226" t="s">
        <v>29</v>
      </c>
      <c r="R126" s="256">
        <v>6.5</v>
      </c>
    </row>
    <row r="127" spans="17:18">
      <c r="Q127" s="226" t="s">
        <v>29</v>
      </c>
      <c r="R127" s="256">
        <v>18</v>
      </c>
    </row>
    <row r="128" spans="17:18">
      <c r="Q128" s="226" t="s">
        <v>29</v>
      </c>
      <c r="R128" s="256">
        <v>12</v>
      </c>
    </row>
    <row r="129" spans="17:18">
      <c r="Q129" s="226" t="s">
        <v>29</v>
      </c>
      <c r="R129" s="256">
        <v>3</v>
      </c>
    </row>
    <row r="130" spans="17:18">
      <c r="Q130" s="226" t="s">
        <v>29</v>
      </c>
      <c r="R130" s="256">
        <v>20</v>
      </c>
    </row>
    <row r="131" spans="17:18">
      <c r="Q131" s="226" t="s">
        <v>29</v>
      </c>
      <c r="R131" s="256">
        <v>3</v>
      </c>
    </row>
    <row r="132" spans="17:18">
      <c r="Q132" s="226" t="s">
        <v>29</v>
      </c>
      <c r="R132" s="256">
        <v>38</v>
      </c>
    </row>
    <row r="133" spans="17:18">
      <c r="Q133" s="226" t="s">
        <v>29</v>
      </c>
      <c r="R133" s="256">
        <v>3</v>
      </c>
    </row>
    <row r="134" spans="17:18">
      <c r="Q134" s="226" t="s">
        <v>29</v>
      </c>
      <c r="R134" s="256">
        <v>25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7.5</v>
      </c>
    </row>
    <row r="137" spans="17:18">
      <c r="Q137" s="226" t="s">
        <v>29</v>
      </c>
      <c r="R137" s="256">
        <v>6</v>
      </c>
    </row>
    <row r="138" spans="17:18">
      <c r="Q138" s="226" t="s">
        <v>29</v>
      </c>
      <c r="R138" s="256">
        <v>28</v>
      </c>
    </row>
    <row r="139" spans="17:18">
      <c r="Q139" s="226" t="s">
        <v>29</v>
      </c>
      <c r="R139" s="256">
        <v>21.5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5</v>
      </c>
    </row>
    <row r="142" spans="17:18">
      <c r="Q142" s="226" t="s">
        <v>29</v>
      </c>
      <c r="R142" s="256">
        <v>20</v>
      </c>
    </row>
    <row r="143" spans="17:18">
      <c r="Q143" s="226" t="s">
        <v>29</v>
      </c>
      <c r="R143" s="256">
        <v>8.5</v>
      </c>
    </row>
    <row r="144" spans="17:18">
      <c r="Q144" s="226" t="s">
        <v>29</v>
      </c>
      <c r="R144" s="256">
        <v>3</v>
      </c>
    </row>
    <row r="145" spans="17:18">
      <c r="Q145" s="226" t="s">
        <v>29</v>
      </c>
      <c r="R145" s="256">
        <v>20</v>
      </c>
    </row>
    <row r="146" spans="17:18">
      <c r="Q146" s="226" t="s">
        <v>29</v>
      </c>
      <c r="R146" s="256">
        <v>3</v>
      </c>
    </row>
    <row r="147" spans="17:18">
      <c r="Q147" s="226" t="s">
        <v>29</v>
      </c>
      <c r="R147" s="256">
        <v>25</v>
      </c>
    </row>
    <row r="148" spans="17:18">
      <c r="Q148" s="226" t="s">
        <v>29</v>
      </c>
      <c r="R148" s="256">
        <v>19.5</v>
      </c>
    </row>
    <row r="149" spans="17:18">
      <c r="Q149" s="226" t="s">
        <v>29</v>
      </c>
      <c r="R149" s="256">
        <v>19</v>
      </c>
    </row>
    <row r="150" spans="17:18">
      <c r="Q150" s="226" t="s">
        <v>29</v>
      </c>
      <c r="R150" s="256">
        <v>39</v>
      </c>
    </row>
    <row r="151" spans="17:18">
      <c r="Q151" s="226" t="s">
        <v>29</v>
      </c>
      <c r="R151" s="256">
        <v>9</v>
      </c>
    </row>
    <row r="152" spans="17:18">
      <c r="Q152" s="226" t="s">
        <v>29</v>
      </c>
      <c r="R152" s="256">
        <v>6</v>
      </c>
    </row>
    <row r="153" spans="17:18">
      <c r="Q153" s="226" t="s">
        <v>29</v>
      </c>
      <c r="R153" s="256">
        <v>42.5</v>
      </c>
    </row>
    <row r="154" spans="17:18">
      <c r="Q154" s="226" t="s">
        <v>29</v>
      </c>
      <c r="R154" s="256">
        <v>9.5</v>
      </c>
    </row>
    <row r="155" spans="17:18">
      <c r="Q155" s="226" t="s">
        <v>29</v>
      </c>
      <c r="R155" s="256">
        <v>3</v>
      </c>
    </row>
    <row r="156" spans="17:18">
      <c r="Q156" s="226" t="s">
        <v>29</v>
      </c>
      <c r="R156" s="256">
        <v>46</v>
      </c>
    </row>
    <row r="157" spans="17:18">
      <c r="Q157" s="226" t="s">
        <v>29</v>
      </c>
      <c r="R157" s="256">
        <v>6</v>
      </c>
    </row>
    <row r="158" spans="17:18">
      <c r="Q158" s="226" t="s">
        <v>29</v>
      </c>
      <c r="R158" s="256">
        <v>9.5</v>
      </c>
    </row>
    <row r="159" spans="17:18">
      <c r="Q159" s="226" t="s">
        <v>29</v>
      </c>
      <c r="R159" s="256">
        <v>3</v>
      </c>
    </row>
    <row r="160" spans="17:18">
      <c r="Q160" s="226" t="s">
        <v>29</v>
      </c>
      <c r="R160" s="256">
        <v>6</v>
      </c>
    </row>
    <row r="161" spans="17:18">
      <c r="Q161" s="226" t="s">
        <v>29</v>
      </c>
      <c r="R161" s="256">
        <v>7.5</v>
      </c>
    </row>
    <row r="162" spans="17:18">
      <c r="Q162" s="226" t="s">
        <v>29</v>
      </c>
      <c r="R162" s="256">
        <v>3</v>
      </c>
    </row>
    <row r="163" spans="17:18">
      <c r="Q163" s="226" t="s">
        <v>29</v>
      </c>
      <c r="R163" s="256">
        <v>6</v>
      </c>
    </row>
    <row r="164" spans="17:18">
      <c r="Q164" s="226" t="s">
        <v>29</v>
      </c>
      <c r="R164" s="256">
        <v>2</v>
      </c>
    </row>
    <row r="165" spans="17:18">
      <c r="Q165" s="226" t="s">
        <v>29</v>
      </c>
      <c r="R165" s="256">
        <v>42.5</v>
      </c>
    </row>
    <row r="166" spans="17:18">
      <c r="Q166" s="226" t="s">
        <v>29</v>
      </c>
      <c r="R166" s="256">
        <v>20</v>
      </c>
    </row>
    <row r="167" spans="17:18">
      <c r="Q167" s="226" t="s">
        <v>29</v>
      </c>
      <c r="R167" s="256">
        <v>26</v>
      </c>
    </row>
    <row r="168" spans="17:18">
      <c r="Q168" s="226" t="s">
        <v>29</v>
      </c>
      <c r="R168" s="256">
        <v>6.5</v>
      </c>
    </row>
    <row r="169" spans="17:18">
      <c r="Q169" s="226" t="s">
        <v>29</v>
      </c>
      <c r="R169" s="256">
        <v>20</v>
      </c>
    </row>
    <row r="170" spans="17:18">
      <c r="Q170" s="226" t="s">
        <v>29</v>
      </c>
      <c r="R170" s="256">
        <v>74</v>
      </c>
    </row>
    <row r="171" spans="17:18">
      <c r="Q171" s="226" t="s">
        <v>29</v>
      </c>
      <c r="R171" s="256">
        <v>9.5</v>
      </c>
    </row>
    <row r="172" spans="17:18">
      <c r="Q172" s="226" t="s">
        <v>29</v>
      </c>
      <c r="R172" s="256">
        <v>6</v>
      </c>
    </row>
    <row r="173" spans="17:18">
      <c r="Q173" s="226" t="s">
        <v>29</v>
      </c>
      <c r="R173" s="256">
        <v>26</v>
      </c>
    </row>
    <row r="174" spans="17:18">
      <c r="Q174" s="226" t="s">
        <v>29</v>
      </c>
      <c r="R174" s="256">
        <v>7</v>
      </c>
    </row>
    <row r="175" spans="17:18">
      <c r="Q175" s="226" t="s">
        <v>29</v>
      </c>
      <c r="R175" s="256">
        <v>1.5</v>
      </c>
    </row>
    <row r="176" spans="17:18">
      <c r="Q176" s="226" t="s">
        <v>29</v>
      </c>
      <c r="R176" s="256">
        <v>14.5</v>
      </c>
    </row>
    <row r="177" spans="17:18">
      <c r="Q177" s="226" t="s">
        <v>29</v>
      </c>
      <c r="R177" s="256">
        <v>15</v>
      </c>
    </row>
    <row r="178" spans="17:18">
      <c r="Q178" s="226" t="s">
        <v>29</v>
      </c>
      <c r="R178" s="256">
        <v>12</v>
      </c>
    </row>
    <row r="179" spans="17:18">
      <c r="Q179" s="226" t="s">
        <v>29</v>
      </c>
      <c r="R179" s="256">
        <v>12</v>
      </c>
    </row>
    <row r="180" spans="17:18">
      <c r="Q180" s="226" t="s">
        <v>29</v>
      </c>
      <c r="R180" s="256">
        <v>27</v>
      </c>
    </row>
    <row r="181" spans="17:18">
      <c r="Q181" s="226" t="s">
        <v>29</v>
      </c>
      <c r="R181" s="256">
        <v>19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3</v>
      </c>
    </row>
    <row r="184" spans="17:18">
      <c r="Q184" s="226" t="s">
        <v>29</v>
      </c>
      <c r="R184" s="256">
        <v>6</v>
      </c>
    </row>
    <row r="185" spans="17:18">
      <c r="Q185" s="226" t="s">
        <v>29</v>
      </c>
      <c r="R185" s="256">
        <v>3</v>
      </c>
    </row>
    <row r="186" spans="17:18">
      <c r="Q186" s="226" t="s">
        <v>29</v>
      </c>
      <c r="R186" s="256">
        <v>3</v>
      </c>
    </row>
    <row r="187" spans="17:18">
      <c r="Q187" s="226" t="s">
        <v>29</v>
      </c>
      <c r="R187" s="256">
        <v>3</v>
      </c>
    </row>
    <row r="188" spans="17:18">
      <c r="Q188" s="226" t="s">
        <v>29</v>
      </c>
      <c r="R188" s="256">
        <v>1.5</v>
      </c>
    </row>
    <row r="189" spans="17:18">
      <c r="Q189" s="226" t="s">
        <v>29</v>
      </c>
      <c r="R189" s="256">
        <v>37</v>
      </c>
    </row>
    <row r="190" spans="17:18">
      <c r="Q190" s="226" t="s">
        <v>29</v>
      </c>
      <c r="R190" s="256">
        <v>5</v>
      </c>
    </row>
    <row r="191" spans="17:18">
      <c r="Q191" s="226" t="s">
        <v>29</v>
      </c>
      <c r="R191" s="256">
        <v>23</v>
      </c>
    </row>
    <row r="192" spans="17:18">
      <c r="Q192" s="226" t="s">
        <v>29</v>
      </c>
      <c r="R192" s="256">
        <v>20</v>
      </c>
    </row>
    <row r="193" spans="17:18">
      <c r="Q193" s="226" t="s">
        <v>29</v>
      </c>
      <c r="R193" s="256">
        <v>5</v>
      </c>
    </row>
    <row r="194" spans="17:18">
      <c r="Q194" s="226" t="s">
        <v>29</v>
      </c>
      <c r="R194" s="256">
        <v>42</v>
      </c>
    </row>
    <row r="195" spans="17:18">
      <c r="Q195" s="226" t="s">
        <v>29</v>
      </c>
      <c r="R195" s="256">
        <v>2</v>
      </c>
    </row>
    <row r="196" spans="17:18">
      <c r="Q196" s="226" t="s">
        <v>29</v>
      </c>
      <c r="R196" s="256">
        <v>8</v>
      </c>
    </row>
    <row r="197" spans="17:18">
      <c r="Q197" s="226" t="s">
        <v>29</v>
      </c>
      <c r="R197" s="256">
        <v>6</v>
      </c>
    </row>
    <row r="198" spans="17:18">
      <c r="Q198" s="226" t="s">
        <v>29</v>
      </c>
      <c r="R198" s="256">
        <v>88</v>
      </c>
    </row>
    <row r="199" spans="17:18">
      <c r="Q199" s="226" t="s">
        <v>29</v>
      </c>
      <c r="R199" s="256">
        <v>27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16.5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13.5</v>
      </c>
    </row>
    <row r="204" spans="17:18">
      <c r="Q204" s="226" t="s">
        <v>31</v>
      </c>
      <c r="R204" s="256">
        <v>20</v>
      </c>
    </row>
    <row r="205" spans="17:18">
      <c r="Q205" s="226" t="s">
        <v>31</v>
      </c>
      <c r="R205" s="256">
        <v>12</v>
      </c>
    </row>
    <row r="206" spans="17:18">
      <c r="Q206" s="226" t="s">
        <v>31</v>
      </c>
      <c r="R206" s="256">
        <v>3</v>
      </c>
    </row>
    <row r="207" spans="17:18">
      <c r="Q207" s="226" t="s">
        <v>31</v>
      </c>
      <c r="R207" s="256">
        <v>5.5</v>
      </c>
    </row>
    <row r="208" spans="17:18">
      <c r="Q208" s="226" t="s">
        <v>31</v>
      </c>
      <c r="R208" s="256">
        <v>14</v>
      </c>
    </row>
    <row r="209" spans="17:18">
      <c r="Q209" s="226" t="s">
        <v>31</v>
      </c>
      <c r="R209" s="256">
        <v>8</v>
      </c>
    </row>
    <row r="210" spans="17:18">
      <c r="Q210" s="226" t="s">
        <v>31</v>
      </c>
      <c r="R210" s="256">
        <v>5.5</v>
      </c>
    </row>
    <row r="211" spans="17:18">
      <c r="Q211" s="226" t="s">
        <v>31</v>
      </c>
      <c r="R211" s="256">
        <v>3</v>
      </c>
    </row>
    <row r="212" spans="17:18">
      <c r="Q212" s="226" t="s">
        <v>31</v>
      </c>
      <c r="R212" s="256">
        <v>3</v>
      </c>
    </row>
    <row r="213" spans="17:18">
      <c r="Q213" s="226" t="s">
        <v>31</v>
      </c>
      <c r="R213" s="256">
        <v>3</v>
      </c>
    </row>
    <row r="214" spans="17:18">
      <c r="Q214" s="226" t="s">
        <v>31</v>
      </c>
      <c r="R214" s="256">
        <v>7.5</v>
      </c>
    </row>
    <row r="215" spans="17:18">
      <c r="Q215" s="226" t="s">
        <v>31</v>
      </c>
      <c r="R215" s="256">
        <v>6</v>
      </c>
    </row>
    <row r="216" spans="17:18">
      <c r="Q216" s="226" t="s">
        <v>31</v>
      </c>
      <c r="R216" s="256">
        <v>3</v>
      </c>
    </row>
    <row r="217" spans="17:18">
      <c r="Q217" s="226" t="s">
        <v>31</v>
      </c>
      <c r="R217" s="256">
        <v>2</v>
      </c>
    </row>
    <row r="218" spans="17:18">
      <c r="Q218" s="226" t="s">
        <v>31</v>
      </c>
      <c r="R218" s="256">
        <v>3</v>
      </c>
    </row>
    <row r="219" spans="17:18">
      <c r="Q219" s="226" t="s">
        <v>31</v>
      </c>
      <c r="R219" s="256">
        <v>16.5</v>
      </c>
    </row>
    <row r="220" spans="17:18">
      <c r="Q220" s="226" t="s">
        <v>31</v>
      </c>
      <c r="R220" s="256">
        <v>21.5</v>
      </c>
    </row>
    <row r="221" spans="17:18">
      <c r="Q221" s="226" t="s">
        <v>31</v>
      </c>
      <c r="R221" s="256">
        <v>26</v>
      </c>
    </row>
    <row r="222" spans="17:18">
      <c r="Q222" s="226" t="s">
        <v>31</v>
      </c>
      <c r="R222" s="256">
        <v>6</v>
      </c>
    </row>
    <row r="223" spans="17:18">
      <c r="Q223" s="226" t="s">
        <v>31</v>
      </c>
      <c r="R223" s="256">
        <v>6</v>
      </c>
    </row>
    <row r="224" spans="17:18">
      <c r="Q224" s="226" t="s">
        <v>31</v>
      </c>
      <c r="R224" s="256">
        <v>6</v>
      </c>
    </row>
    <row r="225" spans="17:18">
      <c r="Q225" s="226" t="s">
        <v>31</v>
      </c>
      <c r="R225" s="256">
        <v>9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70</v>
      </c>
    </row>
    <row r="228" spans="17:18">
      <c r="Q228" s="226" t="s">
        <v>31</v>
      </c>
      <c r="R228" s="256">
        <v>12</v>
      </c>
    </row>
    <row r="229" spans="17:18">
      <c r="Q229" s="226" t="s">
        <v>31</v>
      </c>
      <c r="R229" s="256">
        <v>46</v>
      </c>
    </row>
    <row r="230" spans="17:18">
      <c r="Q230" s="226" t="s">
        <v>31</v>
      </c>
      <c r="R230" s="256">
        <v>2</v>
      </c>
    </row>
    <row r="231" spans="17:18">
      <c r="Q231" s="226" t="s">
        <v>31</v>
      </c>
      <c r="R231" s="256">
        <v>3</v>
      </c>
    </row>
    <row r="232" spans="17:18">
      <c r="Q232" s="226" t="s">
        <v>31</v>
      </c>
      <c r="R232" s="256">
        <v>4</v>
      </c>
    </row>
    <row r="233" spans="17:18">
      <c r="Q233" s="226" t="s">
        <v>31</v>
      </c>
      <c r="R233" s="256">
        <v>20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6</v>
      </c>
    </row>
    <row r="236" spans="17:18">
      <c r="Q236" s="226" t="s">
        <v>31</v>
      </c>
      <c r="R236" s="256">
        <v>12.5</v>
      </c>
    </row>
    <row r="237" spans="17:18">
      <c r="Q237" s="226" t="s">
        <v>31</v>
      </c>
      <c r="R237" s="256">
        <v>10</v>
      </c>
    </row>
    <row r="238" spans="17:18">
      <c r="Q238" s="226" t="s">
        <v>31</v>
      </c>
      <c r="R238" s="256">
        <v>6</v>
      </c>
    </row>
    <row r="239" spans="17:18">
      <c r="Q239" s="226" t="s">
        <v>31</v>
      </c>
      <c r="R239" s="256">
        <v>27.5</v>
      </c>
    </row>
    <row r="240" spans="17:18">
      <c r="Q240" s="226" t="s">
        <v>31</v>
      </c>
      <c r="R240" s="256">
        <v>20</v>
      </c>
    </row>
    <row r="241" spans="17:18">
      <c r="Q241" s="226" t="s">
        <v>31</v>
      </c>
      <c r="R241" s="256">
        <v>24</v>
      </c>
    </row>
    <row r="242" spans="17:18">
      <c r="Q242" s="226" t="s">
        <v>31</v>
      </c>
      <c r="R242" s="256">
        <v>3</v>
      </c>
    </row>
    <row r="243" spans="17:18">
      <c r="Q243" s="226" t="s">
        <v>31</v>
      </c>
      <c r="R243" s="256">
        <v>6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2</v>
      </c>
    </row>
    <row r="246" spans="17:18">
      <c r="Q246" s="226" t="s">
        <v>31</v>
      </c>
      <c r="R246" s="256">
        <v>23</v>
      </c>
    </row>
    <row r="247" spans="17:18">
      <c r="Q247" s="226" t="s">
        <v>31</v>
      </c>
      <c r="R247" s="256">
        <v>19.5</v>
      </c>
    </row>
    <row r="248" spans="17:18">
      <c r="Q248" s="226" t="s">
        <v>31</v>
      </c>
      <c r="R248" s="256">
        <v>40</v>
      </c>
    </row>
    <row r="249" spans="17:18">
      <c r="Q249" s="226" t="s">
        <v>31</v>
      </c>
      <c r="R249" s="256">
        <v>8</v>
      </c>
    </row>
    <row r="250" spans="17:18">
      <c r="Q250" s="226" t="s">
        <v>31</v>
      </c>
      <c r="R250" s="256">
        <v>8</v>
      </c>
    </row>
    <row r="251" spans="17:18">
      <c r="Q251" s="226" t="s">
        <v>31</v>
      </c>
      <c r="R251" s="256">
        <v>6</v>
      </c>
    </row>
    <row r="252" spans="17:18">
      <c r="Q252" s="226" t="s">
        <v>31</v>
      </c>
      <c r="R252" s="256">
        <v>20</v>
      </c>
    </row>
    <row r="253" spans="17:18">
      <c r="Q253" s="226" t="s">
        <v>31</v>
      </c>
      <c r="R253" s="256">
        <v>6</v>
      </c>
    </row>
    <row r="254" spans="17:18">
      <c r="Q254" s="226" t="s">
        <v>31</v>
      </c>
      <c r="R254" s="256">
        <v>62.5</v>
      </c>
    </row>
    <row r="255" spans="17:18">
      <c r="Q255" s="226" t="s">
        <v>31</v>
      </c>
      <c r="R255" s="256">
        <v>29.5</v>
      </c>
    </row>
    <row r="256" spans="17:18">
      <c r="Q256" s="226" t="s">
        <v>31</v>
      </c>
      <c r="R256" s="256">
        <v>16.5</v>
      </c>
    </row>
    <row r="257" spans="17:18">
      <c r="Q257" s="226" t="s">
        <v>31</v>
      </c>
      <c r="R257" s="256">
        <v>125.5</v>
      </c>
    </row>
    <row r="258" spans="17:18">
      <c r="Q258" s="226" t="s">
        <v>31</v>
      </c>
      <c r="R258" s="256">
        <v>46</v>
      </c>
    </row>
    <row r="259" spans="17:18">
      <c r="Q259" s="226" t="s">
        <v>31</v>
      </c>
      <c r="R259" s="256">
        <v>8</v>
      </c>
    </row>
    <row r="260" spans="17:18">
      <c r="Q260" s="226" t="s">
        <v>31</v>
      </c>
      <c r="R260" s="256">
        <v>13.5</v>
      </c>
    </row>
    <row r="261" spans="17:18">
      <c r="Q261" s="226" t="s">
        <v>31</v>
      </c>
      <c r="R261" s="256">
        <v>34</v>
      </c>
    </row>
    <row r="262" spans="17:18">
      <c r="Q262" s="226" t="s">
        <v>31</v>
      </c>
      <c r="R262" s="256">
        <v>12.5</v>
      </c>
    </row>
    <row r="263" spans="17:18">
      <c r="Q263" s="226" t="s">
        <v>31</v>
      </c>
      <c r="R263" s="256">
        <v>21.5</v>
      </c>
    </row>
    <row r="264" spans="17:18">
      <c r="Q264" s="226" t="s">
        <v>31</v>
      </c>
      <c r="R264" s="256">
        <v>25</v>
      </c>
    </row>
    <row r="265" spans="17:18">
      <c r="Q265" s="226" t="s">
        <v>31</v>
      </c>
      <c r="R265" s="256">
        <v>11.5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35</v>
      </c>
    </row>
    <row r="268" spans="17:18">
      <c r="Q268" s="226" t="s">
        <v>31</v>
      </c>
      <c r="R268" s="256">
        <v>42</v>
      </c>
    </row>
    <row r="269" spans="17:18">
      <c r="Q269" s="226" t="s">
        <v>31</v>
      </c>
      <c r="R269" s="256">
        <v>10.5</v>
      </c>
    </row>
    <row r="270" spans="17:18">
      <c r="Q270" s="226" t="s">
        <v>31</v>
      </c>
      <c r="R270" s="256">
        <v>4.5</v>
      </c>
    </row>
    <row r="271" spans="17:18">
      <c r="Q271" s="226" t="s">
        <v>31</v>
      </c>
      <c r="R271" s="256">
        <v>4.5</v>
      </c>
    </row>
    <row r="272" spans="17:18">
      <c r="Q272" s="226" t="s">
        <v>31</v>
      </c>
      <c r="R272" s="256">
        <v>5</v>
      </c>
    </row>
    <row r="273" spans="17:18">
      <c r="Q273" s="226" t="s">
        <v>31</v>
      </c>
      <c r="R273" s="256">
        <v>3</v>
      </c>
    </row>
    <row r="274" spans="17:18">
      <c r="Q274" s="226" t="s">
        <v>31</v>
      </c>
      <c r="R274" s="256">
        <v>22</v>
      </c>
    </row>
    <row r="275" spans="17:18">
      <c r="Q275" s="226" t="s">
        <v>31</v>
      </c>
      <c r="R275" s="256">
        <v>23</v>
      </c>
    </row>
    <row r="276" spans="17:18">
      <c r="Q276" s="226" t="s">
        <v>31</v>
      </c>
      <c r="R276" s="256">
        <v>20</v>
      </c>
    </row>
    <row r="277" spans="17:18">
      <c r="Q277" s="226" t="s">
        <v>31</v>
      </c>
      <c r="R277" s="256">
        <v>12</v>
      </c>
    </row>
    <row r="278" spans="17:18">
      <c r="Q278" s="226" t="s">
        <v>31</v>
      </c>
      <c r="R278" s="256">
        <v>2</v>
      </c>
    </row>
    <row r="279" spans="17:18">
      <c r="Q279" s="226" t="s">
        <v>31</v>
      </c>
      <c r="R279" s="256">
        <v>51</v>
      </c>
    </row>
    <row r="280" spans="17:18">
      <c r="Q280" s="226" t="s">
        <v>31</v>
      </c>
      <c r="R280" s="256">
        <v>9.5</v>
      </c>
    </row>
    <row r="281" spans="17:18">
      <c r="Q281" s="226" t="s">
        <v>31</v>
      </c>
      <c r="R281" s="256">
        <v>33.5</v>
      </c>
    </row>
    <row r="282" spans="17:18">
      <c r="Q282" s="226" t="s">
        <v>31</v>
      </c>
      <c r="R282" s="256">
        <v>40</v>
      </c>
    </row>
    <row r="283" spans="17:18">
      <c r="Q283" s="226" t="s">
        <v>31</v>
      </c>
      <c r="R283" s="256">
        <v>9</v>
      </c>
    </row>
    <row r="284" spans="17:18">
      <c r="Q284" s="226" t="s">
        <v>31</v>
      </c>
      <c r="R284" s="256">
        <v>6.5</v>
      </c>
    </row>
    <row r="285" spans="17:18">
      <c r="Q285" s="226" t="s">
        <v>31</v>
      </c>
      <c r="R285" s="256">
        <v>13</v>
      </c>
    </row>
    <row r="286" spans="17:18">
      <c r="Q286" s="226" t="s">
        <v>31</v>
      </c>
      <c r="R286" s="256">
        <v>18</v>
      </c>
    </row>
    <row r="287" spans="17:18">
      <c r="Q287" s="226" t="s">
        <v>31</v>
      </c>
      <c r="R287" s="256">
        <v>30.5</v>
      </c>
    </row>
    <row r="288" spans="17:18">
      <c r="Q288" s="226" t="s">
        <v>31</v>
      </c>
      <c r="R288" s="256">
        <v>35</v>
      </c>
    </row>
    <row r="289" spans="17:18">
      <c r="Q289" s="226" t="s">
        <v>31</v>
      </c>
      <c r="R289" s="256">
        <v>6</v>
      </c>
    </row>
    <row r="290" spans="17:18">
      <c r="Q290" s="226" t="s">
        <v>31</v>
      </c>
      <c r="R290" s="256">
        <v>3</v>
      </c>
    </row>
    <row r="291" spans="17:18">
      <c r="Q291" s="226" t="s">
        <v>31</v>
      </c>
      <c r="R291" s="256">
        <v>3</v>
      </c>
    </row>
    <row r="292" spans="17:18">
      <c r="Q292" s="226" t="s">
        <v>31</v>
      </c>
      <c r="R292" s="256">
        <v>23</v>
      </c>
    </row>
    <row r="293" spans="17:18">
      <c r="Q293" s="226" t="s">
        <v>31</v>
      </c>
      <c r="R293" s="256">
        <v>6</v>
      </c>
    </row>
    <row r="294" spans="17:18">
      <c r="Q294" s="226" t="s">
        <v>31</v>
      </c>
      <c r="R294" s="256">
        <v>15</v>
      </c>
    </row>
    <row r="295" spans="17:18">
      <c r="Q295" s="226" t="s">
        <v>31</v>
      </c>
      <c r="R295" s="256">
        <v>6</v>
      </c>
    </row>
    <row r="296" spans="17:18">
      <c r="Q296" s="226" t="s">
        <v>31</v>
      </c>
      <c r="R296" s="256">
        <v>50</v>
      </c>
    </row>
    <row r="297" spans="17:18">
      <c r="Q297" s="226" t="s">
        <v>31</v>
      </c>
      <c r="R297" s="256">
        <v>6</v>
      </c>
    </row>
    <row r="298" spans="17:18">
      <c r="Q298" s="226" t="s">
        <v>31</v>
      </c>
      <c r="R298" s="256">
        <v>29</v>
      </c>
    </row>
    <row r="299" spans="17:18">
      <c r="Q299" s="226" t="s">
        <v>31</v>
      </c>
      <c r="R299" s="256">
        <v>3</v>
      </c>
    </row>
    <row r="300" spans="17:18">
      <c r="Q300" s="226" t="s">
        <v>31</v>
      </c>
      <c r="R300" s="256">
        <v>3</v>
      </c>
    </row>
    <row r="301" spans="17:18">
      <c r="Q301" s="226" t="s">
        <v>31</v>
      </c>
      <c r="R301" s="256">
        <v>38</v>
      </c>
    </row>
    <row r="302" spans="17:18">
      <c r="Q302" s="226" t="s">
        <v>31</v>
      </c>
      <c r="R302" s="256">
        <v>6</v>
      </c>
    </row>
    <row r="303" spans="17:18">
      <c r="Q303" s="226" t="s">
        <v>31</v>
      </c>
      <c r="R303" s="256">
        <v>20</v>
      </c>
    </row>
    <row r="304" spans="17:18">
      <c r="Q304" s="226" t="s">
        <v>31</v>
      </c>
      <c r="R304" s="256">
        <v>34</v>
      </c>
    </row>
    <row r="305" spans="17:18">
      <c r="Q305" s="226" t="s">
        <v>31</v>
      </c>
      <c r="R305" s="256">
        <v>15</v>
      </c>
    </row>
    <row r="306" spans="17:18">
      <c r="Q306" s="226" t="s">
        <v>31</v>
      </c>
      <c r="R306" s="256">
        <v>8</v>
      </c>
    </row>
    <row r="307" spans="17:18">
      <c r="Q307" s="226" t="s">
        <v>31</v>
      </c>
      <c r="R307" s="256">
        <v>12</v>
      </c>
    </row>
    <row r="308" spans="17:18">
      <c r="Q308" s="226" t="s">
        <v>31</v>
      </c>
      <c r="R308" s="256">
        <v>8</v>
      </c>
    </row>
    <row r="309" spans="17:18">
      <c r="Q309" s="226" t="s">
        <v>31</v>
      </c>
      <c r="R309" s="256">
        <v>18.5</v>
      </c>
    </row>
    <row r="310" spans="17:18">
      <c r="Q310" s="226" t="s">
        <v>31</v>
      </c>
      <c r="R310" s="256">
        <v>6</v>
      </c>
    </row>
    <row r="311" spans="17:18">
      <c r="Q311" s="226" t="s">
        <v>31</v>
      </c>
      <c r="R311" s="256">
        <v>9.5</v>
      </c>
    </row>
    <row r="312" spans="17:18">
      <c r="Q312" s="226" t="s">
        <v>31</v>
      </c>
      <c r="R312" s="256">
        <v>4</v>
      </c>
    </row>
    <row r="313" spans="17:18">
      <c r="Q313" s="226" t="s">
        <v>31</v>
      </c>
      <c r="R313" s="256">
        <v>18</v>
      </c>
    </row>
    <row r="314" spans="17:18">
      <c r="Q314" s="226" t="s">
        <v>31</v>
      </c>
      <c r="R314" s="256">
        <v>12.5</v>
      </c>
    </row>
    <row r="315" spans="17:18">
      <c r="Q315" s="226" t="s">
        <v>31</v>
      </c>
      <c r="R315" s="256">
        <v>23</v>
      </c>
    </row>
    <row r="316" spans="17:18">
      <c r="Q316" s="226" t="s">
        <v>31</v>
      </c>
      <c r="R316" s="256">
        <v>7.5</v>
      </c>
    </row>
    <row r="317" spans="17:18">
      <c r="Q317" s="226" t="s">
        <v>31</v>
      </c>
      <c r="R317" s="256">
        <v>12</v>
      </c>
    </row>
    <row r="318" spans="17:18">
      <c r="Q318" s="226" t="s">
        <v>31</v>
      </c>
      <c r="R318" s="256">
        <v>12</v>
      </c>
    </row>
    <row r="319" spans="17:18">
      <c r="Q319" s="226" t="s">
        <v>31</v>
      </c>
      <c r="R319" s="256">
        <v>40</v>
      </c>
    </row>
    <row r="320" spans="17:18">
      <c r="Q320" s="226" t="s">
        <v>31</v>
      </c>
      <c r="R320" s="256">
        <v>20</v>
      </c>
    </row>
    <row r="321" spans="17:18">
      <c r="Q321" s="226" t="s">
        <v>31</v>
      </c>
      <c r="R321" s="256">
        <v>22</v>
      </c>
    </row>
    <row r="322" spans="17:18">
      <c r="Q322" s="226" t="s">
        <v>31</v>
      </c>
      <c r="R322" s="256">
        <v>13.5</v>
      </c>
    </row>
    <row r="323" spans="17:18">
      <c r="Q323" s="226" t="s">
        <v>31</v>
      </c>
      <c r="R323" s="256">
        <v>21</v>
      </c>
    </row>
    <row r="324" spans="17:18">
      <c r="Q324" s="226" t="s">
        <v>31</v>
      </c>
      <c r="R324" s="256">
        <v>11</v>
      </c>
    </row>
    <row r="325" spans="17:18">
      <c r="Q325" s="226" t="s">
        <v>31</v>
      </c>
      <c r="R325" s="256">
        <v>6</v>
      </c>
    </row>
    <row r="326" spans="17:18">
      <c r="Q326" s="226" t="s">
        <v>31</v>
      </c>
      <c r="R326" s="256">
        <v>27.5</v>
      </c>
    </row>
    <row r="327" spans="17:18">
      <c r="Q327" s="226" t="s">
        <v>31</v>
      </c>
      <c r="R327" s="256">
        <v>3</v>
      </c>
    </row>
    <row r="328" spans="17:18">
      <c r="Q328" s="226" t="s">
        <v>33</v>
      </c>
      <c r="R328" s="256">
        <v>7.5</v>
      </c>
    </row>
    <row r="329" spans="17:18">
      <c r="Q329" s="226" t="s">
        <v>33</v>
      </c>
      <c r="R329" s="256">
        <v>6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12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12</v>
      </c>
    </row>
    <row r="334" spans="17:18">
      <c r="Q334" s="226" t="s">
        <v>33</v>
      </c>
      <c r="R334" s="256">
        <v>20</v>
      </c>
    </row>
    <row r="335" spans="17:18">
      <c r="Q335" s="226" t="s">
        <v>33</v>
      </c>
      <c r="R335" s="256">
        <v>35.5</v>
      </c>
    </row>
    <row r="336" spans="17:18">
      <c r="Q336" s="226" t="s">
        <v>33</v>
      </c>
      <c r="R336" s="256">
        <v>6</v>
      </c>
    </row>
    <row r="337" spans="17:18">
      <c r="Q337" s="226" t="s">
        <v>33</v>
      </c>
      <c r="R337" s="256">
        <v>4</v>
      </c>
    </row>
    <row r="338" spans="17:18">
      <c r="Q338" s="226" t="s">
        <v>33</v>
      </c>
      <c r="R338" s="256">
        <v>31</v>
      </c>
    </row>
    <row r="339" spans="17:18">
      <c r="Q339" s="226" t="s">
        <v>33</v>
      </c>
      <c r="R339" s="256">
        <v>22</v>
      </c>
    </row>
    <row r="340" spans="17:18">
      <c r="Q340" s="226" t="s">
        <v>33</v>
      </c>
      <c r="R340" s="256">
        <v>6</v>
      </c>
    </row>
    <row r="341" spans="17:18">
      <c r="Q341" s="226" t="s">
        <v>33</v>
      </c>
      <c r="R341" s="256">
        <v>17</v>
      </c>
    </row>
    <row r="342" spans="17:18">
      <c r="Q342" s="226" t="s">
        <v>33</v>
      </c>
      <c r="R342" s="256">
        <v>42.5</v>
      </c>
    </row>
    <row r="343" spans="17:18">
      <c r="Q343" s="226" t="s">
        <v>33</v>
      </c>
      <c r="R343" s="256">
        <v>27</v>
      </c>
    </row>
    <row r="344" spans="17:18">
      <c r="Q344" s="226" t="s">
        <v>33</v>
      </c>
      <c r="R344" s="256">
        <v>25.5</v>
      </c>
    </row>
    <row r="345" spans="17:18">
      <c r="Q345" s="226" t="s">
        <v>33</v>
      </c>
      <c r="R345" s="256">
        <v>6</v>
      </c>
    </row>
    <row r="346" spans="17:18">
      <c r="Q346" s="226" t="s">
        <v>33</v>
      </c>
      <c r="R346" s="256">
        <v>9</v>
      </c>
    </row>
    <row r="347" spans="17:18">
      <c r="Q347" s="226" t="s">
        <v>33</v>
      </c>
      <c r="R347" s="256">
        <v>9.5</v>
      </c>
    </row>
    <row r="348" spans="17:18">
      <c r="Q348" s="226" t="s">
        <v>33</v>
      </c>
      <c r="R348" s="256">
        <v>20</v>
      </c>
    </row>
    <row r="349" spans="17:18">
      <c r="Q349" s="226" t="s">
        <v>33</v>
      </c>
      <c r="R349" s="256">
        <v>20</v>
      </c>
    </row>
    <row r="350" spans="17:18">
      <c r="Q350" s="226" t="s">
        <v>33</v>
      </c>
      <c r="R350" s="256">
        <v>9</v>
      </c>
    </row>
    <row r="351" spans="17:18">
      <c r="Q351" s="226" t="s">
        <v>33</v>
      </c>
      <c r="R351" s="256">
        <v>7.5</v>
      </c>
    </row>
    <row r="352" spans="17:18">
      <c r="Q352" s="226" t="s">
        <v>33</v>
      </c>
      <c r="R352" s="256">
        <v>11</v>
      </c>
    </row>
    <row r="353" spans="17:18">
      <c r="Q353" s="226" t="s">
        <v>33</v>
      </c>
      <c r="R353" s="256">
        <v>6</v>
      </c>
    </row>
    <row r="354" spans="17:18">
      <c r="Q354" s="226" t="s">
        <v>33</v>
      </c>
      <c r="R354" s="256">
        <v>3</v>
      </c>
    </row>
    <row r="355" spans="17:18">
      <c r="Q355" s="226" t="s">
        <v>33</v>
      </c>
      <c r="R355" s="256">
        <v>6.5</v>
      </c>
    </row>
    <row r="356" spans="17:18">
      <c r="Q356" s="226" t="s">
        <v>33</v>
      </c>
      <c r="R356" s="256">
        <v>29.5</v>
      </c>
    </row>
    <row r="357" spans="17:18">
      <c r="Q357" s="226" t="s">
        <v>33</v>
      </c>
      <c r="R357" s="256">
        <v>12.5</v>
      </c>
    </row>
    <row r="358" spans="17:18">
      <c r="Q358" s="226" t="s">
        <v>33</v>
      </c>
      <c r="R358" s="256">
        <v>14</v>
      </c>
    </row>
    <row r="359" spans="17:18">
      <c r="Q359" s="226" t="s">
        <v>33</v>
      </c>
      <c r="R359" s="256">
        <v>26.5</v>
      </c>
    </row>
    <row r="360" spans="17:18">
      <c r="Q360" s="226" t="s">
        <v>33</v>
      </c>
      <c r="R360" s="256">
        <v>15</v>
      </c>
    </row>
    <row r="361" spans="17:18">
      <c r="Q361" s="226" t="s">
        <v>33</v>
      </c>
      <c r="R361" s="256">
        <v>20.5</v>
      </c>
    </row>
    <row r="362" spans="17:18">
      <c r="Q362" s="226" t="s">
        <v>33</v>
      </c>
      <c r="R362" s="256">
        <v>12.5</v>
      </c>
    </row>
    <row r="363" spans="17:18">
      <c r="Q363" s="226" t="s">
        <v>33</v>
      </c>
      <c r="R363" s="256">
        <v>6</v>
      </c>
    </row>
    <row r="364" spans="17:18">
      <c r="Q364" s="226" t="s">
        <v>33</v>
      </c>
      <c r="R364" s="256">
        <v>9.5</v>
      </c>
    </row>
    <row r="365" spans="17:18">
      <c r="Q365" s="226" t="s">
        <v>33</v>
      </c>
      <c r="R365" s="256">
        <v>47.5</v>
      </c>
    </row>
    <row r="366" spans="17:18">
      <c r="Q366" s="226" t="s">
        <v>33</v>
      </c>
      <c r="R366" s="256">
        <v>26</v>
      </c>
    </row>
    <row r="367" spans="17:18">
      <c r="Q367" s="226" t="s">
        <v>33</v>
      </c>
      <c r="R367" s="256">
        <v>56</v>
      </c>
    </row>
    <row r="368" spans="17:18">
      <c r="Q368" s="226" t="s">
        <v>33</v>
      </c>
      <c r="R368" s="256">
        <v>28</v>
      </c>
    </row>
    <row r="369" spans="17:18">
      <c r="Q369" s="226" t="s">
        <v>33</v>
      </c>
      <c r="R369" s="256">
        <v>37</v>
      </c>
    </row>
    <row r="370" spans="17:18">
      <c r="Q370" s="226" t="s">
        <v>33</v>
      </c>
      <c r="R370" s="256">
        <v>24.5</v>
      </c>
    </row>
    <row r="371" spans="17:18">
      <c r="Q371" s="226" t="s">
        <v>33</v>
      </c>
      <c r="R371" s="256">
        <v>24.5</v>
      </c>
    </row>
    <row r="372" spans="17:18">
      <c r="Q372" s="226" t="s">
        <v>33</v>
      </c>
      <c r="R372" s="256">
        <v>11</v>
      </c>
    </row>
    <row r="373" spans="17:18">
      <c r="Q373" s="226" t="s">
        <v>33</v>
      </c>
      <c r="R373" s="256">
        <v>58</v>
      </c>
    </row>
    <row r="374" spans="17:18">
      <c r="Q374" s="226" t="s">
        <v>33</v>
      </c>
      <c r="R374" s="256">
        <v>6</v>
      </c>
    </row>
    <row r="375" spans="17:18">
      <c r="Q375" s="226" t="s">
        <v>33</v>
      </c>
      <c r="R375" s="256">
        <v>20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47.5</v>
      </c>
    </row>
    <row r="378" spans="17:18">
      <c r="Q378" s="226" t="s">
        <v>33</v>
      </c>
      <c r="R378" s="256">
        <v>20</v>
      </c>
    </row>
    <row r="379" spans="17:18">
      <c r="Q379" s="226" t="s">
        <v>33</v>
      </c>
      <c r="R379" s="256">
        <v>15</v>
      </c>
    </row>
    <row r="380" spans="17:18">
      <c r="Q380" s="226" t="s">
        <v>33</v>
      </c>
      <c r="R380" s="256">
        <v>36.5</v>
      </c>
    </row>
    <row r="381" spans="17:18">
      <c r="Q381" s="226" t="s">
        <v>33</v>
      </c>
      <c r="R381" s="256">
        <v>33</v>
      </c>
    </row>
    <row r="382" spans="17:18">
      <c r="Q382" s="226" t="s">
        <v>33</v>
      </c>
      <c r="R382" s="256">
        <v>48</v>
      </c>
    </row>
    <row r="383" spans="17:18">
      <c r="Q383" s="226" t="s">
        <v>33</v>
      </c>
      <c r="R383" s="256">
        <v>11</v>
      </c>
    </row>
    <row r="384" spans="17:18">
      <c r="Q384" s="226" t="s">
        <v>33</v>
      </c>
      <c r="R384" s="256">
        <v>23</v>
      </c>
    </row>
    <row r="385" spans="17:18">
      <c r="Q385" s="226" t="s">
        <v>33</v>
      </c>
      <c r="R385" s="256">
        <v>18.5</v>
      </c>
    </row>
    <row r="386" spans="17:18">
      <c r="Q386" s="226" t="s">
        <v>33</v>
      </c>
      <c r="R386" s="256">
        <v>6</v>
      </c>
    </row>
    <row r="387" spans="17:18">
      <c r="Q387" s="226" t="s">
        <v>33</v>
      </c>
      <c r="R387" s="256">
        <v>24.5</v>
      </c>
    </row>
    <row r="388" spans="17:18">
      <c r="Q388" s="226" t="s">
        <v>33</v>
      </c>
      <c r="R388" s="256">
        <v>9</v>
      </c>
    </row>
    <row r="389" spans="17:18">
      <c r="Q389" s="226" t="s">
        <v>33</v>
      </c>
      <c r="R389" s="256">
        <v>23.5</v>
      </c>
    </row>
    <row r="390" spans="17:18">
      <c r="Q390" s="226" t="s">
        <v>33</v>
      </c>
      <c r="R390" s="256">
        <v>29</v>
      </c>
    </row>
    <row r="391" spans="17:18">
      <c r="Q391" s="226" t="s">
        <v>33</v>
      </c>
      <c r="R391" s="256">
        <v>24</v>
      </c>
    </row>
    <row r="392" spans="17:18">
      <c r="Q392" s="226" t="s">
        <v>33</v>
      </c>
      <c r="R392" s="256">
        <v>6</v>
      </c>
    </row>
    <row r="393" spans="17:18">
      <c r="Q393" s="226" t="s">
        <v>33</v>
      </c>
      <c r="R393" s="256">
        <v>9</v>
      </c>
    </row>
    <row r="394" spans="17:18">
      <c r="Q394" s="226" t="s">
        <v>33</v>
      </c>
      <c r="R394" s="256">
        <v>30.5</v>
      </c>
    </row>
    <row r="395" spans="17:18">
      <c r="Q395" s="226" t="s">
        <v>33</v>
      </c>
      <c r="R395" s="256">
        <v>33.5</v>
      </c>
    </row>
    <row r="396" spans="17:18">
      <c r="Q396" s="226" t="s">
        <v>33</v>
      </c>
      <c r="R396" s="256">
        <v>6</v>
      </c>
    </row>
    <row r="397" spans="17:18">
      <c r="Q397" s="226" t="s">
        <v>33</v>
      </c>
      <c r="R397" s="256">
        <v>23</v>
      </c>
    </row>
    <row r="398" spans="17:18">
      <c r="Q398" s="226" t="s">
        <v>33</v>
      </c>
      <c r="R398" s="256">
        <v>12</v>
      </c>
    </row>
    <row r="399" spans="17:18">
      <c r="Q399" s="226" t="s">
        <v>33</v>
      </c>
      <c r="R399" s="256">
        <v>27.5</v>
      </c>
    </row>
    <row r="400" spans="17:18">
      <c r="Q400" s="226" t="s">
        <v>33</v>
      </c>
      <c r="R400" s="256">
        <v>21.5</v>
      </c>
    </row>
    <row r="401" spans="17:18">
      <c r="Q401" s="226" t="s">
        <v>33</v>
      </c>
      <c r="R401" s="256">
        <v>23</v>
      </c>
    </row>
    <row r="402" spans="17:18">
      <c r="Q402" s="226" t="s">
        <v>33</v>
      </c>
      <c r="R402" s="256">
        <v>15</v>
      </c>
    </row>
    <row r="403" spans="17:18">
      <c r="Q403" s="226" t="s">
        <v>33</v>
      </c>
      <c r="R403" s="256">
        <v>38</v>
      </c>
    </row>
    <row r="404" spans="17:18">
      <c r="Q404" s="226" t="s">
        <v>33</v>
      </c>
      <c r="R404" s="256">
        <v>29</v>
      </c>
    </row>
    <row r="405" spans="17:18">
      <c r="Q405" s="226" t="s">
        <v>33</v>
      </c>
      <c r="R405" s="256">
        <v>3</v>
      </c>
    </row>
    <row r="406" spans="17:18">
      <c r="Q406" s="226" t="s">
        <v>33</v>
      </c>
      <c r="R406" s="256">
        <v>3</v>
      </c>
    </row>
    <row r="407" spans="17:18">
      <c r="Q407" s="226" t="s">
        <v>33</v>
      </c>
      <c r="R407" s="256">
        <v>18</v>
      </c>
    </row>
    <row r="408" spans="17:18">
      <c r="Q408" s="226" t="s">
        <v>33</v>
      </c>
      <c r="R408" s="256">
        <v>40</v>
      </c>
    </row>
    <row r="409" spans="17:18">
      <c r="Q409" s="226" t="s">
        <v>33</v>
      </c>
      <c r="R409" s="256">
        <v>37</v>
      </c>
    </row>
    <row r="410" spans="17:18">
      <c r="Q410" s="226" t="s">
        <v>33</v>
      </c>
      <c r="R410" s="256">
        <v>27</v>
      </c>
    </row>
    <row r="411" spans="17:18">
      <c r="Q411" s="226" t="s">
        <v>33</v>
      </c>
      <c r="R411" s="256">
        <v>7.5</v>
      </c>
    </row>
    <row r="412" spans="17:18">
      <c r="Q412" s="226" t="s">
        <v>33</v>
      </c>
      <c r="R412" s="256">
        <v>6</v>
      </c>
    </row>
    <row r="413" spans="17:18">
      <c r="Q413" s="226" t="s">
        <v>33</v>
      </c>
      <c r="R413" s="256">
        <v>23</v>
      </c>
    </row>
    <row r="414" spans="17:18">
      <c r="Q414" s="226" t="s">
        <v>33</v>
      </c>
      <c r="R414" s="256">
        <v>2</v>
      </c>
    </row>
    <row r="415" spans="17:18">
      <c r="Q415" s="226" t="s">
        <v>33</v>
      </c>
      <c r="R415" s="256">
        <v>25</v>
      </c>
    </row>
    <row r="416" spans="17:18">
      <c r="Q416" s="226" t="s">
        <v>33</v>
      </c>
      <c r="R416" s="256">
        <v>21.5</v>
      </c>
    </row>
    <row r="417" spans="17:18">
      <c r="Q417" s="226" t="s">
        <v>33</v>
      </c>
      <c r="R417" s="256">
        <v>30</v>
      </c>
    </row>
    <row r="418" spans="17:18">
      <c r="Q418" s="226" t="s">
        <v>33</v>
      </c>
      <c r="R418" s="256">
        <v>63.5</v>
      </c>
    </row>
    <row r="419" spans="17:18">
      <c r="Q419" s="226" t="s">
        <v>33</v>
      </c>
      <c r="R419" s="256">
        <v>5</v>
      </c>
    </row>
    <row r="420" spans="17:18">
      <c r="Q420" s="226" t="s">
        <v>33</v>
      </c>
      <c r="R420" s="256">
        <v>23</v>
      </c>
    </row>
    <row r="421" spans="17:18">
      <c r="Q421" s="226" t="s">
        <v>33</v>
      </c>
      <c r="R421" s="256">
        <v>15</v>
      </c>
    </row>
    <row r="422" spans="17:18">
      <c r="Q422" s="226" t="s">
        <v>33</v>
      </c>
      <c r="R422" s="256">
        <v>32</v>
      </c>
    </row>
    <row r="423" spans="17:18">
      <c r="Q423" s="226" t="s">
        <v>33</v>
      </c>
      <c r="R423" s="256">
        <v>25</v>
      </c>
    </row>
    <row r="424" spans="17:18">
      <c r="Q424" s="226" t="s">
        <v>33</v>
      </c>
      <c r="R424" s="256">
        <v>7.5</v>
      </c>
    </row>
    <row r="425" spans="17:18">
      <c r="Q425" s="226" t="s">
        <v>33</v>
      </c>
      <c r="R425" s="256">
        <v>22.5</v>
      </c>
    </row>
    <row r="426" spans="17:18">
      <c r="Q426" s="226" t="s">
        <v>33</v>
      </c>
      <c r="R426" s="256">
        <v>31.5</v>
      </c>
    </row>
    <row r="427" spans="17:18">
      <c r="Q427" s="226" t="s">
        <v>33</v>
      </c>
      <c r="R427" s="256">
        <v>21.5</v>
      </c>
    </row>
    <row r="428" spans="17:18">
      <c r="Q428" s="226" t="s">
        <v>33</v>
      </c>
      <c r="R428" s="256">
        <v>20</v>
      </c>
    </row>
    <row r="429" spans="17:18">
      <c r="Q429" s="226" t="s">
        <v>33</v>
      </c>
      <c r="R429" s="256">
        <v>175</v>
      </c>
    </row>
    <row r="430" spans="17:18">
      <c r="Q430" s="226" t="s">
        <v>33</v>
      </c>
      <c r="R430" s="256">
        <v>59</v>
      </c>
    </row>
    <row r="431" spans="17:18">
      <c r="Q431" s="226" t="s">
        <v>33</v>
      </c>
      <c r="R431" s="256">
        <v>46.5</v>
      </c>
    </row>
    <row r="432" spans="17:18">
      <c r="Q432" s="226" t="s">
        <v>33</v>
      </c>
      <c r="R432" s="256">
        <v>33.5</v>
      </c>
    </row>
    <row r="433" spans="17:18">
      <c r="Q433" s="226" t="s">
        <v>33</v>
      </c>
      <c r="R433" s="256">
        <v>4.5</v>
      </c>
    </row>
    <row r="434" spans="17:18">
      <c r="Q434" s="226" t="s">
        <v>33</v>
      </c>
      <c r="R434" s="256">
        <v>20</v>
      </c>
    </row>
    <row r="435" spans="17:18">
      <c r="Q435" s="226" t="s">
        <v>33</v>
      </c>
      <c r="R435" s="256">
        <v>21.5</v>
      </c>
    </row>
    <row r="436" spans="17:18">
      <c r="Q436" s="226" t="s">
        <v>33</v>
      </c>
      <c r="R436" s="256">
        <v>6</v>
      </c>
    </row>
    <row r="437" spans="17:18">
      <c r="Q437" s="226" t="s">
        <v>33</v>
      </c>
      <c r="R437" s="256">
        <v>6</v>
      </c>
    </row>
    <row r="438" spans="17:18">
      <c r="Q438" s="226" t="s">
        <v>33</v>
      </c>
      <c r="R438" s="256">
        <v>47</v>
      </c>
    </row>
    <row r="439" spans="17:18">
      <c r="Q439" s="226" t="s">
        <v>33</v>
      </c>
      <c r="R439" s="256">
        <v>24.5</v>
      </c>
    </row>
    <row r="440" spans="17:18">
      <c r="Q440" s="226" t="s">
        <v>33</v>
      </c>
      <c r="R440" s="256">
        <v>48</v>
      </c>
    </row>
    <row r="441" spans="17:18">
      <c r="Q441" s="226" t="s">
        <v>33</v>
      </c>
      <c r="R441" s="256">
        <v>3</v>
      </c>
    </row>
    <row r="442" spans="17:18">
      <c r="Q442" s="226" t="s">
        <v>33</v>
      </c>
      <c r="R442" s="256">
        <v>26.5</v>
      </c>
    </row>
    <row r="443" spans="17:18">
      <c r="Q443" s="226" t="s">
        <v>33</v>
      </c>
      <c r="R443" s="256">
        <v>28.5</v>
      </c>
    </row>
    <row r="444" spans="17:18">
      <c r="Q444" s="226" t="s">
        <v>33</v>
      </c>
      <c r="R444" s="256">
        <v>16</v>
      </c>
    </row>
    <row r="445" spans="17:18">
      <c r="Q445" s="226" t="s">
        <v>33</v>
      </c>
      <c r="R445" s="256">
        <v>40</v>
      </c>
    </row>
    <row r="446" spans="17:18">
      <c r="Q446" s="226" t="s">
        <v>33</v>
      </c>
      <c r="R446" s="256">
        <v>4.5</v>
      </c>
    </row>
    <row r="447" spans="17:18">
      <c r="Q447" s="226" t="s">
        <v>33</v>
      </c>
      <c r="R447" s="256">
        <v>3</v>
      </c>
    </row>
    <row r="448" spans="17:18">
      <c r="Q448" s="226" t="s">
        <v>33</v>
      </c>
      <c r="R448" s="256">
        <v>12</v>
      </c>
    </row>
    <row r="449" spans="17:18">
      <c r="Q449" s="226" t="s">
        <v>33</v>
      </c>
      <c r="R449" s="256">
        <v>32.5</v>
      </c>
    </row>
    <row r="450" spans="17:18">
      <c r="Q450" s="226" t="s">
        <v>33</v>
      </c>
      <c r="R450" s="256">
        <v>24.5</v>
      </c>
    </row>
    <row r="451" spans="17:18">
      <c r="Q451" s="226" t="s">
        <v>33</v>
      </c>
      <c r="R451" s="256">
        <v>38</v>
      </c>
    </row>
    <row r="452" spans="17:18">
      <c r="Q452" s="226" t="s">
        <v>33</v>
      </c>
      <c r="R452" s="256">
        <v>63.5</v>
      </c>
    </row>
    <row r="453" spans="17:18">
      <c r="Q453" s="226" t="s">
        <v>33</v>
      </c>
      <c r="R453" s="256">
        <v>3</v>
      </c>
    </row>
    <row r="454" spans="17:18">
      <c r="Q454" s="226" t="s">
        <v>33</v>
      </c>
      <c r="R454" s="256">
        <v>3</v>
      </c>
    </row>
    <row r="455" spans="17:18">
      <c r="Q455" s="226" t="s">
        <v>33</v>
      </c>
      <c r="R455" s="256">
        <v>6</v>
      </c>
    </row>
    <row r="456" spans="17:18">
      <c r="Q456" s="226" t="s">
        <v>34</v>
      </c>
      <c r="R456" s="256">
        <v>23</v>
      </c>
    </row>
    <row r="457" spans="17:18">
      <c r="Q457" s="226" t="s">
        <v>34</v>
      </c>
      <c r="R457" s="256">
        <v>24.5</v>
      </c>
    </row>
    <row r="458" spans="17:18">
      <c r="Q458" s="226" t="s">
        <v>34</v>
      </c>
      <c r="R458" s="256">
        <v>1.5</v>
      </c>
    </row>
    <row r="459" spans="17:18">
      <c r="Q459" s="226" t="s">
        <v>34</v>
      </c>
      <c r="R459" s="256">
        <v>24.5</v>
      </c>
    </row>
    <row r="460" spans="17:18">
      <c r="Q460" s="226" t="s">
        <v>34</v>
      </c>
      <c r="R460" s="256">
        <v>1.5</v>
      </c>
    </row>
    <row r="461" spans="17:18">
      <c r="Q461" s="226" t="s">
        <v>34</v>
      </c>
      <c r="R461" s="256">
        <v>20</v>
      </c>
    </row>
    <row r="462" spans="17:18">
      <c r="Q462" s="226" t="s">
        <v>34</v>
      </c>
      <c r="R462" s="256">
        <v>21</v>
      </c>
    </row>
    <row r="463" spans="17:18">
      <c r="Q463" s="226" t="s">
        <v>34</v>
      </c>
      <c r="R463" s="256">
        <v>7.5</v>
      </c>
    </row>
    <row r="464" spans="17:18">
      <c r="Q464" s="226" t="s">
        <v>34</v>
      </c>
      <c r="R464" s="256">
        <v>28</v>
      </c>
    </row>
    <row r="465" spans="17:18">
      <c r="Q465" s="226" t="s">
        <v>34</v>
      </c>
      <c r="R465" s="256">
        <v>6</v>
      </c>
    </row>
    <row r="466" spans="17:18">
      <c r="Q466" s="226" t="s">
        <v>34</v>
      </c>
      <c r="R466" s="256">
        <v>26</v>
      </c>
    </row>
    <row r="467" spans="17:18">
      <c r="Q467" s="226" t="s">
        <v>34</v>
      </c>
      <c r="R467" s="256">
        <v>12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29.5</v>
      </c>
    </row>
    <row r="470" spans="17:18">
      <c r="Q470" s="226" t="s">
        <v>34</v>
      </c>
      <c r="R470" s="256">
        <v>29</v>
      </c>
    </row>
    <row r="471" spans="17:18">
      <c r="Q471" s="226" t="s">
        <v>34</v>
      </c>
      <c r="R471" s="256">
        <v>23</v>
      </c>
    </row>
    <row r="472" spans="17:18">
      <c r="Q472" s="226" t="s">
        <v>34</v>
      </c>
      <c r="R472" s="256">
        <v>8</v>
      </c>
    </row>
    <row r="473" spans="17:18">
      <c r="Q473" s="226" t="s">
        <v>34</v>
      </c>
      <c r="R473" s="256">
        <v>6</v>
      </c>
    </row>
    <row r="474" spans="17:18">
      <c r="Q474" s="226" t="s">
        <v>34</v>
      </c>
      <c r="R474" s="256">
        <v>7.5</v>
      </c>
    </row>
    <row r="475" spans="17:18">
      <c r="Q475" s="226" t="s">
        <v>34</v>
      </c>
      <c r="R475" s="256">
        <v>24</v>
      </c>
    </row>
    <row r="476" spans="17:18">
      <c r="Q476" s="226" t="s">
        <v>34</v>
      </c>
      <c r="R476" s="256">
        <v>19.5</v>
      </c>
    </row>
    <row r="477" spans="17:18">
      <c r="Q477" s="226" t="s">
        <v>34</v>
      </c>
      <c r="R477" s="256">
        <v>7.5</v>
      </c>
    </row>
    <row r="478" spans="17:18">
      <c r="Q478" s="226" t="s">
        <v>34</v>
      </c>
      <c r="R478" s="256">
        <v>16</v>
      </c>
    </row>
    <row r="479" spans="17:18">
      <c r="Q479" s="226" t="s">
        <v>34</v>
      </c>
      <c r="R479" s="256">
        <v>20</v>
      </c>
    </row>
    <row r="480" spans="17:18">
      <c r="Q480" s="226" t="s">
        <v>34</v>
      </c>
      <c r="R480" s="256">
        <v>20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3</v>
      </c>
    </row>
    <row r="483" spans="17:18">
      <c r="Q483" s="226" t="s">
        <v>34</v>
      </c>
      <c r="R483" s="256">
        <v>4.5</v>
      </c>
    </row>
    <row r="484" spans="17:18">
      <c r="Q484" s="226" t="s">
        <v>34</v>
      </c>
      <c r="R484" s="256">
        <v>3</v>
      </c>
    </row>
    <row r="485" spans="17:18">
      <c r="Q485" s="226" t="s">
        <v>34</v>
      </c>
      <c r="R485" s="256">
        <v>7.5</v>
      </c>
    </row>
    <row r="486" spans="17:18">
      <c r="Q486" s="226" t="s">
        <v>34</v>
      </c>
      <c r="R486" s="256">
        <v>20</v>
      </c>
    </row>
    <row r="487" spans="17:18">
      <c r="Q487" s="226" t="s">
        <v>34</v>
      </c>
      <c r="R487" s="256">
        <v>40</v>
      </c>
    </row>
    <row r="488" spans="17:18">
      <c r="Q488" s="226" t="s">
        <v>34</v>
      </c>
      <c r="R488" s="256">
        <v>20</v>
      </c>
    </row>
    <row r="489" spans="17:18">
      <c r="Q489" s="226" t="s">
        <v>34</v>
      </c>
      <c r="R489" s="256">
        <v>23</v>
      </c>
    </row>
    <row r="490" spans="17:18">
      <c r="Q490" s="226" t="s">
        <v>34</v>
      </c>
      <c r="R490" s="256">
        <v>19.5</v>
      </c>
    </row>
    <row r="491" spans="17:18">
      <c r="Q491" s="226" t="s">
        <v>34</v>
      </c>
      <c r="R491" s="256">
        <v>54</v>
      </c>
    </row>
    <row r="492" spans="17:18">
      <c r="Q492" s="226" t="s">
        <v>34</v>
      </c>
      <c r="R492" s="256">
        <v>11.5</v>
      </c>
    </row>
    <row r="493" spans="17:18">
      <c r="Q493" s="226" t="s">
        <v>34</v>
      </c>
      <c r="R493" s="256">
        <v>59</v>
      </c>
    </row>
    <row r="494" spans="17:18">
      <c r="Q494" s="226" t="s">
        <v>34</v>
      </c>
      <c r="R494" s="256">
        <v>23</v>
      </c>
    </row>
    <row r="495" spans="17:18">
      <c r="Q495" s="226" t="s">
        <v>34</v>
      </c>
      <c r="R495" s="256">
        <v>31.5</v>
      </c>
    </row>
    <row r="496" spans="17:18">
      <c r="Q496" s="226" t="s">
        <v>34</v>
      </c>
      <c r="R496" s="256">
        <v>26</v>
      </c>
    </row>
    <row r="497" spans="17:18">
      <c r="Q497" s="226" t="s">
        <v>34</v>
      </c>
      <c r="R497" s="256">
        <v>21.5</v>
      </c>
    </row>
    <row r="498" spans="17:18">
      <c r="Q498" s="226" t="s">
        <v>34</v>
      </c>
      <c r="R498" s="256">
        <v>20</v>
      </c>
    </row>
    <row r="499" spans="17:18">
      <c r="Q499" s="226" t="s">
        <v>34</v>
      </c>
      <c r="R499" s="256">
        <v>1.5</v>
      </c>
    </row>
    <row r="500" spans="17:18">
      <c r="Q500" s="226" t="s">
        <v>34</v>
      </c>
      <c r="R500" s="256">
        <v>23</v>
      </c>
    </row>
    <row r="501" spans="17:18">
      <c r="Q501" s="226" t="s">
        <v>34</v>
      </c>
      <c r="R501" s="256">
        <v>51</v>
      </c>
    </row>
    <row r="502" spans="17:18">
      <c r="Q502" s="226" t="s">
        <v>34</v>
      </c>
      <c r="R502" s="256">
        <v>21.5</v>
      </c>
    </row>
    <row r="503" spans="17:18">
      <c r="Q503" s="226" t="s">
        <v>34</v>
      </c>
      <c r="R503" s="256">
        <v>1.5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30.5</v>
      </c>
    </row>
    <row r="506" spans="17:18">
      <c r="Q506" s="226" t="s">
        <v>34</v>
      </c>
      <c r="R506" s="256">
        <v>46</v>
      </c>
    </row>
    <row r="507" spans="17:18">
      <c r="Q507" s="226" t="s">
        <v>34</v>
      </c>
      <c r="R507" s="256">
        <v>30.5</v>
      </c>
    </row>
    <row r="508" spans="17:18">
      <c r="Q508" s="226" t="s">
        <v>34</v>
      </c>
      <c r="R508" s="256">
        <v>22.5</v>
      </c>
    </row>
    <row r="509" spans="17:18">
      <c r="Q509" s="226" t="s">
        <v>34</v>
      </c>
      <c r="R509" s="256">
        <v>7.5</v>
      </c>
    </row>
    <row r="510" spans="17:18">
      <c r="Q510" s="226" t="s">
        <v>34</v>
      </c>
      <c r="R510" s="256">
        <v>23</v>
      </c>
    </row>
    <row r="511" spans="17:18">
      <c r="Q511" s="226" t="s">
        <v>34</v>
      </c>
      <c r="R511" s="256">
        <v>9</v>
      </c>
    </row>
    <row r="512" spans="17:18">
      <c r="Q512" s="226" t="s">
        <v>34</v>
      </c>
      <c r="R512" s="256">
        <v>3</v>
      </c>
    </row>
    <row r="513" spans="17:18">
      <c r="Q513" s="226" t="s">
        <v>34</v>
      </c>
      <c r="R513" s="256">
        <v>9</v>
      </c>
    </row>
    <row r="514" spans="17:18">
      <c r="Q514" s="226" t="s">
        <v>34</v>
      </c>
      <c r="R514" s="256">
        <v>1.5</v>
      </c>
    </row>
    <row r="515" spans="17:18">
      <c r="Q515" s="226" t="s">
        <v>34</v>
      </c>
      <c r="R515" s="256">
        <v>35.5</v>
      </c>
    </row>
    <row r="516" spans="17:18">
      <c r="Q516" s="226" t="s">
        <v>34</v>
      </c>
      <c r="R516" s="256">
        <v>5</v>
      </c>
    </row>
    <row r="517" spans="17:18">
      <c r="Q517" s="226" t="s">
        <v>34</v>
      </c>
      <c r="R517" s="256">
        <v>22</v>
      </c>
    </row>
    <row r="518" spans="17:18">
      <c r="Q518" s="226" t="s">
        <v>34</v>
      </c>
      <c r="R518" s="256">
        <v>23</v>
      </c>
    </row>
    <row r="519" spans="17:18">
      <c r="Q519" s="226" t="s">
        <v>34</v>
      </c>
      <c r="R519" s="256">
        <v>24.5</v>
      </c>
    </row>
    <row r="520" spans="17:18">
      <c r="Q520" s="226" t="s">
        <v>34</v>
      </c>
      <c r="R520" s="256">
        <v>19</v>
      </c>
    </row>
    <row r="521" spans="17:18">
      <c r="Q521" s="226" t="s">
        <v>34</v>
      </c>
      <c r="R521" s="256">
        <v>52</v>
      </c>
    </row>
    <row r="522" spans="17:18">
      <c r="Q522" s="226" t="s">
        <v>34</v>
      </c>
      <c r="R522" s="256">
        <v>3</v>
      </c>
    </row>
    <row r="523" spans="17:18">
      <c r="Q523" s="226" t="s">
        <v>34</v>
      </c>
      <c r="R523" s="256">
        <v>3</v>
      </c>
    </row>
    <row r="524" spans="17:18">
      <c r="Q524" s="226" t="s">
        <v>34</v>
      </c>
      <c r="R524" s="256">
        <v>4.5</v>
      </c>
    </row>
    <row r="525" spans="17:18">
      <c r="Q525" s="226" t="s">
        <v>34</v>
      </c>
      <c r="R525" s="256">
        <v>1.5</v>
      </c>
    </row>
    <row r="526" spans="17:18">
      <c r="Q526" s="226" t="s">
        <v>34</v>
      </c>
      <c r="R526" s="256">
        <v>20</v>
      </c>
    </row>
    <row r="527" spans="17:18">
      <c r="Q527" s="226" t="s">
        <v>34</v>
      </c>
      <c r="R527" s="256">
        <v>7.5</v>
      </c>
    </row>
    <row r="528" spans="17:18">
      <c r="Q528" s="226" t="s">
        <v>34</v>
      </c>
      <c r="R528" s="256">
        <v>28.5</v>
      </c>
    </row>
    <row r="529" spans="17:18">
      <c r="Q529" s="226" t="s">
        <v>34</v>
      </c>
      <c r="R529" s="256">
        <v>19</v>
      </c>
    </row>
    <row r="530" spans="17:18">
      <c r="Q530" s="226" t="s">
        <v>34</v>
      </c>
      <c r="R530" s="256">
        <v>38.5</v>
      </c>
    </row>
    <row r="531" spans="17:18">
      <c r="Q531" s="226" t="s">
        <v>34</v>
      </c>
      <c r="R531" s="256">
        <v>29</v>
      </c>
    </row>
    <row r="532" spans="17:18">
      <c r="Q532" s="226" t="s">
        <v>34</v>
      </c>
      <c r="R532" s="256">
        <v>47</v>
      </c>
    </row>
    <row r="533" spans="17:18">
      <c r="Q533" s="226" t="s">
        <v>34</v>
      </c>
      <c r="R533" s="256">
        <v>20</v>
      </c>
    </row>
    <row r="534" spans="17:18">
      <c r="Q534" s="226" t="s">
        <v>34</v>
      </c>
      <c r="R534" s="256">
        <v>31.5</v>
      </c>
    </row>
    <row r="535" spans="17:18">
      <c r="Q535" s="226" t="s">
        <v>34</v>
      </c>
      <c r="R535" s="256">
        <v>33.5</v>
      </c>
    </row>
    <row r="536" spans="17:18">
      <c r="Q536" s="226" t="s">
        <v>34</v>
      </c>
      <c r="R536" s="256">
        <v>6</v>
      </c>
    </row>
    <row r="537" spans="17:18">
      <c r="Q537" s="226" t="s">
        <v>34</v>
      </c>
      <c r="R537" s="256">
        <v>42</v>
      </c>
    </row>
    <row r="538" spans="17:18">
      <c r="Q538" s="226" t="s">
        <v>34</v>
      </c>
      <c r="R538" s="256">
        <v>35</v>
      </c>
    </row>
    <row r="539" spans="17:18">
      <c r="Q539" s="226" t="s">
        <v>34</v>
      </c>
      <c r="R539" s="256">
        <v>26</v>
      </c>
    </row>
    <row r="540" spans="17:18">
      <c r="Q540" s="226" t="s">
        <v>34</v>
      </c>
      <c r="R540" s="256">
        <v>35</v>
      </c>
    </row>
    <row r="541" spans="17:18">
      <c r="Q541" s="226" t="s">
        <v>34</v>
      </c>
      <c r="R541" s="256">
        <v>95</v>
      </c>
    </row>
    <row r="542" spans="17:18">
      <c r="Q542" s="226" t="s">
        <v>34</v>
      </c>
      <c r="R542" s="256">
        <v>7</v>
      </c>
    </row>
    <row r="543" spans="17:18">
      <c r="Q543" s="226" t="s">
        <v>34</v>
      </c>
      <c r="R543" s="256">
        <v>23</v>
      </c>
    </row>
    <row r="544" spans="17:18">
      <c r="Q544" s="226" t="s">
        <v>34</v>
      </c>
      <c r="R544" s="256">
        <v>21</v>
      </c>
    </row>
    <row r="545" spans="17:18">
      <c r="Q545" s="226" t="s">
        <v>34</v>
      </c>
      <c r="R545" s="256">
        <v>6</v>
      </c>
    </row>
    <row r="546" spans="17:18">
      <c r="Q546" s="226" t="s">
        <v>34</v>
      </c>
      <c r="R546" s="256">
        <v>1.5</v>
      </c>
    </row>
    <row r="547" spans="17:18">
      <c r="Q547" s="226" t="s">
        <v>34</v>
      </c>
      <c r="R547" s="256">
        <v>23</v>
      </c>
    </row>
    <row r="548" spans="17:18">
      <c r="Q548" s="226" t="s">
        <v>34</v>
      </c>
      <c r="R548" s="256">
        <v>20</v>
      </c>
    </row>
    <row r="549" spans="17:18">
      <c r="Q549" s="226" t="s">
        <v>34</v>
      </c>
      <c r="R549" s="256">
        <v>96</v>
      </c>
    </row>
    <row r="550" spans="17:18">
      <c r="Q550" s="226" t="s">
        <v>34</v>
      </c>
      <c r="R550" s="256">
        <v>5</v>
      </c>
    </row>
    <row r="551" spans="17:18">
      <c r="Q551" s="226" t="s">
        <v>34</v>
      </c>
      <c r="R551" s="256">
        <v>28</v>
      </c>
    </row>
    <row r="552" spans="17:18">
      <c r="Q552" s="226" t="s">
        <v>34</v>
      </c>
      <c r="R552" s="256">
        <v>27.5</v>
      </c>
    </row>
    <row r="553" spans="17:18">
      <c r="Q553" s="226" t="s">
        <v>34</v>
      </c>
      <c r="R553" s="256">
        <v>6.5</v>
      </c>
    </row>
    <row r="554" spans="17:18">
      <c r="Q554" s="226" t="s">
        <v>34</v>
      </c>
      <c r="R554" s="256">
        <v>55</v>
      </c>
    </row>
    <row r="555" spans="17:18">
      <c r="Q555" s="226" t="s">
        <v>34</v>
      </c>
      <c r="R555" s="256">
        <v>54</v>
      </c>
    </row>
    <row r="556" spans="17:18">
      <c r="Q556" s="226" t="s">
        <v>34</v>
      </c>
      <c r="R556" s="256">
        <v>21.5</v>
      </c>
    </row>
    <row r="557" spans="17:18">
      <c r="Q557" s="226" t="s">
        <v>34</v>
      </c>
      <c r="R557" s="256">
        <v>11.5</v>
      </c>
    </row>
    <row r="558" spans="17:18">
      <c r="Q558" s="226" t="s">
        <v>34</v>
      </c>
      <c r="R558" s="256">
        <v>80.5</v>
      </c>
    </row>
    <row r="559" spans="17:18">
      <c r="Q559" s="226" t="s">
        <v>34</v>
      </c>
      <c r="R559" s="256">
        <v>29.5</v>
      </c>
    </row>
    <row r="560" spans="17:18">
      <c r="Q560" s="226" t="s">
        <v>34</v>
      </c>
      <c r="R560" s="256">
        <v>26</v>
      </c>
    </row>
    <row r="561" spans="17:18">
      <c r="Q561" s="226" t="s">
        <v>34</v>
      </c>
      <c r="R561" s="256">
        <v>4</v>
      </c>
    </row>
    <row r="562" spans="17:18">
      <c r="Q562" s="226" t="s">
        <v>34</v>
      </c>
      <c r="R562" s="256">
        <v>62.5</v>
      </c>
    </row>
    <row r="563" spans="17:18">
      <c r="Q563" s="226" t="s">
        <v>34</v>
      </c>
      <c r="R563" s="256">
        <v>20</v>
      </c>
    </row>
    <row r="564" spans="17:18">
      <c r="Q564" s="226" t="s">
        <v>34</v>
      </c>
      <c r="R564" s="256">
        <v>23</v>
      </c>
    </row>
    <row r="565" spans="17:18">
      <c r="Q565" s="226" t="s">
        <v>34</v>
      </c>
      <c r="R565" s="256">
        <v>1.5</v>
      </c>
    </row>
    <row r="566" spans="17:18">
      <c r="Q566" s="226" t="s">
        <v>34</v>
      </c>
      <c r="R566" s="256">
        <v>3</v>
      </c>
    </row>
    <row r="567" spans="17:18">
      <c r="Q567" s="226" t="s">
        <v>34</v>
      </c>
      <c r="R567" s="256">
        <v>88.5</v>
      </c>
    </row>
    <row r="568" spans="17:18">
      <c r="Q568" s="226" t="s">
        <v>34</v>
      </c>
      <c r="R568" s="256">
        <v>25.5</v>
      </c>
    </row>
    <row r="569" spans="17:18">
      <c r="Q569" s="226" t="s">
        <v>34</v>
      </c>
      <c r="R569" s="256">
        <v>25</v>
      </c>
    </row>
    <row r="570" spans="17:18">
      <c r="Q570" s="226" t="s">
        <v>34</v>
      </c>
      <c r="R570" s="256">
        <v>21.5</v>
      </c>
    </row>
    <row r="571" spans="17:18">
      <c r="Q571" s="226" t="s">
        <v>34</v>
      </c>
      <c r="R571" s="256">
        <v>6</v>
      </c>
    </row>
    <row r="572" spans="17:18">
      <c r="Q572" s="226" t="s">
        <v>34</v>
      </c>
      <c r="R572" s="256">
        <v>6</v>
      </c>
    </row>
    <row r="573" spans="17:18">
      <c r="Q573" s="226" t="s">
        <v>34</v>
      </c>
      <c r="R573" s="256">
        <v>20</v>
      </c>
    </row>
    <row r="574" spans="17:18">
      <c r="Q574" s="226" t="s">
        <v>34</v>
      </c>
      <c r="R574" s="256">
        <v>24.5</v>
      </c>
    </row>
    <row r="575" spans="17:18">
      <c r="Q575" s="226" t="s">
        <v>34</v>
      </c>
      <c r="R575" s="256">
        <v>15</v>
      </c>
    </row>
    <row r="576" spans="17:18">
      <c r="Q576" s="226" t="s">
        <v>34</v>
      </c>
      <c r="R576" s="256">
        <v>12</v>
      </c>
    </row>
    <row r="577" spans="17:18">
      <c r="Q577" s="226" t="s">
        <v>34</v>
      </c>
      <c r="R577" s="256">
        <v>38.5</v>
      </c>
    </row>
    <row r="578" spans="17:18">
      <c r="Q578" s="226" t="s">
        <v>34</v>
      </c>
      <c r="R578" s="256">
        <v>8</v>
      </c>
    </row>
    <row r="579" spans="17:18">
      <c r="Q579" s="226" t="s">
        <v>34</v>
      </c>
      <c r="R579" s="256">
        <v>3</v>
      </c>
    </row>
    <row r="580" spans="17:18">
      <c r="Q580" s="226" t="s">
        <v>34</v>
      </c>
      <c r="R580" s="256">
        <v>60.5</v>
      </c>
    </row>
    <row r="581" spans="17:18">
      <c r="Q581" s="226" t="s">
        <v>34</v>
      </c>
      <c r="R581" s="256">
        <v>30</v>
      </c>
    </row>
    <row r="582" spans="17:18">
      <c r="Q582" s="226" t="s">
        <v>34</v>
      </c>
      <c r="R582" s="256">
        <v>34</v>
      </c>
    </row>
    <row r="583" spans="17:18">
      <c r="Q583" s="226" t="s">
        <v>34</v>
      </c>
      <c r="R583" s="256">
        <v>24</v>
      </c>
    </row>
    <row r="584" spans="17:18">
      <c r="Q584" s="226" t="s">
        <v>34</v>
      </c>
      <c r="R584" s="256">
        <v>32</v>
      </c>
    </row>
    <row r="585" spans="17:18">
      <c r="Q585" s="226" t="s">
        <v>34</v>
      </c>
      <c r="R585" s="256">
        <v>20</v>
      </c>
    </row>
    <row r="586" spans="17:18">
      <c r="Q586" s="226" t="s">
        <v>34</v>
      </c>
      <c r="R586" s="256">
        <v>29</v>
      </c>
    </row>
    <row r="587" spans="17:18">
      <c r="Q587" s="226" t="s">
        <v>34</v>
      </c>
      <c r="R587" s="256">
        <v>30</v>
      </c>
    </row>
    <row r="588" spans="17:18">
      <c r="Q588" s="226" t="s">
        <v>34</v>
      </c>
      <c r="R588" s="256">
        <v>5</v>
      </c>
    </row>
    <row r="589" spans="17:18">
      <c r="Q589" s="226" t="s">
        <v>34</v>
      </c>
      <c r="R589" s="256">
        <v>56.5</v>
      </c>
    </row>
    <row r="590" spans="17:18">
      <c r="Q590" s="226" t="s">
        <v>34</v>
      </c>
      <c r="R590" s="256">
        <v>7.5</v>
      </c>
    </row>
    <row r="591" spans="17:18">
      <c r="Q591" s="226" t="s">
        <v>34</v>
      </c>
      <c r="R591" s="256">
        <v>6</v>
      </c>
    </row>
    <row r="592" spans="17:18">
      <c r="Q592" s="226" t="s">
        <v>34</v>
      </c>
      <c r="R592" s="256">
        <v>25</v>
      </c>
    </row>
    <row r="593" spans="17:18">
      <c r="Q593" s="226" t="s">
        <v>34</v>
      </c>
      <c r="R593" s="256">
        <v>70</v>
      </c>
    </row>
    <row r="594" spans="17:18">
      <c r="Q594" s="226" t="s">
        <v>34</v>
      </c>
      <c r="R594" s="256">
        <v>52.5</v>
      </c>
    </row>
    <row r="595" spans="17:18">
      <c r="Q595" s="226" t="s">
        <v>34</v>
      </c>
      <c r="R595" s="256">
        <v>26</v>
      </c>
    </row>
    <row r="596" spans="17:18">
      <c r="Q596" s="226" t="s">
        <v>34</v>
      </c>
      <c r="R596" s="256">
        <v>53</v>
      </c>
    </row>
    <row r="597" spans="17:18">
      <c r="Q597" s="226" t="s">
        <v>34</v>
      </c>
      <c r="R597" s="256">
        <v>23</v>
      </c>
    </row>
    <row r="598" spans="17:18">
      <c r="Q598" s="226" t="s">
        <v>34</v>
      </c>
      <c r="R598" s="256">
        <v>6</v>
      </c>
    </row>
    <row r="599" spans="17:18">
      <c r="Q599" s="226" t="s">
        <v>34</v>
      </c>
      <c r="R599" s="256">
        <v>6.5</v>
      </c>
    </row>
    <row r="600" spans="17:18">
      <c r="Q600" s="226" t="s">
        <v>34</v>
      </c>
      <c r="R600" s="256">
        <v>14.5</v>
      </c>
    </row>
    <row r="601" spans="17:18">
      <c r="Q601" s="226" t="s">
        <v>34</v>
      </c>
      <c r="R601" s="256">
        <v>23</v>
      </c>
    </row>
    <row r="602" spans="17:18">
      <c r="Q602" s="226" t="s">
        <v>34</v>
      </c>
      <c r="R602" s="256">
        <v>3</v>
      </c>
    </row>
    <row r="603" spans="17:18">
      <c r="Q603" s="226" t="s">
        <v>34</v>
      </c>
      <c r="R603" s="256">
        <v>58</v>
      </c>
    </row>
    <row r="604" spans="17:18">
      <c r="Q604" s="226" t="s">
        <v>34</v>
      </c>
      <c r="R604" s="256">
        <v>30.5</v>
      </c>
    </row>
    <row r="605" spans="17:18">
      <c r="Q605" s="226" t="s">
        <v>34</v>
      </c>
      <c r="R605" s="256">
        <v>42.5</v>
      </c>
    </row>
    <row r="606" spans="17:18">
      <c r="Q606" s="226" t="s">
        <v>34</v>
      </c>
      <c r="R606" s="256">
        <v>6</v>
      </c>
    </row>
    <row r="607" spans="17:18">
      <c r="Q607" s="226" t="s">
        <v>34</v>
      </c>
      <c r="R607" s="256">
        <v>23</v>
      </c>
    </row>
    <row r="608" spans="17:18">
      <c r="Q608" s="226" t="s">
        <v>34</v>
      </c>
      <c r="R608" s="256">
        <v>31.5</v>
      </c>
    </row>
    <row r="609" spans="17:18">
      <c r="Q609" s="226" t="s">
        <v>34</v>
      </c>
      <c r="R609" s="256">
        <v>20</v>
      </c>
    </row>
    <row r="610" spans="17:18">
      <c r="Q610" s="226" t="s">
        <v>34</v>
      </c>
      <c r="R610" s="256">
        <v>6</v>
      </c>
    </row>
    <row r="611" spans="17:18">
      <c r="Q611" s="226" t="s">
        <v>34</v>
      </c>
      <c r="R611" s="256">
        <v>6</v>
      </c>
    </row>
    <row r="612" spans="17:18">
      <c r="Q612" s="226" t="s">
        <v>34</v>
      </c>
      <c r="R612" s="256">
        <v>7.5</v>
      </c>
    </row>
    <row r="613" spans="17:18">
      <c r="Q613" s="226" t="s">
        <v>34</v>
      </c>
      <c r="R613" s="256">
        <v>3</v>
      </c>
    </row>
    <row r="614" spans="17:18">
      <c r="Q614" s="226" t="s">
        <v>34</v>
      </c>
      <c r="R614" s="256">
        <v>1.5</v>
      </c>
    </row>
    <row r="615" spans="17:18">
      <c r="Q615" s="226" t="s">
        <v>34</v>
      </c>
      <c r="R615" s="256">
        <v>20</v>
      </c>
    </row>
    <row r="616" spans="17:18">
      <c r="Q616" s="226" t="s">
        <v>34</v>
      </c>
      <c r="R616" s="256">
        <v>35</v>
      </c>
    </row>
    <row r="617" spans="17:18">
      <c r="Q617" s="226" t="s">
        <v>34</v>
      </c>
      <c r="R617" s="256">
        <v>9</v>
      </c>
    </row>
    <row r="618" spans="17:18">
      <c r="Q618" s="226" t="s">
        <v>34</v>
      </c>
      <c r="R618" s="256">
        <v>15</v>
      </c>
    </row>
    <row r="619" spans="17:18">
      <c r="Q619" s="226" t="s">
        <v>35</v>
      </c>
      <c r="R619" s="256">
        <v>12.5</v>
      </c>
    </row>
    <row r="620" spans="17:18">
      <c r="Q620" s="226" t="s">
        <v>35</v>
      </c>
      <c r="R620" s="256">
        <v>1.5</v>
      </c>
    </row>
    <row r="621" spans="17:18">
      <c r="Q621" s="226" t="s">
        <v>35</v>
      </c>
      <c r="R621" s="256">
        <v>6</v>
      </c>
    </row>
    <row r="622" spans="17:18">
      <c r="Q622" s="226" t="s">
        <v>35</v>
      </c>
      <c r="R622" s="256">
        <v>20</v>
      </c>
    </row>
    <row r="623" spans="17:18">
      <c r="Q623" s="226" t="s">
        <v>35</v>
      </c>
      <c r="R623" s="256">
        <v>43</v>
      </c>
    </row>
    <row r="624" spans="17:18">
      <c r="Q624" s="226" t="s">
        <v>35</v>
      </c>
      <c r="R624" s="256">
        <v>9</v>
      </c>
    </row>
    <row r="625" spans="17:18">
      <c r="Q625" s="226" t="s">
        <v>35</v>
      </c>
      <c r="R625" s="256">
        <v>27</v>
      </c>
    </row>
    <row r="626" spans="17:18">
      <c r="Q626" s="226" t="s">
        <v>35</v>
      </c>
      <c r="R626" s="256">
        <v>23</v>
      </c>
    </row>
    <row r="627" spans="17:18">
      <c r="Q627" s="226" t="s">
        <v>35</v>
      </c>
      <c r="R627" s="256">
        <v>39.5</v>
      </c>
    </row>
    <row r="628" spans="17:18">
      <c r="Q628" s="226" t="s">
        <v>35</v>
      </c>
      <c r="R628" s="256">
        <v>32</v>
      </c>
    </row>
    <row r="629" spans="17:18">
      <c r="Q629" s="226" t="s">
        <v>35</v>
      </c>
      <c r="R629" s="256">
        <v>33.5</v>
      </c>
    </row>
    <row r="630" spans="17:18">
      <c r="Q630" s="226" t="s">
        <v>35</v>
      </c>
      <c r="R630" s="256">
        <v>53</v>
      </c>
    </row>
    <row r="631" spans="17:18">
      <c r="Q631" s="226" t="s">
        <v>35</v>
      </c>
      <c r="R631" s="256">
        <v>3</v>
      </c>
    </row>
    <row r="632" spans="17:18">
      <c r="Q632" s="226" t="s">
        <v>35</v>
      </c>
      <c r="R632" s="256">
        <v>36.5</v>
      </c>
    </row>
    <row r="633" spans="17:18">
      <c r="Q633" s="226" t="s">
        <v>35</v>
      </c>
      <c r="R633" s="256">
        <v>26</v>
      </c>
    </row>
    <row r="634" spans="17:18">
      <c r="Q634" s="226" t="s">
        <v>35</v>
      </c>
      <c r="R634" s="256">
        <v>45</v>
      </c>
    </row>
    <row r="635" spans="17:18">
      <c r="Q635" s="226" t="s">
        <v>35</v>
      </c>
      <c r="R635" s="256">
        <v>3</v>
      </c>
    </row>
    <row r="636" spans="17:18">
      <c r="Q636" s="226" t="s">
        <v>35</v>
      </c>
      <c r="R636" s="256">
        <v>40</v>
      </c>
    </row>
    <row r="637" spans="17:18">
      <c r="Q637" s="226" t="s">
        <v>35</v>
      </c>
      <c r="R637" s="256">
        <v>11</v>
      </c>
    </row>
    <row r="638" spans="17:18">
      <c r="Q638" s="226" t="s">
        <v>35</v>
      </c>
      <c r="R638" s="256">
        <v>21.5</v>
      </c>
    </row>
    <row r="639" spans="17:18">
      <c r="Q639" s="226" t="s">
        <v>35</v>
      </c>
      <c r="R639" s="256">
        <v>9</v>
      </c>
    </row>
    <row r="640" spans="17:18">
      <c r="Q640" s="226" t="s">
        <v>35</v>
      </c>
      <c r="R640" s="256">
        <v>46</v>
      </c>
    </row>
    <row r="641" spans="17:18">
      <c r="Q641" s="226" t="s">
        <v>35</v>
      </c>
      <c r="R641" s="256">
        <v>10</v>
      </c>
    </row>
    <row r="642" spans="17:18">
      <c r="Q642" s="226" t="s">
        <v>35</v>
      </c>
      <c r="R642" s="256">
        <v>33.5</v>
      </c>
    </row>
    <row r="643" spans="17:18">
      <c r="Q643" s="226" t="s">
        <v>35</v>
      </c>
      <c r="R643" s="256">
        <v>56.5</v>
      </c>
    </row>
    <row r="644" spans="17:18">
      <c r="Q644" s="226" t="s">
        <v>35</v>
      </c>
      <c r="R644" s="256">
        <v>6</v>
      </c>
    </row>
    <row r="645" spans="17:18">
      <c r="Q645" s="226" t="s">
        <v>35</v>
      </c>
      <c r="R645" s="256">
        <v>9</v>
      </c>
    </row>
    <row r="646" spans="17:18">
      <c r="Q646" s="226" t="s">
        <v>35</v>
      </c>
      <c r="R646" s="256">
        <v>10</v>
      </c>
    </row>
    <row r="647" spans="17:18">
      <c r="Q647" s="226" t="s">
        <v>35</v>
      </c>
      <c r="R647" s="256">
        <v>20</v>
      </c>
    </row>
    <row r="648" spans="17:18">
      <c r="Q648" s="226" t="s">
        <v>35</v>
      </c>
      <c r="R648" s="256">
        <v>3</v>
      </c>
    </row>
    <row r="649" spans="17:18">
      <c r="Q649" s="226" t="s">
        <v>35</v>
      </c>
      <c r="R649" s="256">
        <v>26</v>
      </c>
    </row>
    <row r="650" spans="17:18">
      <c r="Q650" s="226" t="s">
        <v>35</v>
      </c>
      <c r="R650" s="256">
        <v>3</v>
      </c>
    </row>
    <row r="651" spans="17:18">
      <c r="Q651" s="226" t="s">
        <v>35</v>
      </c>
      <c r="R651" s="256">
        <v>37</v>
      </c>
    </row>
    <row r="652" spans="17:18">
      <c r="Q652" s="226" t="s">
        <v>35</v>
      </c>
      <c r="R652" s="256">
        <v>26</v>
      </c>
    </row>
    <row r="653" spans="17:18">
      <c r="Q653" s="226" t="s">
        <v>35</v>
      </c>
      <c r="R653" s="256">
        <v>29</v>
      </c>
    </row>
    <row r="654" spans="17:18">
      <c r="Q654" s="226" t="s">
        <v>35</v>
      </c>
      <c r="R654" s="256">
        <v>10.5</v>
      </c>
    </row>
    <row r="655" spans="17:18">
      <c r="Q655" s="226" t="s">
        <v>35</v>
      </c>
      <c r="R655" s="256">
        <v>16</v>
      </c>
    </row>
    <row r="656" spans="17:18">
      <c r="Q656" s="226" t="s">
        <v>35</v>
      </c>
      <c r="R656" s="256">
        <v>11.5</v>
      </c>
    </row>
    <row r="657" spans="17:18">
      <c r="Q657" s="226" t="s">
        <v>35</v>
      </c>
      <c r="R657" s="256">
        <v>3</v>
      </c>
    </row>
    <row r="658" spans="17:18">
      <c r="Q658" s="226" t="s">
        <v>35</v>
      </c>
      <c r="R658" s="256">
        <v>12</v>
      </c>
    </row>
    <row r="659" spans="17:18">
      <c r="Q659" s="226" t="s">
        <v>35</v>
      </c>
      <c r="R659" s="256">
        <v>29</v>
      </c>
    </row>
    <row r="660" spans="17:18">
      <c r="Q660" s="226" t="s">
        <v>35</v>
      </c>
      <c r="R660" s="256">
        <v>3</v>
      </c>
    </row>
    <row r="661" spans="17:18">
      <c r="Q661" s="226" t="s">
        <v>35</v>
      </c>
      <c r="R661" s="256">
        <v>20</v>
      </c>
    </row>
    <row r="662" spans="17:18">
      <c r="Q662" s="226" t="s">
        <v>35</v>
      </c>
      <c r="R662" s="256">
        <v>20</v>
      </c>
    </row>
    <row r="663" spans="17:18">
      <c r="Q663" s="226" t="s">
        <v>35</v>
      </c>
      <c r="R663" s="256">
        <v>20</v>
      </c>
    </row>
    <row r="664" spans="17:18">
      <c r="Q664" s="226" t="s">
        <v>35</v>
      </c>
      <c r="R664" s="256">
        <v>13.5</v>
      </c>
    </row>
    <row r="665" spans="17:18">
      <c r="Q665" s="226" t="s">
        <v>35</v>
      </c>
      <c r="R665" s="256">
        <v>14.5</v>
      </c>
    </row>
    <row r="666" spans="17:18">
      <c r="Q666" s="226" t="s">
        <v>35</v>
      </c>
      <c r="R666" s="256">
        <v>3</v>
      </c>
    </row>
    <row r="667" spans="17:18">
      <c r="Q667" s="226" t="s">
        <v>35</v>
      </c>
      <c r="R667" s="256">
        <v>8</v>
      </c>
    </row>
    <row r="668" spans="17:18">
      <c r="Q668" s="226" t="s">
        <v>35</v>
      </c>
      <c r="R668" s="256">
        <v>9</v>
      </c>
    </row>
    <row r="669" spans="17:18">
      <c r="Q669" s="226" t="s">
        <v>35</v>
      </c>
      <c r="R669" s="256">
        <v>1.5</v>
      </c>
    </row>
    <row r="670" spans="17:18">
      <c r="Q670" s="226" t="s">
        <v>35</v>
      </c>
      <c r="R670" s="256">
        <v>36</v>
      </c>
    </row>
    <row r="671" spans="17:18">
      <c r="Q671" s="226" t="s">
        <v>35</v>
      </c>
      <c r="R671" s="256">
        <v>34</v>
      </c>
    </row>
    <row r="672" spans="17:18">
      <c r="Q672" s="226" t="s">
        <v>35</v>
      </c>
      <c r="R672" s="256">
        <v>32</v>
      </c>
    </row>
    <row r="673" spans="17:18">
      <c r="Q673" s="226" t="s">
        <v>35</v>
      </c>
      <c r="R673" s="256">
        <v>11</v>
      </c>
    </row>
    <row r="674" spans="17:18">
      <c r="Q674" s="226" t="s">
        <v>35</v>
      </c>
      <c r="R674" s="256">
        <v>23</v>
      </c>
    </row>
    <row r="675" spans="17:18">
      <c r="Q675" s="226" t="s">
        <v>35</v>
      </c>
      <c r="R675" s="256">
        <v>130</v>
      </c>
    </row>
    <row r="676" spans="17:18">
      <c r="Q676" s="226" t="s">
        <v>35</v>
      </c>
      <c r="R676" s="256">
        <v>23</v>
      </c>
    </row>
    <row r="677" spans="17:18">
      <c r="Q677" s="226" t="s">
        <v>35</v>
      </c>
      <c r="R677" s="256">
        <v>13.5</v>
      </c>
    </row>
    <row r="678" spans="17:18">
      <c r="Q678" s="226" t="s">
        <v>35</v>
      </c>
      <c r="R678" s="256">
        <v>115</v>
      </c>
    </row>
    <row r="679" spans="17:18">
      <c r="Q679" s="226" t="s">
        <v>35</v>
      </c>
      <c r="R679" s="256">
        <v>3</v>
      </c>
    </row>
    <row r="680" spans="17:18">
      <c r="Q680" s="226" t="s">
        <v>35</v>
      </c>
      <c r="R680" s="256">
        <v>20</v>
      </c>
    </row>
    <row r="681" spans="17:18">
      <c r="Q681" s="226" t="s">
        <v>35</v>
      </c>
      <c r="R681" s="256">
        <v>8</v>
      </c>
    </row>
    <row r="682" spans="17:18">
      <c r="Q682" s="226" t="s">
        <v>35</v>
      </c>
      <c r="R682" s="256">
        <v>23</v>
      </c>
    </row>
    <row r="683" spans="17:18">
      <c r="Q683" s="226" t="s">
        <v>35</v>
      </c>
      <c r="R683" s="256">
        <v>28</v>
      </c>
    </row>
    <row r="684" spans="17:18">
      <c r="Q684" s="226" t="s">
        <v>35</v>
      </c>
      <c r="R684" s="256">
        <v>28</v>
      </c>
    </row>
    <row r="685" spans="17:18">
      <c r="Q685" s="226" t="s">
        <v>35</v>
      </c>
      <c r="R685" s="256">
        <v>9</v>
      </c>
    </row>
    <row r="686" spans="17:18">
      <c r="Q686" s="226" t="s">
        <v>35</v>
      </c>
      <c r="R686" s="256">
        <v>28.5</v>
      </c>
    </row>
    <row r="687" spans="17:18">
      <c r="Q687" s="226" t="s">
        <v>35</v>
      </c>
      <c r="R687" s="256">
        <v>6</v>
      </c>
    </row>
    <row r="688" spans="17:18">
      <c r="Q688" s="226" t="s">
        <v>35</v>
      </c>
      <c r="R688" s="256">
        <v>54.5</v>
      </c>
    </row>
    <row r="689" spans="17:18">
      <c r="Q689" s="226" t="s">
        <v>35</v>
      </c>
      <c r="R689" s="256">
        <v>26.5</v>
      </c>
    </row>
    <row r="690" spans="17:18">
      <c r="Q690" s="226" t="s">
        <v>35</v>
      </c>
      <c r="R690" s="256">
        <v>23.5</v>
      </c>
    </row>
    <row r="691" spans="17:18">
      <c r="Q691" s="226" t="s">
        <v>35</v>
      </c>
      <c r="R691" s="256">
        <v>3</v>
      </c>
    </row>
    <row r="692" spans="17:18">
      <c r="Q692" s="226" t="s">
        <v>35</v>
      </c>
      <c r="R692" s="256">
        <v>3</v>
      </c>
    </row>
    <row r="693" spans="17:18">
      <c r="Q693" s="226" t="s">
        <v>35</v>
      </c>
      <c r="R693" s="256">
        <v>45</v>
      </c>
    </row>
    <row r="694" spans="17:18">
      <c r="Q694" s="226" t="s">
        <v>35</v>
      </c>
      <c r="R694" s="256">
        <v>28</v>
      </c>
    </row>
    <row r="695" spans="17:18">
      <c r="Q695" s="226" t="s">
        <v>35</v>
      </c>
      <c r="R695" s="256">
        <v>23</v>
      </c>
    </row>
    <row r="696" spans="17:18">
      <c r="Q696" s="226" t="s">
        <v>35</v>
      </c>
      <c r="R696" s="256">
        <v>58</v>
      </c>
    </row>
    <row r="697" spans="17:18">
      <c r="Q697" s="226" t="s">
        <v>35</v>
      </c>
      <c r="R697" s="256">
        <v>25</v>
      </c>
    </row>
    <row r="698" spans="17:18">
      <c r="Q698" s="226" t="s">
        <v>35</v>
      </c>
      <c r="R698" s="256">
        <v>24</v>
      </c>
    </row>
    <row r="699" spans="17:18">
      <c r="Q699" s="226" t="s">
        <v>35</v>
      </c>
      <c r="R699" s="256">
        <v>30</v>
      </c>
    </row>
    <row r="700" spans="17:18">
      <c r="Q700" s="226" t="s">
        <v>35</v>
      </c>
      <c r="R700" s="256">
        <v>46</v>
      </c>
    </row>
    <row r="701" spans="17:18">
      <c r="Q701" s="226" t="s">
        <v>35</v>
      </c>
      <c r="R701" s="256">
        <v>32</v>
      </c>
    </row>
    <row r="702" spans="17:18">
      <c r="Q702" s="226" t="s">
        <v>35</v>
      </c>
      <c r="R702" s="256">
        <v>57</v>
      </c>
    </row>
    <row r="703" spans="17:18">
      <c r="Q703" s="226" t="s">
        <v>35</v>
      </c>
      <c r="R703" s="256">
        <v>3</v>
      </c>
    </row>
    <row r="704" spans="17:18">
      <c r="Q704" s="226" t="s">
        <v>35</v>
      </c>
      <c r="R704" s="256">
        <v>6</v>
      </c>
    </row>
    <row r="705" spans="17:18">
      <c r="Q705" s="226" t="s">
        <v>35</v>
      </c>
      <c r="R705" s="256">
        <v>17</v>
      </c>
    </row>
    <row r="706" spans="17:18">
      <c r="Q706" s="226" t="s">
        <v>35</v>
      </c>
      <c r="R706" s="256">
        <v>20</v>
      </c>
    </row>
    <row r="707" spans="17:18">
      <c r="Q707" s="226" t="s">
        <v>35</v>
      </c>
      <c r="R707" s="256">
        <v>3</v>
      </c>
    </row>
    <row r="708" spans="17:18">
      <c r="Q708" s="226" t="s">
        <v>35</v>
      </c>
      <c r="R708" s="256">
        <v>7.5</v>
      </c>
    </row>
    <row r="709" spans="17:18">
      <c r="Q709" s="226" t="s">
        <v>35</v>
      </c>
      <c r="R709" s="256">
        <v>14</v>
      </c>
    </row>
    <row r="710" spans="17:18">
      <c r="Q710" s="226" t="s">
        <v>35</v>
      </c>
      <c r="R710" s="256">
        <v>28</v>
      </c>
    </row>
    <row r="711" spans="17:18">
      <c r="Q711" s="226" t="s">
        <v>35</v>
      </c>
      <c r="R711" s="256">
        <v>29</v>
      </c>
    </row>
    <row r="712" spans="17:18">
      <c r="Q712" s="226" t="s">
        <v>35</v>
      </c>
      <c r="R712" s="256">
        <v>6</v>
      </c>
    </row>
    <row r="713" spans="17:18">
      <c r="Q713" s="226" t="s">
        <v>35</v>
      </c>
      <c r="R713" s="256">
        <v>15.5</v>
      </c>
    </row>
    <row r="714" spans="17:18">
      <c r="Q714" s="226" t="s">
        <v>35</v>
      </c>
      <c r="R714" s="256">
        <v>1.5</v>
      </c>
    </row>
    <row r="715" spans="17:18">
      <c r="Q715" s="226" t="s">
        <v>35</v>
      </c>
      <c r="R715" s="256">
        <v>10.5</v>
      </c>
    </row>
    <row r="716" spans="17:18">
      <c r="Q716" s="226" t="s">
        <v>35</v>
      </c>
      <c r="R716" s="256">
        <v>24</v>
      </c>
    </row>
    <row r="717" spans="17:18">
      <c r="Q717" s="226" t="s">
        <v>35</v>
      </c>
      <c r="R717" s="256">
        <v>20</v>
      </c>
    </row>
    <row r="718" spans="17:18">
      <c r="Q718" s="226" t="s">
        <v>35</v>
      </c>
      <c r="R718" s="256">
        <v>6</v>
      </c>
    </row>
    <row r="719" spans="17:18">
      <c r="Q719" s="226" t="s">
        <v>35</v>
      </c>
      <c r="R719" s="256">
        <v>3</v>
      </c>
    </row>
    <row r="720" spans="17:18">
      <c r="Q720" s="226" t="s">
        <v>35</v>
      </c>
      <c r="R720" s="256">
        <v>14</v>
      </c>
    </row>
    <row r="721" spans="17:18">
      <c r="Q721" s="226" t="s">
        <v>35</v>
      </c>
      <c r="R721" s="256">
        <v>59.5</v>
      </c>
    </row>
    <row r="722" spans="17:18">
      <c r="Q722" s="226" t="s">
        <v>35</v>
      </c>
      <c r="R722" s="256">
        <v>21</v>
      </c>
    </row>
    <row r="723" spans="17:18">
      <c r="Q723" s="226" t="s">
        <v>35</v>
      </c>
      <c r="R723" s="256">
        <v>23</v>
      </c>
    </row>
    <row r="724" spans="17:18">
      <c r="Q724" s="226" t="s">
        <v>35</v>
      </c>
      <c r="R724" s="256">
        <v>51.5</v>
      </c>
    </row>
    <row r="725" spans="17:18">
      <c r="Q725" s="226" t="s">
        <v>35</v>
      </c>
      <c r="R725" s="256">
        <v>1.5</v>
      </c>
    </row>
    <row r="726" spans="17:18">
      <c r="Q726" s="226" t="s">
        <v>35</v>
      </c>
      <c r="R726" s="256">
        <v>19</v>
      </c>
    </row>
    <row r="727" spans="17:18">
      <c r="Q727" s="226" t="s">
        <v>35</v>
      </c>
      <c r="R727" s="256">
        <v>18</v>
      </c>
    </row>
    <row r="728" spans="17:18">
      <c r="Q728" s="226" t="s">
        <v>35</v>
      </c>
      <c r="R728" s="256">
        <v>1.5</v>
      </c>
    </row>
    <row r="729" spans="17:18">
      <c r="Q729" s="226" t="s">
        <v>35</v>
      </c>
      <c r="R729" s="256">
        <v>14.5</v>
      </c>
    </row>
    <row r="730" spans="17:18">
      <c r="Q730" s="226" t="s">
        <v>35</v>
      </c>
      <c r="R730" s="256">
        <v>17.5</v>
      </c>
    </row>
    <row r="731" spans="17:18">
      <c r="Q731" s="226" t="s">
        <v>35</v>
      </c>
      <c r="R731" s="256">
        <v>32</v>
      </c>
    </row>
    <row r="732" spans="17:18">
      <c r="Q732" s="226" t="s">
        <v>35</v>
      </c>
      <c r="R732" s="256">
        <v>23</v>
      </c>
    </row>
    <row r="733" spans="17:18">
      <c r="Q733" s="226" t="s">
        <v>35</v>
      </c>
      <c r="R733" s="256">
        <v>14</v>
      </c>
    </row>
    <row r="734" spans="17:18">
      <c r="Q734" s="226" t="s">
        <v>35</v>
      </c>
      <c r="R734" s="256">
        <v>23.5</v>
      </c>
    </row>
    <row r="735" spans="17:18">
      <c r="Q735" s="226" t="s">
        <v>35</v>
      </c>
      <c r="R735" s="256">
        <v>6</v>
      </c>
    </row>
    <row r="736" spans="17:18">
      <c r="Q736" s="226" t="s">
        <v>35</v>
      </c>
      <c r="R736" s="256">
        <v>29</v>
      </c>
    </row>
    <row r="737" spans="17:18">
      <c r="Q737" s="226" t="s">
        <v>35</v>
      </c>
      <c r="R737" s="256">
        <v>32.5</v>
      </c>
    </row>
    <row r="738" spans="17:18">
      <c r="Q738" s="226" t="s">
        <v>35</v>
      </c>
      <c r="R738" s="256">
        <v>3</v>
      </c>
    </row>
    <row r="739" spans="17:18">
      <c r="Q739" s="226" t="s">
        <v>35</v>
      </c>
      <c r="R739" s="256">
        <v>52.5</v>
      </c>
    </row>
    <row r="740" spans="17:18">
      <c r="Q740" s="226" t="s">
        <v>35</v>
      </c>
      <c r="R740" s="256">
        <v>6</v>
      </c>
    </row>
    <row r="741" spans="17:18">
      <c r="Q741" s="226" t="s">
        <v>35</v>
      </c>
      <c r="R741" s="256">
        <v>7.5</v>
      </c>
    </row>
    <row r="742" spans="17:18">
      <c r="Q742" s="226" t="s">
        <v>35</v>
      </c>
      <c r="R742" s="256">
        <v>7.5</v>
      </c>
    </row>
    <row r="743" spans="17:18">
      <c r="Q743" s="226" t="s">
        <v>35</v>
      </c>
      <c r="R743" s="256">
        <v>7.5</v>
      </c>
    </row>
    <row r="744" spans="17:18">
      <c r="Q744" s="226" t="s">
        <v>35</v>
      </c>
      <c r="R744" s="256">
        <v>35</v>
      </c>
    </row>
    <row r="745" spans="17:18">
      <c r="Q745" s="226" t="s">
        <v>35</v>
      </c>
      <c r="R745" s="256">
        <v>3</v>
      </c>
    </row>
    <row r="746" spans="17:18">
      <c r="Q746" s="226" t="s">
        <v>35</v>
      </c>
      <c r="R746" s="256">
        <v>20.5</v>
      </c>
    </row>
    <row r="747" spans="17:18">
      <c r="Q747" s="226" t="s">
        <v>35</v>
      </c>
      <c r="R747" s="256">
        <v>9</v>
      </c>
    </row>
    <row r="748" spans="17:18">
      <c r="Q748" s="226" t="s">
        <v>35</v>
      </c>
      <c r="R748" s="256">
        <v>3</v>
      </c>
    </row>
    <row r="749" spans="17:18">
      <c r="Q749" s="226" t="s">
        <v>35</v>
      </c>
      <c r="R749" s="256">
        <v>20</v>
      </c>
    </row>
    <row r="750" spans="17:18">
      <c r="Q750" s="226" t="s">
        <v>35</v>
      </c>
      <c r="R750" s="256">
        <v>20</v>
      </c>
    </row>
    <row r="751" spans="17:18">
      <c r="Q751" s="226" t="s">
        <v>35</v>
      </c>
      <c r="R751" s="256">
        <v>19</v>
      </c>
    </row>
    <row r="752" spans="17:18">
      <c r="Q752" s="226" t="s">
        <v>35</v>
      </c>
      <c r="R752" s="256">
        <v>59.5</v>
      </c>
    </row>
    <row r="753" spans="17:18">
      <c r="Q753" s="226" t="s">
        <v>35</v>
      </c>
      <c r="R753" s="256">
        <v>3</v>
      </c>
    </row>
    <row r="754" spans="17:18">
      <c r="Q754" s="226" t="s">
        <v>126</v>
      </c>
      <c r="R754" s="256">
        <v>20</v>
      </c>
    </row>
    <row r="755" spans="17:18">
      <c r="Q755" s="226" t="s">
        <v>126</v>
      </c>
      <c r="R755" s="256">
        <v>30</v>
      </c>
    </row>
    <row r="756" spans="17:18">
      <c r="Q756" s="226" t="s">
        <v>126</v>
      </c>
      <c r="R756" s="256">
        <v>12</v>
      </c>
    </row>
    <row r="757" spans="17:18">
      <c r="Q757" s="226" t="s">
        <v>126</v>
      </c>
      <c r="R757" s="256">
        <v>20</v>
      </c>
    </row>
    <row r="758" spans="17:18">
      <c r="Q758" s="226" t="s">
        <v>126</v>
      </c>
      <c r="R758" s="256">
        <v>48</v>
      </c>
    </row>
    <row r="759" spans="17:18">
      <c r="Q759" s="226" t="s">
        <v>126</v>
      </c>
      <c r="R759" s="256">
        <v>20</v>
      </c>
    </row>
    <row r="760" spans="17:18">
      <c r="Q760" s="226" t="s">
        <v>126</v>
      </c>
      <c r="R760" s="256">
        <v>6</v>
      </c>
    </row>
    <row r="761" spans="17:18">
      <c r="Q761" s="226" t="s">
        <v>126</v>
      </c>
      <c r="R761" s="256">
        <v>25</v>
      </c>
    </row>
    <row r="762" spans="17:18">
      <c r="Q762" s="226" t="s">
        <v>126</v>
      </c>
      <c r="R762" s="256">
        <v>32</v>
      </c>
    </row>
    <row r="763" spans="17:18">
      <c r="Q763" s="226" t="s">
        <v>126</v>
      </c>
      <c r="R763" s="256">
        <v>18</v>
      </c>
    </row>
    <row r="764" spans="17:18">
      <c r="Q764" s="226" t="s">
        <v>126</v>
      </c>
      <c r="R764" s="256">
        <v>38</v>
      </c>
    </row>
    <row r="765" spans="17:18">
      <c r="Q765" s="226" t="s">
        <v>126</v>
      </c>
      <c r="R765" s="256">
        <v>70</v>
      </c>
    </row>
    <row r="766" spans="17:18">
      <c r="Q766" s="226" t="s">
        <v>126</v>
      </c>
      <c r="R766" s="256">
        <v>18.5</v>
      </c>
    </row>
    <row r="767" spans="17:18">
      <c r="Q767" s="226" t="s">
        <v>126</v>
      </c>
      <c r="R767" s="256">
        <v>28</v>
      </c>
    </row>
    <row r="768" spans="17:18">
      <c r="Q768" s="226" t="s">
        <v>126</v>
      </c>
      <c r="R768" s="256">
        <v>33.5</v>
      </c>
    </row>
    <row r="769" spans="17:18">
      <c r="Q769" s="226" t="s">
        <v>126</v>
      </c>
      <c r="R769" s="256">
        <v>142.5</v>
      </c>
    </row>
    <row r="770" spans="17:18">
      <c r="Q770" s="226" t="s">
        <v>126</v>
      </c>
      <c r="R770" s="256">
        <v>21</v>
      </c>
    </row>
    <row r="771" spans="17:18">
      <c r="Q771" s="226" t="s">
        <v>126</v>
      </c>
      <c r="R771" s="256">
        <v>18</v>
      </c>
    </row>
    <row r="772" spans="17:18">
      <c r="Q772" s="226" t="s">
        <v>126</v>
      </c>
      <c r="R772" s="256">
        <v>12</v>
      </c>
    </row>
    <row r="773" spans="17:18">
      <c r="Q773" s="226" t="s">
        <v>126</v>
      </c>
      <c r="R773" s="256">
        <v>3</v>
      </c>
    </row>
    <row r="774" spans="17:18">
      <c r="Q774" s="226" t="s">
        <v>126</v>
      </c>
      <c r="R774" s="256">
        <v>1.5</v>
      </c>
    </row>
    <row r="775" spans="17:18">
      <c r="Q775" s="226" t="s">
        <v>126</v>
      </c>
      <c r="R775" s="256">
        <v>9</v>
      </c>
    </row>
    <row r="776" spans="17:18">
      <c r="Q776" s="226" t="s">
        <v>126</v>
      </c>
      <c r="R776" s="256">
        <v>6</v>
      </c>
    </row>
    <row r="777" spans="17:18">
      <c r="Q777" s="226" t="s">
        <v>126</v>
      </c>
      <c r="R777" s="256">
        <v>6</v>
      </c>
    </row>
    <row r="778" spans="17:18">
      <c r="Q778" s="226" t="s">
        <v>126</v>
      </c>
      <c r="R778" s="256">
        <v>29</v>
      </c>
    </row>
    <row r="779" spans="17:18">
      <c r="Q779" s="226" t="s">
        <v>126</v>
      </c>
      <c r="R779" s="256">
        <v>29.5</v>
      </c>
    </row>
    <row r="780" spans="17:18">
      <c r="Q780" s="226" t="s">
        <v>126</v>
      </c>
      <c r="R780" s="256">
        <v>27.5</v>
      </c>
    </row>
    <row r="781" spans="17:18">
      <c r="Q781" s="226" t="s">
        <v>126</v>
      </c>
      <c r="R781" s="256">
        <v>3</v>
      </c>
    </row>
    <row r="782" spans="17:18">
      <c r="Q782" s="226" t="s">
        <v>126</v>
      </c>
      <c r="R782" s="256">
        <v>24.5</v>
      </c>
    </row>
    <row r="783" spans="17:18">
      <c r="Q783" s="226" t="s">
        <v>126</v>
      </c>
      <c r="R783" s="256">
        <v>23</v>
      </c>
    </row>
    <row r="784" spans="17:18">
      <c r="Q784" s="226" t="s">
        <v>126</v>
      </c>
      <c r="R784" s="256">
        <v>50</v>
      </c>
    </row>
    <row r="785" spans="17:18">
      <c r="Q785" s="226" t="s">
        <v>126</v>
      </c>
      <c r="R785" s="256">
        <v>12</v>
      </c>
    </row>
    <row r="786" spans="17:18">
      <c r="Q786" s="226" t="s">
        <v>126</v>
      </c>
      <c r="R786" s="256">
        <v>29</v>
      </c>
    </row>
    <row r="787" spans="17:18">
      <c r="Q787" s="226" t="s">
        <v>126</v>
      </c>
      <c r="R787" s="256">
        <v>14</v>
      </c>
    </row>
    <row r="788" spans="17:18">
      <c r="Q788" s="226" t="s">
        <v>126</v>
      </c>
      <c r="R788" s="256">
        <v>31</v>
      </c>
    </row>
    <row r="789" spans="17:18">
      <c r="Q789" s="226" t="s">
        <v>126</v>
      </c>
      <c r="R789" s="256">
        <v>1.5</v>
      </c>
    </row>
    <row r="790" spans="17:18">
      <c r="Q790" s="226" t="s">
        <v>126</v>
      </c>
      <c r="R790" s="256">
        <v>9</v>
      </c>
    </row>
    <row r="791" spans="17:18">
      <c r="Q791" s="226" t="s">
        <v>126</v>
      </c>
      <c r="R791" s="256">
        <v>3</v>
      </c>
    </row>
    <row r="792" spans="17:18">
      <c r="Q792" s="226" t="s">
        <v>126</v>
      </c>
      <c r="R792" s="256">
        <v>27.5</v>
      </c>
    </row>
    <row r="793" spans="17:18">
      <c r="Q793" s="226" t="s">
        <v>126</v>
      </c>
      <c r="R793" s="256">
        <v>60.5</v>
      </c>
    </row>
    <row r="794" spans="17:18">
      <c r="Q794" s="226" t="s">
        <v>126</v>
      </c>
      <c r="R794" s="256">
        <v>35</v>
      </c>
    </row>
    <row r="795" spans="17:18">
      <c r="Q795" s="226" t="s">
        <v>126</v>
      </c>
      <c r="R795" s="256">
        <v>13</v>
      </c>
    </row>
    <row r="796" spans="17:18">
      <c r="Q796" s="226" t="s">
        <v>126</v>
      </c>
      <c r="R796" s="256">
        <v>42.5</v>
      </c>
    </row>
    <row r="797" spans="17:18">
      <c r="Q797" s="226" t="s">
        <v>126</v>
      </c>
      <c r="R797" s="256">
        <v>26</v>
      </c>
    </row>
    <row r="798" spans="17:18">
      <c r="Q798" s="226" t="s">
        <v>126</v>
      </c>
      <c r="R798" s="256">
        <v>27.5</v>
      </c>
    </row>
    <row r="799" spans="17:18">
      <c r="Q799" s="226" t="s">
        <v>126</v>
      </c>
      <c r="R799" s="256">
        <v>19.5</v>
      </c>
    </row>
    <row r="800" spans="17:18">
      <c r="Q800" s="226" t="s">
        <v>126</v>
      </c>
      <c r="R800" s="256">
        <v>26</v>
      </c>
    </row>
    <row r="801" spans="17:18">
      <c r="Q801" s="226" t="s">
        <v>126</v>
      </c>
      <c r="R801" s="256">
        <v>29</v>
      </c>
    </row>
    <row r="802" spans="17:18">
      <c r="Q802" s="226" t="s">
        <v>126</v>
      </c>
      <c r="R802" s="256">
        <v>44.5</v>
      </c>
    </row>
    <row r="803" spans="17:18">
      <c r="Q803" s="226" t="s">
        <v>126</v>
      </c>
      <c r="R803" s="256">
        <v>2</v>
      </c>
    </row>
    <row r="804" spans="17:18">
      <c r="Q804" s="226" t="s">
        <v>126</v>
      </c>
      <c r="R804" s="256">
        <v>32</v>
      </c>
    </row>
    <row r="805" spans="17:18">
      <c r="Q805" s="226" t="s">
        <v>126</v>
      </c>
      <c r="R805" s="256">
        <v>21.5</v>
      </c>
    </row>
    <row r="806" spans="17:18">
      <c r="Q806" s="226" t="s">
        <v>126</v>
      </c>
      <c r="R806" s="256">
        <v>32</v>
      </c>
    </row>
    <row r="807" spans="17:18">
      <c r="Q807" s="226" t="s">
        <v>126</v>
      </c>
      <c r="R807" s="256">
        <v>20</v>
      </c>
    </row>
    <row r="808" spans="17:18">
      <c r="Q808" s="226" t="s">
        <v>126</v>
      </c>
      <c r="R808" s="256">
        <v>23</v>
      </c>
    </row>
    <row r="809" spans="17:18">
      <c r="Q809" s="226" t="s">
        <v>126</v>
      </c>
      <c r="R809" s="256">
        <v>33.5</v>
      </c>
    </row>
    <row r="810" spans="17:18">
      <c r="Q810" s="226" t="s">
        <v>126</v>
      </c>
      <c r="R810" s="256">
        <v>9</v>
      </c>
    </row>
    <row r="811" spans="17:18">
      <c r="Q811" s="226" t="s">
        <v>126</v>
      </c>
      <c r="R811" s="256">
        <v>20</v>
      </c>
    </row>
    <row r="812" spans="17:18">
      <c r="Q812" s="226" t="s">
        <v>126</v>
      </c>
      <c r="R812" s="256">
        <v>39.5</v>
      </c>
    </row>
    <row r="813" spans="17:18">
      <c r="Q813" s="226" t="s">
        <v>126</v>
      </c>
      <c r="R813" s="256">
        <v>13.5</v>
      </c>
    </row>
    <row r="814" spans="17:18">
      <c r="Q814" s="226" t="s">
        <v>126</v>
      </c>
      <c r="R814" s="256">
        <v>20</v>
      </c>
    </row>
    <row r="815" spans="17:18">
      <c r="Q815" s="226" t="s">
        <v>126</v>
      </c>
      <c r="R815" s="256">
        <v>46.5</v>
      </c>
    </row>
    <row r="816" spans="17:18">
      <c r="Q816" s="226" t="s">
        <v>126</v>
      </c>
      <c r="R816" s="256">
        <v>23</v>
      </c>
    </row>
    <row r="817" spans="17:18">
      <c r="Q817" s="226" t="s">
        <v>126</v>
      </c>
      <c r="R817" s="256">
        <v>7.5</v>
      </c>
    </row>
    <row r="818" spans="17:18">
      <c r="Q818" s="226" t="s">
        <v>126</v>
      </c>
      <c r="R818" s="256">
        <v>1.5</v>
      </c>
    </row>
    <row r="819" spans="17:18">
      <c r="Q819" s="226" t="s">
        <v>126</v>
      </c>
      <c r="R819" s="256">
        <v>4.5</v>
      </c>
    </row>
    <row r="820" spans="17:18">
      <c r="Q820" s="226" t="s">
        <v>126</v>
      </c>
      <c r="R820" s="256">
        <v>28</v>
      </c>
    </row>
    <row r="821" spans="17:18">
      <c r="Q821" s="226" t="s">
        <v>126</v>
      </c>
      <c r="R821" s="256">
        <v>46</v>
      </c>
    </row>
    <row r="822" spans="17:18">
      <c r="Q822" s="226" t="s">
        <v>126</v>
      </c>
      <c r="R822" s="256">
        <v>30</v>
      </c>
    </row>
    <row r="823" spans="17:18">
      <c r="Q823" s="226" t="s">
        <v>126</v>
      </c>
      <c r="R823" s="256">
        <v>19.5</v>
      </c>
    </row>
    <row r="824" spans="17:18">
      <c r="Q824" s="226" t="s">
        <v>126</v>
      </c>
      <c r="R824" s="256">
        <v>6</v>
      </c>
    </row>
    <row r="825" spans="17:18">
      <c r="Q825" s="226" t="s">
        <v>126</v>
      </c>
      <c r="R825" s="256">
        <v>30.5</v>
      </c>
    </row>
    <row r="826" spans="17:18">
      <c r="Q826" s="226" t="s">
        <v>126</v>
      </c>
      <c r="R826" s="256">
        <v>30.5</v>
      </c>
    </row>
    <row r="827" spans="17:18">
      <c r="Q827" s="226" t="s">
        <v>126</v>
      </c>
      <c r="R827" s="256">
        <v>22.5</v>
      </c>
    </row>
    <row r="828" spans="17:18">
      <c r="Q828" s="226" t="s">
        <v>126</v>
      </c>
      <c r="R828" s="256">
        <v>9</v>
      </c>
    </row>
    <row r="829" spans="17:18">
      <c r="Q829" s="226" t="s">
        <v>126</v>
      </c>
      <c r="R829" s="256">
        <v>14.5</v>
      </c>
    </row>
    <row r="830" spans="17:18">
      <c r="Q830" s="226" t="s">
        <v>126</v>
      </c>
      <c r="R830" s="256">
        <v>70.5</v>
      </c>
    </row>
    <row r="831" spans="17:18">
      <c r="Q831" s="226" t="s">
        <v>126</v>
      </c>
      <c r="R831" s="256">
        <v>26.5</v>
      </c>
    </row>
    <row r="832" spans="17:18">
      <c r="Q832" s="226" t="s">
        <v>126</v>
      </c>
      <c r="R832" s="256">
        <v>20</v>
      </c>
    </row>
    <row r="833" spans="17:18">
      <c r="Q833" s="226" t="s">
        <v>126</v>
      </c>
      <c r="R833" s="256">
        <v>47</v>
      </c>
    </row>
    <row r="834" spans="17:18">
      <c r="Q834" s="226" t="s">
        <v>126</v>
      </c>
      <c r="R834" s="256">
        <v>24.5</v>
      </c>
    </row>
    <row r="835" spans="17:18">
      <c r="Q835" s="226" t="s">
        <v>126</v>
      </c>
      <c r="R835" s="256">
        <v>7</v>
      </c>
    </row>
    <row r="836" spans="17:18">
      <c r="Q836" s="226" t="s">
        <v>126</v>
      </c>
      <c r="R836" s="256">
        <v>30</v>
      </c>
    </row>
    <row r="837" spans="17:18">
      <c r="Q837" s="226" t="s">
        <v>126</v>
      </c>
      <c r="R837" s="256">
        <v>21.5</v>
      </c>
    </row>
    <row r="838" spans="17:18">
      <c r="Q838" s="226" t="s">
        <v>126</v>
      </c>
      <c r="R838" s="256">
        <v>9.5</v>
      </c>
    </row>
    <row r="839" spans="17:18">
      <c r="Q839" s="226" t="s">
        <v>126</v>
      </c>
      <c r="R839" s="256">
        <v>42</v>
      </c>
    </row>
    <row r="840" spans="17:18">
      <c r="Q840" s="226" t="s">
        <v>126</v>
      </c>
      <c r="R840" s="256">
        <v>21.5</v>
      </c>
    </row>
    <row r="841" spans="17:18">
      <c r="Q841" s="226" t="s">
        <v>126</v>
      </c>
      <c r="R841" s="256">
        <v>23</v>
      </c>
    </row>
    <row r="842" spans="17:18">
      <c r="Q842" s="226" t="s">
        <v>126</v>
      </c>
      <c r="R842" s="256">
        <v>42.5</v>
      </c>
    </row>
    <row r="843" spans="17:18">
      <c r="Q843" s="226" t="s">
        <v>126</v>
      </c>
      <c r="R843" s="256">
        <v>32.5</v>
      </c>
    </row>
    <row r="844" spans="17:18">
      <c r="Q844" s="226" t="s">
        <v>126</v>
      </c>
      <c r="R844" s="256">
        <v>9</v>
      </c>
    </row>
    <row r="845" spans="17:18">
      <c r="Q845" s="226" t="s">
        <v>126</v>
      </c>
      <c r="R845" s="256">
        <v>32</v>
      </c>
    </row>
    <row r="846" spans="17:18">
      <c r="Q846" s="226" t="s">
        <v>126</v>
      </c>
      <c r="R846" s="256">
        <v>47.5</v>
      </c>
    </row>
    <row r="847" spans="17:18">
      <c r="Q847" s="226" t="s">
        <v>126</v>
      </c>
      <c r="R847" s="256">
        <v>26</v>
      </c>
    </row>
    <row r="848" spans="17:18">
      <c r="Q848" s="226" t="s">
        <v>126</v>
      </c>
      <c r="R848" s="256">
        <v>16.5</v>
      </c>
    </row>
    <row r="849" spans="17:18">
      <c r="Q849" s="267">
        <v>24</v>
      </c>
      <c r="R849" s="256">
        <v>12</v>
      </c>
    </row>
    <row r="850" spans="17:18">
      <c r="Q850" s="267">
        <v>24</v>
      </c>
      <c r="R850" s="256">
        <v>3</v>
      </c>
    </row>
    <row r="851" spans="17:18">
      <c r="Q851" s="267">
        <v>24</v>
      </c>
      <c r="R851" s="256">
        <v>20</v>
      </c>
    </row>
    <row r="852" spans="17:18">
      <c r="Q852" s="267">
        <v>24</v>
      </c>
      <c r="R852" s="256">
        <v>25</v>
      </c>
    </row>
    <row r="853" spans="17:18">
      <c r="Q853" s="267">
        <v>24</v>
      </c>
      <c r="R853" s="256">
        <v>36</v>
      </c>
    </row>
    <row r="854" spans="17:18">
      <c r="Q854" s="267">
        <v>24</v>
      </c>
      <c r="R854" s="256">
        <v>25</v>
      </c>
    </row>
    <row r="855" spans="17:18">
      <c r="Q855" s="267">
        <v>24</v>
      </c>
      <c r="R855" s="256">
        <v>45</v>
      </c>
    </row>
    <row r="856" spans="17:18">
      <c r="Q856" s="267">
        <v>24</v>
      </c>
      <c r="R856" s="256">
        <v>23</v>
      </c>
    </row>
    <row r="857" spans="17:18">
      <c r="Q857" s="267">
        <v>24</v>
      </c>
      <c r="R857" s="256">
        <v>18.5</v>
      </c>
    </row>
    <row r="858" spans="17:18">
      <c r="Q858" s="267">
        <v>24</v>
      </c>
      <c r="R858" s="256">
        <v>25</v>
      </c>
    </row>
    <row r="859" spans="17:18">
      <c r="Q859" s="267">
        <v>24</v>
      </c>
      <c r="R859" s="256">
        <v>18</v>
      </c>
    </row>
    <row r="860" spans="17:18">
      <c r="Q860" s="267">
        <v>24</v>
      </c>
      <c r="R860" s="256">
        <v>45</v>
      </c>
    </row>
    <row r="861" spans="17:18">
      <c r="Q861" s="267">
        <v>24</v>
      </c>
      <c r="R861" s="256">
        <v>6</v>
      </c>
    </row>
    <row r="862" spans="17:18">
      <c r="Q862" s="267">
        <v>24</v>
      </c>
      <c r="R862" s="256">
        <v>12.5</v>
      </c>
    </row>
    <row r="863" spans="17:18">
      <c r="Q863" s="267">
        <v>24</v>
      </c>
      <c r="R863" s="256">
        <v>32.5</v>
      </c>
    </row>
    <row r="864" spans="17:18">
      <c r="Q864" s="267">
        <v>24</v>
      </c>
      <c r="R864" s="256">
        <v>11</v>
      </c>
    </row>
    <row r="865" spans="17:18">
      <c r="Q865" s="267">
        <v>24</v>
      </c>
      <c r="R865" s="256">
        <v>14.5</v>
      </c>
    </row>
    <row r="866" spans="17:18">
      <c r="Q866" s="267">
        <v>24</v>
      </c>
      <c r="R866" s="256">
        <v>12</v>
      </c>
    </row>
    <row r="867" spans="17:18">
      <c r="Q867" s="267">
        <v>24</v>
      </c>
      <c r="R867" s="256">
        <v>34</v>
      </c>
    </row>
    <row r="868" spans="17:18">
      <c r="Q868" s="267">
        <v>24</v>
      </c>
      <c r="R868" s="256">
        <v>73.5</v>
      </c>
    </row>
    <row r="869" spans="17:18">
      <c r="Q869" s="267">
        <v>24</v>
      </c>
      <c r="R869" s="256">
        <v>4.5</v>
      </c>
    </row>
    <row r="870" spans="17:18">
      <c r="Q870" s="267">
        <v>24</v>
      </c>
      <c r="R870" s="256">
        <v>23</v>
      </c>
    </row>
    <row r="871" spans="17:18">
      <c r="Q871" s="267">
        <v>24</v>
      </c>
      <c r="R871" s="256">
        <v>23.5</v>
      </c>
    </row>
    <row r="872" spans="17:18">
      <c r="Q872" s="267">
        <v>24</v>
      </c>
      <c r="R872" s="256">
        <v>13.5</v>
      </c>
    </row>
    <row r="873" spans="17:18">
      <c r="Q873" s="267">
        <v>24</v>
      </c>
      <c r="R873" s="256">
        <v>24</v>
      </c>
    </row>
    <row r="874" spans="17:18">
      <c r="Q874" s="267">
        <v>24</v>
      </c>
      <c r="R874" s="256">
        <v>6</v>
      </c>
    </row>
    <row r="875" spans="17:18">
      <c r="Q875" s="267">
        <v>24</v>
      </c>
      <c r="R875" s="256">
        <v>28</v>
      </c>
    </row>
    <row r="876" spans="17:18">
      <c r="Q876" s="267">
        <v>24</v>
      </c>
      <c r="R876" s="256">
        <v>27</v>
      </c>
    </row>
    <row r="877" spans="17:18">
      <c r="Q877" s="267">
        <v>24</v>
      </c>
      <c r="R877" s="256">
        <v>6</v>
      </c>
    </row>
    <row r="878" spans="17:18">
      <c r="Q878" s="267">
        <v>24</v>
      </c>
      <c r="R878" s="256">
        <v>126</v>
      </c>
    </row>
    <row r="879" spans="17:18">
      <c r="Q879" s="267">
        <v>24</v>
      </c>
      <c r="R879" s="256">
        <v>3</v>
      </c>
    </row>
    <row r="880" spans="17:18">
      <c r="Q880" s="267">
        <v>24</v>
      </c>
      <c r="R880" s="256">
        <v>6</v>
      </c>
    </row>
    <row r="881" spans="17:18">
      <c r="Q881" s="267">
        <v>24</v>
      </c>
      <c r="R881" s="256">
        <v>57.5</v>
      </c>
    </row>
    <row r="882" spans="17:18">
      <c r="Q882" s="267">
        <v>24</v>
      </c>
      <c r="R882" s="256">
        <v>59</v>
      </c>
    </row>
    <row r="883" spans="17:18">
      <c r="Q883" s="267">
        <v>24</v>
      </c>
      <c r="R883" s="256">
        <v>19.5</v>
      </c>
    </row>
    <row r="884" spans="17:18">
      <c r="Q884" s="267">
        <v>24</v>
      </c>
      <c r="R884" s="256">
        <v>70</v>
      </c>
    </row>
    <row r="885" spans="17:18">
      <c r="Q885" s="267">
        <v>24</v>
      </c>
      <c r="R885" s="256">
        <v>45</v>
      </c>
    </row>
    <row r="886" spans="17:18">
      <c r="Q886" s="267">
        <v>24</v>
      </c>
      <c r="R886" s="256">
        <v>1.5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BJ886"/>
  <sheetViews>
    <sheetView topLeftCell="AR1" zoomScale="85" zoomScaleNormal="85" workbookViewId="0">
      <selection activeCell="BI2" activeCellId="1" sqref="BG2:BG3 BI2:BI4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16384" width="9.140625" style="214"/>
  </cols>
  <sheetData>
    <row r="1" spans="1:62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57" t="s">
        <v>204</v>
      </c>
      <c r="AY1" s="257" t="s">
        <v>176</v>
      </c>
      <c r="AZ1" s="257" t="s">
        <v>179</v>
      </c>
      <c r="BA1" s="257" t="s">
        <v>118</v>
      </c>
      <c r="BB1" s="257" t="s">
        <v>177</v>
      </c>
      <c r="BC1" s="257" t="s">
        <v>180</v>
      </c>
      <c r="BD1" s="257" t="s">
        <v>205</v>
      </c>
      <c r="BE1" s="257" t="s">
        <v>207</v>
      </c>
      <c r="BF1" s="257" t="s">
        <v>206</v>
      </c>
      <c r="BG1" s="257" t="s">
        <v>208</v>
      </c>
      <c r="BH1" s="257" t="s">
        <v>209</v>
      </c>
      <c r="BI1" s="257" t="s">
        <v>252</v>
      </c>
      <c r="BJ1" s="257" t="s">
        <v>194</v>
      </c>
    </row>
    <row r="2" spans="1:62" ht="16.5" thickTop="1" thickBot="1">
      <c r="A2" s="244">
        <v>44774</v>
      </c>
      <c r="B2" s="237">
        <v>498</v>
      </c>
      <c r="C2" s="238">
        <v>377.5</v>
      </c>
      <c r="D2" s="239">
        <v>0</v>
      </c>
      <c r="E2" s="240">
        <v>0</v>
      </c>
      <c r="F2" s="247">
        <f>SUM(B2:E2)</f>
        <v>875.5</v>
      </c>
      <c r="G2" s="214">
        <v>781</v>
      </c>
      <c r="I2" s="229" t="s">
        <v>91</v>
      </c>
      <c r="J2" s="199">
        <v>6420</v>
      </c>
      <c r="K2" s="200">
        <v>321</v>
      </c>
      <c r="M2" s="229" t="s">
        <v>91</v>
      </c>
      <c r="N2" s="199">
        <v>6420</v>
      </c>
      <c r="Q2" s="229" t="s">
        <v>26</v>
      </c>
      <c r="R2" s="35">
        <v>11.5</v>
      </c>
      <c r="T2" s="214">
        <f>SUM(13+1)</f>
        <v>14</v>
      </c>
      <c r="U2" s="227">
        <f>SUM(R2:R10)</f>
        <v>126.5</v>
      </c>
      <c r="W2" s="229" t="s">
        <v>91</v>
      </c>
      <c r="X2" s="181">
        <v>2</v>
      </c>
      <c r="Y2" s="181">
        <v>3</v>
      </c>
      <c r="Z2" s="181">
        <v>6</v>
      </c>
      <c r="AA2" s="181">
        <v>7</v>
      </c>
      <c r="AB2" s="181">
        <v>11</v>
      </c>
      <c r="AC2" s="181">
        <v>47</v>
      </c>
      <c r="AD2" s="181">
        <v>75</v>
      </c>
      <c r="AE2" s="181">
        <v>63</v>
      </c>
      <c r="AF2" s="181">
        <v>68</v>
      </c>
      <c r="AG2" s="181">
        <v>29</v>
      </c>
      <c r="AH2" s="181">
        <v>10</v>
      </c>
      <c r="AI2" s="182">
        <f>SUM(X2:AG2)</f>
        <v>311</v>
      </c>
      <c r="AN2" s="245" t="s">
        <v>178</v>
      </c>
      <c r="AO2" s="246">
        <v>1524.39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8">
        <v>43.77</v>
      </c>
      <c r="AY2" s="268">
        <v>54.78</v>
      </c>
      <c r="AZ2" s="268">
        <v>112.45</v>
      </c>
      <c r="BA2" s="268">
        <v>74</v>
      </c>
      <c r="BB2" s="268">
        <v>40.020000000000003</v>
      </c>
      <c r="BC2" s="268">
        <v>7.86</v>
      </c>
      <c r="BD2" s="268">
        <v>42.54</v>
      </c>
      <c r="BE2" s="310">
        <v>132.69999999999999</v>
      </c>
      <c r="BF2" s="268"/>
      <c r="BG2" s="268">
        <v>247.5</v>
      </c>
      <c r="BH2" s="268"/>
      <c r="BI2" s="268">
        <v>637</v>
      </c>
      <c r="BJ2" s="268">
        <v>70.5</v>
      </c>
    </row>
    <row r="3" spans="1:62" ht="15.75" thickTop="1">
      <c r="A3" s="244">
        <v>44775</v>
      </c>
      <c r="B3" s="241">
        <v>0</v>
      </c>
      <c r="C3" s="242">
        <v>0</v>
      </c>
      <c r="D3" s="241">
        <v>0</v>
      </c>
      <c r="E3" s="242">
        <v>0</v>
      </c>
      <c r="F3" s="243">
        <f t="shared" ref="F3:F32" si="0">SUM(B3:E3)</f>
        <v>0</v>
      </c>
      <c r="I3" s="229" t="s">
        <v>211</v>
      </c>
      <c r="J3" s="199">
        <v>1014</v>
      </c>
      <c r="K3" s="200">
        <v>338</v>
      </c>
      <c r="M3" s="229" t="s">
        <v>211</v>
      </c>
      <c r="N3" s="199">
        <v>1014</v>
      </c>
      <c r="Q3" s="229" t="s">
        <v>26</v>
      </c>
      <c r="R3" s="35">
        <v>40</v>
      </c>
      <c r="T3" s="214">
        <f t="shared" ref="T3:T11" si="1">SUM(T2+1)</f>
        <v>15</v>
      </c>
      <c r="U3" s="227">
        <f>SUM(R11:R28)</f>
        <v>258</v>
      </c>
      <c r="W3" s="229" t="s">
        <v>211</v>
      </c>
      <c r="X3" s="181">
        <v>4</v>
      </c>
      <c r="Y3" s="181">
        <v>16</v>
      </c>
      <c r="Z3" s="181">
        <v>18</v>
      </c>
      <c r="AA3" s="181">
        <v>36</v>
      </c>
      <c r="AB3" s="181">
        <v>45</v>
      </c>
      <c r="AC3" s="181">
        <v>41</v>
      </c>
      <c r="AD3" s="181">
        <v>57</v>
      </c>
      <c r="AE3" s="181">
        <v>54</v>
      </c>
      <c r="AF3" s="181">
        <v>40</v>
      </c>
      <c r="AG3" s="181">
        <v>17</v>
      </c>
      <c r="AH3" s="181">
        <v>10</v>
      </c>
      <c r="AI3" s="182">
        <f>SUM(X3:AG3)</f>
        <v>328</v>
      </c>
      <c r="AN3" s="245" t="s">
        <v>176</v>
      </c>
      <c r="AO3" s="246">
        <v>371.07</v>
      </c>
      <c r="AQ3" s="214" t="s">
        <v>185</v>
      </c>
      <c r="AR3" s="50">
        <v>500</v>
      </c>
      <c r="AT3" s="263" t="s">
        <v>178</v>
      </c>
      <c r="AU3" s="265">
        <v>1524.39</v>
      </c>
      <c r="AX3" s="268">
        <v>23.66</v>
      </c>
      <c r="AY3" s="268">
        <v>51.42</v>
      </c>
      <c r="AZ3" s="268">
        <v>112.73</v>
      </c>
      <c r="BA3" s="268">
        <v>73</v>
      </c>
      <c r="BB3" s="268">
        <v>20</v>
      </c>
      <c r="BC3" s="268">
        <v>21.44</v>
      </c>
      <c r="BD3" s="268"/>
      <c r="BE3" s="268"/>
      <c r="BF3" s="268"/>
      <c r="BG3" s="268">
        <v>775.97</v>
      </c>
      <c r="BH3" s="268"/>
      <c r="BI3" s="268">
        <v>381</v>
      </c>
      <c r="BJ3" s="268"/>
    </row>
    <row r="4" spans="1:62">
      <c r="A4" s="244">
        <v>44776</v>
      </c>
      <c r="B4" s="237">
        <v>204</v>
      </c>
      <c r="C4" s="238">
        <v>304</v>
      </c>
      <c r="D4" s="239">
        <v>0</v>
      </c>
      <c r="E4" s="240">
        <v>0</v>
      </c>
      <c r="F4" s="247">
        <f t="shared" si="0"/>
        <v>508</v>
      </c>
      <c r="I4" s="229" t="s">
        <v>196</v>
      </c>
      <c r="J4" s="199">
        <v>1000</v>
      </c>
      <c r="K4" s="200">
        <v>40</v>
      </c>
      <c r="M4" s="229" t="s">
        <v>196</v>
      </c>
      <c r="N4" s="199">
        <v>1000</v>
      </c>
      <c r="Q4" s="229" t="s">
        <v>26</v>
      </c>
      <c r="R4" s="35">
        <v>20</v>
      </c>
      <c r="T4" s="214">
        <f t="shared" si="1"/>
        <v>16</v>
      </c>
      <c r="U4" s="227">
        <f>SUM(R29:R53)</f>
        <v>420</v>
      </c>
      <c r="W4" s="229" t="s">
        <v>196</v>
      </c>
      <c r="X4" s="181">
        <v>0</v>
      </c>
      <c r="Y4" s="181">
        <v>1</v>
      </c>
      <c r="Z4" s="181">
        <v>0</v>
      </c>
      <c r="AA4" s="181">
        <v>0</v>
      </c>
      <c r="AB4" s="181">
        <v>0</v>
      </c>
      <c r="AC4" s="181">
        <v>3</v>
      </c>
      <c r="AD4" s="181">
        <v>9</v>
      </c>
      <c r="AE4" s="181">
        <v>8</v>
      </c>
      <c r="AF4" s="181">
        <v>11</v>
      </c>
      <c r="AG4" s="181">
        <v>6</v>
      </c>
      <c r="AH4" s="181">
        <v>2</v>
      </c>
      <c r="AI4" s="182">
        <f>SUM(X4:AG4)</f>
        <v>38</v>
      </c>
      <c r="AN4" s="245" t="s">
        <v>179</v>
      </c>
      <c r="AO4" s="246">
        <v>337.91</v>
      </c>
      <c r="AQ4" s="214" t="s">
        <v>186</v>
      </c>
      <c r="AR4" s="50">
        <v>480</v>
      </c>
      <c r="AT4" s="263" t="s">
        <v>176</v>
      </c>
      <c r="AU4" s="265">
        <v>371.07</v>
      </c>
      <c r="AX4" s="268">
        <v>15.59</v>
      </c>
      <c r="AY4" s="268">
        <v>48.06</v>
      </c>
      <c r="AZ4" s="268">
        <v>112.73</v>
      </c>
      <c r="BA4" s="268"/>
      <c r="BB4" s="268">
        <v>39.299999999999997</v>
      </c>
      <c r="BC4" s="268">
        <v>18</v>
      </c>
      <c r="BD4" s="268"/>
      <c r="BE4" s="268"/>
      <c r="BF4" s="268"/>
      <c r="BG4" s="268"/>
      <c r="BH4" s="268"/>
      <c r="BI4" s="268"/>
      <c r="BJ4" s="268"/>
    </row>
    <row r="5" spans="1:62">
      <c r="A5" s="244">
        <v>44777</v>
      </c>
      <c r="B5" s="237">
        <v>230.5</v>
      </c>
      <c r="C5" s="238">
        <v>232</v>
      </c>
      <c r="D5" s="239">
        <v>0</v>
      </c>
      <c r="E5" s="240">
        <v>0</v>
      </c>
      <c r="F5" s="247">
        <f t="shared" si="0"/>
        <v>462.5</v>
      </c>
      <c r="I5" s="229" t="s">
        <v>67</v>
      </c>
      <c r="J5" s="199">
        <v>804</v>
      </c>
      <c r="K5" s="200">
        <v>134</v>
      </c>
      <c r="M5" s="229" t="s">
        <v>67</v>
      </c>
      <c r="N5" s="199">
        <v>804</v>
      </c>
      <c r="Q5" s="229" t="s">
        <v>26</v>
      </c>
      <c r="R5" s="35">
        <v>6</v>
      </c>
      <c r="T5" s="214">
        <f t="shared" si="1"/>
        <v>17</v>
      </c>
      <c r="U5" s="227">
        <f>SUM(R54:R90)</f>
        <v>608.5</v>
      </c>
      <c r="W5" s="229" t="s">
        <v>67</v>
      </c>
      <c r="X5" s="181">
        <v>1</v>
      </c>
      <c r="Y5" s="181">
        <v>0</v>
      </c>
      <c r="Z5" s="181">
        <v>0</v>
      </c>
      <c r="AA5" s="181">
        <v>8</v>
      </c>
      <c r="AB5" s="181">
        <v>12</v>
      </c>
      <c r="AC5" s="181">
        <v>7</v>
      </c>
      <c r="AD5" s="181">
        <v>28</v>
      </c>
      <c r="AE5" s="181">
        <v>36</v>
      </c>
      <c r="AF5" s="181">
        <v>19</v>
      </c>
      <c r="AG5" s="181">
        <v>13</v>
      </c>
      <c r="AH5" s="181">
        <v>10</v>
      </c>
      <c r="AI5" s="182">
        <f>SUM(X5:AG5)</f>
        <v>124</v>
      </c>
      <c r="AN5" s="245" t="s">
        <v>193</v>
      </c>
      <c r="AO5" s="223">
        <v>147</v>
      </c>
      <c r="AT5" s="263" t="s">
        <v>179</v>
      </c>
      <c r="AU5" s="265">
        <v>337.91</v>
      </c>
      <c r="AX5" s="268">
        <v>106.02</v>
      </c>
      <c r="AY5" s="268">
        <v>6.72</v>
      </c>
      <c r="AZ5" s="268"/>
      <c r="BA5" s="268"/>
      <c r="BB5" s="268">
        <v>68.349999999999994</v>
      </c>
      <c r="BC5" s="268">
        <v>5.61</v>
      </c>
      <c r="BD5" s="268"/>
      <c r="BE5" s="268"/>
      <c r="BF5" s="268"/>
      <c r="BG5" s="268"/>
      <c r="BH5" s="268"/>
      <c r="BI5" s="268"/>
      <c r="BJ5" s="268"/>
    </row>
    <row r="6" spans="1:62">
      <c r="A6" s="244">
        <v>44778</v>
      </c>
      <c r="B6" s="237">
        <v>289.5</v>
      </c>
      <c r="C6" s="238">
        <v>187.5</v>
      </c>
      <c r="D6" s="239">
        <v>0</v>
      </c>
      <c r="E6" s="240">
        <v>0</v>
      </c>
      <c r="F6" s="247">
        <f t="shared" si="0"/>
        <v>477</v>
      </c>
      <c r="I6" s="229" t="s">
        <v>48</v>
      </c>
      <c r="J6" s="199">
        <v>760</v>
      </c>
      <c r="K6" s="200">
        <v>38</v>
      </c>
      <c r="M6" s="229" t="s">
        <v>48</v>
      </c>
      <c r="N6" s="199">
        <v>760</v>
      </c>
      <c r="Q6" s="229" t="s">
        <v>26</v>
      </c>
      <c r="R6" s="35">
        <v>6</v>
      </c>
      <c r="T6" s="214">
        <f t="shared" si="1"/>
        <v>18</v>
      </c>
      <c r="U6" s="227">
        <f>SUM(R91:R163)</f>
        <v>957.5</v>
      </c>
      <c r="W6" s="229" t="s">
        <v>48</v>
      </c>
      <c r="X6" s="181">
        <v>0</v>
      </c>
      <c r="Y6" s="181">
        <v>0</v>
      </c>
      <c r="Z6" s="181">
        <v>1</v>
      </c>
      <c r="AA6" s="181">
        <v>1</v>
      </c>
      <c r="AB6" s="181">
        <v>2</v>
      </c>
      <c r="AC6" s="181">
        <v>8</v>
      </c>
      <c r="AD6" s="181">
        <v>14</v>
      </c>
      <c r="AE6" s="181">
        <v>5</v>
      </c>
      <c r="AF6" s="181">
        <v>6</v>
      </c>
      <c r="AG6" s="181">
        <v>1</v>
      </c>
      <c r="AH6" s="181">
        <v>0</v>
      </c>
      <c r="AI6" s="182">
        <f>SUM(X6:AG6)</f>
        <v>38</v>
      </c>
      <c r="AN6" s="245" t="s">
        <v>177</v>
      </c>
      <c r="AO6" s="246">
        <v>308.66000000000003</v>
      </c>
      <c r="AT6" s="263" t="s">
        <v>193</v>
      </c>
      <c r="AU6" s="265">
        <v>147</v>
      </c>
      <c r="AX6" s="268">
        <v>46.82</v>
      </c>
      <c r="AY6" s="268">
        <v>68.63</v>
      </c>
      <c r="AZ6" s="268"/>
      <c r="BA6" s="268"/>
      <c r="BB6" s="268">
        <v>91.49</v>
      </c>
      <c r="BC6" s="268">
        <v>63.82</v>
      </c>
      <c r="BD6" s="268"/>
      <c r="BE6" s="268"/>
      <c r="BF6" s="268"/>
      <c r="BG6" s="268"/>
      <c r="BH6" s="268"/>
      <c r="BI6" s="268"/>
      <c r="BJ6" s="268"/>
    </row>
    <row r="7" spans="1:62">
      <c r="A7" s="244">
        <v>44779</v>
      </c>
      <c r="B7" s="237">
        <v>405</v>
      </c>
      <c r="C7" s="238">
        <v>576.5</v>
      </c>
      <c r="D7" s="239">
        <v>0</v>
      </c>
      <c r="E7" s="240">
        <v>0</v>
      </c>
      <c r="F7" s="247">
        <f t="shared" si="0"/>
        <v>981.5</v>
      </c>
      <c r="I7" s="229" t="s">
        <v>82</v>
      </c>
      <c r="J7" s="199">
        <v>750</v>
      </c>
      <c r="K7" s="200">
        <v>30</v>
      </c>
      <c r="Q7" s="229" t="s">
        <v>26</v>
      </c>
      <c r="R7" s="35">
        <v>2</v>
      </c>
      <c r="T7" s="214">
        <f t="shared" si="1"/>
        <v>19</v>
      </c>
      <c r="U7" s="227">
        <f>SUM(R164:R276)</f>
        <v>2292.98</v>
      </c>
      <c r="AN7" s="245" t="s">
        <v>180</v>
      </c>
      <c r="AO7" s="246">
        <v>166.57</v>
      </c>
      <c r="AT7" s="263" t="s">
        <v>177</v>
      </c>
      <c r="AU7" s="265">
        <v>308.66000000000003</v>
      </c>
      <c r="AX7" s="268">
        <v>38.82</v>
      </c>
      <c r="AY7" s="268">
        <v>57.46</v>
      </c>
      <c r="AZ7" s="268"/>
      <c r="BA7" s="268"/>
      <c r="BB7" s="268">
        <v>49.5</v>
      </c>
      <c r="BC7" s="268">
        <v>14</v>
      </c>
      <c r="BD7" s="268"/>
      <c r="BE7" s="268"/>
      <c r="BF7" s="268"/>
      <c r="BG7" s="268"/>
      <c r="BH7" s="268"/>
      <c r="BI7" s="268"/>
      <c r="BJ7" s="268"/>
    </row>
    <row r="8" spans="1:62">
      <c r="A8" s="244">
        <v>44780</v>
      </c>
      <c r="B8" s="237">
        <v>501</v>
      </c>
      <c r="C8" s="238">
        <v>542.5</v>
      </c>
      <c r="D8" s="239">
        <v>0</v>
      </c>
      <c r="E8" s="240">
        <v>0</v>
      </c>
      <c r="F8" s="247">
        <f t="shared" si="0"/>
        <v>1043.5</v>
      </c>
      <c r="I8" s="229" t="s">
        <v>66</v>
      </c>
      <c r="J8" s="199">
        <v>660</v>
      </c>
      <c r="K8" s="200">
        <v>132</v>
      </c>
      <c r="Q8" s="229" t="s">
        <v>26</v>
      </c>
      <c r="R8" s="35">
        <v>13.5</v>
      </c>
      <c r="T8" s="214">
        <f t="shared" si="1"/>
        <v>20</v>
      </c>
      <c r="U8" s="227">
        <f>SUM(R277:R443)</f>
        <v>3893</v>
      </c>
      <c r="AN8" s="245" t="s">
        <v>205</v>
      </c>
      <c r="AO8" s="246">
        <v>42.54</v>
      </c>
      <c r="AT8" s="263" t="s">
        <v>180</v>
      </c>
      <c r="AU8" s="265">
        <v>166.57</v>
      </c>
      <c r="AX8" s="268">
        <v>114.44</v>
      </c>
      <c r="AY8" s="268">
        <v>84</v>
      </c>
      <c r="AZ8" s="268"/>
      <c r="BA8" s="268"/>
      <c r="BB8" s="268"/>
      <c r="BC8" s="268">
        <v>35.840000000000003</v>
      </c>
      <c r="BD8" s="268"/>
      <c r="BE8" s="268"/>
      <c r="BF8" s="268"/>
      <c r="BG8" s="268"/>
      <c r="BH8" s="268"/>
      <c r="BI8" s="268"/>
      <c r="BJ8" s="268"/>
    </row>
    <row r="9" spans="1:62">
      <c r="A9" s="244">
        <v>44781</v>
      </c>
      <c r="B9" s="237">
        <v>658.5</v>
      </c>
      <c r="C9" s="238">
        <v>477.5</v>
      </c>
      <c r="D9" s="239">
        <v>0</v>
      </c>
      <c r="E9" s="240">
        <v>0</v>
      </c>
      <c r="F9" s="247">
        <f t="shared" si="0"/>
        <v>1136</v>
      </c>
      <c r="I9" s="229" t="s">
        <v>74</v>
      </c>
      <c r="J9" s="199">
        <v>440</v>
      </c>
      <c r="K9" s="200">
        <v>22</v>
      </c>
      <c r="Q9" s="229" t="s">
        <v>26</v>
      </c>
      <c r="R9" s="35">
        <v>3</v>
      </c>
      <c r="T9" s="214">
        <f t="shared" si="1"/>
        <v>21</v>
      </c>
      <c r="U9" s="227">
        <f>SUM(R444:R588)</f>
        <v>3426.5</v>
      </c>
      <c r="AN9" s="245" t="s">
        <v>210</v>
      </c>
      <c r="AO9" s="223">
        <v>132.69999999999999</v>
      </c>
      <c r="AT9" s="263" t="s">
        <v>205</v>
      </c>
      <c r="AU9" s="265">
        <v>42.54</v>
      </c>
      <c r="AX9" s="268">
        <v>45.69</v>
      </c>
      <c r="AY9" s="268"/>
      <c r="AZ9" s="268"/>
      <c r="BA9" s="268"/>
      <c r="BB9" s="268"/>
      <c r="BC9" s="268"/>
      <c r="BD9" s="268"/>
      <c r="BE9" s="268"/>
      <c r="BF9" s="268"/>
      <c r="BG9" s="268"/>
      <c r="BH9" s="268"/>
      <c r="BI9" s="268"/>
      <c r="BJ9" s="268"/>
    </row>
    <row r="10" spans="1:62">
      <c r="A10" s="244">
        <v>44782</v>
      </c>
      <c r="B10" s="241">
        <v>0</v>
      </c>
      <c r="C10" s="242">
        <v>0</v>
      </c>
      <c r="D10" s="241">
        <v>0</v>
      </c>
      <c r="E10" s="242">
        <v>0</v>
      </c>
      <c r="F10" s="243">
        <f t="shared" si="0"/>
        <v>0</v>
      </c>
      <c r="I10" s="229" t="s">
        <v>212</v>
      </c>
      <c r="J10" s="199">
        <v>429</v>
      </c>
      <c r="K10" s="200">
        <v>286</v>
      </c>
      <c r="Q10" s="229" t="s">
        <v>26</v>
      </c>
      <c r="R10" s="35">
        <v>24.5</v>
      </c>
      <c r="T10" s="214">
        <f>SUM(T9+1)</f>
        <v>22</v>
      </c>
      <c r="U10" s="227">
        <f>SUM(R589:R713)</f>
        <v>3708.2</v>
      </c>
      <c r="AN10" s="245" t="s">
        <v>206</v>
      </c>
      <c r="AO10" s="246">
        <v>0</v>
      </c>
      <c r="AT10" s="263" t="s">
        <v>210</v>
      </c>
      <c r="AU10" s="265">
        <v>132.69999999999999</v>
      </c>
      <c r="AX10" s="268">
        <v>4.78</v>
      </c>
      <c r="AY10" s="268"/>
      <c r="AZ10" s="268"/>
      <c r="BA10" s="268"/>
      <c r="BB10" s="268"/>
      <c r="BC10" s="268"/>
      <c r="BD10" s="268"/>
      <c r="BE10" s="268"/>
      <c r="BF10" s="268"/>
      <c r="BG10" s="268"/>
      <c r="BH10" s="268"/>
      <c r="BI10" s="268"/>
      <c r="BJ10" s="268"/>
    </row>
    <row r="11" spans="1:62">
      <c r="A11" s="244">
        <v>44783</v>
      </c>
      <c r="B11" s="237">
        <v>129</v>
      </c>
      <c r="C11" s="238">
        <v>313.5</v>
      </c>
      <c r="D11" s="239">
        <v>0</v>
      </c>
      <c r="E11" s="240">
        <v>0</v>
      </c>
      <c r="F11" s="247">
        <f t="shared" si="0"/>
        <v>442.5</v>
      </c>
      <c r="I11" s="229" t="s">
        <v>218</v>
      </c>
      <c r="J11" s="199">
        <v>399</v>
      </c>
      <c r="K11" s="200">
        <v>133</v>
      </c>
      <c r="Q11" s="229" t="s">
        <v>27</v>
      </c>
      <c r="R11" s="35">
        <v>30.5</v>
      </c>
      <c r="T11" s="214">
        <f t="shared" si="1"/>
        <v>23</v>
      </c>
      <c r="U11" s="227">
        <f>SUM(R714:R767)</f>
        <v>1535.5</v>
      </c>
      <c r="AN11" s="245" t="s">
        <v>208</v>
      </c>
      <c r="AO11" s="246">
        <v>1023.47</v>
      </c>
      <c r="AT11" s="263" t="s">
        <v>206</v>
      </c>
      <c r="AU11" s="265">
        <v>0</v>
      </c>
      <c r="AX11" s="268">
        <v>32.24</v>
      </c>
      <c r="AY11" s="268"/>
      <c r="AZ11" s="268"/>
      <c r="BA11" s="268"/>
      <c r="BB11" s="268"/>
      <c r="BC11" s="268"/>
      <c r="BD11" s="268"/>
      <c r="BE11" s="268"/>
      <c r="BF11" s="268"/>
      <c r="BG11" s="268"/>
      <c r="BH11" s="268"/>
      <c r="BI11" s="268"/>
      <c r="BJ11" s="268"/>
    </row>
    <row r="12" spans="1:62">
      <c r="A12" s="244">
        <v>44784</v>
      </c>
      <c r="B12" s="237">
        <v>194.5</v>
      </c>
      <c r="C12" s="238">
        <v>161</v>
      </c>
      <c r="D12" s="239">
        <v>0</v>
      </c>
      <c r="E12" s="240">
        <v>0</v>
      </c>
      <c r="F12" s="247">
        <f t="shared" si="0"/>
        <v>355.5</v>
      </c>
      <c r="I12" s="229" t="s">
        <v>217</v>
      </c>
      <c r="J12" s="199">
        <v>381</v>
      </c>
      <c r="K12" s="200">
        <v>127</v>
      </c>
      <c r="Q12" s="229" t="s">
        <v>27</v>
      </c>
      <c r="R12" s="35">
        <v>14</v>
      </c>
      <c r="T12" s="214">
        <v>24</v>
      </c>
      <c r="U12" s="227">
        <f>SUM(R768:R785)</f>
        <v>512</v>
      </c>
      <c r="AN12" s="245" t="s">
        <v>209</v>
      </c>
      <c r="AO12" s="246">
        <v>0</v>
      </c>
      <c r="AT12" s="263" t="s">
        <v>208</v>
      </c>
      <c r="AU12" s="265">
        <v>1023.47</v>
      </c>
      <c r="AX12" s="268">
        <v>12</v>
      </c>
      <c r="AY12" s="268"/>
      <c r="AZ12" s="268"/>
      <c r="BA12" s="268"/>
      <c r="BB12" s="268"/>
      <c r="BC12" s="268"/>
      <c r="BD12" s="268"/>
      <c r="BE12" s="268"/>
      <c r="BF12" s="268"/>
      <c r="BG12" s="268"/>
      <c r="BH12" s="268"/>
      <c r="BI12" s="268"/>
      <c r="BJ12" s="268"/>
    </row>
    <row r="13" spans="1:62">
      <c r="A13" s="244">
        <v>44785</v>
      </c>
      <c r="B13" s="237">
        <f>SUM(309+220)</f>
        <v>529</v>
      </c>
      <c r="C13" s="238">
        <v>391.5</v>
      </c>
      <c r="D13" s="239">
        <v>0</v>
      </c>
      <c r="E13" s="240">
        <v>0</v>
      </c>
      <c r="F13" s="247">
        <f t="shared" si="0"/>
        <v>920.5</v>
      </c>
      <c r="I13" s="229" t="s">
        <v>214</v>
      </c>
      <c r="J13" s="199">
        <v>363</v>
      </c>
      <c r="K13" s="200">
        <v>121</v>
      </c>
      <c r="Q13" s="229" t="s">
        <v>27</v>
      </c>
      <c r="R13" s="35">
        <v>3</v>
      </c>
      <c r="AN13" s="245" t="s">
        <v>253</v>
      </c>
      <c r="AO13" s="246">
        <v>1018</v>
      </c>
      <c r="AT13" s="263" t="s">
        <v>209</v>
      </c>
      <c r="AU13" s="265">
        <v>0</v>
      </c>
      <c r="AX13" s="268">
        <v>76.739999999999995</v>
      </c>
      <c r="AY13" s="268"/>
      <c r="AZ13" s="268"/>
      <c r="BA13" s="268"/>
      <c r="BB13" s="268"/>
      <c r="BC13" s="268"/>
      <c r="BD13" s="268"/>
      <c r="BE13" s="268"/>
      <c r="BF13" s="268"/>
      <c r="BG13" s="268"/>
      <c r="BH13" s="268"/>
      <c r="BI13" s="268"/>
      <c r="BJ13" s="268"/>
    </row>
    <row r="14" spans="1:62">
      <c r="A14" s="244">
        <v>44786</v>
      </c>
      <c r="B14" s="237">
        <v>452.2</v>
      </c>
      <c r="C14" s="238">
        <v>457.48</v>
      </c>
      <c r="D14" s="239">
        <v>0</v>
      </c>
      <c r="E14" s="240">
        <v>0</v>
      </c>
      <c r="F14" s="247">
        <f t="shared" si="0"/>
        <v>909.68000000000006</v>
      </c>
      <c r="I14" s="229" t="s">
        <v>227</v>
      </c>
      <c r="J14" s="199">
        <v>330</v>
      </c>
      <c r="K14" s="200">
        <v>110</v>
      </c>
      <c r="Q14" s="229" t="s">
        <v>27</v>
      </c>
      <c r="R14" s="35">
        <v>12</v>
      </c>
      <c r="AN14" s="245" t="s">
        <v>200</v>
      </c>
      <c r="AO14" s="246">
        <v>1232</v>
      </c>
      <c r="AT14" s="263" t="s">
        <v>253</v>
      </c>
      <c r="AU14" s="265">
        <v>1018</v>
      </c>
      <c r="AX14" s="268">
        <v>67.53</v>
      </c>
      <c r="AY14" s="268"/>
      <c r="AZ14" s="268"/>
      <c r="BA14" s="268"/>
      <c r="BB14" s="268"/>
      <c r="BC14" s="268"/>
      <c r="BD14" s="268"/>
      <c r="BE14" s="268"/>
      <c r="BF14" s="268"/>
      <c r="BG14" s="268"/>
      <c r="BH14" s="268"/>
      <c r="BI14" s="268"/>
      <c r="BJ14" s="268"/>
    </row>
    <row r="15" spans="1:62">
      <c r="A15" s="244">
        <v>44787</v>
      </c>
      <c r="B15" s="237">
        <v>620.5</v>
      </c>
      <c r="C15" s="238">
        <v>533</v>
      </c>
      <c r="D15" s="239">
        <v>0</v>
      </c>
      <c r="E15" s="240">
        <v>0</v>
      </c>
      <c r="F15" s="247">
        <f t="shared" si="0"/>
        <v>1153.5</v>
      </c>
      <c r="I15" s="229" t="s">
        <v>213</v>
      </c>
      <c r="J15" s="199">
        <v>318</v>
      </c>
      <c r="K15" s="200">
        <v>212</v>
      </c>
      <c r="Q15" s="229" t="s">
        <v>27</v>
      </c>
      <c r="R15" s="35">
        <v>75</v>
      </c>
      <c r="AN15" s="245" t="s">
        <v>49</v>
      </c>
      <c r="AO15" s="246">
        <v>70.5</v>
      </c>
      <c r="AT15" s="263" t="s">
        <v>200</v>
      </c>
      <c r="AU15" s="265">
        <v>1232</v>
      </c>
      <c r="AX15" s="268">
        <v>85.12</v>
      </c>
      <c r="AY15" s="268"/>
      <c r="AZ15" s="268"/>
      <c r="BA15" s="268"/>
      <c r="BB15" s="268"/>
      <c r="BC15" s="268"/>
      <c r="BD15" s="268"/>
      <c r="BE15" s="268"/>
      <c r="BF15" s="268"/>
      <c r="BG15" s="268"/>
      <c r="BH15" s="268"/>
      <c r="BI15" s="268"/>
      <c r="BJ15" s="268"/>
    </row>
    <row r="16" spans="1:62">
      <c r="A16" s="244">
        <v>44788</v>
      </c>
      <c r="B16" s="237">
        <f>SUM(391+43.5)</f>
        <v>434.5</v>
      </c>
      <c r="C16" s="238">
        <v>553</v>
      </c>
      <c r="D16" s="239">
        <v>0</v>
      </c>
      <c r="E16" s="240">
        <v>0</v>
      </c>
      <c r="F16" s="247">
        <f t="shared" si="0"/>
        <v>987.5</v>
      </c>
      <c r="I16" s="229" t="s">
        <v>216</v>
      </c>
      <c r="J16" s="199">
        <v>290</v>
      </c>
      <c r="K16" s="200">
        <v>10</v>
      </c>
      <c r="Q16" s="229" t="s">
        <v>27</v>
      </c>
      <c r="R16" s="35">
        <v>20</v>
      </c>
      <c r="AT16" s="263" t="s">
        <v>49</v>
      </c>
      <c r="AU16" s="265">
        <v>70.5</v>
      </c>
      <c r="AX16" s="268">
        <v>14.23</v>
      </c>
      <c r="AY16" s="268"/>
      <c r="AZ16" s="268"/>
      <c r="BA16" s="268"/>
      <c r="BB16" s="268"/>
      <c r="BC16" s="268"/>
      <c r="BD16" s="268"/>
      <c r="BE16" s="268"/>
      <c r="BF16" s="268"/>
      <c r="BG16" s="268"/>
      <c r="BH16" s="268"/>
      <c r="BI16" s="268"/>
      <c r="BJ16" s="268"/>
    </row>
    <row r="17" spans="1:62">
      <c r="A17" s="244">
        <v>44789</v>
      </c>
      <c r="B17" s="241">
        <v>0</v>
      </c>
      <c r="C17" s="242">
        <v>0</v>
      </c>
      <c r="D17" s="241">
        <v>0</v>
      </c>
      <c r="E17" s="242">
        <v>0</v>
      </c>
      <c r="F17" s="243">
        <f t="shared" si="0"/>
        <v>0</v>
      </c>
      <c r="I17" s="229" t="s">
        <v>223</v>
      </c>
      <c r="J17" s="199">
        <v>252</v>
      </c>
      <c r="K17" s="200">
        <v>84</v>
      </c>
      <c r="Q17" s="229" t="s">
        <v>27</v>
      </c>
      <c r="R17" s="35">
        <v>11</v>
      </c>
      <c r="AX17" s="268">
        <v>56.29</v>
      </c>
      <c r="AY17" s="268"/>
      <c r="AZ17" s="268"/>
      <c r="BA17" s="268"/>
      <c r="BB17" s="268"/>
      <c r="BC17" s="268"/>
      <c r="BD17" s="268"/>
      <c r="BE17" s="268"/>
      <c r="BF17" s="268"/>
      <c r="BG17" s="268"/>
      <c r="BH17" s="268"/>
      <c r="BI17" s="268"/>
      <c r="BJ17" s="268"/>
    </row>
    <row r="18" spans="1:62">
      <c r="A18" s="244">
        <v>44790</v>
      </c>
      <c r="B18" s="237">
        <v>258</v>
      </c>
      <c r="C18" s="238">
        <v>227.5</v>
      </c>
      <c r="D18" s="239">
        <v>0</v>
      </c>
      <c r="E18" s="240">
        <v>0</v>
      </c>
      <c r="F18" s="247">
        <f t="shared" si="0"/>
        <v>485.5</v>
      </c>
      <c r="I18" s="229" t="s">
        <v>84</v>
      </c>
      <c r="J18" s="199">
        <v>216</v>
      </c>
      <c r="K18" s="200">
        <v>108</v>
      </c>
      <c r="Q18" s="229" t="s">
        <v>27</v>
      </c>
      <c r="R18" s="35">
        <v>13</v>
      </c>
      <c r="AX18" s="268">
        <v>31.42</v>
      </c>
      <c r="AY18" s="268"/>
      <c r="AZ18" s="268"/>
      <c r="BA18" s="268"/>
      <c r="BB18" s="268"/>
      <c r="BC18" s="268"/>
      <c r="BD18" s="268"/>
      <c r="BE18" s="268"/>
      <c r="BF18" s="268"/>
      <c r="BG18" s="268"/>
      <c r="BH18" s="268"/>
      <c r="BI18" s="268"/>
      <c r="BJ18" s="268"/>
    </row>
    <row r="19" spans="1:62">
      <c r="A19" s="244">
        <v>44791</v>
      </c>
      <c r="B19" s="237">
        <v>143</v>
      </c>
      <c r="C19" s="238">
        <v>389.5</v>
      </c>
      <c r="D19" s="239">
        <v>0</v>
      </c>
      <c r="E19" s="240">
        <v>0</v>
      </c>
      <c r="F19" s="247">
        <f t="shared" si="0"/>
        <v>532.5</v>
      </c>
      <c r="I19" s="229" t="s">
        <v>45</v>
      </c>
      <c r="J19" s="199">
        <v>195</v>
      </c>
      <c r="K19" s="200">
        <v>13</v>
      </c>
      <c r="Q19" s="229" t="s">
        <v>27</v>
      </c>
      <c r="R19" s="35">
        <v>3</v>
      </c>
      <c r="AX19" s="268">
        <v>27.3</v>
      </c>
      <c r="AY19" s="268"/>
      <c r="AZ19" s="268"/>
      <c r="BA19" s="268"/>
      <c r="BB19" s="268"/>
      <c r="BC19" s="268"/>
      <c r="BD19" s="268"/>
      <c r="BE19" s="268"/>
      <c r="BF19" s="268"/>
      <c r="BG19" s="268"/>
      <c r="BH19" s="268"/>
      <c r="BI19" s="268"/>
      <c r="BJ19" s="268"/>
    </row>
    <row r="20" spans="1:62">
      <c r="A20" s="244">
        <v>44792</v>
      </c>
      <c r="B20" s="237">
        <v>332</v>
      </c>
      <c r="C20" s="238">
        <v>164.5</v>
      </c>
      <c r="D20" s="239">
        <v>0</v>
      </c>
      <c r="E20" s="240">
        <v>0</v>
      </c>
      <c r="F20" s="247">
        <f t="shared" si="0"/>
        <v>496.5</v>
      </c>
      <c r="I20" s="229" t="s">
        <v>219</v>
      </c>
      <c r="J20" s="199">
        <v>185.5</v>
      </c>
      <c r="K20" s="200">
        <v>53</v>
      </c>
      <c r="Q20" s="229" t="s">
        <v>27</v>
      </c>
      <c r="R20" s="35">
        <v>4</v>
      </c>
      <c r="AX20" s="268">
        <v>74.510000000000005</v>
      </c>
      <c r="AY20" s="268"/>
      <c r="AZ20" s="268"/>
      <c r="BA20" s="268"/>
      <c r="BB20" s="268"/>
      <c r="BC20" s="268"/>
      <c r="BD20" s="268"/>
      <c r="BE20" s="268"/>
      <c r="BF20" s="268"/>
      <c r="BG20" s="268"/>
      <c r="BH20" s="268"/>
      <c r="BI20" s="268"/>
      <c r="BJ20" s="268"/>
    </row>
    <row r="21" spans="1:62">
      <c r="A21" s="244">
        <v>44793</v>
      </c>
      <c r="B21" s="237">
        <v>462.5</v>
      </c>
      <c r="C21" s="238">
        <v>412</v>
      </c>
      <c r="D21" s="239">
        <v>0</v>
      </c>
      <c r="E21" s="240">
        <v>0</v>
      </c>
      <c r="F21" s="247">
        <f t="shared" si="0"/>
        <v>874.5</v>
      </c>
      <c r="I21" s="229" t="s">
        <v>65</v>
      </c>
      <c r="J21" s="199">
        <v>184</v>
      </c>
      <c r="K21" s="200">
        <v>23</v>
      </c>
      <c r="Q21" s="229" t="s">
        <v>27</v>
      </c>
      <c r="R21" s="35">
        <v>3</v>
      </c>
      <c r="AX21" s="268">
        <v>35.64</v>
      </c>
      <c r="AY21" s="268"/>
      <c r="AZ21" s="268"/>
      <c r="BA21" s="268"/>
      <c r="BB21" s="268"/>
      <c r="BC21" s="268"/>
      <c r="BD21" s="268"/>
      <c r="BE21" s="268"/>
      <c r="BF21" s="268"/>
      <c r="BG21" s="268"/>
      <c r="BH21" s="268"/>
      <c r="BI21" s="268"/>
      <c r="BJ21" s="268"/>
    </row>
    <row r="22" spans="1:62">
      <c r="A22" s="244">
        <v>44794</v>
      </c>
      <c r="B22" s="237">
        <v>527.79999999999995</v>
      </c>
      <c r="C22" s="238">
        <v>609.20000000000005</v>
      </c>
      <c r="D22" s="239">
        <v>0</v>
      </c>
      <c r="E22" s="240">
        <v>0</v>
      </c>
      <c r="F22" s="247">
        <f t="shared" si="0"/>
        <v>1137</v>
      </c>
      <c r="I22" s="229" t="s">
        <v>76</v>
      </c>
      <c r="J22" s="199">
        <v>160</v>
      </c>
      <c r="K22" s="200">
        <v>8</v>
      </c>
      <c r="Q22" s="229" t="s">
        <v>27</v>
      </c>
      <c r="R22" s="35">
        <v>15</v>
      </c>
      <c r="AX22" s="268">
        <v>22.75</v>
      </c>
      <c r="AY22" s="268"/>
      <c r="AZ22" s="268"/>
      <c r="BA22" s="268"/>
      <c r="BB22" s="268"/>
      <c r="BC22" s="268"/>
      <c r="BD22" s="268"/>
      <c r="BE22" s="268"/>
      <c r="BF22" s="268"/>
      <c r="BG22" s="268"/>
      <c r="BH22" s="268"/>
      <c r="BI22" s="268"/>
      <c r="BJ22" s="268"/>
    </row>
    <row r="23" spans="1:62">
      <c r="A23" s="244">
        <v>44795</v>
      </c>
      <c r="B23" s="237">
        <v>250.5</v>
      </c>
      <c r="C23" s="238">
        <v>139</v>
      </c>
      <c r="D23" s="239">
        <v>0</v>
      </c>
      <c r="E23" s="240">
        <v>0</v>
      </c>
      <c r="F23" s="247">
        <f t="shared" si="0"/>
        <v>389.5</v>
      </c>
      <c r="I23" s="229" t="s">
        <v>222</v>
      </c>
      <c r="J23" s="199">
        <v>145.5</v>
      </c>
      <c r="K23" s="200">
        <v>97</v>
      </c>
      <c r="Q23" s="229" t="s">
        <v>27</v>
      </c>
      <c r="R23" s="35">
        <v>28</v>
      </c>
      <c r="AX23" s="268">
        <v>119.91</v>
      </c>
      <c r="AY23" s="268"/>
      <c r="AZ23" s="268"/>
      <c r="BA23" s="268"/>
      <c r="BB23" s="268"/>
      <c r="BC23" s="268"/>
      <c r="BD23" s="268"/>
      <c r="BE23" s="268"/>
      <c r="BF23" s="268"/>
      <c r="BG23" s="268"/>
      <c r="BH23" s="268"/>
      <c r="BI23" s="268"/>
      <c r="BJ23" s="268"/>
    </row>
    <row r="24" spans="1:62">
      <c r="A24" s="244">
        <v>44796</v>
      </c>
      <c r="B24" s="241">
        <v>0</v>
      </c>
      <c r="C24" s="242">
        <v>0</v>
      </c>
      <c r="D24" s="241">
        <v>0</v>
      </c>
      <c r="E24" s="242">
        <v>0</v>
      </c>
      <c r="F24" s="243">
        <f t="shared" si="0"/>
        <v>0</v>
      </c>
      <c r="I24" s="229" t="s">
        <v>50</v>
      </c>
      <c r="J24" s="199">
        <v>140</v>
      </c>
      <c r="K24" s="200">
        <v>7</v>
      </c>
      <c r="Q24" s="229" t="s">
        <v>27</v>
      </c>
      <c r="R24" s="35">
        <v>2</v>
      </c>
      <c r="AX24" s="268">
        <v>34</v>
      </c>
      <c r="AY24" s="268"/>
      <c r="AZ24" s="268"/>
      <c r="BA24" s="268"/>
      <c r="BB24" s="268"/>
      <c r="BC24" s="268"/>
      <c r="BD24" s="268"/>
      <c r="BE24" s="268"/>
      <c r="BF24" s="268"/>
      <c r="BG24" s="268"/>
      <c r="BH24" s="268"/>
      <c r="BI24" s="268"/>
      <c r="BJ24" s="268"/>
    </row>
    <row r="25" spans="1:62">
      <c r="A25" s="244">
        <v>44797</v>
      </c>
      <c r="B25" s="237">
        <v>112</v>
      </c>
      <c r="C25" s="238">
        <v>177</v>
      </c>
      <c r="D25" s="239">
        <v>0</v>
      </c>
      <c r="E25" s="240">
        <v>0</v>
      </c>
      <c r="F25" s="247">
        <f t="shared" si="0"/>
        <v>289</v>
      </c>
      <c r="I25" s="229" t="s">
        <v>215</v>
      </c>
      <c r="J25" s="199">
        <v>140</v>
      </c>
      <c r="K25" s="200">
        <v>7</v>
      </c>
      <c r="Q25" s="229" t="s">
        <v>27</v>
      </c>
      <c r="R25" s="35">
        <v>3</v>
      </c>
      <c r="AX25" s="268">
        <v>17.559999999999999</v>
      </c>
      <c r="AY25" s="268"/>
      <c r="AZ25" s="268"/>
      <c r="BA25" s="268"/>
      <c r="BB25" s="268"/>
      <c r="BC25" s="268"/>
      <c r="BD25" s="268"/>
      <c r="BE25" s="268"/>
      <c r="BF25" s="268"/>
      <c r="BG25" s="268"/>
      <c r="BH25" s="268"/>
      <c r="BI25" s="268"/>
      <c r="BJ25" s="268"/>
    </row>
    <row r="26" spans="1:62">
      <c r="A26" s="244">
        <v>44798</v>
      </c>
      <c r="B26" s="237">
        <v>75</v>
      </c>
      <c r="C26" s="238">
        <v>84</v>
      </c>
      <c r="D26" s="239">
        <v>0</v>
      </c>
      <c r="E26" s="240">
        <v>0</v>
      </c>
      <c r="F26" s="247">
        <f t="shared" si="0"/>
        <v>159</v>
      </c>
      <c r="I26" s="229" t="s">
        <v>152</v>
      </c>
      <c r="J26" s="199">
        <v>130</v>
      </c>
      <c r="K26" s="200">
        <v>65</v>
      </c>
      <c r="Q26" s="229" t="s">
        <v>27</v>
      </c>
      <c r="R26" s="35">
        <v>7.5</v>
      </c>
      <c r="AX26" s="268">
        <v>93.49</v>
      </c>
      <c r="AY26" s="268"/>
      <c r="AZ26" s="268"/>
      <c r="BA26" s="268"/>
      <c r="BB26" s="268"/>
      <c r="BC26" s="268"/>
      <c r="BD26" s="268"/>
      <c r="BE26" s="268"/>
      <c r="BF26" s="268"/>
      <c r="BG26" s="268"/>
      <c r="BH26" s="268"/>
      <c r="BI26" s="268"/>
      <c r="BJ26" s="268"/>
    </row>
    <row r="27" spans="1:62">
      <c r="A27" s="244">
        <v>44799</v>
      </c>
      <c r="B27" s="237">
        <v>248</v>
      </c>
      <c r="C27" s="238">
        <v>316</v>
      </c>
      <c r="D27" s="239">
        <v>0</v>
      </c>
      <c r="E27" s="240">
        <v>0</v>
      </c>
      <c r="F27" s="247">
        <f t="shared" si="0"/>
        <v>564</v>
      </c>
      <c r="I27" s="229" t="s">
        <v>85</v>
      </c>
      <c r="J27" s="199">
        <v>126</v>
      </c>
      <c r="K27" s="200">
        <v>42</v>
      </c>
      <c r="Q27" s="229" t="s">
        <v>27</v>
      </c>
      <c r="R27" s="35">
        <v>3.5</v>
      </c>
      <c r="AX27" s="268">
        <v>127.32</v>
      </c>
      <c r="AY27" s="268"/>
      <c r="AZ27" s="268"/>
      <c r="BA27" s="268"/>
      <c r="BB27" s="268"/>
      <c r="BC27" s="268"/>
      <c r="BD27" s="268"/>
      <c r="BE27" s="268"/>
      <c r="BF27" s="268"/>
      <c r="BG27" s="268"/>
      <c r="BH27" s="268"/>
      <c r="BI27" s="268"/>
      <c r="BJ27" s="268"/>
    </row>
    <row r="28" spans="1:62">
      <c r="A28" s="244">
        <v>44800</v>
      </c>
      <c r="B28" s="237">
        <v>464</v>
      </c>
      <c r="C28" s="238">
        <v>490.5</v>
      </c>
      <c r="D28" s="239">
        <v>0</v>
      </c>
      <c r="E28" s="240">
        <v>0</v>
      </c>
      <c r="F28" s="247">
        <f t="shared" si="0"/>
        <v>954.5</v>
      </c>
      <c r="I28" s="229" t="s">
        <v>221</v>
      </c>
      <c r="J28" s="199">
        <v>111</v>
      </c>
      <c r="K28" s="200">
        <v>74</v>
      </c>
      <c r="Q28" s="229" t="s">
        <v>27</v>
      </c>
      <c r="R28" s="35">
        <v>10.5</v>
      </c>
      <c r="AX28" s="268">
        <v>156.75</v>
      </c>
      <c r="AY28" s="268"/>
      <c r="AZ28" s="268"/>
      <c r="BA28" s="268"/>
      <c r="BB28" s="268"/>
      <c r="BC28" s="268"/>
      <c r="BD28" s="268"/>
      <c r="BE28" s="268"/>
      <c r="BF28" s="268"/>
      <c r="BG28" s="268"/>
      <c r="BH28" s="268"/>
      <c r="BI28" s="268"/>
      <c r="BJ28" s="268"/>
    </row>
    <row r="29" spans="1:62">
      <c r="A29" s="244">
        <v>44801</v>
      </c>
      <c r="B29" s="237">
        <v>405.5</v>
      </c>
      <c r="C29" s="238">
        <v>527.5</v>
      </c>
      <c r="D29" s="239">
        <v>0</v>
      </c>
      <c r="E29" s="240">
        <v>0</v>
      </c>
      <c r="F29" s="247">
        <f t="shared" si="0"/>
        <v>933</v>
      </c>
      <c r="I29" s="229" t="s">
        <v>230</v>
      </c>
      <c r="J29" s="199">
        <v>97.5</v>
      </c>
      <c r="K29" s="200">
        <v>64</v>
      </c>
      <c r="Q29" s="229" t="s">
        <v>32</v>
      </c>
      <c r="R29" s="35">
        <v>33.5</v>
      </c>
      <c r="AX29" s="268"/>
      <c r="AY29" s="268"/>
      <c r="AZ29" s="268"/>
      <c r="BA29" s="268"/>
      <c r="BB29" s="268"/>
      <c r="BC29" s="268"/>
      <c r="BD29" s="268"/>
      <c r="BE29" s="268"/>
      <c r="BF29" s="268"/>
      <c r="BG29" s="268"/>
      <c r="BH29" s="268"/>
      <c r="BI29" s="268"/>
      <c r="BJ29" s="268"/>
    </row>
    <row r="30" spans="1:62">
      <c r="A30" s="244">
        <v>44802</v>
      </c>
      <c r="B30" s="237">
        <v>411</v>
      </c>
      <c r="C30" s="238">
        <v>373</v>
      </c>
      <c r="D30" s="239">
        <v>0</v>
      </c>
      <c r="E30" s="240">
        <v>0</v>
      </c>
      <c r="F30" s="247">
        <f t="shared" si="0"/>
        <v>784</v>
      </c>
      <c r="I30" s="229" t="s">
        <v>226</v>
      </c>
      <c r="J30" s="199">
        <v>90</v>
      </c>
      <c r="K30" s="200">
        <v>30</v>
      </c>
      <c r="Q30" s="229" t="s">
        <v>32</v>
      </c>
      <c r="R30" s="35">
        <v>7.5</v>
      </c>
      <c r="AX30" s="268"/>
      <c r="AY30" s="268"/>
      <c r="AZ30" s="268"/>
      <c r="BA30" s="268"/>
      <c r="BB30" s="268"/>
      <c r="BC30" s="268"/>
      <c r="BD30" s="268"/>
      <c r="BE30" s="268"/>
      <c r="BF30" s="268"/>
      <c r="BG30" s="268"/>
      <c r="BH30" s="268"/>
      <c r="BI30" s="268"/>
      <c r="BJ30" s="268"/>
    </row>
    <row r="31" spans="1:62" ht="18.75">
      <c r="A31" s="244">
        <v>44803</v>
      </c>
      <c r="B31" s="241">
        <v>0</v>
      </c>
      <c r="C31" s="242">
        <v>0</v>
      </c>
      <c r="D31" s="241">
        <v>0</v>
      </c>
      <c r="E31" s="242">
        <v>0</v>
      </c>
      <c r="F31" s="243">
        <f t="shared" si="0"/>
        <v>0</v>
      </c>
      <c r="I31" s="229" t="s">
        <v>147</v>
      </c>
      <c r="J31" s="199">
        <v>80</v>
      </c>
      <c r="K31" s="200">
        <v>11</v>
      </c>
      <c r="Q31" s="229" t="s">
        <v>32</v>
      </c>
      <c r="R31" s="35">
        <v>3</v>
      </c>
      <c r="AX31" s="259">
        <f t="shared" ref="AX31:BI31" si="2">SUM(AX2:AX30)</f>
        <v>1524.3899999999996</v>
      </c>
      <c r="AY31" s="259">
        <f t="shared" si="2"/>
        <v>371.07</v>
      </c>
      <c r="AZ31" s="259">
        <f t="shared" si="2"/>
        <v>337.91</v>
      </c>
      <c r="BA31" s="259">
        <f t="shared" si="2"/>
        <v>147</v>
      </c>
      <c r="BB31" s="259">
        <f t="shared" si="2"/>
        <v>308.65999999999997</v>
      </c>
      <c r="BC31" s="259">
        <f t="shared" si="2"/>
        <v>166.57</v>
      </c>
      <c r="BD31" s="259">
        <f t="shared" si="2"/>
        <v>42.54</v>
      </c>
      <c r="BE31" s="259">
        <f t="shared" si="2"/>
        <v>132.69999999999999</v>
      </c>
      <c r="BF31" s="259">
        <f t="shared" si="2"/>
        <v>0</v>
      </c>
      <c r="BG31" s="259">
        <f t="shared" si="2"/>
        <v>1023.47</v>
      </c>
      <c r="BH31" s="259">
        <f t="shared" si="2"/>
        <v>0</v>
      </c>
      <c r="BI31" s="259">
        <f t="shared" si="2"/>
        <v>1018</v>
      </c>
      <c r="BJ31" s="259"/>
    </row>
    <row r="32" spans="1:62">
      <c r="A32" s="244">
        <v>44804</v>
      </c>
      <c r="B32" s="237">
        <v>162</v>
      </c>
      <c r="C32" s="238">
        <v>151</v>
      </c>
      <c r="D32" s="239">
        <v>0</v>
      </c>
      <c r="E32" s="240">
        <v>0</v>
      </c>
      <c r="F32" s="247">
        <f t="shared" si="0"/>
        <v>313</v>
      </c>
      <c r="I32" s="229" t="s">
        <v>231</v>
      </c>
      <c r="J32" s="199">
        <v>76.5</v>
      </c>
      <c r="K32" s="200">
        <v>51</v>
      </c>
      <c r="Q32" s="229" t="s">
        <v>32</v>
      </c>
      <c r="R32" s="35">
        <v>7.5</v>
      </c>
    </row>
    <row r="33" spans="2:18">
      <c r="F33" s="222"/>
      <c r="I33" s="229" t="s">
        <v>89</v>
      </c>
      <c r="J33" s="199">
        <v>70</v>
      </c>
      <c r="K33" s="200">
        <v>20</v>
      </c>
      <c r="Q33" s="229" t="s">
        <v>32</v>
      </c>
      <c r="R33" s="35">
        <v>6</v>
      </c>
    </row>
    <row r="34" spans="2:18">
      <c r="B34" s="222"/>
      <c r="C34" s="222"/>
      <c r="D34" s="222"/>
      <c r="E34" s="222"/>
      <c r="F34" s="222"/>
      <c r="I34" s="229" t="s">
        <v>254</v>
      </c>
      <c r="J34" s="199">
        <v>60</v>
      </c>
      <c r="K34" s="200">
        <v>2</v>
      </c>
      <c r="Q34" s="229" t="s">
        <v>32</v>
      </c>
      <c r="R34" s="35">
        <v>6</v>
      </c>
    </row>
    <row r="35" spans="2:18">
      <c r="F35" s="222"/>
      <c r="I35" s="229" t="s">
        <v>238</v>
      </c>
      <c r="J35" s="199">
        <v>60</v>
      </c>
      <c r="K35" s="200">
        <v>2</v>
      </c>
      <c r="Q35" s="229" t="s">
        <v>32</v>
      </c>
      <c r="R35" s="35">
        <v>4.5</v>
      </c>
    </row>
    <row r="36" spans="2:18">
      <c r="I36" s="229" t="s">
        <v>242</v>
      </c>
      <c r="J36" s="199">
        <v>60</v>
      </c>
      <c r="K36" s="200">
        <v>40</v>
      </c>
      <c r="Q36" s="229" t="s">
        <v>32</v>
      </c>
      <c r="R36" s="35">
        <v>7.5</v>
      </c>
    </row>
    <row r="37" spans="2:18">
      <c r="I37" s="229" t="s">
        <v>234</v>
      </c>
      <c r="J37" s="199">
        <v>55.5</v>
      </c>
      <c r="K37" s="200">
        <v>37</v>
      </c>
      <c r="Q37" s="229" t="s">
        <v>32</v>
      </c>
      <c r="R37" s="35">
        <v>24.5</v>
      </c>
    </row>
    <row r="38" spans="2:18">
      <c r="I38" s="229" t="s">
        <v>232</v>
      </c>
      <c r="J38" s="199">
        <v>54</v>
      </c>
      <c r="K38" s="200">
        <v>18</v>
      </c>
      <c r="Q38" s="229" t="s">
        <v>32</v>
      </c>
      <c r="R38" s="35">
        <v>11</v>
      </c>
    </row>
    <row r="39" spans="2:18">
      <c r="I39" s="229" t="s">
        <v>148</v>
      </c>
      <c r="J39" s="199">
        <v>50</v>
      </c>
      <c r="K39" s="200">
        <v>9</v>
      </c>
      <c r="Q39" s="229" t="s">
        <v>32</v>
      </c>
      <c r="R39" s="35">
        <v>26</v>
      </c>
    </row>
    <row r="40" spans="2:18">
      <c r="I40" s="229" t="s">
        <v>151</v>
      </c>
      <c r="J40" s="199">
        <v>48</v>
      </c>
      <c r="K40" s="200">
        <v>6</v>
      </c>
      <c r="Q40" s="229" t="s">
        <v>32</v>
      </c>
      <c r="R40" s="35">
        <v>23</v>
      </c>
    </row>
    <row r="41" spans="2:18">
      <c r="I41" s="229" t="s">
        <v>149</v>
      </c>
      <c r="J41" s="199">
        <v>40</v>
      </c>
      <c r="K41" s="200">
        <v>5</v>
      </c>
      <c r="Q41" s="229" t="s">
        <v>32</v>
      </c>
      <c r="R41" s="35">
        <v>27.5</v>
      </c>
    </row>
    <row r="42" spans="2:18">
      <c r="I42" s="229" t="s">
        <v>233</v>
      </c>
      <c r="J42" s="199">
        <v>39</v>
      </c>
      <c r="K42" s="200">
        <v>13</v>
      </c>
      <c r="Q42" s="229" t="s">
        <v>32</v>
      </c>
      <c r="R42" s="35">
        <v>27</v>
      </c>
    </row>
    <row r="43" spans="2:18">
      <c r="I43" s="229" t="s">
        <v>86</v>
      </c>
      <c r="J43" s="199">
        <v>34.5</v>
      </c>
      <c r="K43" s="200">
        <v>26</v>
      </c>
      <c r="Q43" s="229" t="s">
        <v>32</v>
      </c>
      <c r="R43" s="35">
        <v>16</v>
      </c>
    </row>
    <row r="44" spans="2:18">
      <c r="I44" s="229" t="s">
        <v>241</v>
      </c>
      <c r="J44" s="199">
        <v>32</v>
      </c>
      <c r="K44" s="200">
        <v>4</v>
      </c>
      <c r="Q44" s="229" t="s">
        <v>32</v>
      </c>
      <c r="R44" s="35">
        <v>6</v>
      </c>
    </row>
    <row r="45" spans="2:18">
      <c r="I45" s="229" t="s">
        <v>255</v>
      </c>
      <c r="J45" s="199">
        <v>30</v>
      </c>
      <c r="K45" s="200">
        <v>1</v>
      </c>
      <c r="Q45" s="229" t="s">
        <v>32</v>
      </c>
      <c r="R45" s="35">
        <v>21</v>
      </c>
    </row>
    <row r="46" spans="2:18">
      <c r="I46" s="229" t="s">
        <v>220</v>
      </c>
      <c r="J46" s="199">
        <v>30</v>
      </c>
      <c r="K46" s="200">
        <v>1</v>
      </c>
      <c r="Q46" s="229" t="s">
        <v>32</v>
      </c>
      <c r="R46" s="35">
        <v>20</v>
      </c>
    </row>
    <row r="47" spans="2:18">
      <c r="I47" s="229" t="s">
        <v>256</v>
      </c>
      <c r="J47" s="199">
        <v>30</v>
      </c>
      <c r="K47" s="200">
        <v>1</v>
      </c>
      <c r="Q47" s="229" t="s">
        <v>32</v>
      </c>
      <c r="R47" s="35">
        <v>9</v>
      </c>
    </row>
    <row r="48" spans="2:18">
      <c r="I48" s="229" t="s">
        <v>94</v>
      </c>
      <c r="J48" s="199">
        <v>30</v>
      </c>
      <c r="K48" s="200">
        <v>1</v>
      </c>
      <c r="Q48" s="229" t="s">
        <v>32</v>
      </c>
      <c r="R48" s="35">
        <v>24</v>
      </c>
    </row>
    <row r="49" spans="9:18">
      <c r="I49" s="229" t="s">
        <v>244</v>
      </c>
      <c r="J49" s="199">
        <v>30</v>
      </c>
      <c r="K49" s="200">
        <v>10</v>
      </c>
      <c r="Q49" s="229" t="s">
        <v>32</v>
      </c>
      <c r="R49" s="35">
        <v>55.5</v>
      </c>
    </row>
    <row r="50" spans="9:18">
      <c r="I50" s="229" t="s">
        <v>229</v>
      </c>
      <c r="J50" s="199">
        <v>27</v>
      </c>
      <c r="K50" s="200">
        <v>9</v>
      </c>
      <c r="Q50" s="229" t="s">
        <v>32</v>
      </c>
      <c r="R50" s="35">
        <v>2</v>
      </c>
    </row>
    <row r="51" spans="9:18">
      <c r="I51" s="229" t="s">
        <v>257</v>
      </c>
      <c r="J51" s="199">
        <v>25</v>
      </c>
      <c r="K51" s="200">
        <v>1</v>
      </c>
      <c r="Q51" s="229" t="s">
        <v>32</v>
      </c>
      <c r="R51" s="35">
        <v>15</v>
      </c>
    </row>
    <row r="52" spans="9:18">
      <c r="I52" s="229" t="s">
        <v>258</v>
      </c>
      <c r="J52" s="199">
        <v>25</v>
      </c>
      <c r="K52" s="200">
        <v>1</v>
      </c>
      <c r="Q52" s="229" t="s">
        <v>32</v>
      </c>
      <c r="R52" s="35">
        <v>12</v>
      </c>
    </row>
    <row r="53" spans="9:18">
      <c r="I53" s="229" t="s">
        <v>150</v>
      </c>
      <c r="J53" s="199">
        <v>24</v>
      </c>
      <c r="K53" s="200">
        <v>3</v>
      </c>
      <c r="Q53" s="229" t="s">
        <v>32</v>
      </c>
      <c r="R53" s="35">
        <v>25</v>
      </c>
    </row>
    <row r="54" spans="9:18">
      <c r="I54" s="229" t="s">
        <v>239</v>
      </c>
      <c r="J54" s="199">
        <v>23.5</v>
      </c>
      <c r="K54" s="200">
        <v>23</v>
      </c>
      <c r="Q54" s="229" t="s">
        <v>28</v>
      </c>
      <c r="R54" s="35">
        <v>6</v>
      </c>
    </row>
    <row r="55" spans="9:18">
      <c r="I55" s="229" t="s">
        <v>79</v>
      </c>
      <c r="J55" s="199">
        <v>20</v>
      </c>
      <c r="K55" s="200">
        <v>1</v>
      </c>
      <c r="Q55" s="229" t="s">
        <v>28</v>
      </c>
      <c r="R55" s="35">
        <v>33</v>
      </c>
    </row>
    <row r="56" spans="9:18">
      <c r="I56" s="229" t="s">
        <v>146</v>
      </c>
      <c r="J56" s="199">
        <v>20</v>
      </c>
      <c r="K56" s="200">
        <v>1</v>
      </c>
      <c r="Q56" s="229" t="s">
        <v>28</v>
      </c>
      <c r="R56" s="35">
        <v>16.5</v>
      </c>
    </row>
    <row r="57" spans="9:18">
      <c r="I57" s="229" t="s">
        <v>248</v>
      </c>
      <c r="J57" s="199">
        <v>18</v>
      </c>
      <c r="K57" s="200">
        <v>6</v>
      </c>
      <c r="Q57" s="229" t="s">
        <v>28</v>
      </c>
      <c r="R57" s="35">
        <v>13.5</v>
      </c>
    </row>
    <row r="58" spans="9:18">
      <c r="I58" s="229" t="s">
        <v>90</v>
      </c>
      <c r="J58" s="199">
        <v>17</v>
      </c>
      <c r="K58" s="200">
        <v>2</v>
      </c>
      <c r="Q58" s="229" t="s">
        <v>28</v>
      </c>
      <c r="R58" s="35">
        <v>7.5</v>
      </c>
    </row>
    <row r="59" spans="9:18">
      <c r="I59" s="229" t="s">
        <v>202</v>
      </c>
      <c r="J59" s="199">
        <v>15</v>
      </c>
      <c r="K59" s="200">
        <v>1</v>
      </c>
      <c r="Q59" s="229" t="s">
        <v>28</v>
      </c>
      <c r="R59" s="35">
        <v>12</v>
      </c>
    </row>
    <row r="60" spans="9:18">
      <c r="I60" s="229" t="s">
        <v>245</v>
      </c>
      <c r="J60" s="199">
        <v>14</v>
      </c>
      <c r="K60" s="200">
        <v>4</v>
      </c>
      <c r="Q60" s="229" t="s">
        <v>28</v>
      </c>
      <c r="R60" s="35">
        <v>23</v>
      </c>
    </row>
    <row r="61" spans="9:18">
      <c r="I61" s="229" t="s">
        <v>96</v>
      </c>
      <c r="J61" s="199">
        <v>12</v>
      </c>
      <c r="K61" s="200">
        <v>4</v>
      </c>
      <c r="Q61" s="229" t="s">
        <v>28</v>
      </c>
      <c r="R61" s="35">
        <v>3</v>
      </c>
    </row>
    <row r="62" spans="9:18">
      <c r="I62" s="229" t="s">
        <v>153</v>
      </c>
      <c r="J62" s="199">
        <v>10.5</v>
      </c>
      <c r="K62" s="200">
        <v>3</v>
      </c>
      <c r="Q62" s="229" t="s">
        <v>28</v>
      </c>
      <c r="R62" s="35">
        <v>9.5</v>
      </c>
    </row>
    <row r="63" spans="9:18">
      <c r="I63" s="229" t="s">
        <v>240</v>
      </c>
      <c r="J63" s="199">
        <v>9</v>
      </c>
      <c r="K63" s="200">
        <v>3</v>
      </c>
      <c r="Q63" s="229" t="s">
        <v>28</v>
      </c>
      <c r="R63" s="35">
        <v>10.5</v>
      </c>
    </row>
    <row r="64" spans="9:18">
      <c r="I64" s="229" t="s">
        <v>243</v>
      </c>
      <c r="J64" s="199">
        <v>6</v>
      </c>
      <c r="K64" s="200">
        <v>2</v>
      </c>
      <c r="Q64" s="229" t="s">
        <v>28</v>
      </c>
      <c r="R64" s="35">
        <v>7.5</v>
      </c>
    </row>
    <row r="65" spans="9:18">
      <c r="I65" s="229" t="s">
        <v>97</v>
      </c>
      <c r="J65" s="199">
        <v>6</v>
      </c>
      <c r="K65" s="200">
        <v>6</v>
      </c>
      <c r="Q65" s="229" t="s">
        <v>28</v>
      </c>
      <c r="R65" s="35">
        <v>3</v>
      </c>
    </row>
    <row r="66" spans="9:18">
      <c r="I66" s="229" t="s">
        <v>246</v>
      </c>
      <c r="J66" s="199">
        <v>6</v>
      </c>
      <c r="K66" s="200">
        <v>2</v>
      </c>
      <c r="Q66" s="229" t="s">
        <v>28</v>
      </c>
      <c r="R66" s="35">
        <v>11</v>
      </c>
    </row>
    <row r="67" spans="9:18">
      <c r="I67" s="229" t="s">
        <v>259</v>
      </c>
      <c r="J67" s="199">
        <v>4</v>
      </c>
      <c r="K67" s="200">
        <v>1</v>
      </c>
      <c r="Q67" s="229" t="s">
        <v>28</v>
      </c>
      <c r="R67" s="35">
        <v>59</v>
      </c>
    </row>
    <row r="68" spans="9:18">
      <c r="I68" s="229" t="s">
        <v>62</v>
      </c>
      <c r="J68" s="199">
        <v>2</v>
      </c>
      <c r="K68" s="200">
        <v>1</v>
      </c>
      <c r="Q68" s="229" t="s">
        <v>28</v>
      </c>
      <c r="R68" s="35">
        <v>8</v>
      </c>
    </row>
    <row r="69" spans="9:18">
      <c r="I69" s="229" t="s">
        <v>249</v>
      </c>
      <c r="J69" s="199">
        <v>2</v>
      </c>
      <c r="K69" s="200">
        <v>1</v>
      </c>
      <c r="Q69" s="229" t="s">
        <v>28</v>
      </c>
      <c r="R69" s="35">
        <v>28.5</v>
      </c>
    </row>
    <row r="70" spans="9:18">
      <c r="I70" s="229" t="s">
        <v>260</v>
      </c>
      <c r="J70" s="199">
        <v>2</v>
      </c>
      <c r="K70" s="200">
        <v>1</v>
      </c>
      <c r="Q70" s="229" t="s">
        <v>28</v>
      </c>
      <c r="R70" s="35">
        <v>29</v>
      </c>
    </row>
    <row r="71" spans="9:18">
      <c r="I71" s="226"/>
      <c r="J71" s="254"/>
      <c r="K71" s="254"/>
      <c r="Q71" s="229" t="s">
        <v>28</v>
      </c>
      <c r="R71" s="35">
        <v>10.5</v>
      </c>
    </row>
    <row r="72" spans="9:18">
      <c r="I72" s="226"/>
      <c r="J72" s="254"/>
      <c r="K72" s="254"/>
      <c r="Q72" s="229" t="s">
        <v>28</v>
      </c>
      <c r="R72" s="35">
        <v>15</v>
      </c>
    </row>
    <row r="73" spans="9:18">
      <c r="I73" s="226"/>
      <c r="J73" s="254"/>
      <c r="K73" s="254"/>
      <c r="Q73" s="229" t="s">
        <v>28</v>
      </c>
      <c r="R73" s="35">
        <v>19</v>
      </c>
    </row>
    <row r="74" spans="9:18">
      <c r="I74" s="226"/>
      <c r="J74" s="254"/>
      <c r="K74" s="254"/>
      <c r="Q74" s="229" t="s">
        <v>28</v>
      </c>
      <c r="R74" s="35">
        <v>7.5</v>
      </c>
    </row>
    <row r="75" spans="9:18">
      <c r="I75" s="226"/>
      <c r="J75" s="254"/>
      <c r="K75" s="254"/>
      <c r="Q75" s="229" t="s">
        <v>28</v>
      </c>
      <c r="R75" s="35">
        <v>15</v>
      </c>
    </row>
    <row r="76" spans="9:18">
      <c r="I76" s="226"/>
      <c r="J76" s="254"/>
      <c r="K76" s="254"/>
      <c r="Q76" s="229" t="s">
        <v>28</v>
      </c>
      <c r="R76" s="35">
        <v>3</v>
      </c>
    </row>
    <row r="77" spans="9:18">
      <c r="I77" s="226"/>
      <c r="J77" s="254"/>
      <c r="K77" s="254"/>
      <c r="Q77" s="229" t="s">
        <v>28</v>
      </c>
      <c r="R77" s="35">
        <v>24.5</v>
      </c>
    </row>
    <row r="78" spans="9:18">
      <c r="I78" s="226"/>
      <c r="J78" s="254"/>
      <c r="K78" s="254"/>
      <c r="Q78" s="229" t="s">
        <v>28</v>
      </c>
      <c r="R78" s="35">
        <v>24</v>
      </c>
    </row>
    <row r="79" spans="9:18">
      <c r="Q79" s="229" t="s">
        <v>28</v>
      </c>
      <c r="R79" s="35">
        <v>35</v>
      </c>
    </row>
    <row r="80" spans="9:18">
      <c r="Q80" s="229" t="s">
        <v>28</v>
      </c>
      <c r="R80" s="35">
        <v>10</v>
      </c>
    </row>
    <row r="81" spans="17:18">
      <c r="Q81" s="229" t="s">
        <v>28</v>
      </c>
      <c r="R81" s="35">
        <v>19</v>
      </c>
    </row>
    <row r="82" spans="17:18">
      <c r="Q82" s="229" t="s">
        <v>28</v>
      </c>
      <c r="R82" s="35">
        <v>20</v>
      </c>
    </row>
    <row r="83" spans="17:18">
      <c r="Q83" s="229" t="s">
        <v>28</v>
      </c>
      <c r="R83" s="35">
        <v>18</v>
      </c>
    </row>
    <row r="84" spans="17:18">
      <c r="Q84" s="229" t="s">
        <v>28</v>
      </c>
      <c r="R84" s="35">
        <v>20</v>
      </c>
    </row>
    <row r="85" spans="17:18">
      <c r="Q85" s="229" t="s">
        <v>28</v>
      </c>
      <c r="R85" s="35">
        <v>39</v>
      </c>
    </row>
    <row r="86" spans="17:18">
      <c r="Q86" s="229" t="s">
        <v>28</v>
      </c>
      <c r="R86" s="35">
        <v>11</v>
      </c>
    </row>
    <row r="87" spans="17:18">
      <c r="Q87" s="229" t="s">
        <v>28</v>
      </c>
      <c r="R87" s="35">
        <v>17.5</v>
      </c>
    </row>
    <row r="88" spans="17:18">
      <c r="Q88" s="229" t="s">
        <v>28</v>
      </c>
      <c r="R88" s="35">
        <v>6</v>
      </c>
    </row>
    <row r="89" spans="17:18">
      <c r="Q89" s="229" t="s">
        <v>28</v>
      </c>
      <c r="R89" s="35">
        <v>6.5</v>
      </c>
    </row>
    <row r="90" spans="17:18">
      <c r="Q90" s="229" t="s">
        <v>28</v>
      </c>
      <c r="R90" s="35">
        <v>7.5</v>
      </c>
    </row>
    <row r="91" spans="17:18">
      <c r="Q91" s="229" t="s">
        <v>29</v>
      </c>
      <c r="R91" s="35">
        <v>36.5</v>
      </c>
    </row>
    <row r="92" spans="17:18">
      <c r="Q92" s="229" t="s">
        <v>29</v>
      </c>
      <c r="R92" s="35">
        <v>15</v>
      </c>
    </row>
    <row r="93" spans="17:18">
      <c r="Q93" s="229" t="s">
        <v>29</v>
      </c>
      <c r="R93" s="35">
        <v>21</v>
      </c>
    </row>
    <row r="94" spans="17:18">
      <c r="Q94" s="229" t="s">
        <v>29</v>
      </c>
      <c r="R94" s="35">
        <v>23</v>
      </c>
    </row>
    <row r="95" spans="17:18">
      <c r="Q95" s="229" t="s">
        <v>29</v>
      </c>
      <c r="R95" s="35">
        <v>15</v>
      </c>
    </row>
    <row r="96" spans="17:18">
      <c r="Q96" s="229" t="s">
        <v>29</v>
      </c>
      <c r="R96" s="35">
        <v>10.5</v>
      </c>
    </row>
    <row r="97" spans="17:18">
      <c r="Q97" s="229" t="s">
        <v>29</v>
      </c>
      <c r="R97" s="35">
        <v>25</v>
      </c>
    </row>
    <row r="98" spans="17:18">
      <c r="Q98" s="229" t="s">
        <v>29</v>
      </c>
      <c r="R98" s="35">
        <v>7.5</v>
      </c>
    </row>
    <row r="99" spans="17:18">
      <c r="Q99" s="229" t="s">
        <v>29</v>
      </c>
      <c r="R99" s="35">
        <v>12</v>
      </c>
    </row>
    <row r="100" spans="17:18">
      <c r="Q100" s="229" t="s">
        <v>29</v>
      </c>
      <c r="R100" s="35">
        <v>6</v>
      </c>
    </row>
    <row r="101" spans="17:18">
      <c r="Q101" s="229" t="s">
        <v>29</v>
      </c>
      <c r="R101" s="35">
        <v>6</v>
      </c>
    </row>
    <row r="102" spans="17:18">
      <c r="Q102" s="229" t="s">
        <v>29</v>
      </c>
      <c r="R102" s="35">
        <v>21</v>
      </c>
    </row>
    <row r="103" spans="17:18">
      <c r="Q103" s="229" t="s">
        <v>29</v>
      </c>
      <c r="R103" s="35">
        <v>20</v>
      </c>
    </row>
    <row r="104" spans="17:18">
      <c r="Q104" s="229" t="s">
        <v>29</v>
      </c>
      <c r="R104" s="35">
        <v>28</v>
      </c>
    </row>
    <row r="105" spans="17:18">
      <c r="Q105" s="229" t="s">
        <v>29</v>
      </c>
      <c r="R105" s="35">
        <v>6</v>
      </c>
    </row>
    <row r="106" spans="17:18">
      <c r="Q106" s="229" t="s">
        <v>29</v>
      </c>
      <c r="R106" s="35">
        <v>1.5</v>
      </c>
    </row>
    <row r="107" spans="17:18">
      <c r="Q107" s="229" t="s">
        <v>29</v>
      </c>
      <c r="R107" s="35">
        <v>23</v>
      </c>
    </row>
    <row r="108" spans="17:18">
      <c r="Q108" s="229" t="s">
        <v>29</v>
      </c>
      <c r="R108" s="35">
        <v>9</v>
      </c>
    </row>
    <row r="109" spans="17:18">
      <c r="Q109" s="229" t="s">
        <v>29</v>
      </c>
      <c r="R109" s="35">
        <v>25</v>
      </c>
    </row>
    <row r="110" spans="17:18">
      <c r="Q110" s="229" t="s">
        <v>29</v>
      </c>
      <c r="R110" s="35">
        <v>25</v>
      </c>
    </row>
    <row r="111" spans="17:18">
      <c r="Q111" s="229" t="s">
        <v>29</v>
      </c>
      <c r="R111" s="35">
        <v>15.5</v>
      </c>
    </row>
    <row r="112" spans="17:18">
      <c r="Q112" s="229" t="s">
        <v>29</v>
      </c>
      <c r="R112" s="35">
        <v>9</v>
      </c>
    </row>
    <row r="113" spans="17:18">
      <c r="Q113" s="229" t="s">
        <v>29</v>
      </c>
      <c r="R113" s="35">
        <v>9</v>
      </c>
    </row>
    <row r="114" spans="17:18">
      <c r="Q114" s="229" t="s">
        <v>29</v>
      </c>
      <c r="R114" s="35">
        <v>22.5</v>
      </c>
    </row>
    <row r="115" spans="17:18">
      <c r="Q115" s="229" t="s">
        <v>29</v>
      </c>
      <c r="R115" s="35">
        <v>20</v>
      </c>
    </row>
    <row r="116" spans="17:18">
      <c r="Q116" s="229" t="s">
        <v>29</v>
      </c>
      <c r="R116" s="35">
        <v>3</v>
      </c>
    </row>
    <row r="117" spans="17:18">
      <c r="Q117" s="229" t="s">
        <v>29</v>
      </c>
      <c r="R117" s="35">
        <v>7.5</v>
      </c>
    </row>
    <row r="118" spans="17:18">
      <c r="Q118" s="229" t="s">
        <v>29</v>
      </c>
      <c r="R118" s="35">
        <v>27</v>
      </c>
    </row>
    <row r="119" spans="17:18">
      <c r="Q119" s="229" t="s">
        <v>29</v>
      </c>
      <c r="R119" s="35">
        <v>3</v>
      </c>
    </row>
    <row r="120" spans="17:18">
      <c r="Q120" s="229" t="s">
        <v>29</v>
      </c>
      <c r="R120" s="35">
        <v>21.5</v>
      </c>
    </row>
    <row r="121" spans="17:18">
      <c r="Q121" s="229" t="s">
        <v>29</v>
      </c>
      <c r="R121" s="35">
        <v>3</v>
      </c>
    </row>
    <row r="122" spans="17:18">
      <c r="Q122" s="229" t="s">
        <v>29</v>
      </c>
      <c r="R122" s="35">
        <v>3</v>
      </c>
    </row>
    <row r="123" spans="17:18">
      <c r="Q123" s="229" t="s">
        <v>29</v>
      </c>
      <c r="R123" s="35">
        <v>3</v>
      </c>
    </row>
    <row r="124" spans="17:18">
      <c r="Q124" s="229" t="s">
        <v>29</v>
      </c>
      <c r="R124" s="35">
        <v>12</v>
      </c>
    </row>
    <row r="125" spans="17:18">
      <c r="Q125" s="229" t="s">
        <v>29</v>
      </c>
      <c r="R125" s="35">
        <v>4.5</v>
      </c>
    </row>
    <row r="126" spans="17:18">
      <c r="Q126" s="229" t="s">
        <v>29</v>
      </c>
      <c r="R126" s="35">
        <v>28.5</v>
      </c>
    </row>
    <row r="127" spans="17:18">
      <c r="Q127" s="229" t="s">
        <v>29</v>
      </c>
      <c r="R127" s="35">
        <v>21</v>
      </c>
    </row>
    <row r="128" spans="17:18">
      <c r="Q128" s="229" t="s">
        <v>29</v>
      </c>
      <c r="R128" s="35">
        <v>3</v>
      </c>
    </row>
    <row r="129" spans="17:18">
      <c r="Q129" s="229" t="s">
        <v>29</v>
      </c>
      <c r="R129" s="35">
        <v>24</v>
      </c>
    </row>
    <row r="130" spans="17:18">
      <c r="Q130" s="229" t="s">
        <v>29</v>
      </c>
      <c r="R130" s="35">
        <v>9</v>
      </c>
    </row>
    <row r="131" spans="17:18">
      <c r="Q131" s="229" t="s">
        <v>29</v>
      </c>
      <c r="R131" s="35">
        <v>3</v>
      </c>
    </row>
    <row r="132" spans="17:18">
      <c r="Q132" s="229" t="s">
        <v>29</v>
      </c>
      <c r="R132" s="35">
        <v>12</v>
      </c>
    </row>
    <row r="133" spans="17:18">
      <c r="Q133" s="229" t="s">
        <v>29</v>
      </c>
      <c r="R133" s="35">
        <v>9</v>
      </c>
    </row>
    <row r="134" spans="17:18">
      <c r="Q134" s="229" t="s">
        <v>29</v>
      </c>
      <c r="R134" s="35">
        <v>10.5</v>
      </c>
    </row>
    <row r="135" spans="17:18">
      <c r="Q135" s="229" t="s">
        <v>29</v>
      </c>
      <c r="R135" s="35">
        <v>3</v>
      </c>
    </row>
    <row r="136" spans="17:18">
      <c r="Q136" s="229" t="s">
        <v>29</v>
      </c>
      <c r="R136" s="35">
        <v>8.5</v>
      </c>
    </row>
    <row r="137" spans="17:18">
      <c r="Q137" s="229" t="s">
        <v>29</v>
      </c>
      <c r="R137" s="35">
        <v>14</v>
      </c>
    </row>
    <row r="138" spans="17:18">
      <c r="Q138" s="229" t="s">
        <v>29</v>
      </c>
      <c r="R138" s="35">
        <v>2</v>
      </c>
    </row>
    <row r="139" spans="17:18">
      <c r="Q139" s="229" t="s">
        <v>29</v>
      </c>
      <c r="R139" s="35">
        <v>9</v>
      </c>
    </row>
    <row r="140" spans="17:18">
      <c r="Q140" s="229" t="s">
        <v>29</v>
      </c>
      <c r="R140" s="35">
        <v>6</v>
      </c>
    </row>
    <row r="141" spans="17:18">
      <c r="Q141" s="229" t="s">
        <v>29</v>
      </c>
      <c r="R141" s="35">
        <v>26</v>
      </c>
    </row>
    <row r="142" spans="17:18">
      <c r="Q142" s="229" t="s">
        <v>29</v>
      </c>
      <c r="R142" s="35">
        <v>3</v>
      </c>
    </row>
    <row r="143" spans="17:18">
      <c r="Q143" s="229" t="s">
        <v>29</v>
      </c>
      <c r="R143" s="35">
        <v>18</v>
      </c>
    </row>
    <row r="144" spans="17:18">
      <c r="Q144" s="229" t="s">
        <v>29</v>
      </c>
      <c r="R144" s="35">
        <v>24.5</v>
      </c>
    </row>
    <row r="145" spans="17:18">
      <c r="Q145" s="229" t="s">
        <v>29</v>
      </c>
      <c r="R145" s="35">
        <v>3</v>
      </c>
    </row>
    <row r="146" spans="17:18">
      <c r="Q146" s="229" t="s">
        <v>29</v>
      </c>
      <c r="R146" s="35">
        <v>3</v>
      </c>
    </row>
    <row r="147" spans="17:18">
      <c r="Q147" s="229" t="s">
        <v>29</v>
      </c>
      <c r="R147" s="35">
        <v>9</v>
      </c>
    </row>
    <row r="148" spans="17:18">
      <c r="Q148" s="229" t="s">
        <v>29</v>
      </c>
      <c r="R148" s="35">
        <v>4.5</v>
      </c>
    </row>
    <row r="149" spans="17:18">
      <c r="Q149" s="229" t="s">
        <v>29</v>
      </c>
      <c r="R149" s="35">
        <v>7.5</v>
      </c>
    </row>
    <row r="150" spans="17:18">
      <c r="Q150" s="229" t="s">
        <v>29</v>
      </c>
      <c r="R150" s="35">
        <v>3</v>
      </c>
    </row>
    <row r="151" spans="17:18">
      <c r="Q151" s="229" t="s">
        <v>29</v>
      </c>
      <c r="R151" s="35">
        <v>3</v>
      </c>
    </row>
    <row r="152" spans="17:18">
      <c r="Q152" s="229" t="s">
        <v>29</v>
      </c>
      <c r="R152" s="35">
        <v>5</v>
      </c>
    </row>
    <row r="153" spans="17:18">
      <c r="Q153" s="229" t="s">
        <v>29</v>
      </c>
      <c r="R153" s="35">
        <v>24</v>
      </c>
    </row>
    <row r="154" spans="17:18">
      <c r="Q154" s="229" t="s">
        <v>29</v>
      </c>
      <c r="R154" s="35">
        <v>24.5</v>
      </c>
    </row>
    <row r="155" spans="17:18">
      <c r="Q155" s="229" t="s">
        <v>29</v>
      </c>
      <c r="R155" s="35">
        <v>31</v>
      </c>
    </row>
    <row r="156" spans="17:18">
      <c r="Q156" s="229" t="s">
        <v>29</v>
      </c>
      <c r="R156" s="35">
        <v>39</v>
      </c>
    </row>
    <row r="157" spans="17:18">
      <c r="Q157" s="229" t="s">
        <v>29</v>
      </c>
      <c r="R157" s="35">
        <v>12</v>
      </c>
    </row>
    <row r="158" spans="17:18">
      <c r="Q158" s="229" t="s">
        <v>29</v>
      </c>
      <c r="R158" s="35">
        <v>28.5</v>
      </c>
    </row>
    <row r="159" spans="17:18">
      <c r="Q159" s="229" t="s">
        <v>29</v>
      </c>
      <c r="R159" s="35">
        <v>7.5</v>
      </c>
    </row>
    <row r="160" spans="17:18">
      <c r="Q160" s="229" t="s">
        <v>29</v>
      </c>
      <c r="R160" s="35">
        <v>3</v>
      </c>
    </row>
    <row r="161" spans="17:18">
      <c r="Q161" s="229" t="s">
        <v>29</v>
      </c>
      <c r="R161" s="35">
        <v>6</v>
      </c>
    </row>
    <row r="162" spans="17:18">
      <c r="Q162" s="229" t="s">
        <v>29</v>
      </c>
      <c r="R162" s="35">
        <v>6</v>
      </c>
    </row>
    <row r="163" spans="17:18">
      <c r="Q163" s="229" t="s">
        <v>29</v>
      </c>
      <c r="R163" s="35">
        <v>4.5</v>
      </c>
    </row>
    <row r="164" spans="17:18">
      <c r="Q164" s="229" t="s">
        <v>31</v>
      </c>
      <c r="R164" s="35">
        <v>7.5</v>
      </c>
    </row>
    <row r="165" spans="17:18">
      <c r="Q165" s="229" t="s">
        <v>31</v>
      </c>
      <c r="R165" s="35">
        <v>44</v>
      </c>
    </row>
    <row r="166" spans="17:18">
      <c r="Q166" s="229" t="s">
        <v>31</v>
      </c>
      <c r="R166" s="35">
        <v>44</v>
      </c>
    </row>
    <row r="167" spans="17:18">
      <c r="Q167" s="229" t="s">
        <v>31</v>
      </c>
      <c r="R167" s="35">
        <v>18</v>
      </c>
    </row>
    <row r="168" spans="17:18">
      <c r="Q168" s="229" t="s">
        <v>31</v>
      </c>
      <c r="R168" s="35">
        <v>47.5</v>
      </c>
    </row>
    <row r="169" spans="17:18">
      <c r="Q169" s="229" t="s">
        <v>31</v>
      </c>
      <c r="R169" s="35">
        <v>32</v>
      </c>
    </row>
    <row r="170" spans="17:18">
      <c r="Q170" s="229" t="s">
        <v>31</v>
      </c>
      <c r="R170" s="35">
        <v>14</v>
      </c>
    </row>
    <row r="171" spans="17:18">
      <c r="Q171" s="229" t="s">
        <v>31</v>
      </c>
      <c r="R171" s="35">
        <v>24.5</v>
      </c>
    </row>
    <row r="172" spans="17:18">
      <c r="Q172" s="229" t="s">
        <v>31</v>
      </c>
      <c r="R172" s="35">
        <v>20</v>
      </c>
    </row>
    <row r="173" spans="17:18">
      <c r="Q173" s="229" t="s">
        <v>31</v>
      </c>
      <c r="R173" s="35">
        <v>6</v>
      </c>
    </row>
    <row r="174" spans="17:18">
      <c r="Q174" s="229" t="s">
        <v>31</v>
      </c>
      <c r="R174" s="35">
        <v>7.5</v>
      </c>
    </row>
    <row r="175" spans="17:18">
      <c r="Q175" s="229" t="s">
        <v>31</v>
      </c>
      <c r="R175" s="35">
        <v>13</v>
      </c>
    </row>
    <row r="176" spans="17:18">
      <c r="Q176" s="229" t="s">
        <v>31</v>
      </c>
      <c r="R176" s="35">
        <v>15</v>
      </c>
    </row>
    <row r="177" spans="17:18">
      <c r="Q177" s="229" t="s">
        <v>31</v>
      </c>
      <c r="R177" s="35">
        <v>9</v>
      </c>
    </row>
    <row r="178" spans="17:18">
      <c r="Q178" s="229" t="s">
        <v>31</v>
      </c>
      <c r="R178" s="35">
        <v>92</v>
      </c>
    </row>
    <row r="179" spans="17:18">
      <c r="Q179" s="229" t="s">
        <v>31</v>
      </c>
      <c r="R179" s="35">
        <v>27.5</v>
      </c>
    </row>
    <row r="180" spans="17:18">
      <c r="Q180" s="229" t="s">
        <v>31</v>
      </c>
      <c r="R180" s="35">
        <v>20</v>
      </c>
    </row>
    <row r="181" spans="17:18">
      <c r="Q181" s="229" t="s">
        <v>31</v>
      </c>
      <c r="R181" s="35">
        <v>25</v>
      </c>
    </row>
    <row r="182" spans="17:18">
      <c r="Q182" s="229" t="s">
        <v>31</v>
      </c>
      <c r="R182" s="35">
        <v>26</v>
      </c>
    </row>
    <row r="183" spans="17:18">
      <c r="Q183" s="229" t="s">
        <v>31</v>
      </c>
      <c r="R183" s="35">
        <v>10</v>
      </c>
    </row>
    <row r="184" spans="17:18">
      <c r="Q184" s="229" t="s">
        <v>31</v>
      </c>
      <c r="R184" s="35">
        <v>15.5</v>
      </c>
    </row>
    <row r="185" spans="17:18">
      <c r="Q185" s="229" t="s">
        <v>31</v>
      </c>
      <c r="R185" s="35">
        <v>21.5</v>
      </c>
    </row>
    <row r="186" spans="17:18">
      <c r="Q186" s="229" t="s">
        <v>31</v>
      </c>
      <c r="R186" s="35">
        <v>34</v>
      </c>
    </row>
    <row r="187" spans="17:18">
      <c r="Q187" s="229" t="s">
        <v>31</v>
      </c>
      <c r="R187" s="35">
        <v>23</v>
      </c>
    </row>
    <row r="188" spans="17:18">
      <c r="Q188" s="229" t="s">
        <v>31</v>
      </c>
      <c r="R188" s="35">
        <v>10.5</v>
      </c>
    </row>
    <row r="189" spans="17:18">
      <c r="Q189" s="229" t="s">
        <v>31</v>
      </c>
      <c r="R189" s="35">
        <v>23</v>
      </c>
    </row>
    <row r="190" spans="17:18">
      <c r="Q190" s="229" t="s">
        <v>31</v>
      </c>
      <c r="R190" s="35">
        <v>4</v>
      </c>
    </row>
    <row r="191" spans="17:18">
      <c r="Q191" s="229" t="s">
        <v>31</v>
      </c>
      <c r="R191" s="35">
        <v>30.5</v>
      </c>
    </row>
    <row r="192" spans="17:18">
      <c r="Q192" s="229" t="s">
        <v>31</v>
      </c>
      <c r="R192" s="35">
        <v>5</v>
      </c>
    </row>
    <row r="193" spans="17:18">
      <c r="Q193" s="229" t="s">
        <v>31</v>
      </c>
      <c r="R193" s="35">
        <v>29.5</v>
      </c>
    </row>
    <row r="194" spans="17:18">
      <c r="Q194" s="229" t="s">
        <v>31</v>
      </c>
      <c r="R194" s="35">
        <v>6</v>
      </c>
    </row>
    <row r="195" spans="17:18">
      <c r="Q195" s="229" t="s">
        <v>31</v>
      </c>
      <c r="R195" s="35">
        <v>3</v>
      </c>
    </row>
    <row r="196" spans="17:18">
      <c r="Q196" s="229" t="s">
        <v>31</v>
      </c>
      <c r="R196" s="35">
        <v>22</v>
      </c>
    </row>
    <row r="197" spans="17:18">
      <c r="Q197" s="229" t="s">
        <v>31</v>
      </c>
      <c r="R197" s="35">
        <v>12</v>
      </c>
    </row>
    <row r="198" spans="17:18">
      <c r="Q198" s="229" t="s">
        <v>31</v>
      </c>
      <c r="R198" s="35">
        <v>6</v>
      </c>
    </row>
    <row r="199" spans="17:18">
      <c r="Q199" s="229" t="s">
        <v>31</v>
      </c>
      <c r="R199" s="35">
        <v>40.5</v>
      </c>
    </row>
    <row r="200" spans="17:18">
      <c r="Q200" s="229" t="s">
        <v>31</v>
      </c>
      <c r="R200" s="35">
        <v>14.98</v>
      </c>
    </row>
    <row r="201" spans="17:18">
      <c r="Q201" s="229" t="s">
        <v>31</v>
      </c>
      <c r="R201" s="35">
        <v>15</v>
      </c>
    </row>
    <row r="202" spans="17:18">
      <c r="Q202" s="229" t="s">
        <v>31</v>
      </c>
      <c r="R202" s="35">
        <v>23</v>
      </c>
    </row>
    <row r="203" spans="17:18">
      <c r="Q203" s="229" t="s">
        <v>31</v>
      </c>
      <c r="R203" s="35">
        <v>20</v>
      </c>
    </row>
    <row r="204" spans="17:18">
      <c r="Q204" s="229" t="s">
        <v>31</v>
      </c>
      <c r="R204" s="35">
        <v>6</v>
      </c>
    </row>
    <row r="205" spans="17:18">
      <c r="Q205" s="229" t="s">
        <v>31</v>
      </c>
      <c r="R205" s="35">
        <v>28</v>
      </c>
    </row>
    <row r="206" spans="17:18">
      <c r="Q206" s="229" t="s">
        <v>31</v>
      </c>
      <c r="R206" s="35">
        <v>20</v>
      </c>
    </row>
    <row r="207" spans="17:18">
      <c r="Q207" s="229" t="s">
        <v>31</v>
      </c>
      <c r="R207" s="35">
        <v>24.5</v>
      </c>
    </row>
    <row r="208" spans="17:18">
      <c r="Q208" s="229" t="s">
        <v>31</v>
      </c>
      <c r="R208" s="35">
        <v>24.5</v>
      </c>
    </row>
    <row r="209" spans="17:18">
      <c r="Q209" s="229" t="s">
        <v>31</v>
      </c>
      <c r="R209" s="35">
        <v>20</v>
      </c>
    </row>
    <row r="210" spans="17:18">
      <c r="Q210" s="229" t="s">
        <v>31</v>
      </c>
      <c r="R210" s="35">
        <v>20</v>
      </c>
    </row>
    <row r="211" spans="17:18">
      <c r="Q211" s="229" t="s">
        <v>31</v>
      </c>
      <c r="R211" s="35">
        <v>32.5</v>
      </c>
    </row>
    <row r="212" spans="17:18">
      <c r="Q212" s="229" t="s">
        <v>31</v>
      </c>
      <c r="R212" s="35">
        <v>24.5</v>
      </c>
    </row>
    <row r="213" spans="17:18">
      <c r="Q213" s="229" t="s">
        <v>31</v>
      </c>
      <c r="R213" s="35">
        <v>20</v>
      </c>
    </row>
    <row r="214" spans="17:18">
      <c r="Q214" s="229" t="s">
        <v>31</v>
      </c>
      <c r="R214" s="35">
        <v>23</v>
      </c>
    </row>
    <row r="215" spans="17:18">
      <c r="Q215" s="229" t="s">
        <v>31</v>
      </c>
      <c r="R215" s="35">
        <v>50</v>
      </c>
    </row>
    <row r="216" spans="17:18">
      <c r="Q216" s="229" t="s">
        <v>31</v>
      </c>
      <c r="R216" s="35">
        <v>21.5</v>
      </c>
    </row>
    <row r="217" spans="17:18">
      <c r="Q217" s="229" t="s">
        <v>31</v>
      </c>
      <c r="R217" s="35">
        <v>20</v>
      </c>
    </row>
    <row r="218" spans="17:18">
      <c r="Q218" s="229" t="s">
        <v>31</v>
      </c>
      <c r="R218" s="35">
        <v>19</v>
      </c>
    </row>
    <row r="219" spans="17:18">
      <c r="Q219" s="229" t="s">
        <v>31</v>
      </c>
      <c r="R219" s="35">
        <v>7.5</v>
      </c>
    </row>
    <row r="220" spans="17:18">
      <c r="Q220" s="229" t="s">
        <v>31</v>
      </c>
      <c r="R220" s="35">
        <v>6</v>
      </c>
    </row>
    <row r="221" spans="17:18">
      <c r="Q221" s="229" t="s">
        <v>31</v>
      </c>
      <c r="R221" s="35">
        <v>47.5</v>
      </c>
    </row>
    <row r="222" spans="17:18">
      <c r="Q222" s="229" t="s">
        <v>31</v>
      </c>
      <c r="R222" s="35">
        <v>20</v>
      </c>
    </row>
    <row r="223" spans="17:18">
      <c r="Q223" s="229" t="s">
        <v>31</v>
      </c>
      <c r="R223" s="35">
        <v>20</v>
      </c>
    </row>
    <row r="224" spans="17:18">
      <c r="Q224" s="229" t="s">
        <v>31</v>
      </c>
      <c r="R224" s="35">
        <v>4</v>
      </c>
    </row>
    <row r="225" spans="17:18">
      <c r="Q225" s="229" t="s">
        <v>31</v>
      </c>
      <c r="R225" s="35">
        <v>1.5</v>
      </c>
    </row>
    <row r="226" spans="17:18">
      <c r="Q226" s="229" t="s">
        <v>31</v>
      </c>
      <c r="R226" s="35">
        <v>27</v>
      </c>
    </row>
    <row r="227" spans="17:18">
      <c r="Q227" s="229" t="s">
        <v>31</v>
      </c>
      <c r="R227" s="35">
        <v>21.5</v>
      </c>
    </row>
    <row r="228" spans="17:18">
      <c r="Q228" s="229" t="s">
        <v>31</v>
      </c>
      <c r="R228" s="35">
        <v>28</v>
      </c>
    </row>
    <row r="229" spans="17:18">
      <c r="Q229" s="229" t="s">
        <v>31</v>
      </c>
      <c r="R229" s="35">
        <v>5</v>
      </c>
    </row>
    <row r="230" spans="17:18">
      <c r="Q230" s="229" t="s">
        <v>31</v>
      </c>
      <c r="R230" s="35">
        <v>18</v>
      </c>
    </row>
    <row r="231" spans="17:18">
      <c r="Q231" s="229" t="s">
        <v>31</v>
      </c>
      <c r="R231" s="35">
        <v>6</v>
      </c>
    </row>
    <row r="232" spans="17:18">
      <c r="Q232" s="229" t="s">
        <v>31</v>
      </c>
      <c r="R232" s="35">
        <v>29</v>
      </c>
    </row>
    <row r="233" spans="17:18">
      <c r="Q233" s="229" t="s">
        <v>31</v>
      </c>
      <c r="R233" s="35">
        <v>10.5</v>
      </c>
    </row>
    <row r="234" spans="17:18">
      <c r="Q234" s="229" t="s">
        <v>31</v>
      </c>
      <c r="R234" s="35">
        <v>20</v>
      </c>
    </row>
    <row r="235" spans="17:18">
      <c r="Q235" s="229" t="s">
        <v>31</v>
      </c>
      <c r="R235" s="35">
        <v>23</v>
      </c>
    </row>
    <row r="236" spans="17:18">
      <c r="Q236" s="229" t="s">
        <v>31</v>
      </c>
      <c r="R236" s="35">
        <v>31.5</v>
      </c>
    </row>
    <row r="237" spans="17:18">
      <c r="Q237" s="229" t="s">
        <v>31</v>
      </c>
      <c r="R237" s="35">
        <v>28.5</v>
      </c>
    </row>
    <row r="238" spans="17:18">
      <c r="Q238" s="229" t="s">
        <v>31</v>
      </c>
      <c r="R238" s="35">
        <v>15.5</v>
      </c>
    </row>
    <row r="239" spans="17:18">
      <c r="Q239" s="229" t="s">
        <v>31</v>
      </c>
      <c r="R239" s="35">
        <v>6.5</v>
      </c>
    </row>
    <row r="240" spans="17:18">
      <c r="Q240" s="229" t="s">
        <v>31</v>
      </c>
      <c r="R240" s="35">
        <v>6</v>
      </c>
    </row>
    <row r="241" spans="17:18">
      <c r="Q241" s="229" t="s">
        <v>31</v>
      </c>
      <c r="R241" s="35">
        <v>3</v>
      </c>
    </row>
    <row r="242" spans="17:18">
      <c r="Q242" s="229" t="s">
        <v>31</v>
      </c>
      <c r="R242" s="35">
        <v>9</v>
      </c>
    </row>
    <row r="243" spans="17:18">
      <c r="Q243" s="229" t="s">
        <v>31</v>
      </c>
      <c r="R243" s="35">
        <v>3</v>
      </c>
    </row>
    <row r="244" spans="17:18">
      <c r="Q244" s="229" t="s">
        <v>31</v>
      </c>
      <c r="R244" s="35">
        <v>1.5</v>
      </c>
    </row>
    <row r="245" spans="17:18">
      <c r="Q245" s="229" t="s">
        <v>31</v>
      </c>
      <c r="R245" s="35">
        <v>3</v>
      </c>
    </row>
    <row r="246" spans="17:18">
      <c r="Q246" s="229" t="s">
        <v>31</v>
      </c>
      <c r="R246" s="35">
        <v>24.5</v>
      </c>
    </row>
    <row r="247" spans="17:18">
      <c r="Q247" s="229" t="s">
        <v>31</v>
      </c>
      <c r="R247" s="35">
        <v>9</v>
      </c>
    </row>
    <row r="248" spans="17:18">
      <c r="Q248" s="229" t="s">
        <v>31</v>
      </c>
      <c r="R248" s="35">
        <v>12</v>
      </c>
    </row>
    <row r="249" spans="17:18">
      <c r="Q249" s="229" t="s">
        <v>31</v>
      </c>
      <c r="R249" s="35">
        <v>6.5</v>
      </c>
    </row>
    <row r="250" spans="17:18">
      <c r="Q250" s="229" t="s">
        <v>31</v>
      </c>
      <c r="R250" s="35">
        <v>13</v>
      </c>
    </row>
    <row r="251" spans="17:18">
      <c r="Q251" s="229" t="s">
        <v>31</v>
      </c>
      <c r="R251" s="35">
        <v>14</v>
      </c>
    </row>
    <row r="252" spans="17:18">
      <c r="Q252" s="229" t="s">
        <v>31</v>
      </c>
      <c r="R252" s="35">
        <v>12</v>
      </c>
    </row>
    <row r="253" spans="17:18">
      <c r="Q253" s="229" t="s">
        <v>31</v>
      </c>
      <c r="R253" s="35">
        <v>46</v>
      </c>
    </row>
    <row r="254" spans="17:18">
      <c r="Q254" s="229" t="s">
        <v>31</v>
      </c>
      <c r="R254" s="35">
        <v>23</v>
      </c>
    </row>
    <row r="255" spans="17:18">
      <c r="Q255" s="229" t="s">
        <v>31</v>
      </c>
      <c r="R255" s="35">
        <v>20</v>
      </c>
    </row>
    <row r="256" spans="17:18">
      <c r="Q256" s="229" t="s">
        <v>31</v>
      </c>
      <c r="R256" s="35">
        <v>27.5</v>
      </c>
    </row>
    <row r="257" spans="17:18">
      <c r="Q257" s="229" t="s">
        <v>31</v>
      </c>
      <c r="R257" s="35">
        <v>29</v>
      </c>
    </row>
    <row r="258" spans="17:18">
      <c r="Q258" s="229" t="s">
        <v>31</v>
      </c>
      <c r="R258" s="35">
        <v>9</v>
      </c>
    </row>
    <row r="259" spans="17:18">
      <c r="Q259" s="229" t="s">
        <v>31</v>
      </c>
      <c r="R259" s="35">
        <v>6</v>
      </c>
    </row>
    <row r="260" spans="17:18">
      <c r="Q260" s="229" t="s">
        <v>31</v>
      </c>
      <c r="R260" s="35">
        <v>26.5</v>
      </c>
    </row>
    <row r="261" spans="17:18">
      <c r="Q261" s="229" t="s">
        <v>31</v>
      </c>
      <c r="R261" s="35">
        <v>15</v>
      </c>
    </row>
    <row r="262" spans="17:18">
      <c r="Q262" s="229" t="s">
        <v>31</v>
      </c>
      <c r="R262" s="35">
        <v>17</v>
      </c>
    </row>
    <row r="263" spans="17:18">
      <c r="Q263" s="229" t="s">
        <v>31</v>
      </c>
      <c r="R263" s="35">
        <v>7.5</v>
      </c>
    </row>
    <row r="264" spans="17:18">
      <c r="Q264" s="229" t="s">
        <v>31</v>
      </c>
      <c r="R264" s="35">
        <v>20</v>
      </c>
    </row>
    <row r="265" spans="17:18">
      <c r="Q265" s="229" t="s">
        <v>31</v>
      </c>
      <c r="R265" s="35">
        <v>26</v>
      </c>
    </row>
    <row r="266" spans="17:18">
      <c r="Q266" s="229" t="s">
        <v>31</v>
      </c>
      <c r="R266" s="35">
        <v>42.5</v>
      </c>
    </row>
    <row r="267" spans="17:18">
      <c r="Q267" s="229" t="s">
        <v>31</v>
      </c>
      <c r="R267" s="35">
        <v>71.5</v>
      </c>
    </row>
    <row r="268" spans="17:18">
      <c r="Q268" s="229" t="s">
        <v>31</v>
      </c>
      <c r="R268" s="35">
        <v>23.5</v>
      </c>
    </row>
    <row r="269" spans="17:18">
      <c r="Q269" s="229" t="s">
        <v>31</v>
      </c>
      <c r="R269" s="35">
        <v>27.5</v>
      </c>
    </row>
    <row r="270" spans="17:18">
      <c r="Q270" s="229" t="s">
        <v>31</v>
      </c>
      <c r="R270" s="35">
        <v>23</v>
      </c>
    </row>
    <row r="271" spans="17:18">
      <c r="Q271" s="229" t="s">
        <v>31</v>
      </c>
      <c r="R271" s="35">
        <v>7.5</v>
      </c>
    </row>
    <row r="272" spans="17:18">
      <c r="Q272" s="229" t="s">
        <v>31</v>
      </c>
      <c r="R272" s="35">
        <v>11</v>
      </c>
    </row>
    <row r="273" spans="17:18">
      <c r="Q273" s="229" t="s">
        <v>31</v>
      </c>
      <c r="R273" s="35">
        <v>6</v>
      </c>
    </row>
    <row r="274" spans="17:18">
      <c r="Q274" s="229" t="s">
        <v>31</v>
      </c>
      <c r="R274" s="35">
        <v>27.5</v>
      </c>
    </row>
    <row r="275" spans="17:18">
      <c r="Q275" s="229" t="s">
        <v>31</v>
      </c>
      <c r="R275" s="35">
        <v>48</v>
      </c>
    </row>
    <row r="276" spans="17:18">
      <c r="Q276" s="229" t="s">
        <v>31</v>
      </c>
      <c r="R276" s="35">
        <v>24.5</v>
      </c>
    </row>
    <row r="277" spans="17:18">
      <c r="Q277" s="229" t="s">
        <v>33</v>
      </c>
      <c r="R277" s="35">
        <v>3</v>
      </c>
    </row>
    <row r="278" spans="17:18">
      <c r="Q278" s="229" t="s">
        <v>33</v>
      </c>
      <c r="R278" s="35">
        <v>6</v>
      </c>
    </row>
    <row r="279" spans="17:18">
      <c r="Q279" s="229" t="s">
        <v>33</v>
      </c>
      <c r="R279" s="35">
        <v>23</v>
      </c>
    </row>
    <row r="280" spans="17:18">
      <c r="Q280" s="229" t="s">
        <v>33</v>
      </c>
      <c r="R280" s="35">
        <v>9.5</v>
      </c>
    </row>
    <row r="281" spans="17:18">
      <c r="Q281" s="229" t="s">
        <v>33</v>
      </c>
      <c r="R281" s="35">
        <v>20</v>
      </c>
    </row>
    <row r="282" spans="17:18">
      <c r="Q282" s="229" t="s">
        <v>33</v>
      </c>
      <c r="R282" s="35">
        <v>7</v>
      </c>
    </row>
    <row r="283" spans="17:18">
      <c r="Q283" s="229" t="s">
        <v>33</v>
      </c>
      <c r="R283" s="35">
        <v>12</v>
      </c>
    </row>
    <row r="284" spans="17:18">
      <c r="Q284" s="229" t="s">
        <v>33</v>
      </c>
      <c r="R284" s="35">
        <v>21</v>
      </c>
    </row>
    <row r="285" spans="17:18">
      <c r="Q285" s="229" t="s">
        <v>33</v>
      </c>
      <c r="R285" s="35">
        <v>118</v>
      </c>
    </row>
    <row r="286" spans="17:18">
      <c r="Q286" s="229" t="s">
        <v>33</v>
      </c>
      <c r="R286" s="35">
        <v>31</v>
      </c>
    </row>
    <row r="287" spans="17:18">
      <c r="Q287" s="229" t="s">
        <v>33</v>
      </c>
      <c r="R287" s="35">
        <v>47</v>
      </c>
    </row>
    <row r="288" spans="17:18">
      <c r="Q288" s="229" t="s">
        <v>33</v>
      </c>
      <c r="R288" s="35">
        <v>40</v>
      </c>
    </row>
    <row r="289" spans="17:18">
      <c r="Q289" s="229" t="s">
        <v>33</v>
      </c>
      <c r="R289" s="35">
        <v>15</v>
      </c>
    </row>
    <row r="290" spans="17:18">
      <c r="Q290" s="229" t="s">
        <v>33</v>
      </c>
      <c r="R290" s="35">
        <v>27.5</v>
      </c>
    </row>
    <row r="291" spans="17:18">
      <c r="Q291" s="229" t="s">
        <v>33</v>
      </c>
      <c r="R291" s="35">
        <v>12</v>
      </c>
    </row>
    <row r="292" spans="17:18">
      <c r="Q292" s="229" t="s">
        <v>33</v>
      </c>
      <c r="R292" s="35">
        <v>27.5</v>
      </c>
    </row>
    <row r="293" spans="17:18">
      <c r="Q293" s="229" t="s">
        <v>33</v>
      </c>
      <c r="R293" s="35">
        <v>31</v>
      </c>
    </row>
    <row r="294" spans="17:18">
      <c r="Q294" s="229" t="s">
        <v>33</v>
      </c>
      <c r="R294" s="35">
        <v>19.5</v>
      </c>
    </row>
    <row r="295" spans="17:18">
      <c r="Q295" s="229" t="s">
        <v>33</v>
      </c>
      <c r="R295" s="35">
        <v>20</v>
      </c>
    </row>
    <row r="296" spans="17:18">
      <c r="Q296" s="229" t="s">
        <v>33</v>
      </c>
      <c r="R296" s="35">
        <v>27</v>
      </c>
    </row>
    <row r="297" spans="17:18">
      <c r="Q297" s="229" t="s">
        <v>33</v>
      </c>
      <c r="R297" s="35">
        <v>12</v>
      </c>
    </row>
    <row r="298" spans="17:18">
      <c r="Q298" s="229" t="s">
        <v>33</v>
      </c>
      <c r="R298" s="35">
        <v>20</v>
      </c>
    </row>
    <row r="299" spans="17:18">
      <c r="Q299" s="229" t="s">
        <v>33</v>
      </c>
      <c r="R299" s="35">
        <v>9</v>
      </c>
    </row>
    <row r="300" spans="17:18">
      <c r="Q300" s="229" t="s">
        <v>33</v>
      </c>
      <c r="R300" s="35">
        <v>23.5</v>
      </c>
    </row>
    <row r="301" spans="17:18">
      <c r="Q301" s="229" t="s">
        <v>33</v>
      </c>
      <c r="R301" s="35">
        <v>23.5</v>
      </c>
    </row>
    <row r="302" spans="17:18">
      <c r="Q302" s="229" t="s">
        <v>33</v>
      </c>
      <c r="R302" s="35">
        <v>26.5</v>
      </c>
    </row>
    <row r="303" spans="17:18">
      <c r="Q303" s="229" t="s">
        <v>33</v>
      </c>
      <c r="R303" s="35">
        <v>20</v>
      </c>
    </row>
    <row r="304" spans="17:18">
      <c r="Q304" s="229" t="s">
        <v>33</v>
      </c>
      <c r="R304" s="35">
        <v>6</v>
      </c>
    </row>
    <row r="305" spans="17:18">
      <c r="Q305" s="229" t="s">
        <v>33</v>
      </c>
      <c r="R305" s="35">
        <v>35</v>
      </c>
    </row>
    <row r="306" spans="17:18">
      <c r="Q306" s="229" t="s">
        <v>33</v>
      </c>
      <c r="R306" s="35">
        <v>3</v>
      </c>
    </row>
    <row r="307" spans="17:18">
      <c r="Q307" s="229" t="s">
        <v>33</v>
      </c>
      <c r="R307" s="35">
        <v>7.5</v>
      </c>
    </row>
    <row r="308" spans="17:18">
      <c r="Q308" s="229" t="s">
        <v>33</v>
      </c>
      <c r="R308" s="35">
        <v>23</v>
      </c>
    </row>
    <row r="309" spans="17:18">
      <c r="Q309" s="229" t="s">
        <v>33</v>
      </c>
      <c r="R309" s="35">
        <v>30</v>
      </c>
    </row>
    <row r="310" spans="17:18">
      <c r="Q310" s="229" t="s">
        <v>33</v>
      </c>
      <c r="R310" s="35">
        <v>3</v>
      </c>
    </row>
    <row r="311" spans="17:18">
      <c r="Q311" s="229" t="s">
        <v>33</v>
      </c>
      <c r="R311" s="35">
        <v>52.5</v>
      </c>
    </row>
    <row r="312" spans="17:18">
      <c r="Q312" s="229" t="s">
        <v>33</v>
      </c>
      <c r="R312" s="35">
        <v>3</v>
      </c>
    </row>
    <row r="313" spans="17:18">
      <c r="Q313" s="229" t="s">
        <v>33</v>
      </c>
      <c r="R313" s="35">
        <v>15</v>
      </c>
    </row>
    <row r="314" spans="17:18">
      <c r="Q314" s="229" t="s">
        <v>33</v>
      </c>
      <c r="R314" s="35">
        <v>20</v>
      </c>
    </row>
    <row r="315" spans="17:18">
      <c r="Q315" s="229" t="s">
        <v>33</v>
      </c>
      <c r="R315" s="35">
        <v>47.5</v>
      </c>
    </row>
    <row r="316" spans="17:18">
      <c r="Q316" s="229" t="s">
        <v>33</v>
      </c>
      <c r="R316" s="35">
        <v>6</v>
      </c>
    </row>
    <row r="317" spans="17:18">
      <c r="Q317" s="229" t="s">
        <v>33</v>
      </c>
      <c r="R317" s="35">
        <v>20</v>
      </c>
    </row>
    <row r="318" spans="17:18">
      <c r="Q318" s="229" t="s">
        <v>33</v>
      </c>
      <c r="R318" s="35">
        <v>32.5</v>
      </c>
    </row>
    <row r="319" spans="17:18">
      <c r="Q319" s="229" t="s">
        <v>33</v>
      </c>
      <c r="R319" s="35">
        <v>27.5</v>
      </c>
    </row>
    <row r="320" spans="17:18">
      <c r="Q320" s="229" t="s">
        <v>33</v>
      </c>
      <c r="R320" s="35">
        <v>45</v>
      </c>
    </row>
    <row r="321" spans="17:18">
      <c r="Q321" s="229" t="s">
        <v>33</v>
      </c>
      <c r="R321" s="35">
        <v>45</v>
      </c>
    </row>
    <row r="322" spans="17:18">
      <c r="Q322" s="229" t="s">
        <v>33</v>
      </c>
      <c r="R322" s="35">
        <v>9</v>
      </c>
    </row>
    <row r="323" spans="17:18">
      <c r="Q323" s="229" t="s">
        <v>33</v>
      </c>
      <c r="R323" s="35">
        <v>21</v>
      </c>
    </row>
    <row r="324" spans="17:18">
      <c r="Q324" s="229" t="s">
        <v>33</v>
      </c>
      <c r="R324" s="35">
        <v>58.5</v>
      </c>
    </row>
    <row r="325" spans="17:18">
      <c r="Q325" s="229" t="s">
        <v>33</v>
      </c>
      <c r="R325" s="35">
        <v>114</v>
      </c>
    </row>
    <row r="326" spans="17:18">
      <c r="Q326" s="229" t="s">
        <v>33</v>
      </c>
      <c r="R326" s="35">
        <v>26.5</v>
      </c>
    </row>
    <row r="327" spans="17:18">
      <c r="Q327" s="229" t="s">
        <v>33</v>
      </c>
      <c r="R327" s="35">
        <v>7.5</v>
      </c>
    </row>
    <row r="328" spans="17:18">
      <c r="Q328" s="229" t="s">
        <v>33</v>
      </c>
      <c r="R328" s="35">
        <v>20</v>
      </c>
    </row>
    <row r="329" spans="17:18">
      <c r="Q329" s="229" t="s">
        <v>33</v>
      </c>
      <c r="R329" s="35">
        <v>7.5</v>
      </c>
    </row>
    <row r="330" spans="17:18">
      <c r="Q330" s="229" t="s">
        <v>33</v>
      </c>
      <c r="R330" s="35">
        <v>26</v>
      </c>
    </row>
    <row r="331" spans="17:18">
      <c r="Q331" s="229" t="s">
        <v>33</v>
      </c>
      <c r="R331" s="35">
        <v>8</v>
      </c>
    </row>
    <row r="332" spans="17:18">
      <c r="Q332" s="229" t="s">
        <v>33</v>
      </c>
      <c r="R332" s="35">
        <v>7.5</v>
      </c>
    </row>
    <row r="333" spans="17:18">
      <c r="Q333" s="229" t="s">
        <v>33</v>
      </c>
      <c r="R333" s="35">
        <v>7.5</v>
      </c>
    </row>
    <row r="334" spans="17:18">
      <c r="Q334" s="229" t="s">
        <v>33</v>
      </c>
      <c r="R334" s="35">
        <v>38.5</v>
      </c>
    </row>
    <row r="335" spans="17:18">
      <c r="Q335" s="229" t="s">
        <v>33</v>
      </c>
      <c r="R335" s="35">
        <v>56</v>
      </c>
    </row>
    <row r="336" spans="17:18">
      <c r="Q336" s="229" t="s">
        <v>33</v>
      </c>
      <c r="R336" s="35">
        <v>4.5</v>
      </c>
    </row>
    <row r="337" spans="17:18">
      <c r="Q337" s="229" t="s">
        <v>33</v>
      </c>
      <c r="R337" s="35">
        <v>20</v>
      </c>
    </row>
    <row r="338" spans="17:18">
      <c r="Q338" s="229" t="s">
        <v>33</v>
      </c>
      <c r="R338" s="35">
        <v>11</v>
      </c>
    </row>
    <row r="339" spans="17:18">
      <c r="Q339" s="229" t="s">
        <v>33</v>
      </c>
      <c r="R339" s="35">
        <v>26</v>
      </c>
    </row>
    <row r="340" spans="17:18">
      <c r="Q340" s="229" t="s">
        <v>33</v>
      </c>
      <c r="R340" s="35">
        <v>16.5</v>
      </c>
    </row>
    <row r="341" spans="17:18">
      <c r="Q341" s="229" t="s">
        <v>33</v>
      </c>
      <c r="R341" s="35">
        <v>17</v>
      </c>
    </row>
    <row r="342" spans="17:18">
      <c r="Q342" s="229" t="s">
        <v>33</v>
      </c>
      <c r="R342" s="35">
        <v>9</v>
      </c>
    </row>
    <row r="343" spans="17:18">
      <c r="Q343" s="229" t="s">
        <v>33</v>
      </c>
      <c r="R343" s="35">
        <v>22</v>
      </c>
    </row>
    <row r="344" spans="17:18">
      <c r="Q344" s="229" t="s">
        <v>33</v>
      </c>
      <c r="R344" s="35">
        <v>6</v>
      </c>
    </row>
    <row r="345" spans="17:18">
      <c r="Q345" s="229" t="s">
        <v>33</v>
      </c>
      <c r="R345" s="35">
        <v>50.5</v>
      </c>
    </row>
    <row r="346" spans="17:18">
      <c r="Q346" s="229" t="s">
        <v>33</v>
      </c>
      <c r="R346" s="35">
        <v>27.5</v>
      </c>
    </row>
    <row r="347" spans="17:18">
      <c r="Q347" s="229" t="s">
        <v>33</v>
      </c>
      <c r="R347" s="35">
        <v>10.5</v>
      </c>
    </row>
    <row r="348" spans="17:18">
      <c r="Q348" s="229" t="s">
        <v>33</v>
      </c>
      <c r="R348" s="35">
        <v>21.5</v>
      </c>
    </row>
    <row r="349" spans="17:18">
      <c r="Q349" s="229" t="s">
        <v>33</v>
      </c>
      <c r="R349" s="35">
        <v>27</v>
      </c>
    </row>
    <row r="350" spans="17:18">
      <c r="Q350" s="229" t="s">
        <v>33</v>
      </c>
      <c r="R350" s="35">
        <v>26</v>
      </c>
    </row>
    <row r="351" spans="17:18">
      <c r="Q351" s="229" t="s">
        <v>33</v>
      </c>
      <c r="R351" s="35">
        <v>5</v>
      </c>
    </row>
    <row r="352" spans="17:18">
      <c r="Q352" s="229" t="s">
        <v>33</v>
      </c>
      <c r="R352" s="35">
        <v>69</v>
      </c>
    </row>
    <row r="353" spans="17:18">
      <c r="Q353" s="229" t="s">
        <v>33</v>
      </c>
      <c r="R353" s="35">
        <v>11</v>
      </c>
    </row>
    <row r="354" spans="17:18">
      <c r="Q354" s="229" t="s">
        <v>33</v>
      </c>
      <c r="R354" s="35">
        <v>3</v>
      </c>
    </row>
    <row r="355" spans="17:18">
      <c r="Q355" s="229" t="s">
        <v>33</v>
      </c>
      <c r="R355" s="35">
        <v>6</v>
      </c>
    </row>
    <row r="356" spans="17:18">
      <c r="Q356" s="229" t="s">
        <v>33</v>
      </c>
      <c r="R356" s="35">
        <v>46</v>
      </c>
    </row>
    <row r="357" spans="17:18">
      <c r="Q357" s="229" t="s">
        <v>33</v>
      </c>
      <c r="R357" s="35">
        <v>42.5</v>
      </c>
    </row>
    <row r="358" spans="17:18">
      <c r="Q358" s="229" t="s">
        <v>33</v>
      </c>
      <c r="R358" s="35">
        <v>23</v>
      </c>
    </row>
    <row r="359" spans="17:18">
      <c r="Q359" s="229" t="s">
        <v>33</v>
      </c>
      <c r="R359" s="35">
        <v>50.5</v>
      </c>
    </row>
    <row r="360" spans="17:18">
      <c r="Q360" s="229" t="s">
        <v>33</v>
      </c>
      <c r="R360" s="35">
        <v>2</v>
      </c>
    </row>
    <row r="361" spans="17:18">
      <c r="Q361" s="229" t="s">
        <v>33</v>
      </c>
      <c r="R361" s="35">
        <v>108.5</v>
      </c>
    </row>
    <row r="362" spans="17:18">
      <c r="Q362" s="229" t="s">
        <v>33</v>
      </c>
      <c r="R362" s="35">
        <v>12</v>
      </c>
    </row>
    <row r="363" spans="17:18">
      <c r="Q363" s="229" t="s">
        <v>33</v>
      </c>
      <c r="R363" s="35">
        <v>70</v>
      </c>
    </row>
    <row r="364" spans="17:18">
      <c r="Q364" s="229" t="s">
        <v>33</v>
      </c>
      <c r="R364" s="35">
        <v>29</v>
      </c>
    </row>
    <row r="365" spans="17:18">
      <c r="Q365" s="229" t="s">
        <v>33</v>
      </c>
      <c r="R365" s="35">
        <v>27.5</v>
      </c>
    </row>
    <row r="366" spans="17:18">
      <c r="Q366" s="229" t="s">
        <v>33</v>
      </c>
      <c r="R366" s="35">
        <v>12</v>
      </c>
    </row>
    <row r="367" spans="17:18">
      <c r="Q367" s="229" t="s">
        <v>33</v>
      </c>
      <c r="R367" s="35">
        <v>28</v>
      </c>
    </row>
    <row r="368" spans="17:18">
      <c r="Q368" s="229" t="s">
        <v>33</v>
      </c>
      <c r="R368" s="35">
        <v>9</v>
      </c>
    </row>
    <row r="369" spans="17:18">
      <c r="Q369" s="229" t="s">
        <v>33</v>
      </c>
      <c r="R369" s="35">
        <v>7.5</v>
      </c>
    </row>
    <row r="370" spans="17:18">
      <c r="Q370" s="229" t="s">
        <v>33</v>
      </c>
      <c r="R370" s="35">
        <v>20</v>
      </c>
    </row>
    <row r="371" spans="17:18">
      <c r="Q371" s="229" t="s">
        <v>33</v>
      </c>
      <c r="R371" s="35">
        <v>26</v>
      </c>
    </row>
    <row r="372" spans="17:18">
      <c r="Q372" s="229" t="s">
        <v>33</v>
      </c>
      <c r="R372" s="35">
        <v>20</v>
      </c>
    </row>
    <row r="373" spans="17:18">
      <c r="Q373" s="229" t="s">
        <v>33</v>
      </c>
      <c r="R373" s="35">
        <v>20</v>
      </c>
    </row>
    <row r="374" spans="17:18">
      <c r="Q374" s="229" t="s">
        <v>33</v>
      </c>
      <c r="R374" s="35">
        <v>24.5</v>
      </c>
    </row>
    <row r="375" spans="17:18">
      <c r="Q375" s="229" t="s">
        <v>33</v>
      </c>
      <c r="R375" s="35">
        <v>9</v>
      </c>
    </row>
    <row r="376" spans="17:18">
      <c r="Q376" s="229" t="s">
        <v>33</v>
      </c>
      <c r="R376" s="35">
        <v>3</v>
      </c>
    </row>
    <row r="377" spans="17:18">
      <c r="Q377" s="229" t="s">
        <v>33</v>
      </c>
      <c r="R377" s="35">
        <v>18.5</v>
      </c>
    </row>
    <row r="378" spans="17:18">
      <c r="Q378" s="229" t="s">
        <v>33</v>
      </c>
      <c r="R378" s="35">
        <v>6</v>
      </c>
    </row>
    <row r="379" spans="17:18">
      <c r="Q379" s="229" t="s">
        <v>33</v>
      </c>
      <c r="R379" s="35">
        <v>1.5</v>
      </c>
    </row>
    <row r="380" spans="17:18">
      <c r="Q380" s="229" t="s">
        <v>33</v>
      </c>
      <c r="R380" s="35">
        <v>23</v>
      </c>
    </row>
    <row r="381" spans="17:18">
      <c r="Q381" s="229" t="s">
        <v>33</v>
      </c>
      <c r="R381" s="35">
        <v>16.5</v>
      </c>
    </row>
    <row r="382" spans="17:18">
      <c r="Q382" s="229" t="s">
        <v>33</v>
      </c>
      <c r="R382" s="35">
        <v>20</v>
      </c>
    </row>
    <row r="383" spans="17:18">
      <c r="Q383" s="229" t="s">
        <v>33</v>
      </c>
      <c r="R383" s="35">
        <v>18.5</v>
      </c>
    </row>
    <row r="384" spans="17:18">
      <c r="Q384" s="229" t="s">
        <v>33</v>
      </c>
      <c r="R384" s="35">
        <v>36.5</v>
      </c>
    </row>
    <row r="385" spans="17:18">
      <c r="Q385" s="229" t="s">
        <v>33</v>
      </c>
      <c r="R385" s="35">
        <v>26.5</v>
      </c>
    </row>
    <row r="386" spans="17:18">
      <c r="Q386" s="229" t="s">
        <v>33</v>
      </c>
      <c r="R386" s="35">
        <v>40</v>
      </c>
    </row>
    <row r="387" spans="17:18">
      <c r="Q387" s="229" t="s">
        <v>33</v>
      </c>
      <c r="R387" s="35">
        <v>25</v>
      </c>
    </row>
    <row r="388" spans="17:18">
      <c r="Q388" s="229" t="s">
        <v>33</v>
      </c>
      <c r="R388" s="35">
        <v>12</v>
      </c>
    </row>
    <row r="389" spans="17:18">
      <c r="Q389" s="229" t="s">
        <v>33</v>
      </c>
      <c r="R389" s="35">
        <v>3</v>
      </c>
    </row>
    <row r="390" spans="17:18">
      <c r="Q390" s="229" t="s">
        <v>33</v>
      </c>
      <c r="R390" s="35">
        <v>48.5</v>
      </c>
    </row>
    <row r="391" spans="17:18">
      <c r="Q391" s="229" t="s">
        <v>33</v>
      </c>
      <c r="R391" s="35">
        <v>6</v>
      </c>
    </row>
    <row r="392" spans="17:18">
      <c r="Q392" s="229" t="s">
        <v>33</v>
      </c>
      <c r="R392" s="35">
        <v>3</v>
      </c>
    </row>
    <row r="393" spans="17:18">
      <c r="Q393" s="229" t="s">
        <v>33</v>
      </c>
      <c r="R393" s="35">
        <v>7.5</v>
      </c>
    </row>
    <row r="394" spans="17:18">
      <c r="Q394" s="229" t="s">
        <v>33</v>
      </c>
      <c r="R394" s="35">
        <v>6</v>
      </c>
    </row>
    <row r="395" spans="17:18">
      <c r="Q395" s="229" t="s">
        <v>33</v>
      </c>
      <c r="R395" s="35">
        <v>3</v>
      </c>
    </row>
    <row r="396" spans="17:18">
      <c r="Q396" s="229" t="s">
        <v>33</v>
      </c>
      <c r="R396" s="35">
        <v>9</v>
      </c>
    </row>
    <row r="397" spans="17:18">
      <c r="Q397" s="229" t="s">
        <v>33</v>
      </c>
      <c r="R397" s="35">
        <v>20</v>
      </c>
    </row>
    <row r="398" spans="17:18">
      <c r="Q398" s="229" t="s">
        <v>33</v>
      </c>
      <c r="R398" s="35">
        <v>38.5</v>
      </c>
    </row>
    <row r="399" spans="17:18">
      <c r="Q399" s="229" t="s">
        <v>33</v>
      </c>
      <c r="R399" s="35">
        <v>7</v>
      </c>
    </row>
    <row r="400" spans="17:18">
      <c r="Q400" s="229" t="s">
        <v>33</v>
      </c>
      <c r="R400" s="35">
        <v>10</v>
      </c>
    </row>
    <row r="401" spans="17:18">
      <c r="Q401" s="229" t="s">
        <v>33</v>
      </c>
      <c r="R401" s="35">
        <v>34</v>
      </c>
    </row>
    <row r="402" spans="17:18">
      <c r="Q402" s="229" t="s">
        <v>33</v>
      </c>
      <c r="R402" s="35">
        <v>28</v>
      </c>
    </row>
    <row r="403" spans="17:18">
      <c r="Q403" s="229" t="s">
        <v>33</v>
      </c>
      <c r="R403" s="35">
        <v>9</v>
      </c>
    </row>
    <row r="404" spans="17:18">
      <c r="Q404" s="229" t="s">
        <v>33</v>
      </c>
      <c r="R404" s="35">
        <v>23</v>
      </c>
    </row>
    <row r="405" spans="17:18">
      <c r="Q405" s="229" t="s">
        <v>33</v>
      </c>
      <c r="R405" s="35">
        <v>6</v>
      </c>
    </row>
    <row r="406" spans="17:18">
      <c r="Q406" s="229" t="s">
        <v>33</v>
      </c>
      <c r="R406" s="35">
        <v>23</v>
      </c>
    </row>
    <row r="407" spans="17:18">
      <c r="Q407" s="229" t="s">
        <v>33</v>
      </c>
      <c r="R407" s="35">
        <v>26</v>
      </c>
    </row>
    <row r="408" spans="17:18">
      <c r="Q408" s="229" t="s">
        <v>33</v>
      </c>
      <c r="R408" s="35">
        <v>3</v>
      </c>
    </row>
    <row r="409" spans="17:18">
      <c r="Q409" s="229" t="s">
        <v>33</v>
      </c>
      <c r="R409" s="35">
        <v>6</v>
      </c>
    </row>
    <row r="410" spans="17:18">
      <c r="Q410" s="229" t="s">
        <v>33</v>
      </c>
      <c r="R410" s="35">
        <v>61.5</v>
      </c>
    </row>
    <row r="411" spans="17:18">
      <c r="Q411" s="229" t="s">
        <v>33</v>
      </c>
      <c r="R411" s="35">
        <v>7.5</v>
      </c>
    </row>
    <row r="412" spans="17:18">
      <c r="Q412" s="229" t="s">
        <v>33</v>
      </c>
      <c r="R412" s="35">
        <v>2</v>
      </c>
    </row>
    <row r="413" spans="17:18">
      <c r="Q413" s="229" t="s">
        <v>33</v>
      </c>
      <c r="R413" s="35">
        <v>6</v>
      </c>
    </row>
    <row r="414" spans="17:18">
      <c r="Q414" s="229" t="s">
        <v>33</v>
      </c>
      <c r="R414" s="35">
        <v>21.5</v>
      </c>
    </row>
    <row r="415" spans="17:18">
      <c r="Q415" s="229" t="s">
        <v>33</v>
      </c>
      <c r="R415" s="35">
        <v>48</v>
      </c>
    </row>
    <row r="416" spans="17:18">
      <c r="Q416" s="229" t="s">
        <v>33</v>
      </c>
      <c r="R416" s="35">
        <v>30</v>
      </c>
    </row>
    <row r="417" spans="17:18">
      <c r="Q417" s="229" t="s">
        <v>33</v>
      </c>
      <c r="R417" s="35">
        <v>23</v>
      </c>
    </row>
    <row r="418" spans="17:18">
      <c r="Q418" s="229" t="s">
        <v>33</v>
      </c>
      <c r="R418" s="35">
        <v>25</v>
      </c>
    </row>
    <row r="419" spans="17:18">
      <c r="Q419" s="229" t="s">
        <v>33</v>
      </c>
      <c r="R419" s="35">
        <v>30.5</v>
      </c>
    </row>
    <row r="420" spans="17:18">
      <c r="Q420" s="229" t="s">
        <v>33</v>
      </c>
      <c r="R420" s="35">
        <v>29.5</v>
      </c>
    </row>
    <row r="421" spans="17:18">
      <c r="Q421" s="229" t="s">
        <v>33</v>
      </c>
      <c r="R421" s="35">
        <v>20</v>
      </c>
    </row>
    <row r="422" spans="17:18">
      <c r="Q422" s="229" t="s">
        <v>33</v>
      </c>
      <c r="R422" s="35">
        <v>20</v>
      </c>
    </row>
    <row r="423" spans="17:18">
      <c r="Q423" s="229" t="s">
        <v>33</v>
      </c>
      <c r="R423" s="35">
        <v>23</v>
      </c>
    </row>
    <row r="424" spans="17:18">
      <c r="Q424" s="229" t="s">
        <v>33</v>
      </c>
      <c r="R424" s="35">
        <v>20</v>
      </c>
    </row>
    <row r="425" spans="17:18">
      <c r="Q425" s="229" t="s">
        <v>33</v>
      </c>
      <c r="R425" s="35">
        <v>34</v>
      </c>
    </row>
    <row r="426" spans="17:18">
      <c r="Q426" s="229" t="s">
        <v>33</v>
      </c>
      <c r="R426" s="35">
        <v>18</v>
      </c>
    </row>
    <row r="427" spans="17:18">
      <c r="Q427" s="229" t="s">
        <v>33</v>
      </c>
      <c r="R427" s="35">
        <v>26</v>
      </c>
    </row>
    <row r="428" spans="17:18">
      <c r="Q428" s="229" t="s">
        <v>33</v>
      </c>
      <c r="R428" s="35">
        <v>6</v>
      </c>
    </row>
    <row r="429" spans="17:18">
      <c r="Q429" s="229" t="s">
        <v>33</v>
      </c>
      <c r="R429" s="35">
        <v>29</v>
      </c>
    </row>
    <row r="430" spans="17:18">
      <c r="Q430" s="229" t="s">
        <v>33</v>
      </c>
      <c r="R430" s="35">
        <v>17</v>
      </c>
    </row>
    <row r="431" spans="17:18">
      <c r="Q431" s="229" t="s">
        <v>33</v>
      </c>
      <c r="R431" s="35">
        <v>89</v>
      </c>
    </row>
    <row r="432" spans="17:18">
      <c r="Q432" s="229" t="s">
        <v>33</v>
      </c>
      <c r="R432" s="35">
        <v>6</v>
      </c>
    </row>
    <row r="433" spans="17:18">
      <c r="Q433" s="229" t="s">
        <v>33</v>
      </c>
      <c r="R433" s="35">
        <v>13.5</v>
      </c>
    </row>
    <row r="434" spans="17:18">
      <c r="Q434" s="229" t="s">
        <v>33</v>
      </c>
      <c r="R434" s="35">
        <v>32</v>
      </c>
    </row>
    <row r="435" spans="17:18">
      <c r="Q435" s="229" t="s">
        <v>33</v>
      </c>
      <c r="R435" s="35">
        <v>12.5</v>
      </c>
    </row>
    <row r="436" spans="17:18">
      <c r="Q436" s="229" t="s">
        <v>33</v>
      </c>
      <c r="R436" s="35">
        <v>33.5</v>
      </c>
    </row>
    <row r="437" spans="17:18">
      <c r="Q437" s="229" t="s">
        <v>33</v>
      </c>
      <c r="R437" s="35">
        <v>20</v>
      </c>
    </row>
    <row r="438" spans="17:18">
      <c r="Q438" s="229" t="s">
        <v>33</v>
      </c>
      <c r="R438" s="35">
        <v>12</v>
      </c>
    </row>
    <row r="439" spans="17:18">
      <c r="Q439" s="229" t="s">
        <v>33</v>
      </c>
      <c r="R439" s="35">
        <v>26.5</v>
      </c>
    </row>
    <row r="440" spans="17:18">
      <c r="Q440" s="229" t="s">
        <v>33</v>
      </c>
      <c r="R440" s="35">
        <v>52</v>
      </c>
    </row>
    <row r="441" spans="17:18">
      <c r="Q441" s="229" t="s">
        <v>33</v>
      </c>
      <c r="R441" s="35">
        <v>26</v>
      </c>
    </row>
    <row r="442" spans="17:18">
      <c r="Q442" s="229" t="s">
        <v>33</v>
      </c>
      <c r="R442" s="35">
        <v>23</v>
      </c>
    </row>
    <row r="443" spans="17:18">
      <c r="Q443" s="229" t="s">
        <v>33</v>
      </c>
      <c r="R443" s="35">
        <v>26.5</v>
      </c>
    </row>
    <row r="444" spans="17:18">
      <c r="Q444" s="229" t="s">
        <v>34</v>
      </c>
      <c r="R444" s="35">
        <v>23</v>
      </c>
    </row>
    <row r="445" spans="17:18">
      <c r="Q445" s="229" t="s">
        <v>34</v>
      </c>
      <c r="R445" s="35">
        <v>2</v>
      </c>
    </row>
    <row r="446" spans="17:18">
      <c r="Q446" s="229" t="s">
        <v>34</v>
      </c>
      <c r="R446" s="35">
        <v>31</v>
      </c>
    </row>
    <row r="447" spans="17:18">
      <c r="Q447" s="229" t="s">
        <v>34</v>
      </c>
      <c r="R447" s="35">
        <v>13</v>
      </c>
    </row>
    <row r="448" spans="17:18">
      <c r="Q448" s="229" t="s">
        <v>34</v>
      </c>
      <c r="R448" s="35">
        <v>15</v>
      </c>
    </row>
    <row r="449" spans="17:18">
      <c r="Q449" s="229" t="s">
        <v>34</v>
      </c>
      <c r="R449" s="35">
        <v>26</v>
      </c>
    </row>
    <row r="450" spans="17:18">
      <c r="Q450" s="229" t="s">
        <v>34</v>
      </c>
      <c r="R450" s="35">
        <v>28</v>
      </c>
    </row>
    <row r="451" spans="17:18">
      <c r="Q451" s="229" t="s">
        <v>34</v>
      </c>
      <c r="R451" s="35">
        <v>42.5</v>
      </c>
    </row>
    <row r="452" spans="17:18">
      <c r="Q452" s="229" t="s">
        <v>34</v>
      </c>
      <c r="R452" s="35">
        <v>6.5</v>
      </c>
    </row>
    <row r="453" spans="17:18">
      <c r="Q453" s="229" t="s">
        <v>34</v>
      </c>
      <c r="R453" s="35">
        <v>23</v>
      </c>
    </row>
    <row r="454" spans="17:18">
      <c r="Q454" s="229" t="s">
        <v>34</v>
      </c>
      <c r="R454" s="35">
        <v>6</v>
      </c>
    </row>
    <row r="455" spans="17:18">
      <c r="Q455" s="229" t="s">
        <v>34</v>
      </c>
      <c r="R455" s="35">
        <v>38</v>
      </c>
    </row>
    <row r="456" spans="17:18">
      <c r="Q456" s="229" t="s">
        <v>34</v>
      </c>
      <c r="R456" s="35">
        <v>19</v>
      </c>
    </row>
    <row r="457" spans="17:18">
      <c r="Q457" s="229" t="s">
        <v>34</v>
      </c>
      <c r="R457" s="35">
        <v>20</v>
      </c>
    </row>
    <row r="458" spans="17:18">
      <c r="Q458" s="229" t="s">
        <v>34</v>
      </c>
      <c r="R458" s="35">
        <v>7.5</v>
      </c>
    </row>
    <row r="459" spans="17:18">
      <c r="Q459" s="229" t="s">
        <v>34</v>
      </c>
      <c r="R459" s="35">
        <v>79.5</v>
      </c>
    </row>
    <row r="460" spans="17:18">
      <c r="Q460" s="229" t="s">
        <v>34</v>
      </c>
      <c r="R460" s="35">
        <v>36</v>
      </c>
    </row>
    <row r="461" spans="17:18">
      <c r="Q461" s="229" t="s">
        <v>34</v>
      </c>
      <c r="R461" s="35">
        <v>27.5</v>
      </c>
    </row>
    <row r="462" spans="17:18">
      <c r="Q462" s="229" t="s">
        <v>34</v>
      </c>
      <c r="R462" s="35">
        <v>18</v>
      </c>
    </row>
    <row r="463" spans="17:18">
      <c r="Q463" s="229" t="s">
        <v>34</v>
      </c>
      <c r="R463" s="35">
        <v>4.5</v>
      </c>
    </row>
    <row r="464" spans="17:18">
      <c r="Q464" s="229" t="s">
        <v>34</v>
      </c>
      <c r="R464" s="35">
        <v>6</v>
      </c>
    </row>
    <row r="465" spans="17:18">
      <c r="Q465" s="229" t="s">
        <v>34</v>
      </c>
      <c r="R465" s="35">
        <v>16.5</v>
      </c>
    </row>
    <row r="466" spans="17:18">
      <c r="Q466" s="229" t="s">
        <v>34</v>
      </c>
      <c r="R466" s="35">
        <v>6.5</v>
      </c>
    </row>
    <row r="467" spans="17:18">
      <c r="Q467" s="229" t="s">
        <v>34</v>
      </c>
      <c r="R467" s="35">
        <v>9</v>
      </c>
    </row>
    <row r="468" spans="17:18">
      <c r="Q468" s="229" t="s">
        <v>34</v>
      </c>
      <c r="R468" s="35">
        <v>25</v>
      </c>
    </row>
    <row r="469" spans="17:18">
      <c r="Q469" s="229" t="s">
        <v>34</v>
      </c>
      <c r="R469" s="35">
        <v>3</v>
      </c>
    </row>
    <row r="470" spans="17:18">
      <c r="Q470" s="229" t="s">
        <v>34</v>
      </c>
      <c r="R470" s="35">
        <v>25</v>
      </c>
    </row>
    <row r="471" spans="17:18">
      <c r="Q471" s="229" t="s">
        <v>34</v>
      </c>
      <c r="R471" s="35">
        <v>6.5</v>
      </c>
    </row>
    <row r="472" spans="17:18">
      <c r="Q472" s="229" t="s">
        <v>34</v>
      </c>
      <c r="R472" s="35">
        <v>58</v>
      </c>
    </row>
    <row r="473" spans="17:18">
      <c r="Q473" s="229" t="s">
        <v>34</v>
      </c>
      <c r="R473" s="35">
        <v>45</v>
      </c>
    </row>
    <row r="474" spans="17:18">
      <c r="Q474" s="229" t="s">
        <v>34</v>
      </c>
      <c r="R474" s="35">
        <v>46</v>
      </c>
    </row>
    <row r="475" spans="17:18">
      <c r="Q475" s="229" t="s">
        <v>34</v>
      </c>
      <c r="R475" s="35">
        <v>50.5</v>
      </c>
    </row>
    <row r="476" spans="17:18">
      <c r="Q476" s="229" t="s">
        <v>34</v>
      </c>
      <c r="R476" s="35">
        <v>29</v>
      </c>
    </row>
    <row r="477" spans="17:18">
      <c r="Q477" s="229" t="s">
        <v>34</v>
      </c>
      <c r="R477" s="35">
        <v>94.5</v>
      </c>
    </row>
    <row r="478" spans="17:18">
      <c r="Q478" s="229" t="s">
        <v>34</v>
      </c>
      <c r="R478" s="35">
        <v>3</v>
      </c>
    </row>
    <row r="479" spans="17:18">
      <c r="Q479" s="229" t="s">
        <v>34</v>
      </c>
      <c r="R479" s="35">
        <v>27.5</v>
      </c>
    </row>
    <row r="480" spans="17:18">
      <c r="Q480" s="229" t="s">
        <v>34</v>
      </c>
      <c r="R480" s="35">
        <v>20</v>
      </c>
    </row>
    <row r="481" spans="17:18">
      <c r="Q481" s="229" t="s">
        <v>34</v>
      </c>
      <c r="R481" s="35">
        <v>72</v>
      </c>
    </row>
    <row r="482" spans="17:18">
      <c r="Q482" s="229" t="s">
        <v>34</v>
      </c>
      <c r="R482" s="35">
        <v>27</v>
      </c>
    </row>
    <row r="483" spans="17:18">
      <c r="Q483" s="229" t="s">
        <v>34</v>
      </c>
      <c r="R483" s="35">
        <v>27.5</v>
      </c>
    </row>
    <row r="484" spans="17:18">
      <c r="Q484" s="229" t="s">
        <v>34</v>
      </c>
      <c r="R484" s="35">
        <v>51</v>
      </c>
    </row>
    <row r="485" spans="17:18">
      <c r="Q485" s="229" t="s">
        <v>34</v>
      </c>
      <c r="R485" s="35">
        <v>13</v>
      </c>
    </row>
    <row r="486" spans="17:18">
      <c r="Q486" s="229" t="s">
        <v>34</v>
      </c>
      <c r="R486" s="35">
        <v>7.5</v>
      </c>
    </row>
    <row r="487" spans="17:18">
      <c r="Q487" s="229" t="s">
        <v>34</v>
      </c>
      <c r="R487" s="35">
        <v>6</v>
      </c>
    </row>
    <row r="488" spans="17:18">
      <c r="Q488" s="229" t="s">
        <v>34</v>
      </c>
      <c r="R488" s="35">
        <v>9</v>
      </c>
    </row>
    <row r="489" spans="17:18">
      <c r="Q489" s="229" t="s">
        <v>34</v>
      </c>
      <c r="R489" s="35">
        <v>21</v>
      </c>
    </row>
    <row r="490" spans="17:18">
      <c r="Q490" s="229" t="s">
        <v>34</v>
      </c>
      <c r="R490" s="35">
        <v>46.5</v>
      </c>
    </row>
    <row r="491" spans="17:18">
      <c r="Q491" s="229" t="s">
        <v>34</v>
      </c>
      <c r="R491" s="35">
        <v>29</v>
      </c>
    </row>
    <row r="492" spans="17:18">
      <c r="Q492" s="229" t="s">
        <v>34</v>
      </c>
      <c r="R492" s="35">
        <v>32.5</v>
      </c>
    </row>
    <row r="493" spans="17:18">
      <c r="Q493" s="229" t="s">
        <v>34</v>
      </c>
      <c r="R493" s="35">
        <v>37.5</v>
      </c>
    </row>
    <row r="494" spans="17:18">
      <c r="Q494" s="229" t="s">
        <v>34</v>
      </c>
      <c r="R494" s="35">
        <v>31.5</v>
      </c>
    </row>
    <row r="495" spans="17:18">
      <c r="Q495" s="229" t="s">
        <v>34</v>
      </c>
      <c r="R495" s="35">
        <v>5</v>
      </c>
    </row>
    <row r="496" spans="17:18">
      <c r="Q496" s="229" t="s">
        <v>34</v>
      </c>
      <c r="R496" s="35">
        <v>18</v>
      </c>
    </row>
    <row r="497" spans="17:18">
      <c r="Q497" s="229" t="s">
        <v>34</v>
      </c>
      <c r="R497" s="35">
        <v>23</v>
      </c>
    </row>
    <row r="498" spans="17:18">
      <c r="Q498" s="229" t="s">
        <v>34</v>
      </c>
      <c r="R498" s="35">
        <v>2</v>
      </c>
    </row>
    <row r="499" spans="17:18">
      <c r="Q499" s="229" t="s">
        <v>34</v>
      </c>
      <c r="R499" s="35">
        <v>2</v>
      </c>
    </row>
    <row r="500" spans="17:18">
      <c r="Q500" s="229" t="s">
        <v>34</v>
      </c>
      <c r="R500" s="35">
        <v>53.5</v>
      </c>
    </row>
    <row r="501" spans="17:18">
      <c r="Q501" s="229" t="s">
        <v>34</v>
      </c>
      <c r="R501" s="35">
        <v>6</v>
      </c>
    </row>
    <row r="502" spans="17:18">
      <c r="Q502" s="229" t="s">
        <v>34</v>
      </c>
      <c r="R502" s="35">
        <v>33</v>
      </c>
    </row>
    <row r="503" spans="17:18">
      <c r="Q503" s="229" t="s">
        <v>34</v>
      </c>
      <c r="R503" s="35">
        <v>20</v>
      </c>
    </row>
    <row r="504" spans="17:18">
      <c r="Q504" s="229" t="s">
        <v>34</v>
      </c>
      <c r="R504" s="35">
        <v>3</v>
      </c>
    </row>
    <row r="505" spans="17:18">
      <c r="Q505" s="229" t="s">
        <v>34</v>
      </c>
      <c r="R505" s="35">
        <v>35</v>
      </c>
    </row>
    <row r="506" spans="17:18">
      <c r="Q506" s="229" t="s">
        <v>34</v>
      </c>
      <c r="R506" s="35">
        <v>9</v>
      </c>
    </row>
    <row r="507" spans="17:18">
      <c r="Q507" s="229" t="s">
        <v>34</v>
      </c>
      <c r="R507" s="35">
        <v>23</v>
      </c>
    </row>
    <row r="508" spans="17:18">
      <c r="Q508" s="229" t="s">
        <v>34</v>
      </c>
      <c r="R508" s="35">
        <v>3</v>
      </c>
    </row>
    <row r="509" spans="17:18">
      <c r="Q509" s="229" t="s">
        <v>34</v>
      </c>
      <c r="R509" s="35">
        <v>11</v>
      </c>
    </row>
    <row r="510" spans="17:18">
      <c r="Q510" s="229" t="s">
        <v>34</v>
      </c>
      <c r="R510" s="35">
        <v>26.5</v>
      </c>
    </row>
    <row r="511" spans="17:18">
      <c r="Q511" s="229" t="s">
        <v>34</v>
      </c>
      <c r="R511" s="35">
        <v>58</v>
      </c>
    </row>
    <row r="512" spans="17:18">
      <c r="Q512" s="229" t="s">
        <v>34</v>
      </c>
      <c r="R512" s="35">
        <v>20</v>
      </c>
    </row>
    <row r="513" spans="17:18">
      <c r="Q513" s="229" t="s">
        <v>34</v>
      </c>
      <c r="R513" s="35">
        <v>33.5</v>
      </c>
    </row>
    <row r="514" spans="17:18">
      <c r="Q514" s="229" t="s">
        <v>34</v>
      </c>
      <c r="R514" s="35">
        <v>21.5</v>
      </c>
    </row>
    <row r="515" spans="17:18">
      <c r="Q515" s="229" t="s">
        <v>34</v>
      </c>
      <c r="R515" s="35">
        <v>12</v>
      </c>
    </row>
    <row r="516" spans="17:18">
      <c r="Q516" s="229" t="s">
        <v>34</v>
      </c>
      <c r="R516" s="35">
        <v>28</v>
      </c>
    </row>
    <row r="517" spans="17:18">
      <c r="Q517" s="229" t="s">
        <v>34</v>
      </c>
      <c r="R517" s="35">
        <v>43.5</v>
      </c>
    </row>
    <row r="518" spans="17:18">
      <c r="Q518" s="229" t="s">
        <v>34</v>
      </c>
      <c r="R518" s="35">
        <v>30</v>
      </c>
    </row>
    <row r="519" spans="17:18">
      <c r="Q519" s="229" t="s">
        <v>34</v>
      </c>
      <c r="R519" s="35">
        <v>59.5</v>
      </c>
    </row>
    <row r="520" spans="17:18">
      <c r="Q520" s="229" t="s">
        <v>34</v>
      </c>
      <c r="R520" s="35">
        <v>68.5</v>
      </c>
    </row>
    <row r="521" spans="17:18">
      <c r="Q521" s="229" t="s">
        <v>34</v>
      </c>
      <c r="R521" s="35">
        <v>23</v>
      </c>
    </row>
    <row r="522" spans="17:18">
      <c r="Q522" s="229" t="s">
        <v>34</v>
      </c>
      <c r="R522" s="35">
        <v>23</v>
      </c>
    </row>
    <row r="523" spans="17:18">
      <c r="Q523" s="229" t="s">
        <v>34</v>
      </c>
      <c r="R523" s="35">
        <v>28</v>
      </c>
    </row>
    <row r="524" spans="17:18">
      <c r="Q524" s="229" t="s">
        <v>34</v>
      </c>
      <c r="R524" s="35">
        <v>23</v>
      </c>
    </row>
    <row r="525" spans="17:18">
      <c r="Q525" s="229" t="s">
        <v>34</v>
      </c>
      <c r="R525" s="35">
        <v>23</v>
      </c>
    </row>
    <row r="526" spans="17:18">
      <c r="Q526" s="229" t="s">
        <v>34</v>
      </c>
      <c r="R526" s="35">
        <v>20</v>
      </c>
    </row>
    <row r="527" spans="17:18">
      <c r="Q527" s="229" t="s">
        <v>34</v>
      </c>
      <c r="R527" s="35">
        <v>5</v>
      </c>
    </row>
    <row r="528" spans="17:18">
      <c r="Q528" s="229" t="s">
        <v>34</v>
      </c>
      <c r="R528" s="35">
        <v>50.5</v>
      </c>
    </row>
    <row r="529" spans="17:18">
      <c r="Q529" s="229" t="s">
        <v>34</v>
      </c>
      <c r="R529" s="35">
        <v>49</v>
      </c>
    </row>
    <row r="530" spans="17:18">
      <c r="Q530" s="229" t="s">
        <v>34</v>
      </c>
      <c r="R530" s="35">
        <v>4.5</v>
      </c>
    </row>
    <row r="531" spans="17:18">
      <c r="Q531" s="229" t="s">
        <v>34</v>
      </c>
      <c r="R531" s="35">
        <v>10.5</v>
      </c>
    </row>
    <row r="532" spans="17:18">
      <c r="Q532" s="229" t="s">
        <v>34</v>
      </c>
      <c r="R532" s="35">
        <v>17</v>
      </c>
    </row>
    <row r="533" spans="17:18">
      <c r="Q533" s="229" t="s">
        <v>34</v>
      </c>
      <c r="R533" s="35">
        <v>23.5</v>
      </c>
    </row>
    <row r="534" spans="17:18">
      <c r="Q534" s="229" t="s">
        <v>34</v>
      </c>
      <c r="R534" s="35">
        <v>38</v>
      </c>
    </row>
    <row r="535" spans="17:18">
      <c r="Q535" s="229" t="s">
        <v>34</v>
      </c>
      <c r="R535" s="35">
        <v>1.5</v>
      </c>
    </row>
    <row r="536" spans="17:18">
      <c r="Q536" s="229" t="s">
        <v>34</v>
      </c>
      <c r="R536" s="35">
        <v>32.5</v>
      </c>
    </row>
    <row r="537" spans="17:18">
      <c r="Q537" s="229" t="s">
        <v>34</v>
      </c>
      <c r="R537" s="35">
        <v>9</v>
      </c>
    </row>
    <row r="538" spans="17:18">
      <c r="Q538" s="229" t="s">
        <v>34</v>
      </c>
      <c r="R538" s="35">
        <v>38</v>
      </c>
    </row>
    <row r="539" spans="17:18">
      <c r="Q539" s="229" t="s">
        <v>34</v>
      </c>
      <c r="R539" s="35">
        <v>37</v>
      </c>
    </row>
    <row r="540" spans="17:18">
      <c r="Q540" s="229" t="s">
        <v>34</v>
      </c>
      <c r="R540" s="35">
        <v>31.5</v>
      </c>
    </row>
    <row r="541" spans="17:18">
      <c r="Q541" s="229" t="s">
        <v>34</v>
      </c>
      <c r="R541" s="35">
        <v>2</v>
      </c>
    </row>
    <row r="542" spans="17:18">
      <c r="Q542" s="229" t="s">
        <v>34</v>
      </c>
      <c r="R542" s="35">
        <v>9</v>
      </c>
    </row>
    <row r="543" spans="17:18">
      <c r="Q543" s="229" t="s">
        <v>34</v>
      </c>
      <c r="R543" s="35">
        <v>9</v>
      </c>
    </row>
    <row r="544" spans="17:18">
      <c r="Q544" s="229" t="s">
        <v>34</v>
      </c>
      <c r="R544" s="35">
        <v>23.5</v>
      </c>
    </row>
    <row r="545" spans="17:18">
      <c r="Q545" s="229" t="s">
        <v>34</v>
      </c>
      <c r="R545" s="35">
        <v>26</v>
      </c>
    </row>
    <row r="546" spans="17:18">
      <c r="Q546" s="229" t="s">
        <v>34</v>
      </c>
      <c r="R546" s="35">
        <v>30</v>
      </c>
    </row>
    <row r="547" spans="17:18">
      <c r="Q547" s="229" t="s">
        <v>34</v>
      </c>
      <c r="R547" s="35">
        <v>30.5</v>
      </c>
    </row>
    <row r="548" spans="17:18">
      <c r="Q548" s="229" t="s">
        <v>34</v>
      </c>
      <c r="R548" s="35">
        <v>19.5</v>
      </c>
    </row>
    <row r="549" spans="17:18">
      <c r="Q549" s="229" t="s">
        <v>34</v>
      </c>
      <c r="R549" s="35">
        <v>36.5</v>
      </c>
    </row>
    <row r="550" spans="17:18">
      <c r="Q550" s="229" t="s">
        <v>34</v>
      </c>
      <c r="R550" s="35">
        <v>46.5</v>
      </c>
    </row>
    <row r="551" spans="17:18">
      <c r="Q551" s="229" t="s">
        <v>34</v>
      </c>
      <c r="R551" s="35">
        <v>15</v>
      </c>
    </row>
    <row r="552" spans="17:18">
      <c r="Q552" s="229" t="s">
        <v>34</v>
      </c>
      <c r="R552" s="35">
        <v>24.5</v>
      </c>
    </row>
    <row r="553" spans="17:18">
      <c r="Q553" s="229" t="s">
        <v>34</v>
      </c>
      <c r="R553" s="35">
        <v>6</v>
      </c>
    </row>
    <row r="554" spans="17:18">
      <c r="Q554" s="229" t="s">
        <v>34</v>
      </c>
      <c r="R554" s="35">
        <v>9</v>
      </c>
    </row>
    <row r="555" spans="17:18">
      <c r="Q555" s="229" t="s">
        <v>34</v>
      </c>
      <c r="R555" s="35">
        <v>42</v>
      </c>
    </row>
    <row r="556" spans="17:18">
      <c r="Q556" s="229" t="s">
        <v>34</v>
      </c>
      <c r="R556" s="35">
        <v>29</v>
      </c>
    </row>
    <row r="557" spans="17:18">
      <c r="Q557" s="229" t="s">
        <v>34</v>
      </c>
      <c r="R557" s="35">
        <v>21.5</v>
      </c>
    </row>
    <row r="558" spans="17:18">
      <c r="Q558" s="229" t="s">
        <v>34</v>
      </c>
      <c r="R558" s="35">
        <v>27</v>
      </c>
    </row>
    <row r="559" spans="17:18">
      <c r="Q559" s="229" t="s">
        <v>34</v>
      </c>
      <c r="R559" s="35">
        <v>12</v>
      </c>
    </row>
    <row r="560" spans="17:18">
      <c r="Q560" s="229" t="s">
        <v>34</v>
      </c>
      <c r="R560" s="35">
        <v>8</v>
      </c>
    </row>
    <row r="561" spans="17:18">
      <c r="Q561" s="229" t="s">
        <v>34</v>
      </c>
      <c r="R561" s="35">
        <v>6</v>
      </c>
    </row>
    <row r="562" spans="17:18">
      <c r="Q562" s="229" t="s">
        <v>34</v>
      </c>
      <c r="R562" s="35">
        <v>33.5</v>
      </c>
    </row>
    <row r="563" spans="17:18">
      <c r="Q563" s="229" t="s">
        <v>34</v>
      </c>
      <c r="R563" s="35">
        <v>2</v>
      </c>
    </row>
    <row r="564" spans="17:18">
      <c r="Q564" s="229" t="s">
        <v>34</v>
      </c>
      <c r="R564" s="35">
        <v>35</v>
      </c>
    </row>
    <row r="565" spans="17:18">
      <c r="Q565" s="229" t="s">
        <v>34</v>
      </c>
      <c r="R565" s="35">
        <v>23</v>
      </c>
    </row>
    <row r="566" spans="17:18">
      <c r="Q566" s="229" t="s">
        <v>34</v>
      </c>
      <c r="R566" s="35">
        <v>22</v>
      </c>
    </row>
    <row r="567" spans="17:18">
      <c r="Q567" s="229" t="s">
        <v>34</v>
      </c>
      <c r="R567" s="35">
        <v>17.5</v>
      </c>
    </row>
    <row r="568" spans="17:18">
      <c r="Q568" s="229" t="s">
        <v>34</v>
      </c>
      <c r="R568" s="35">
        <v>12</v>
      </c>
    </row>
    <row r="569" spans="17:18">
      <c r="Q569" s="229" t="s">
        <v>34</v>
      </c>
      <c r="R569" s="35">
        <v>18</v>
      </c>
    </row>
    <row r="570" spans="17:18">
      <c r="Q570" s="229" t="s">
        <v>34</v>
      </c>
      <c r="R570" s="35">
        <v>31.5</v>
      </c>
    </row>
    <row r="571" spans="17:18">
      <c r="Q571" s="229" t="s">
        <v>34</v>
      </c>
      <c r="R571" s="35">
        <v>33.5</v>
      </c>
    </row>
    <row r="572" spans="17:18">
      <c r="Q572" s="229" t="s">
        <v>34</v>
      </c>
      <c r="R572" s="35">
        <v>9</v>
      </c>
    </row>
    <row r="573" spans="17:18">
      <c r="Q573" s="229" t="s">
        <v>34</v>
      </c>
      <c r="R573" s="35">
        <v>23</v>
      </c>
    </row>
    <row r="574" spans="17:18">
      <c r="Q574" s="229" t="s">
        <v>34</v>
      </c>
      <c r="R574" s="35">
        <v>1.5</v>
      </c>
    </row>
    <row r="575" spans="17:18">
      <c r="Q575" s="229" t="s">
        <v>34</v>
      </c>
      <c r="R575" s="35">
        <v>3</v>
      </c>
    </row>
    <row r="576" spans="17:18">
      <c r="Q576" s="229" t="s">
        <v>34</v>
      </c>
      <c r="R576" s="35">
        <v>24.5</v>
      </c>
    </row>
    <row r="577" spans="17:18">
      <c r="Q577" s="229" t="s">
        <v>34</v>
      </c>
      <c r="R577" s="35">
        <v>23</v>
      </c>
    </row>
    <row r="578" spans="17:18">
      <c r="Q578" s="229" t="s">
        <v>34</v>
      </c>
      <c r="R578" s="35">
        <v>24.5</v>
      </c>
    </row>
    <row r="579" spans="17:18">
      <c r="Q579" s="229" t="s">
        <v>34</v>
      </c>
      <c r="R579" s="35">
        <v>9</v>
      </c>
    </row>
    <row r="580" spans="17:18">
      <c r="Q580" s="229" t="s">
        <v>34</v>
      </c>
      <c r="R580" s="35">
        <v>26</v>
      </c>
    </row>
    <row r="581" spans="17:18">
      <c r="Q581" s="229" t="s">
        <v>34</v>
      </c>
      <c r="R581" s="35">
        <v>9</v>
      </c>
    </row>
    <row r="582" spans="17:18">
      <c r="Q582" s="229" t="s">
        <v>34</v>
      </c>
      <c r="R582" s="35">
        <v>23</v>
      </c>
    </row>
    <row r="583" spans="17:18">
      <c r="Q583" s="229" t="s">
        <v>34</v>
      </c>
      <c r="R583" s="35">
        <v>20</v>
      </c>
    </row>
    <row r="584" spans="17:18">
      <c r="Q584" s="229" t="s">
        <v>34</v>
      </c>
      <c r="R584" s="35">
        <v>9</v>
      </c>
    </row>
    <row r="585" spans="17:18">
      <c r="Q585" s="229" t="s">
        <v>34</v>
      </c>
      <c r="R585" s="35">
        <v>29.5</v>
      </c>
    </row>
    <row r="586" spans="17:18">
      <c r="Q586" s="229" t="s">
        <v>34</v>
      </c>
      <c r="R586" s="35">
        <v>12.5</v>
      </c>
    </row>
    <row r="587" spans="17:18">
      <c r="Q587" s="229" t="s">
        <v>34</v>
      </c>
      <c r="R587" s="35">
        <v>9</v>
      </c>
    </row>
    <row r="588" spans="17:18">
      <c r="Q588" s="229" t="s">
        <v>34</v>
      </c>
      <c r="R588" s="35">
        <v>27.5</v>
      </c>
    </row>
    <row r="589" spans="17:18">
      <c r="Q589" s="229" t="s">
        <v>35</v>
      </c>
      <c r="R589" s="35">
        <v>22</v>
      </c>
    </row>
    <row r="590" spans="17:18">
      <c r="Q590" s="229" t="s">
        <v>35</v>
      </c>
      <c r="R590" s="35">
        <v>35.5</v>
      </c>
    </row>
    <row r="591" spans="17:18">
      <c r="Q591" s="229" t="s">
        <v>35</v>
      </c>
      <c r="R591" s="35">
        <v>24.5</v>
      </c>
    </row>
    <row r="592" spans="17:18">
      <c r="Q592" s="229" t="s">
        <v>35</v>
      </c>
      <c r="R592" s="35">
        <v>19.5</v>
      </c>
    </row>
    <row r="593" spans="17:18">
      <c r="Q593" s="229" t="s">
        <v>35</v>
      </c>
      <c r="R593" s="35">
        <v>32.5</v>
      </c>
    </row>
    <row r="594" spans="17:18">
      <c r="Q594" s="229" t="s">
        <v>35</v>
      </c>
      <c r="R594" s="35">
        <v>36.5</v>
      </c>
    </row>
    <row r="595" spans="17:18">
      <c r="Q595" s="229" t="s">
        <v>35</v>
      </c>
      <c r="R595" s="35">
        <v>32</v>
      </c>
    </row>
    <row r="596" spans="17:18">
      <c r="Q596" s="229" t="s">
        <v>35</v>
      </c>
      <c r="R596" s="35">
        <v>31</v>
      </c>
    </row>
    <row r="597" spans="17:18">
      <c r="Q597" s="229" t="s">
        <v>35</v>
      </c>
      <c r="R597" s="35">
        <v>13.5</v>
      </c>
    </row>
    <row r="598" spans="17:18">
      <c r="Q598" s="229" t="s">
        <v>35</v>
      </c>
      <c r="R598" s="35">
        <v>35.5</v>
      </c>
    </row>
    <row r="599" spans="17:18">
      <c r="Q599" s="229" t="s">
        <v>35</v>
      </c>
      <c r="R599" s="35">
        <v>17</v>
      </c>
    </row>
    <row r="600" spans="17:18">
      <c r="Q600" s="229" t="s">
        <v>35</v>
      </c>
      <c r="R600" s="35">
        <v>70.5</v>
      </c>
    </row>
    <row r="601" spans="17:18">
      <c r="Q601" s="229" t="s">
        <v>35</v>
      </c>
      <c r="R601" s="35">
        <v>48.5</v>
      </c>
    </row>
    <row r="602" spans="17:18">
      <c r="Q602" s="229" t="s">
        <v>35</v>
      </c>
      <c r="R602" s="35">
        <v>29</v>
      </c>
    </row>
    <row r="603" spans="17:18">
      <c r="Q603" s="229" t="s">
        <v>35</v>
      </c>
      <c r="R603" s="35">
        <v>13</v>
      </c>
    </row>
    <row r="604" spans="17:18">
      <c r="Q604" s="229" t="s">
        <v>35</v>
      </c>
      <c r="R604" s="35">
        <v>9.5</v>
      </c>
    </row>
    <row r="605" spans="17:18">
      <c r="Q605" s="229" t="s">
        <v>35</v>
      </c>
      <c r="R605" s="35">
        <v>8</v>
      </c>
    </row>
    <row r="606" spans="17:18">
      <c r="Q606" s="229" t="s">
        <v>35</v>
      </c>
      <c r="R606" s="35">
        <v>12</v>
      </c>
    </row>
    <row r="607" spans="17:18">
      <c r="Q607" s="229" t="s">
        <v>35</v>
      </c>
      <c r="R607" s="35">
        <v>25</v>
      </c>
    </row>
    <row r="608" spans="17:18">
      <c r="Q608" s="229" t="s">
        <v>35</v>
      </c>
      <c r="R608" s="35">
        <v>32.5</v>
      </c>
    </row>
    <row r="609" spans="17:18">
      <c r="Q609" s="229" t="s">
        <v>35</v>
      </c>
      <c r="R609" s="35">
        <v>31</v>
      </c>
    </row>
    <row r="610" spans="17:18">
      <c r="Q610" s="229" t="s">
        <v>35</v>
      </c>
      <c r="R610" s="35">
        <v>45</v>
      </c>
    </row>
    <row r="611" spans="17:18">
      <c r="Q611" s="229" t="s">
        <v>35</v>
      </c>
      <c r="R611" s="35">
        <v>26.5</v>
      </c>
    </row>
    <row r="612" spans="17:18">
      <c r="Q612" s="229" t="s">
        <v>35</v>
      </c>
      <c r="R612" s="35">
        <v>27.5</v>
      </c>
    </row>
    <row r="613" spans="17:18">
      <c r="Q613" s="229" t="s">
        <v>35</v>
      </c>
      <c r="R613" s="35">
        <v>144.5</v>
      </c>
    </row>
    <row r="614" spans="17:18">
      <c r="Q614" s="229" t="s">
        <v>35</v>
      </c>
      <c r="R614" s="35">
        <v>23</v>
      </c>
    </row>
    <row r="615" spans="17:18">
      <c r="Q615" s="229" t="s">
        <v>35</v>
      </c>
      <c r="R615" s="35">
        <v>25</v>
      </c>
    </row>
    <row r="616" spans="17:18">
      <c r="Q616" s="229" t="s">
        <v>35</v>
      </c>
      <c r="R616" s="35">
        <v>18.5</v>
      </c>
    </row>
    <row r="617" spans="17:18">
      <c r="Q617" s="229" t="s">
        <v>35</v>
      </c>
      <c r="R617" s="35">
        <v>4.5</v>
      </c>
    </row>
    <row r="618" spans="17:18">
      <c r="Q618" s="229" t="s">
        <v>35</v>
      </c>
      <c r="R618" s="35">
        <v>32</v>
      </c>
    </row>
    <row r="619" spans="17:18">
      <c r="Q619" s="229" t="s">
        <v>35</v>
      </c>
      <c r="R619" s="35">
        <v>23</v>
      </c>
    </row>
    <row r="620" spans="17:18">
      <c r="Q620" s="229" t="s">
        <v>35</v>
      </c>
      <c r="R620" s="35">
        <v>65</v>
      </c>
    </row>
    <row r="621" spans="17:18">
      <c r="Q621" s="229" t="s">
        <v>35</v>
      </c>
      <c r="R621" s="35">
        <v>12</v>
      </c>
    </row>
    <row r="622" spans="17:18">
      <c r="Q622" s="229" t="s">
        <v>35</v>
      </c>
      <c r="R622" s="35">
        <v>33.5</v>
      </c>
    </row>
    <row r="623" spans="17:18">
      <c r="Q623" s="229" t="s">
        <v>35</v>
      </c>
      <c r="R623" s="35">
        <v>58</v>
      </c>
    </row>
    <row r="624" spans="17:18">
      <c r="Q624" s="229" t="s">
        <v>35</v>
      </c>
      <c r="R624" s="35">
        <v>31.5</v>
      </c>
    </row>
    <row r="625" spans="17:18">
      <c r="Q625" s="229" t="s">
        <v>35</v>
      </c>
      <c r="R625" s="35">
        <v>23</v>
      </c>
    </row>
    <row r="626" spans="17:18">
      <c r="Q626" s="229" t="s">
        <v>35</v>
      </c>
      <c r="R626" s="35">
        <v>6</v>
      </c>
    </row>
    <row r="627" spans="17:18">
      <c r="Q627" s="229" t="s">
        <v>35</v>
      </c>
      <c r="R627" s="35">
        <v>5</v>
      </c>
    </row>
    <row r="628" spans="17:18">
      <c r="Q628" s="229" t="s">
        <v>35</v>
      </c>
      <c r="R628" s="35">
        <v>14.5</v>
      </c>
    </row>
    <row r="629" spans="17:18">
      <c r="Q629" s="229" t="s">
        <v>35</v>
      </c>
      <c r="R629" s="35">
        <v>220</v>
      </c>
    </row>
    <row r="630" spans="17:18">
      <c r="Q630" s="229" t="s">
        <v>35</v>
      </c>
      <c r="R630" s="35">
        <v>3</v>
      </c>
    </row>
    <row r="631" spans="17:18">
      <c r="Q631" s="229" t="s">
        <v>35</v>
      </c>
      <c r="R631" s="35">
        <v>9</v>
      </c>
    </row>
    <row r="632" spans="17:18">
      <c r="Q632" s="229" t="s">
        <v>35</v>
      </c>
      <c r="R632" s="35">
        <v>31</v>
      </c>
    </row>
    <row r="633" spans="17:18">
      <c r="Q633" s="229" t="s">
        <v>35</v>
      </c>
      <c r="R633" s="35">
        <v>25</v>
      </c>
    </row>
    <row r="634" spans="17:18">
      <c r="Q634" s="229" t="s">
        <v>35</v>
      </c>
      <c r="R634" s="35">
        <v>108</v>
      </c>
    </row>
    <row r="635" spans="17:18">
      <c r="Q635" s="229" t="s">
        <v>35</v>
      </c>
      <c r="R635" s="35">
        <v>23</v>
      </c>
    </row>
    <row r="636" spans="17:18">
      <c r="Q636" s="229" t="s">
        <v>35</v>
      </c>
      <c r="R636" s="35">
        <v>40</v>
      </c>
    </row>
    <row r="637" spans="17:18">
      <c r="Q637" s="229" t="s">
        <v>35</v>
      </c>
      <c r="R637" s="35">
        <v>37</v>
      </c>
    </row>
    <row r="638" spans="17:18">
      <c r="Q638" s="229" t="s">
        <v>35</v>
      </c>
      <c r="R638" s="35">
        <v>9</v>
      </c>
    </row>
    <row r="639" spans="17:18">
      <c r="Q639" s="229" t="s">
        <v>35</v>
      </c>
      <c r="R639" s="35">
        <v>50</v>
      </c>
    </row>
    <row r="640" spans="17:18">
      <c r="Q640" s="229" t="s">
        <v>35</v>
      </c>
      <c r="R640" s="35">
        <v>20</v>
      </c>
    </row>
    <row r="641" spans="17:18">
      <c r="Q641" s="229" t="s">
        <v>35</v>
      </c>
      <c r="R641" s="35">
        <v>2</v>
      </c>
    </row>
    <row r="642" spans="17:18">
      <c r="Q642" s="229" t="s">
        <v>35</v>
      </c>
      <c r="R642" s="35">
        <v>49</v>
      </c>
    </row>
    <row r="643" spans="17:18">
      <c r="Q643" s="229" t="s">
        <v>35</v>
      </c>
      <c r="R643" s="35">
        <v>172.2</v>
      </c>
    </row>
    <row r="644" spans="17:18">
      <c r="Q644" s="229" t="s">
        <v>35</v>
      </c>
      <c r="R644" s="35">
        <v>20</v>
      </c>
    </row>
    <row r="645" spans="17:18">
      <c r="Q645" s="229" t="s">
        <v>35</v>
      </c>
      <c r="R645" s="35">
        <v>5</v>
      </c>
    </row>
    <row r="646" spans="17:18">
      <c r="Q646" s="229" t="s">
        <v>35</v>
      </c>
      <c r="R646" s="35">
        <v>35</v>
      </c>
    </row>
    <row r="647" spans="17:18">
      <c r="Q647" s="229" t="s">
        <v>35</v>
      </c>
      <c r="R647" s="35">
        <v>20</v>
      </c>
    </row>
    <row r="648" spans="17:18">
      <c r="Q648" s="229" t="s">
        <v>35</v>
      </c>
      <c r="R648" s="35">
        <v>21</v>
      </c>
    </row>
    <row r="649" spans="17:18">
      <c r="Q649" s="229" t="s">
        <v>35</v>
      </c>
      <c r="R649" s="35">
        <v>2</v>
      </c>
    </row>
    <row r="650" spans="17:18">
      <c r="Q650" s="229" t="s">
        <v>35</v>
      </c>
      <c r="R650" s="35">
        <v>23</v>
      </c>
    </row>
    <row r="651" spans="17:18">
      <c r="Q651" s="229" t="s">
        <v>35</v>
      </c>
      <c r="R651" s="35">
        <v>30</v>
      </c>
    </row>
    <row r="652" spans="17:18">
      <c r="Q652" s="229" t="s">
        <v>35</v>
      </c>
      <c r="R652" s="35">
        <v>20</v>
      </c>
    </row>
    <row r="653" spans="17:18">
      <c r="Q653" s="229" t="s">
        <v>35</v>
      </c>
      <c r="R653" s="35">
        <v>24.5</v>
      </c>
    </row>
    <row r="654" spans="17:18">
      <c r="Q654" s="229" t="s">
        <v>35</v>
      </c>
      <c r="R654" s="35">
        <v>7.5</v>
      </c>
    </row>
    <row r="655" spans="17:18">
      <c r="Q655" s="229" t="s">
        <v>35</v>
      </c>
      <c r="R655" s="35">
        <v>6</v>
      </c>
    </row>
    <row r="656" spans="17:18">
      <c r="Q656" s="229" t="s">
        <v>35</v>
      </c>
      <c r="R656" s="35">
        <v>21.5</v>
      </c>
    </row>
    <row r="657" spans="17:18">
      <c r="Q657" s="229" t="s">
        <v>35</v>
      </c>
      <c r="R657" s="35">
        <v>1.5</v>
      </c>
    </row>
    <row r="658" spans="17:18">
      <c r="Q658" s="229" t="s">
        <v>35</v>
      </c>
      <c r="R658" s="35">
        <v>32.5</v>
      </c>
    </row>
    <row r="659" spans="17:18">
      <c r="Q659" s="229" t="s">
        <v>35</v>
      </c>
      <c r="R659" s="35">
        <v>12</v>
      </c>
    </row>
    <row r="660" spans="17:18">
      <c r="Q660" s="229" t="s">
        <v>35</v>
      </c>
      <c r="R660" s="35">
        <v>13</v>
      </c>
    </row>
    <row r="661" spans="17:18">
      <c r="Q661" s="229" t="s">
        <v>35</v>
      </c>
      <c r="R661" s="35">
        <v>16.5</v>
      </c>
    </row>
    <row r="662" spans="17:18">
      <c r="Q662" s="229" t="s">
        <v>35</v>
      </c>
      <c r="R662" s="35">
        <v>21.5</v>
      </c>
    </row>
    <row r="663" spans="17:18">
      <c r="Q663" s="229" t="s">
        <v>35</v>
      </c>
      <c r="R663" s="35">
        <v>9</v>
      </c>
    </row>
    <row r="664" spans="17:18">
      <c r="Q664" s="229" t="s">
        <v>35</v>
      </c>
      <c r="R664" s="35">
        <v>9</v>
      </c>
    </row>
    <row r="665" spans="17:18">
      <c r="Q665" s="229" t="s">
        <v>35</v>
      </c>
      <c r="R665" s="35">
        <v>48</v>
      </c>
    </row>
    <row r="666" spans="17:18">
      <c r="Q666" s="229" t="s">
        <v>35</v>
      </c>
      <c r="R666" s="35">
        <v>23</v>
      </c>
    </row>
    <row r="667" spans="17:18">
      <c r="Q667" s="229" t="s">
        <v>35</v>
      </c>
      <c r="R667" s="35">
        <v>21.5</v>
      </c>
    </row>
    <row r="668" spans="17:18">
      <c r="Q668" s="229" t="s">
        <v>35</v>
      </c>
      <c r="R668" s="35">
        <v>6.5</v>
      </c>
    </row>
    <row r="669" spans="17:18">
      <c r="Q669" s="229" t="s">
        <v>35</v>
      </c>
      <c r="R669" s="35">
        <v>11</v>
      </c>
    </row>
    <row r="670" spans="17:18">
      <c r="Q670" s="229" t="s">
        <v>35</v>
      </c>
      <c r="R670" s="35">
        <v>40</v>
      </c>
    </row>
    <row r="671" spans="17:18">
      <c r="Q671" s="229" t="s">
        <v>35</v>
      </c>
      <c r="R671" s="35">
        <v>29</v>
      </c>
    </row>
    <row r="672" spans="17:18">
      <c r="Q672" s="229" t="s">
        <v>35</v>
      </c>
      <c r="R672" s="35">
        <v>27</v>
      </c>
    </row>
    <row r="673" spans="17:18">
      <c r="Q673" s="229" t="s">
        <v>35</v>
      </c>
      <c r="R673" s="35">
        <v>35</v>
      </c>
    </row>
    <row r="674" spans="17:18">
      <c r="Q674" s="229" t="s">
        <v>35</v>
      </c>
      <c r="R674" s="35">
        <v>15</v>
      </c>
    </row>
    <row r="675" spans="17:18">
      <c r="Q675" s="229" t="s">
        <v>35</v>
      </c>
      <c r="R675" s="35">
        <v>52.5</v>
      </c>
    </row>
    <row r="676" spans="17:18">
      <c r="Q676" s="229" t="s">
        <v>35</v>
      </c>
      <c r="R676" s="35">
        <v>24.5</v>
      </c>
    </row>
    <row r="677" spans="17:18">
      <c r="Q677" s="229" t="s">
        <v>35</v>
      </c>
      <c r="R677" s="35">
        <v>13.5</v>
      </c>
    </row>
    <row r="678" spans="17:18">
      <c r="Q678" s="229" t="s">
        <v>35</v>
      </c>
      <c r="R678" s="35">
        <v>73.5</v>
      </c>
    </row>
    <row r="679" spans="17:18">
      <c r="Q679" s="229" t="s">
        <v>35</v>
      </c>
      <c r="R679" s="35">
        <v>20</v>
      </c>
    </row>
    <row r="680" spans="17:18">
      <c r="Q680" s="229" t="s">
        <v>35</v>
      </c>
      <c r="R680" s="35">
        <v>20</v>
      </c>
    </row>
    <row r="681" spans="17:18">
      <c r="Q681" s="229" t="s">
        <v>35</v>
      </c>
      <c r="R681" s="35">
        <v>24</v>
      </c>
    </row>
    <row r="682" spans="17:18">
      <c r="Q682" s="229" t="s">
        <v>35</v>
      </c>
      <c r="R682" s="35">
        <v>60.5</v>
      </c>
    </row>
    <row r="683" spans="17:18">
      <c r="Q683" s="229" t="s">
        <v>35</v>
      </c>
      <c r="R683" s="35">
        <v>70</v>
      </c>
    </row>
    <row r="684" spans="17:18">
      <c r="Q684" s="229" t="s">
        <v>35</v>
      </c>
      <c r="R684" s="35">
        <v>3</v>
      </c>
    </row>
    <row r="685" spans="17:18">
      <c r="Q685" s="229" t="s">
        <v>35</v>
      </c>
      <c r="R685" s="35">
        <v>3</v>
      </c>
    </row>
    <row r="686" spans="17:18">
      <c r="Q686" s="229" t="s">
        <v>35</v>
      </c>
      <c r="R686" s="35">
        <v>31</v>
      </c>
    </row>
    <row r="687" spans="17:18">
      <c r="Q687" s="229" t="s">
        <v>35</v>
      </c>
      <c r="R687" s="35">
        <v>12</v>
      </c>
    </row>
    <row r="688" spans="17:18">
      <c r="Q688" s="229" t="s">
        <v>35</v>
      </c>
      <c r="R688" s="35">
        <v>71</v>
      </c>
    </row>
    <row r="689" spans="17:18">
      <c r="Q689" s="229" t="s">
        <v>35</v>
      </c>
      <c r="R689" s="35">
        <v>94</v>
      </c>
    </row>
    <row r="690" spans="17:18">
      <c r="Q690" s="229" t="s">
        <v>35</v>
      </c>
      <c r="R690" s="35">
        <v>23</v>
      </c>
    </row>
    <row r="691" spans="17:18">
      <c r="Q691" s="229" t="s">
        <v>35</v>
      </c>
      <c r="R691" s="35">
        <v>20</v>
      </c>
    </row>
    <row r="692" spans="17:18">
      <c r="Q692" s="229" t="s">
        <v>35</v>
      </c>
      <c r="R692" s="35">
        <v>4.5</v>
      </c>
    </row>
    <row r="693" spans="17:18">
      <c r="Q693" s="229" t="s">
        <v>35</v>
      </c>
      <c r="R693" s="35">
        <v>3</v>
      </c>
    </row>
    <row r="694" spans="17:18">
      <c r="Q694" s="229" t="s">
        <v>35</v>
      </c>
      <c r="R694" s="35">
        <v>2</v>
      </c>
    </row>
    <row r="695" spans="17:18">
      <c r="Q695" s="229" t="s">
        <v>35</v>
      </c>
      <c r="R695" s="35">
        <v>26</v>
      </c>
    </row>
    <row r="696" spans="17:18">
      <c r="Q696" s="229" t="s">
        <v>35</v>
      </c>
      <c r="R696" s="35">
        <v>31</v>
      </c>
    </row>
    <row r="697" spans="17:18">
      <c r="Q697" s="229" t="s">
        <v>35</v>
      </c>
      <c r="R697" s="35">
        <v>22</v>
      </c>
    </row>
    <row r="698" spans="17:18">
      <c r="Q698" s="229" t="s">
        <v>35</v>
      </c>
      <c r="R698" s="35">
        <v>6.5</v>
      </c>
    </row>
    <row r="699" spans="17:18">
      <c r="Q699" s="229" t="s">
        <v>35</v>
      </c>
      <c r="R699" s="35">
        <v>23</v>
      </c>
    </row>
    <row r="700" spans="17:18">
      <c r="Q700" s="229" t="s">
        <v>35</v>
      </c>
      <c r="R700" s="35">
        <v>12</v>
      </c>
    </row>
    <row r="701" spans="17:18">
      <c r="Q701" s="229" t="s">
        <v>35</v>
      </c>
      <c r="R701" s="35">
        <v>24.5</v>
      </c>
    </row>
    <row r="702" spans="17:18">
      <c r="Q702" s="229" t="s">
        <v>35</v>
      </c>
      <c r="R702" s="35">
        <v>15</v>
      </c>
    </row>
    <row r="703" spans="17:18">
      <c r="Q703" s="229" t="s">
        <v>35</v>
      </c>
      <c r="R703" s="35">
        <v>29</v>
      </c>
    </row>
    <row r="704" spans="17:18">
      <c r="Q704" s="229" t="s">
        <v>35</v>
      </c>
      <c r="R704" s="35">
        <v>36</v>
      </c>
    </row>
    <row r="705" spans="17:18">
      <c r="Q705" s="229" t="s">
        <v>35</v>
      </c>
      <c r="R705" s="35">
        <v>24.5</v>
      </c>
    </row>
    <row r="706" spans="17:18">
      <c r="Q706" s="229" t="s">
        <v>35</v>
      </c>
      <c r="R706" s="35">
        <v>10</v>
      </c>
    </row>
    <row r="707" spans="17:18">
      <c r="Q707" s="229" t="s">
        <v>35</v>
      </c>
      <c r="R707" s="35">
        <v>23</v>
      </c>
    </row>
    <row r="708" spans="17:18">
      <c r="Q708" s="229" t="s">
        <v>35</v>
      </c>
      <c r="R708" s="35">
        <v>9</v>
      </c>
    </row>
    <row r="709" spans="17:18">
      <c r="Q709" s="229" t="s">
        <v>35</v>
      </c>
      <c r="R709" s="35">
        <v>23</v>
      </c>
    </row>
    <row r="710" spans="17:18">
      <c r="Q710" s="229" t="s">
        <v>35</v>
      </c>
      <c r="R710" s="35">
        <v>112.5</v>
      </c>
    </row>
    <row r="711" spans="17:18">
      <c r="Q711" s="229" t="s">
        <v>35</v>
      </c>
      <c r="R711" s="35">
        <v>46</v>
      </c>
    </row>
    <row r="712" spans="17:18">
      <c r="Q712" s="229" t="s">
        <v>35</v>
      </c>
      <c r="R712" s="35">
        <v>6</v>
      </c>
    </row>
    <row r="713" spans="17:18">
      <c r="Q713" s="229" t="s">
        <v>35</v>
      </c>
      <c r="R713" s="35">
        <v>3</v>
      </c>
    </row>
    <row r="714" spans="17:18">
      <c r="Q714" s="229" t="s">
        <v>126</v>
      </c>
      <c r="R714" s="35">
        <v>39</v>
      </c>
    </row>
    <row r="715" spans="17:18">
      <c r="Q715" s="229" t="s">
        <v>126</v>
      </c>
      <c r="R715" s="35">
        <v>15</v>
      </c>
    </row>
    <row r="716" spans="17:18">
      <c r="Q716" s="229" t="s">
        <v>126</v>
      </c>
      <c r="R716" s="35">
        <v>38</v>
      </c>
    </row>
    <row r="717" spans="17:18">
      <c r="Q717" s="229" t="s">
        <v>126</v>
      </c>
      <c r="R717" s="35">
        <v>10</v>
      </c>
    </row>
    <row r="718" spans="17:18">
      <c r="Q718" s="229" t="s">
        <v>126</v>
      </c>
      <c r="R718" s="35">
        <v>21</v>
      </c>
    </row>
    <row r="719" spans="17:18">
      <c r="Q719" s="229" t="s">
        <v>126</v>
      </c>
      <c r="R719" s="35">
        <v>36.5</v>
      </c>
    </row>
    <row r="720" spans="17:18">
      <c r="Q720" s="229" t="s">
        <v>126</v>
      </c>
      <c r="R720" s="35">
        <v>36.5</v>
      </c>
    </row>
    <row r="721" spans="17:18">
      <c r="Q721" s="229" t="s">
        <v>126</v>
      </c>
      <c r="R721" s="35">
        <v>25</v>
      </c>
    </row>
    <row r="722" spans="17:18">
      <c r="Q722" s="229" t="s">
        <v>126</v>
      </c>
      <c r="R722" s="35">
        <v>63</v>
      </c>
    </row>
    <row r="723" spans="17:18">
      <c r="Q723" s="229" t="s">
        <v>126</v>
      </c>
      <c r="R723" s="35">
        <v>28</v>
      </c>
    </row>
    <row r="724" spans="17:18">
      <c r="Q724" s="229" t="s">
        <v>126</v>
      </c>
      <c r="R724" s="35">
        <v>16</v>
      </c>
    </row>
    <row r="725" spans="17:18">
      <c r="Q725" s="229" t="s">
        <v>126</v>
      </c>
      <c r="R725" s="35">
        <v>23</v>
      </c>
    </row>
    <row r="726" spans="17:18">
      <c r="Q726" s="229" t="s">
        <v>126</v>
      </c>
      <c r="R726" s="35">
        <v>29</v>
      </c>
    </row>
    <row r="727" spans="17:18">
      <c r="Q727" s="229" t="s">
        <v>126</v>
      </c>
      <c r="R727" s="35">
        <v>14</v>
      </c>
    </row>
    <row r="728" spans="17:18">
      <c r="Q728" s="229" t="s">
        <v>126</v>
      </c>
      <c r="R728" s="35">
        <v>3</v>
      </c>
    </row>
    <row r="729" spans="17:18">
      <c r="Q729" s="229" t="s">
        <v>126</v>
      </c>
      <c r="R729" s="35">
        <v>3</v>
      </c>
    </row>
    <row r="730" spans="17:18">
      <c r="Q730" s="229" t="s">
        <v>126</v>
      </c>
      <c r="R730" s="35">
        <v>21.5</v>
      </c>
    </row>
    <row r="731" spans="17:18">
      <c r="Q731" s="229" t="s">
        <v>126</v>
      </c>
      <c r="R731" s="35">
        <v>23</v>
      </c>
    </row>
    <row r="732" spans="17:18">
      <c r="Q732" s="229" t="s">
        <v>126</v>
      </c>
      <c r="R732" s="35">
        <v>35</v>
      </c>
    </row>
    <row r="733" spans="17:18">
      <c r="Q733" s="229" t="s">
        <v>126</v>
      </c>
      <c r="R733" s="35">
        <v>46.5</v>
      </c>
    </row>
    <row r="734" spans="17:18">
      <c r="Q734" s="229" t="s">
        <v>126</v>
      </c>
      <c r="R734" s="35">
        <v>53</v>
      </c>
    </row>
    <row r="735" spans="17:18">
      <c r="Q735" s="229" t="s">
        <v>126</v>
      </c>
      <c r="R735" s="35">
        <v>5.5</v>
      </c>
    </row>
    <row r="736" spans="17:18">
      <c r="Q736" s="229" t="s">
        <v>126</v>
      </c>
      <c r="R736" s="35">
        <v>17.5</v>
      </c>
    </row>
    <row r="737" spans="17:18">
      <c r="Q737" s="229" t="s">
        <v>126</v>
      </c>
      <c r="R737" s="35">
        <v>47.5</v>
      </c>
    </row>
    <row r="738" spans="17:18">
      <c r="Q738" s="229" t="s">
        <v>126</v>
      </c>
      <c r="R738" s="35">
        <v>94.5</v>
      </c>
    </row>
    <row r="739" spans="17:18">
      <c r="Q739" s="229" t="s">
        <v>126</v>
      </c>
      <c r="R739" s="35">
        <v>1.5</v>
      </c>
    </row>
    <row r="740" spans="17:18">
      <c r="Q740" s="229" t="s">
        <v>126</v>
      </c>
      <c r="R740" s="35">
        <v>23</v>
      </c>
    </row>
    <row r="741" spans="17:18">
      <c r="Q741" s="229" t="s">
        <v>126</v>
      </c>
      <c r="R741" s="35">
        <v>6</v>
      </c>
    </row>
    <row r="742" spans="17:18">
      <c r="Q742" s="229" t="s">
        <v>126</v>
      </c>
      <c r="R742" s="35">
        <v>12</v>
      </c>
    </row>
    <row r="743" spans="17:18">
      <c r="Q743" s="229" t="s">
        <v>126</v>
      </c>
      <c r="R743" s="35">
        <v>51.5</v>
      </c>
    </row>
    <row r="744" spans="17:18">
      <c r="Q744" s="229" t="s">
        <v>126</v>
      </c>
      <c r="R744" s="35">
        <v>9</v>
      </c>
    </row>
    <row r="745" spans="17:18">
      <c r="Q745" s="229" t="s">
        <v>126</v>
      </c>
      <c r="R745" s="35">
        <v>36</v>
      </c>
    </row>
    <row r="746" spans="17:18">
      <c r="Q746" s="229" t="s">
        <v>126</v>
      </c>
      <c r="R746" s="35">
        <v>14.5</v>
      </c>
    </row>
    <row r="747" spans="17:18">
      <c r="Q747" s="229" t="s">
        <v>126</v>
      </c>
      <c r="R747" s="35">
        <v>64</v>
      </c>
    </row>
    <row r="748" spans="17:18">
      <c r="Q748" s="229" t="s">
        <v>126</v>
      </c>
      <c r="R748" s="35">
        <v>34.5</v>
      </c>
    </row>
    <row r="749" spans="17:18">
      <c r="Q749" s="229" t="s">
        <v>126</v>
      </c>
      <c r="R749" s="35">
        <v>20</v>
      </c>
    </row>
    <row r="750" spans="17:18">
      <c r="Q750" s="229" t="s">
        <v>126</v>
      </c>
      <c r="R750" s="35">
        <v>55.5</v>
      </c>
    </row>
    <row r="751" spans="17:18">
      <c r="Q751" s="229" t="s">
        <v>126</v>
      </c>
      <c r="R751" s="35">
        <v>44</v>
      </c>
    </row>
    <row r="752" spans="17:18">
      <c r="Q752" s="229" t="s">
        <v>126</v>
      </c>
      <c r="R752" s="35">
        <v>57.5</v>
      </c>
    </row>
    <row r="753" spans="17:18">
      <c r="Q753" s="229" t="s">
        <v>126</v>
      </c>
      <c r="R753" s="35">
        <v>23</v>
      </c>
    </row>
    <row r="754" spans="17:18">
      <c r="Q754" s="229" t="s">
        <v>126</v>
      </c>
      <c r="R754" s="35">
        <v>24.5</v>
      </c>
    </row>
    <row r="755" spans="17:18">
      <c r="Q755" s="229" t="s">
        <v>126</v>
      </c>
      <c r="R755" s="35">
        <v>29.5</v>
      </c>
    </row>
    <row r="756" spans="17:18">
      <c r="Q756" s="229" t="s">
        <v>126</v>
      </c>
      <c r="R756" s="35">
        <v>26.5</v>
      </c>
    </row>
    <row r="757" spans="17:18">
      <c r="Q757" s="229" t="s">
        <v>126</v>
      </c>
      <c r="R757" s="35">
        <v>18</v>
      </c>
    </row>
    <row r="758" spans="17:18">
      <c r="Q758" s="229" t="s">
        <v>126</v>
      </c>
      <c r="R758" s="35">
        <v>52</v>
      </c>
    </row>
    <row r="759" spans="17:18">
      <c r="Q759" s="229" t="s">
        <v>126</v>
      </c>
      <c r="R759" s="35">
        <v>9</v>
      </c>
    </row>
    <row r="760" spans="17:18">
      <c r="Q760" s="229" t="s">
        <v>126</v>
      </c>
      <c r="R760" s="35">
        <v>23</v>
      </c>
    </row>
    <row r="761" spans="17:18">
      <c r="Q761" s="229" t="s">
        <v>126</v>
      </c>
      <c r="R761" s="35">
        <v>6</v>
      </c>
    </row>
    <row r="762" spans="17:18">
      <c r="Q762" s="229" t="s">
        <v>126</v>
      </c>
      <c r="R762" s="35">
        <v>45</v>
      </c>
    </row>
    <row r="763" spans="17:18">
      <c r="Q763" s="229" t="s">
        <v>126</v>
      </c>
      <c r="R763" s="35">
        <v>34</v>
      </c>
    </row>
    <row r="764" spans="17:18">
      <c r="Q764" s="229" t="s">
        <v>126</v>
      </c>
      <c r="R764" s="35">
        <v>10</v>
      </c>
    </row>
    <row r="765" spans="17:18">
      <c r="Q765" s="229" t="s">
        <v>126</v>
      </c>
      <c r="R765" s="35">
        <v>16</v>
      </c>
    </row>
    <row r="766" spans="17:18">
      <c r="Q766" s="229" t="s">
        <v>126</v>
      </c>
      <c r="R766" s="35">
        <v>26</v>
      </c>
    </row>
    <row r="767" spans="17:18">
      <c r="Q767" s="229" t="s">
        <v>126</v>
      </c>
      <c r="R767" s="35">
        <v>20</v>
      </c>
    </row>
    <row r="768" spans="17:18">
      <c r="Q768" s="270">
        <v>24</v>
      </c>
      <c r="R768" s="35">
        <v>12</v>
      </c>
    </row>
    <row r="769" spans="17:18">
      <c r="Q769" s="270">
        <v>24</v>
      </c>
      <c r="R769" s="35">
        <v>45</v>
      </c>
    </row>
    <row r="770" spans="17:18">
      <c r="Q770" s="270">
        <v>24</v>
      </c>
      <c r="R770" s="35">
        <v>35.5</v>
      </c>
    </row>
    <row r="771" spans="17:18">
      <c r="Q771" s="270">
        <v>24</v>
      </c>
      <c r="R771" s="35">
        <v>58.5</v>
      </c>
    </row>
    <row r="772" spans="17:18">
      <c r="Q772" s="270">
        <v>24</v>
      </c>
      <c r="R772" s="35">
        <v>3</v>
      </c>
    </row>
    <row r="773" spans="17:18">
      <c r="Q773" s="270">
        <v>24</v>
      </c>
      <c r="R773" s="35">
        <v>30</v>
      </c>
    </row>
    <row r="774" spans="17:18">
      <c r="Q774" s="270">
        <v>24</v>
      </c>
      <c r="R774" s="35">
        <v>19</v>
      </c>
    </row>
    <row r="775" spans="17:18">
      <c r="Q775" s="270">
        <v>24</v>
      </c>
      <c r="R775" s="35">
        <v>29</v>
      </c>
    </row>
    <row r="776" spans="17:18">
      <c r="Q776" s="270">
        <v>24</v>
      </c>
      <c r="R776" s="35">
        <v>46.5</v>
      </c>
    </row>
    <row r="777" spans="17:18">
      <c r="Q777" s="270">
        <v>24</v>
      </c>
      <c r="R777" s="35">
        <v>95.5</v>
      </c>
    </row>
    <row r="778" spans="17:18">
      <c r="Q778" s="270">
        <v>24</v>
      </c>
      <c r="R778" s="35">
        <v>9</v>
      </c>
    </row>
    <row r="779" spans="17:18">
      <c r="Q779" s="270">
        <v>24</v>
      </c>
      <c r="R779" s="35">
        <v>27.5</v>
      </c>
    </row>
    <row r="780" spans="17:18">
      <c r="Q780" s="270">
        <v>24</v>
      </c>
      <c r="R780" s="35">
        <v>18</v>
      </c>
    </row>
    <row r="781" spans="17:18">
      <c r="Q781" s="270">
        <v>24</v>
      </c>
      <c r="R781" s="35">
        <v>3</v>
      </c>
    </row>
    <row r="782" spans="17:18">
      <c r="Q782" s="270">
        <v>24</v>
      </c>
      <c r="R782" s="35">
        <v>45.5</v>
      </c>
    </row>
    <row r="783" spans="17:18">
      <c r="Q783" s="270">
        <v>24</v>
      </c>
      <c r="R783" s="35">
        <v>24.5</v>
      </c>
    </row>
    <row r="784" spans="17:18">
      <c r="Q784" s="270">
        <v>24</v>
      </c>
      <c r="R784" s="35">
        <v>7.5</v>
      </c>
    </row>
    <row r="785" spans="17:18">
      <c r="Q785" s="270">
        <v>24</v>
      </c>
      <c r="R785" s="35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BK886"/>
  <sheetViews>
    <sheetView topLeftCell="AV1" zoomScaleNormal="100" workbookViewId="0">
      <selection activeCell="BI2" activeCellId="2" sqref="BE2:BE3 BG2 BI2"/>
    </sheetView>
  </sheetViews>
  <sheetFormatPr defaultRowHeight="15"/>
  <cols>
    <col min="1" max="1" width="9.140625" style="214"/>
    <col min="2" max="2" width="12.5703125" style="214" bestFit="1" customWidth="1"/>
    <col min="3" max="4" width="10.5703125" style="214" bestFit="1" customWidth="1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4.5703125" style="214" bestFit="1" customWidth="1"/>
    <col min="51" max="51" width="20.140625" style="214" bestFit="1" customWidth="1"/>
    <col min="52" max="53" width="12.28515625" style="214" bestFit="1" customWidth="1"/>
    <col min="54" max="54" width="20.14062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61" width="34.7109375" style="214" bestFit="1" customWidth="1"/>
    <col min="62" max="62" width="9.140625" style="214"/>
    <col min="63" max="63" width="10.85546875" style="214" bestFit="1" customWidth="1"/>
    <col min="64" max="16384" width="9.140625" style="214"/>
  </cols>
  <sheetData>
    <row r="1" spans="1:63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S1" s="274"/>
      <c r="T1" s="287" t="s">
        <v>157</v>
      </c>
      <c r="U1" s="287" t="s">
        <v>158</v>
      </c>
      <c r="V1" s="274"/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K1" s="274"/>
      <c r="AL1" s="274"/>
      <c r="AM1" s="274"/>
      <c r="AN1" s="286" t="s">
        <v>181</v>
      </c>
      <c r="AO1" s="286" t="s">
        <v>182</v>
      </c>
      <c r="AP1" s="274"/>
      <c r="AQ1" s="274" t="s">
        <v>183</v>
      </c>
      <c r="AR1" s="274" t="s">
        <v>187</v>
      </c>
      <c r="AS1" s="274"/>
      <c r="AT1" s="274" t="s">
        <v>201</v>
      </c>
      <c r="AU1" s="283" t="s">
        <v>188</v>
      </c>
      <c r="AV1" s="274"/>
      <c r="AW1" s="274"/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</row>
    <row r="2" spans="1:63">
      <c r="A2" s="244">
        <v>44805</v>
      </c>
      <c r="B2" s="241"/>
      <c r="C2" s="242"/>
      <c r="D2" s="241">
        <v>0</v>
      </c>
      <c r="E2" s="242">
        <v>0</v>
      </c>
      <c r="F2" s="243">
        <f>SUM(B2:E2)</f>
        <v>0</v>
      </c>
      <c r="G2" s="214">
        <v>706</v>
      </c>
      <c r="I2" s="226" t="s">
        <v>91</v>
      </c>
      <c r="J2" s="254">
        <v>4640</v>
      </c>
      <c r="K2" s="273">
        <v>232</v>
      </c>
      <c r="M2" s="226" t="s">
        <v>91</v>
      </c>
      <c r="N2" s="254">
        <v>4640</v>
      </c>
      <c r="Q2" s="279" t="s">
        <v>30</v>
      </c>
      <c r="R2" s="280">
        <v>2</v>
      </c>
      <c r="S2" s="274"/>
      <c r="T2" s="274">
        <v>13</v>
      </c>
      <c r="U2" s="281">
        <v>6.5</v>
      </c>
      <c r="V2" s="274"/>
      <c r="W2" s="226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9</v>
      </c>
      <c r="AC2" s="288">
        <v>18</v>
      </c>
      <c r="AD2" s="288">
        <v>31</v>
      </c>
      <c r="AE2" s="288">
        <v>51</v>
      </c>
      <c r="AF2" s="288">
        <v>50</v>
      </c>
      <c r="AG2" s="288">
        <v>39</v>
      </c>
      <c r="AH2" s="288">
        <v>20</v>
      </c>
      <c r="AI2" s="288">
        <v>4</v>
      </c>
      <c r="AJ2" s="289">
        <f>SUM(X2:AI2)</f>
        <v>232</v>
      </c>
      <c r="AK2" s="274"/>
      <c r="AL2" s="274"/>
      <c r="AM2" s="274"/>
      <c r="AN2" s="275" t="s">
        <v>178</v>
      </c>
      <c r="AO2" s="276">
        <v>1348.03</v>
      </c>
      <c r="AP2" s="274"/>
      <c r="AQ2" s="274" t="s">
        <v>184</v>
      </c>
      <c r="AR2" s="282">
        <v>450</v>
      </c>
      <c r="AS2" s="274"/>
      <c r="AT2" s="277" t="s">
        <v>189</v>
      </c>
      <c r="AU2" s="276">
        <v>1430</v>
      </c>
      <c r="AV2" s="274"/>
      <c r="AW2" s="274"/>
      <c r="AX2" s="294">
        <v>199.61</v>
      </c>
      <c r="AY2" s="294">
        <v>40.6</v>
      </c>
      <c r="AZ2" s="294">
        <v>150.30000000000001</v>
      </c>
      <c r="BA2" s="294">
        <v>73</v>
      </c>
      <c r="BB2" s="294">
        <v>64.3</v>
      </c>
      <c r="BC2" s="294">
        <v>68.78</v>
      </c>
      <c r="BD2" s="294">
        <v>42.54</v>
      </c>
      <c r="BE2" s="309">
        <v>419.71</v>
      </c>
      <c r="BF2" s="294">
        <v>411.62</v>
      </c>
      <c r="BG2" s="294">
        <v>229.82</v>
      </c>
      <c r="BH2" s="294">
        <v>45</v>
      </c>
      <c r="BI2" s="294">
        <v>105.77</v>
      </c>
      <c r="BJ2" s="294"/>
      <c r="BK2" s="294">
        <v>33.94</v>
      </c>
    </row>
    <row r="3" spans="1:63">
      <c r="A3" s="244">
        <v>44806</v>
      </c>
      <c r="B3" s="237">
        <v>216.5</v>
      </c>
      <c r="C3" s="238">
        <v>243</v>
      </c>
      <c r="D3" s="239">
        <v>0</v>
      </c>
      <c r="E3" s="240">
        <v>0</v>
      </c>
      <c r="F3" s="247">
        <f t="shared" ref="F3:F31" si="0">SUM(B3:E3)</f>
        <v>459.5</v>
      </c>
      <c r="I3" s="226" t="s">
        <v>82</v>
      </c>
      <c r="J3" s="254">
        <v>975</v>
      </c>
      <c r="K3" s="273">
        <v>39</v>
      </c>
      <c r="M3" s="226" t="s">
        <v>82</v>
      </c>
      <c r="N3" s="254">
        <v>975</v>
      </c>
      <c r="Q3" s="279" t="s">
        <v>30</v>
      </c>
      <c r="R3" s="280">
        <v>4.5</v>
      </c>
      <c r="S3" s="274"/>
      <c r="T3" s="274">
        <v>14</v>
      </c>
      <c r="U3" s="281">
        <v>68</v>
      </c>
      <c r="V3" s="274"/>
      <c r="W3" s="226" t="s">
        <v>82</v>
      </c>
      <c r="X3" s="288">
        <v>0</v>
      </c>
      <c r="Y3" s="288">
        <v>0</v>
      </c>
      <c r="Z3" s="288">
        <v>1</v>
      </c>
      <c r="AA3" s="288">
        <v>0</v>
      </c>
      <c r="AB3" s="288">
        <v>1</v>
      </c>
      <c r="AC3" s="288">
        <v>2</v>
      </c>
      <c r="AD3" s="288">
        <v>5</v>
      </c>
      <c r="AE3" s="288">
        <v>11</v>
      </c>
      <c r="AF3" s="288">
        <v>8</v>
      </c>
      <c r="AG3" s="288">
        <v>6</v>
      </c>
      <c r="AH3" s="288">
        <v>4</v>
      </c>
      <c r="AI3" s="288">
        <v>0</v>
      </c>
      <c r="AJ3" s="289">
        <f>SUM(X3:AI3)</f>
        <v>38</v>
      </c>
      <c r="AK3" s="274"/>
      <c r="AL3" s="274"/>
      <c r="AM3" s="274"/>
      <c r="AN3" s="275" t="s">
        <v>176</v>
      </c>
      <c r="AO3" s="276">
        <v>188.55999999999997</v>
      </c>
      <c r="AP3" s="274"/>
      <c r="AQ3" s="274" t="s">
        <v>185</v>
      </c>
      <c r="AR3" s="282">
        <v>500</v>
      </c>
      <c r="AS3" s="274"/>
      <c r="AT3" s="292" t="s">
        <v>178</v>
      </c>
      <c r="AU3" s="276">
        <v>42.54</v>
      </c>
      <c r="AV3" s="274"/>
      <c r="AW3" s="274"/>
      <c r="AX3" s="294">
        <v>69.94</v>
      </c>
      <c r="AY3" s="294">
        <v>43.41</v>
      </c>
      <c r="AZ3" s="294">
        <v>112.73</v>
      </c>
      <c r="BA3" s="294">
        <v>73</v>
      </c>
      <c r="BB3" s="294">
        <v>56.88</v>
      </c>
      <c r="BC3" s="294">
        <v>63.82</v>
      </c>
      <c r="BD3" s="294"/>
      <c r="BE3" s="309">
        <v>139.9</v>
      </c>
      <c r="BF3" s="294"/>
      <c r="BG3" s="294"/>
      <c r="BH3" s="294"/>
      <c r="BI3" s="294"/>
      <c r="BJ3" s="294"/>
      <c r="BK3" s="294">
        <v>27</v>
      </c>
    </row>
    <row r="4" spans="1:63">
      <c r="A4" s="244">
        <v>44807</v>
      </c>
      <c r="B4" s="237">
        <v>390.5</v>
      </c>
      <c r="C4" s="238">
        <v>418.5</v>
      </c>
      <c r="D4" s="239">
        <v>0</v>
      </c>
      <c r="E4" s="240">
        <v>0</v>
      </c>
      <c r="F4" s="247">
        <f t="shared" si="0"/>
        <v>809</v>
      </c>
      <c r="I4" s="226" t="s">
        <v>67</v>
      </c>
      <c r="J4" s="254">
        <v>828</v>
      </c>
      <c r="K4" s="273">
        <v>138</v>
      </c>
      <c r="M4" s="226" t="s">
        <v>67</v>
      </c>
      <c r="N4" s="254">
        <v>828</v>
      </c>
      <c r="Q4" s="279" t="s">
        <v>26</v>
      </c>
      <c r="R4" s="280">
        <v>1.5</v>
      </c>
      <c r="S4" s="274"/>
      <c r="T4" s="274">
        <v>15</v>
      </c>
      <c r="U4" s="281">
        <v>364.5</v>
      </c>
      <c r="V4" s="274"/>
      <c r="W4" s="226" t="s">
        <v>67</v>
      </c>
      <c r="X4" s="288">
        <v>0</v>
      </c>
      <c r="Y4" s="288">
        <v>0</v>
      </c>
      <c r="Z4" s="288">
        <v>6</v>
      </c>
      <c r="AA4" s="288">
        <v>8</v>
      </c>
      <c r="AB4" s="288">
        <v>7</v>
      </c>
      <c r="AC4" s="288">
        <v>8</v>
      </c>
      <c r="AD4" s="288">
        <v>17</v>
      </c>
      <c r="AE4" s="288">
        <v>22</v>
      </c>
      <c r="AF4" s="288">
        <v>29</v>
      </c>
      <c r="AG4" s="288">
        <v>22</v>
      </c>
      <c r="AH4" s="288">
        <v>16</v>
      </c>
      <c r="AI4" s="288">
        <v>3</v>
      </c>
      <c r="AJ4" s="289">
        <f t="shared" ref="AJ4:AJ6" si="1">SUM(X4:AI4)</f>
        <v>138</v>
      </c>
      <c r="AK4" s="274"/>
      <c r="AL4" s="274"/>
      <c r="AM4" s="274"/>
      <c r="AN4" s="275" t="s">
        <v>179</v>
      </c>
      <c r="AO4" s="276">
        <v>375.76000000000005</v>
      </c>
      <c r="AP4" s="274"/>
      <c r="AQ4" s="274" t="s">
        <v>186</v>
      </c>
      <c r="AR4" s="282">
        <v>480</v>
      </c>
      <c r="AS4" s="274"/>
      <c r="AT4" s="292" t="s">
        <v>176</v>
      </c>
      <c r="AU4" s="276">
        <v>699.51</v>
      </c>
      <c r="AV4" s="274"/>
      <c r="AW4" s="274"/>
      <c r="AX4" s="294">
        <v>31.06</v>
      </c>
      <c r="AY4" s="294">
        <v>50.04</v>
      </c>
      <c r="AZ4" s="294">
        <v>112.73</v>
      </c>
      <c r="BA4" s="294"/>
      <c r="BB4" s="294">
        <v>65.91</v>
      </c>
      <c r="BC4" s="294">
        <v>8.59</v>
      </c>
      <c r="BD4" s="294"/>
      <c r="BE4" s="294"/>
      <c r="BF4" s="294"/>
      <c r="BG4" s="294"/>
      <c r="BH4" s="294"/>
      <c r="BI4" s="294"/>
      <c r="BJ4" s="294"/>
      <c r="BK4" s="294"/>
    </row>
    <row r="5" spans="1:63">
      <c r="A5" s="244">
        <v>44808</v>
      </c>
      <c r="B5" s="237">
        <v>608.5</v>
      </c>
      <c r="C5" s="238">
        <v>306.2</v>
      </c>
      <c r="D5" s="239">
        <v>0</v>
      </c>
      <c r="E5" s="240">
        <v>0</v>
      </c>
      <c r="F5" s="247">
        <f t="shared" si="0"/>
        <v>914.7</v>
      </c>
      <c r="I5" s="226" t="s">
        <v>211</v>
      </c>
      <c r="J5" s="254">
        <v>816</v>
      </c>
      <c r="K5" s="273">
        <v>272</v>
      </c>
      <c r="M5" s="226" t="s">
        <v>211</v>
      </c>
      <c r="N5" s="254">
        <v>816</v>
      </c>
      <c r="Q5" s="279" t="s">
        <v>26</v>
      </c>
      <c r="R5" s="280">
        <v>2</v>
      </c>
      <c r="S5" s="274"/>
      <c r="T5" s="274">
        <v>16</v>
      </c>
      <c r="U5" s="281">
        <v>350</v>
      </c>
      <c r="V5" s="274"/>
      <c r="W5" s="226" t="s">
        <v>211</v>
      </c>
      <c r="X5" s="288">
        <v>0</v>
      </c>
      <c r="Y5" s="288">
        <v>1</v>
      </c>
      <c r="Z5" s="288">
        <v>11</v>
      </c>
      <c r="AA5" s="288">
        <v>15</v>
      </c>
      <c r="AB5" s="288">
        <v>34</v>
      </c>
      <c r="AC5" s="288">
        <v>40</v>
      </c>
      <c r="AD5" s="288">
        <v>41</v>
      </c>
      <c r="AE5" s="288">
        <v>51</v>
      </c>
      <c r="AF5" s="288">
        <v>38</v>
      </c>
      <c r="AG5" s="288">
        <v>29</v>
      </c>
      <c r="AH5" s="288">
        <v>12</v>
      </c>
      <c r="AI5" s="288">
        <v>0</v>
      </c>
      <c r="AJ5" s="289">
        <f t="shared" si="1"/>
        <v>272</v>
      </c>
      <c r="AK5" s="274"/>
      <c r="AL5" s="274"/>
      <c r="AM5" s="274"/>
      <c r="AN5" s="275" t="s">
        <v>193</v>
      </c>
      <c r="AO5" s="284">
        <v>146</v>
      </c>
      <c r="AP5" s="274"/>
      <c r="AQ5" s="274"/>
      <c r="AR5" s="274"/>
      <c r="AS5" s="274"/>
      <c r="AT5" s="292" t="s">
        <v>179</v>
      </c>
      <c r="AU5" s="276">
        <v>411.62</v>
      </c>
      <c r="AV5" s="274"/>
      <c r="AW5" s="274"/>
      <c r="AX5" s="294">
        <v>11.49</v>
      </c>
      <c r="AY5" s="294">
        <v>54.51</v>
      </c>
      <c r="AZ5" s="294"/>
      <c r="BA5" s="294"/>
      <c r="BB5" s="294">
        <v>17.25</v>
      </c>
      <c r="BC5" s="294"/>
      <c r="BD5" s="294"/>
      <c r="BE5" s="294"/>
      <c r="BF5" s="294"/>
      <c r="BG5" s="294"/>
      <c r="BH5" s="294"/>
      <c r="BI5" s="294"/>
      <c r="BJ5" s="294"/>
      <c r="BK5" s="294"/>
    </row>
    <row r="6" spans="1:63">
      <c r="A6" s="244">
        <v>44809</v>
      </c>
      <c r="B6" s="237">
        <v>296.5</v>
      </c>
      <c r="C6" s="238">
        <v>222.5</v>
      </c>
      <c r="D6" s="239">
        <v>0</v>
      </c>
      <c r="E6" s="240">
        <v>0</v>
      </c>
      <c r="F6" s="247">
        <f t="shared" si="0"/>
        <v>519</v>
      </c>
      <c r="I6" s="226" t="s">
        <v>48</v>
      </c>
      <c r="J6" s="254">
        <v>783</v>
      </c>
      <c r="K6" s="273">
        <v>39</v>
      </c>
      <c r="M6" s="226" t="s">
        <v>48</v>
      </c>
      <c r="N6" s="254">
        <v>783</v>
      </c>
      <c r="Q6" s="279" t="s">
        <v>26</v>
      </c>
      <c r="R6" s="280">
        <v>9</v>
      </c>
      <c r="S6" s="274"/>
      <c r="T6" s="274">
        <v>17</v>
      </c>
      <c r="U6" s="281">
        <v>801.5</v>
      </c>
      <c r="V6" s="274"/>
      <c r="W6" s="226" t="s">
        <v>48</v>
      </c>
      <c r="X6" s="288">
        <v>0</v>
      </c>
      <c r="Y6" s="288">
        <v>0</v>
      </c>
      <c r="Z6" s="288">
        <v>0</v>
      </c>
      <c r="AA6" s="288">
        <v>0</v>
      </c>
      <c r="AB6" s="288">
        <v>3</v>
      </c>
      <c r="AC6" s="288">
        <v>5</v>
      </c>
      <c r="AD6" s="288">
        <v>6</v>
      </c>
      <c r="AE6" s="288">
        <v>13</v>
      </c>
      <c r="AF6" s="288">
        <v>6</v>
      </c>
      <c r="AG6" s="288">
        <v>6</v>
      </c>
      <c r="AH6" s="288">
        <v>0</v>
      </c>
      <c r="AI6" s="288">
        <v>0</v>
      </c>
      <c r="AJ6" s="289">
        <f t="shared" si="1"/>
        <v>39</v>
      </c>
      <c r="AK6" s="274"/>
      <c r="AL6" s="274"/>
      <c r="AM6" s="274"/>
      <c r="AN6" s="275" t="s">
        <v>177</v>
      </c>
      <c r="AO6" s="276">
        <v>325.61</v>
      </c>
      <c r="AP6" s="274"/>
      <c r="AQ6" s="274"/>
      <c r="AR6" s="274"/>
      <c r="AS6" s="274"/>
      <c r="AT6" s="292" t="s">
        <v>193</v>
      </c>
      <c r="AU6" s="284">
        <v>146</v>
      </c>
      <c r="AV6" s="274"/>
      <c r="AW6" s="274"/>
      <c r="AX6" s="294">
        <v>69.94</v>
      </c>
      <c r="AY6" s="294"/>
      <c r="AZ6" s="294"/>
      <c r="BA6" s="294"/>
      <c r="BB6" s="294">
        <v>30.5</v>
      </c>
      <c r="BC6" s="294"/>
      <c r="BD6" s="294"/>
      <c r="BE6" s="294"/>
      <c r="BF6" s="294"/>
      <c r="BG6" s="294"/>
      <c r="BH6" s="294"/>
      <c r="BI6" s="294"/>
      <c r="BJ6" s="294"/>
      <c r="BK6" s="294"/>
    </row>
    <row r="7" spans="1:63">
      <c r="A7" s="244">
        <v>44810</v>
      </c>
      <c r="B7" s="241"/>
      <c r="C7" s="242"/>
      <c r="D7" s="241">
        <v>0</v>
      </c>
      <c r="E7" s="242">
        <v>0</v>
      </c>
      <c r="F7" s="243">
        <f t="shared" si="0"/>
        <v>0</v>
      </c>
      <c r="I7" s="226" t="s">
        <v>196</v>
      </c>
      <c r="J7" s="254">
        <v>475</v>
      </c>
      <c r="K7" s="273">
        <v>19</v>
      </c>
      <c r="Q7" s="279" t="s">
        <v>26</v>
      </c>
      <c r="R7" s="280">
        <v>10</v>
      </c>
      <c r="S7" s="274"/>
      <c r="T7" s="274">
        <v>18</v>
      </c>
      <c r="U7" s="281">
        <v>1171</v>
      </c>
      <c r="V7" s="274"/>
      <c r="W7" s="274"/>
      <c r="X7" s="274"/>
      <c r="Y7" s="274"/>
      <c r="Z7" s="274"/>
      <c r="AA7" s="274"/>
      <c r="AB7" s="274"/>
      <c r="AC7" s="274"/>
      <c r="AD7" s="274"/>
      <c r="AE7" s="274"/>
      <c r="AF7" s="274"/>
      <c r="AG7" s="274"/>
      <c r="AH7" s="274"/>
      <c r="AI7" s="274"/>
      <c r="AJ7" s="274"/>
      <c r="AK7" s="274"/>
      <c r="AL7" s="274"/>
      <c r="AM7" s="274"/>
      <c r="AN7" s="275" t="s">
        <v>180</v>
      </c>
      <c r="AO7" s="276">
        <v>141.19</v>
      </c>
      <c r="AP7" s="274"/>
      <c r="AQ7" s="274"/>
      <c r="AR7" s="274"/>
      <c r="AS7" s="274"/>
      <c r="AT7" s="292" t="s">
        <v>177</v>
      </c>
      <c r="AU7" s="276">
        <v>325.61</v>
      </c>
      <c r="AV7" s="274"/>
      <c r="AW7" s="274"/>
      <c r="AX7" s="294">
        <v>7.83</v>
      </c>
      <c r="AY7" s="294"/>
      <c r="AZ7" s="294"/>
      <c r="BA7" s="294"/>
      <c r="BB7" s="294">
        <v>24.06</v>
      </c>
      <c r="BC7" s="294"/>
      <c r="BD7" s="294"/>
      <c r="BE7" s="294"/>
      <c r="BF7" s="294"/>
      <c r="BG7" s="294"/>
      <c r="BH7" s="294"/>
      <c r="BI7" s="294"/>
      <c r="BJ7" s="294"/>
      <c r="BK7" s="294"/>
    </row>
    <row r="8" spans="1:63">
      <c r="A8" s="244">
        <v>44811</v>
      </c>
      <c r="B8" s="237">
        <v>130.5</v>
      </c>
      <c r="C8" s="238">
        <v>190</v>
      </c>
      <c r="D8" s="239">
        <v>0</v>
      </c>
      <c r="E8" s="240">
        <v>0</v>
      </c>
      <c r="F8" s="247">
        <f t="shared" si="0"/>
        <v>320.5</v>
      </c>
      <c r="I8" s="226" t="s">
        <v>218</v>
      </c>
      <c r="J8" s="254">
        <v>405</v>
      </c>
      <c r="K8" s="273">
        <v>135</v>
      </c>
      <c r="Q8" s="279" t="s">
        <v>26</v>
      </c>
      <c r="R8" s="280">
        <v>12</v>
      </c>
      <c r="S8" s="274"/>
      <c r="T8" s="274">
        <v>19</v>
      </c>
      <c r="U8" s="281">
        <v>1911</v>
      </c>
      <c r="V8" s="274"/>
      <c r="W8" s="274"/>
      <c r="X8" s="274"/>
      <c r="Y8" s="274"/>
      <c r="Z8" s="274"/>
      <c r="AA8" s="274"/>
      <c r="AB8" s="274"/>
      <c r="AC8" s="274"/>
      <c r="AD8" s="274"/>
      <c r="AE8" s="274"/>
      <c r="AF8" s="274"/>
      <c r="AG8" s="274"/>
      <c r="AH8" s="274"/>
      <c r="AI8" s="274"/>
      <c r="AJ8" s="274"/>
      <c r="AK8" s="274"/>
      <c r="AL8" s="274"/>
      <c r="AM8" s="274"/>
      <c r="AN8" s="275" t="s">
        <v>205</v>
      </c>
      <c r="AO8" s="276">
        <v>42.54</v>
      </c>
      <c r="AP8" s="274"/>
      <c r="AQ8" s="274"/>
      <c r="AR8" s="274"/>
      <c r="AS8" s="274"/>
      <c r="AT8" s="292" t="s">
        <v>180</v>
      </c>
      <c r="AU8" s="276">
        <v>141.19</v>
      </c>
      <c r="AV8" s="274"/>
      <c r="AW8" s="274"/>
      <c r="AX8" s="294">
        <v>106.19</v>
      </c>
      <c r="AY8" s="294"/>
      <c r="AZ8" s="294"/>
      <c r="BA8" s="294"/>
      <c r="BB8" s="294">
        <v>66.709999999999994</v>
      </c>
      <c r="BC8" s="294"/>
      <c r="BD8" s="294"/>
      <c r="BE8" s="294"/>
      <c r="BF8" s="294"/>
      <c r="BG8" s="294"/>
      <c r="BH8" s="294"/>
      <c r="BI8" s="294"/>
      <c r="BJ8" s="294"/>
      <c r="BK8" s="294"/>
    </row>
    <row r="9" spans="1:63">
      <c r="A9" s="244">
        <v>44812</v>
      </c>
      <c r="B9" s="237">
        <v>250</v>
      </c>
      <c r="C9" s="238">
        <v>200</v>
      </c>
      <c r="D9" s="239">
        <v>0</v>
      </c>
      <c r="E9" s="240">
        <v>0</v>
      </c>
      <c r="F9" s="247">
        <f t="shared" si="0"/>
        <v>450</v>
      </c>
      <c r="I9" s="226" t="s">
        <v>66</v>
      </c>
      <c r="J9" s="254">
        <v>400</v>
      </c>
      <c r="K9" s="273">
        <v>80</v>
      </c>
      <c r="Q9" s="279" t="s">
        <v>26</v>
      </c>
      <c r="R9" s="280">
        <v>23</v>
      </c>
      <c r="S9" s="274"/>
      <c r="T9" s="274">
        <v>20</v>
      </c>
      <c r="U9" s="281">
        <v>3192</v>
      </c>
      <c r="V9" s="274"/>
      <c r="W9" s="274"/>
      <c r="X9" s="274"/>
      <c r="Y9" s="274"/>
      <c r="Z9" s="274"/>
      <c r="AA9" s="274"/>
      <c r="AB9" s="274"/>
      <c r="AC9" s="274"/>
      <c r="AD9" s="274"/>
      <c r="AE9" s="274"/>
      <c r="AF9" s="274"/>
      <c r="AG9" s="274"/>
      <c r="AH9" s="274"/>
      <c r="AI9" s="274"/>
      <c r="AJ9" s="274"/>
      <c r="AK9" s="274"/>
      <c r="AL9" s="274"/>
      <c r="AM9" s="274"/>
      <c r="AN9" s="275" t="s">
        <v>210</v>
      </c>
      <c r="AO9" s="284">
        <v>411.62</v>
      </c>
      <c r="AP9" s="274"/>
      <c r="AQ9" s="274"/>
      <c r="AR9" s="274"/>
      <c r="AS9" s="274"/>
      <c r="AT9" s="292" t="s">
        <v>205</v>
      </c>
      <c r="AU9" s="276">
        <v>42.54</v>
      </c>
      <c r="AV9" s="274"/>
      <c r="AW9" s="274"/>
      <c r="AX9" s="294">
        <v>109.19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</row>
    <row r="10" spans="1:63">
      <c r="A10" s="244">
        <v>44813</v>
      </c>
      <c r="B10" s="237">
        <v>375</v>
      </c>
      <c r="C10" s="238">
        <v>273.5</v>
      </c>
      <c r="D10" s="239">
        <v>0</v>
      </c>
      <c r="E10" s="240">
        <v>0</v>
      </c>
      <c r="F10" s="247">
        <f t="shared" si="0"/>
        <v>648.5</v>
      </c>
      <c r="I10" s="226" t="s">
        <v>214</v>
      </c>
      <c r="J10" s="254">
        <v>348</v>
      </c>
      <c r="K10" s="273">
        <v>116</v>
      </c>
      <c r="Q10" s="279" t="s">
        <v>26</v>
      </c>
      <c r="R10" s="280">
        <v>7.5</v>
      </c>
      <c r="S10" s="274"/>
      <c r="T10" s="274">
        <v>21</v>
      </c>
      <c r="U10" s="281">
        <v>2916</v>
      </c>
      <c r="V10" s="274"/>
      <c r="W10" s="274"/>
      <c r="X10" s="274"/>
      <c r="Y10" s="274"/>
      <c r="Z10" s="274"/>
      <c r="AA10" s="274"/>
      <c r="AB10" s="274"/>
      <c r="AC10" s="274"/>
      <c r="AD10" s="274"/>
      <c r="AE10" s="274"/>
      <c r="AF10" s="274"/>
      <c r="AG10" s="274"/>
      <c r="AH10" s="274"/>
      <c r="AI10" s="274"/>
      <c r="AJ10" s="274"/>
      <c r="AK10" s="274"/>
      <c r="AL10" s="274"/>
      <c r="AM10" s="274"/>
      <c r="AN10" s="275" t="s">
        <v>206</v>
      </c>
      <c r="AO10" s="276">
        <v>411</v>
      </c>
      <c r="AP10" s="274"/>
      <c r="AQ10" s="274"/>
      <c r="AR10" s="274"/>
      <c r="AS10" s="274"/>
      <c r="AT10" s="292" t="s">
        <v>210</v>
      </c>
      <c r="AU10" s="284">
        <v>411.62</v>
      </c>
      <c r="AV10" s="274"/>
      <c r="AW10" s="274"/>
      <c r="AX10" s="294">
        <v>150.6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</row>
    <row r="11" spans="1:63">
      <c r="A11" s="244">
        <v>44814</v>
      </c>
      <c r="B11" s="237">
        <v>288</v>
      </c>
      <c r="C11" s="238">
        <v>341.5</v>
      </c>
      <c r="D11" s="239">
        <v>0</v>
      </c>
      <c r="E11" s="240">
        <v>0</v>
      </c>
      <c r="F11" s="247">
        <f t="shared" si="0"/>
        <v>629.5</v>
      </c>
      <c r="I11" s="226" t="s">
        <v>212</v>
      </c>
      <c r="J11" s="254">
        <v>343.5</v>
      </c>
      <c r="K11" s="273">
        <v>229</v>
      </c>
      <c r="Q11" s="279" t="s">
        <v>26</v>
      </c>
      <c r="R11" s="280">
        <v>3</v>
      </c>
      <c r="S11" s="274"/>
      <c r="T11" s="274">
        <v>22</v>
      </c>
      <c r="U11" s="281">
        <v>2434.5</v>
      </c>
      <c r="V11" s="274"/>
      <c r="W11" s="274"/>
      <c r="X11" s="274"/>
      <c r="Y11" s="274"/>
      <c r="Z11" s="274"/>
      <c r="AA11" s="274"/>
      <c r="AB11" s="274"/>
      <c r="AC11" s="274"/>
      <c r="AD11" s="274"/>
      <c r="AE11" s="274"/>
      <c r="AF11" s="274"/>
      <c r="AG11" s="274"/>
      <c r="AH11" s="274"/>
      <c r="AI11" s="274"/>
      <c r="AJ11" s="274"/>
      <c r="AK11" s="274"/>
      <c r="AL11" s="274"/>
      <c r="AM11" s="274"/>
      <c r="AN11" s="275" t="s">
        <v>208</v>
      </c>
      <c r="AO11" s="276">
        <v>229.82</v>
      </c>
      <c r="AP11" s="274"/>
      <c r="AQ11" s="274"/>
      <c r="AR11" s="274"/>
      <c r="AS11" s="274"/>
      <c r="AT11" s="292" t="s">
        <v>206</v>
      </c>
      <c r="AU11" s="276">
        <v>411</v>
      </c>
      <c r="AV11" s="274"/>
      <c r="AW11" s="274"/>
      <c r="AX11" s="294">
        <v>32.03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</row>
    <row r="12" spans="1:63">
      <c r="A12" s="244">
        <v>44815</v>
      </c>
      <c r="B12" s="237">
        <v>604</v>
      </c>
      <c r="C12" s="238">
        <v>568</v>
      </c>
      <c r="D12" s="239">
        <v>0</v>
      </c>
      <c r="E12" s="240">
        <v>0</v>
      </c>
      <c r="F12" s="247">
        <f t="shared" si="0"/>
        <v>1172</v>
      </c>
      <c r="I12" s="226" t="s">
        <v>213</v>
      </c>
      <c r="J12" s="254">
        <v>328.5</v>
      </c>
      <c r="K12" s="273">
        <v>219</v>
      </c>
      <c r="Q12" s="279" t="s">
        <v>27</v>
      </c>
      <c r="R12" s="280">
        <v>18</v>
      </c>
      <c r="S12" s="274"/>
      <c r="T12" s="274">
        <v>23</v>
      </c>
      <c r="U12" s="281">
        <v>1294</v>
      </c>
      <c r="V12" s="274"/>
      <c r="W12" s="274"/>
      <c r="X12" s="274"/>
      <c r="Y12" s="274"/>
      <c r="Z12" s="274"/>
      <c r="AA12" s="274"/>
      <c r="AB12" s="274"/>
      <c r="AC12" s="274"/>
      <c r="AD12" s="274"/>
      <c r="AE12" s="274"/>
      <c r="AF12" s="274"/>
      <c r="AG12" s="274"/>
      <c r="AH12" s="274"/>
      <c r="AI12" s="274"/>
      <c r="AJ12" s="274"/>
      <c r="AK12" s="274"/>
      <c r="AL12" s="274"/>
      <c r="AM12" s="274"/>
      <c r="AN12" s="275" t="s">
        <v>209</v>
      </c>
      <c r="AO12" s="276">
        <v>46</v>
      </c>
      <c r="AP12" s="274"/>
      <c r="AQ12" s="274"/>
      <c r="AR12" s="274"/>
      <c r="AS12" s="274"/>
      <c r="AT12" s="292" t="s">
        <v>208</v>
      </c>
      <c r="AU12" s="276">
        <v>229.82</v>
      </c>
      <c r="AV12" s="274"/>
      <c r="AW12" s="274"/>
      <c r="AX12" s="294">
        <v>47.08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</row>
    <row r="13" spans="1:63">
      <c r="A13" s="244">
        <v>44816</v>
      </c>
      <c r="B13" s="237">
        <v>420</v>
      </c>
      <c r="C13" s="238">
        <v>219</v>
      </c>
      <c r="D13" s="239">
        <v>0</v>
      </c>
      <c r="E13" s="240">
        <v>0</v>
      </c>
      <c r="F13" s="247">
        <f t="shared" si="0"/>
        <v>639</v>
      </c>
      <c r="I13" s="226" t="s">
        <v>223</v>
      </c>
      <c r="J13" s="254">
        <v>315</v>
      </c>
      <c r="K13" s="273">
        <v>105</v>
      </c>
      <c r="Q13" s="279" t="s">
        <v>27</v>
      </c>
      <c r="R13" s="280">
        <v>11.5</v>
      </c>
      <c r="S13" s="274"/>
      <c r="T13" s="274">
        <v>24</v>
      </c>
      <c r="U13" s="281">
        <v>268</v>
      </c>
      <c r="V13" s="274"/>
      <c r="W13" s="274"/>
      <c r="X13" s="274"/>
      <c r="Y13" s="274"/>
      <c r="Z13" s="274"/>
      <c r="AA13" s="274"/>
      <c r="AB13" s="274"/>
      <c r="AC13" s="274"/>
      <c r="AD13" s="274"/>
      <c r="AE13" s="274"/>
      <c r="AF13" s="274"/>
      <c r="AG13" s="274"/>
      <c r="AH13" s="274"/>
      <c r="AI13" s="274"/>
      <c r="AJ13" s="274"/>
      <c r="AK13" s="274"/>
      <c r="AL13" s="274"/>
      <c r="AM13" s="274"/>
      <c r="AN13" s="275" t="s">
        <v>253</v>
      </c>
      <c r="AO13" s="276">
        <v>105.77</v>
      </c>
      <c r="AP13" s="274"/>
      <c r="AQ13" s="274"/>
      <c r="AR13" s="274"/>
      <c r="AS13" s="274"/>
      <c r="AT13" s="292" t="s">
        <v>209</v>
      </c>
      <c r="AU13" s="276">
        <v>46</v>
      </c>
      <c r="AV13" s="274"/>
      <c r="AW13" s="274"/>
      <c r="AX13" s="294">
        <v>46.17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</row>
    <row r="14" spans="1:63">
      <c r="A14" s="244">
        <v>44817</v>
      </c>
      <c r="B14" s="241"/>
      <c r="C14" s="242"/>
      <c r="D14" s="241">
        <v>0</v>
      </c>
      <c r="E14" s="242">
        <v>0</v>
      </c>
      <c r="F14" s="243">
        <f t="shared" si="0"/>
        <v>0</v>
      </c>
      <c r="I14" s="226" t="s">
        <v>227</v>
      </c>
      <c r="J14" s="254">
        <v>309</v>
      </c>
      <c r="K14" s="273">
        <v>103</v>
      </c>
      <c r="Q14" s="279" t="s">
        <v>27</v>
      </c>
      <c r="R14" s="280">
        <v>21.5</v>
      </c>
      <c r="S14" s="274"/>
      <c r="T14" s="274"/>
      <c r="U14" s="274"/>
      <c r="V14" s="274"/>
      <c r="W14" s="274"/>
      <c r="X14" s="274"/>
      <c r="Y14" s="274"/>
      <c r="Z14" s="274"/>
      <c r="AA14" s="274"/>
      <c r="AB14" s="274"/>
      <c r="AC14" s="274"/>
      <c r="AD14" s="274"/>
      <c r="AE14" s="274"/>
      <c r="AF14" s="274"/>
      <c r="AG14" s="274"/>
      <c r="AH14" s="274"/>
      <c r="AI14" s="274"/>
      <c r="AJ14" s="274"/>
      <c r="AK14" s="274"/>
      <c r="AL14" s="274"/>
      <c r="AM14" s="274"/>
      <c r="AN14" s="275" t="s">
        <v>200</v>
      </c>
      <c r="AO14" s="276">
        <v>1232</v>
      </c>
      <c r="AP14" s="274"/>
      <c r="AQ14" s="274"/>
      <c r="AR14" s="274"/>
      <c r="AS14" s="274"/>
      <c r="AT14" s="292" t="s">
        <v>253</v>
      </c>
      <c r="AU14" s="276">
        <v>105.77</v>
      </c>
      <c r="AV14" s="274"/>
      <c r="AW14" s="274"/>
      <c r="AX14" s="294">
        <v>8.2799999999999994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</row>
    <row r="15" spans="1:63">
      <c r="A15" s="244">
        <v>44818</v>
      </c>
      <c r="B15" s="237">
        <v>213</v>
      </c>
      <c r="C15" s="238">
        <v>104</v>
      </c>
      <c r="D15" s="239">
        <v>0</v>
      </c>
      <c r="E15" s="240">
        <v>0</v>
      </c>
      <c r="F15" s="247">
        <f t="shared" si="0"/>
        <v>317</v>
      </c>
      <c r="I15" s="226" t="s">
        <v>45</v>
      </c>
      <c r="J15" s="254">
        <v>300</v>
      </c>
      <c r="K15" s="273">
        <v>20</v>
      </c>
      <c r="Q15" s="279" t="s">
        <v>27</v>
      </c>
      <c r="R15" s="280">
        <v>15</v>
      </c>
      <c r="S15" s="274"/>
      <c r="T15" s="274"/>
      <c r="U15" s="274"/>
      <c r="V15" s="274"/>
      <c r="W15" s="274"/>
      <c r="X15" s="274"/>
      <c r="Y15" s="274"/>
      <c r="Z15" s="274"/>
      <c r="AA15" s="274"/>
      <c r="AB15" s="274"/>
      <c r="AC15" s="274"/>
      <c r="AD15" s="274"/>
      <c r="AE15" s="274"/>
      <c r="AF15" s="274"/>
      <c r="AG15" s="274"/>
      <c r="AH15" s="274"/>
      <c r="AI15" s="274"/>
      <c r="AJ15" s="274"/>
      <c r="AK15" s="274"/>
      <c r="AL15" s="274"/>
      <c r="AM15" s="274"/>
      <c r="AN15" s="275" t="s">
        <v>49</v>
      </c>
      <c r="AO15" s="276">
        <v>0</v>
      </c>
      <c r="AP15" s="274"/>
      <c r="AQ15" s="274"/>
      <c r="AR15" s="274"/>
      <c r="AS15" s="274"/>
      <c r="AT15" s="292" t="s">
        <v>200</v>
      </c>
      <c r="AU15" s="276">
        <v>1232</v>
      </c>
      <c r="AV15" s="274"/>
      <c r="AW15" s="274"/>
      <c r="AX15" s="294">
        <v>13.19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</row>
    <row r="16" spans="1:63">
      <c r="A16" s="244">
        <v>44819</v>
      </c>
      <c r="B16" s="237">
        <v>316</v>
      </c>
      <c r="C16" s="238">
        <v>160.5</v>
      </c>
      <c r="D16" s="239">
        <v>0</v>
      </c>
      <c r="E16" s="240">
        <v>0</v>
      </c>
      <c r="F16" s="247">
        <f t="shared" si="0"/>
        <v>476.5</v>
      </c>
      <c r="I16" s="226" t="s">
        <v>74</v>
      </c>
      <c r="J16" s="254">
        <v>280</v>
      </c>
      <c r="K16" s="273">
        <v>14</v>
      </c>
      <c r="Q16" s="279" t="s">
        <v>27</v>
      </c>
      <c r="R16" s="280">
        <v>13.5</v>
      </c>
      <c r="S16" s="274"/>
      <c r="T16" s="274"/>
      <c r="U16" s="274"/>
      <c r="V16" s="274"/>
      <c r="W16" s="274"/>
      <c r="X16" s="274"/>
      <c r="Y16" s="274"/>
      <c r="Z16" s="274"/>
      <c r="AA16" s="274"/>
      <c r="AB16" s="274"/>
      <c r="AC16" s="274"/>
      <c r="AD16" s="274"/>
      <c r="AE16" s="274"/>
      <c r="AF16" s="274"/>
      <c r="AG16" s="274"/>
      <c r="AH16" s="274"/>
      <c r="AI16" s="274"/>
      <c r="AJ16" s="274"/>
      <c r="AK16" s="274"/>
      <c r="AL16" s="274"/>
      <c r="AM16" s="274"/>
      <c r="AN16" s="275" t="s">
        <v>266</v>
      </c>
      <c r="AO16" s="276">
        <v>60.94</v>
      </c>
      <c r="AP16" s="274"/>
      <c r="AQ16" s="274"/>
      <c r="AR16" s="274"/>
      <c r="AS16" s="274"/>
      <c r="AT16" s="292" t="s">
        <v>49</v>
      </c>
      <c r="AU16" s="276">
        <v>0</v>
      </c>
      <c r="AV16" s="274"/>
      <c r="AW16" s="274"/>
      <c r="AX16" s="294">
        <v>45.59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</row>
    <row r="17" spans="1:63">
      <c r="A17" s="244">
        <v>44820</v>
      </c>
      <c r="B17" s="237">
        <v>315.75</v>
      </c>
      <c r="C17" s="238">
        <v>208.75</v>
      </c>
      <c r="D17" s="239">
        <v>0</v>
      </c>
      <c r="E17" s="240">
        <v>0</v>
      </c>
      <c r="F17" s="247">
        <f t="shared" si="0"/>
        <v>524.5</v>
      </c>
      <c r="I17" s="226" t="s">
        <v>216</v>
      </c>
      <c r="J17" s="254">
        <v>255</v>
      </c>
      <c r="K17" s="273">
        <v>10</v>
      </c>
      <c r="Q17" s="279" t="s">
        <v>27</v>
      </c>
      <c r="R17" s="280">
        <v>9</v>
      </c>
      <c r="S17" s="274"/>
      <c r="T17" s="274"/>
      <c r="U17" s="274"/>
      <c r="V17" s="274"/>
      <c r="W17" s="274"/>
      <c r="X17" s="274"/>
      <c r="Y17" s="274"/>
      <c r="Z17" s="274"/>
      <c r="AA17" s="274"/>
      <c r="AB17" s="274"/>
      <c r="AC17" s="274"/>
      <c r="AD17" s="274"/>
      <c r="AE17" s="274"/>
      <c r="AF17" s="274"/>
      <c r="AG17" s="274"/>
      <c r="AH17" s="274"/>
      <c r="AI17" s="274"/>
      <c r="AJ17" s="274"/>
      <c r="AK17" s="274"/>
      <c r="AL17" s="274"/>
      <c r="AM17" s="274"/>
      <c r="AN17" s="274"/>
      <c r="AO17" s="274"/>
      <c r="AP17" s="274"/>
      <c r="AQ17" s="274"/>
      <c r="AR17" s="274"/>
      <c r="AS17" s="274"/>
      <c r="AT17" s="292" t="s">
        <v>266</v>
      </c>
      <c r="AU17" s="276">
        <v>60.94</v>
      </c>
      <c r="AV17" s="274"/>
      <c r="AW17" s="274"/>
      <c r="AX17" s="294">
        <v>23.36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</row>
    <row r="18" spans="1:63">
      <c r="A18" s="244">
        <v>44821</v>
      </c>
      <c r="B18" s="237">
        <v>259</v>
      </c>
      <c r="C18" s="238">
        <v>271</v>
      </c>
      <c r="D18" s="239">
        <v>0</v>
      </c>
      <c r="E18" s="240">
        <v>0</v>
      </c>
      <c r="F18" s="247">
        <f t="shared" si="0"/>
        <v>530</v>
      </c>
      <c r="I18" s="226" t="s">
        <v>50</v>
      </c>
      <c r="J18" s="254">
        <v>240</v>
      </c>
      <c r="K18" s="273">
        <v>12</v>
      </c>
      <c r="Q18" s="279" t="s">
        <v>27</v>
      </c>
      <c r="R18" s="280">
        <v>15</v>
      </c>
      <c r="S18" s="274"/>
      <c r="T18" s="274"/>
      <c r="U18" s="274"/>
      <c r="V18" s="274"/>
      <c r="W18" s="274"/>
      <c r="X18" s="274"/>
      <c r="Y18" s="274"/>
      <c r="Z18" s="274"/>
      <c r="AA18" s="274"/>
      <c r="AB18" s="274"/>
      <c r="AC18" s="274"/>
      <c r="AD18" s="274"/>
      <c r="AE18" s="274"/>
      <c r="AF18" s="274"/>
      <c r="AG18" s="274"/>
      <c r="AH18" s="274"/>
      <c r="AI18" s="274"/>
      <c r="AJ18" s="274"/>
      <c r="AK18" s="274"/>
      <c r="AL18" s="274"/>
      <c r="AM18" s="274"/>
      <c r="AN18" s="274"/>
      <c r="AO18" s="274"/>
      <c r="AP18" s="274"/>
      <c r="AQ18" s="274"/>
      <c r="AR18" s="274"/>
      <c r="AS18" s="274"/>
      <c r="AT18" s="274"/>
      <c r="AU18" s="274"/>
      <c r="AV18" s="274"/>
      <c r="AW18" s="274"/>
      <c r="AX18" s="294">
        <v>20.02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</row>
    <row r="19" spans="1:63">
      <c r="A19" s="244">
        <v>44822</v>
      </c>
      <c r="B19" s="237">
        <v>458.7</v>
      </c>
      <c r="C19" s="238">
        <v>516.29999999999995</v>
      </c>
      <c r="D19" s="239">
        <v>0</v>
      </c>
      <c r="E19" s="240">
        <v>0</v>
      </c>
      <c r="F19" s="247">
        <f t="shared" si="0"/>
        <v>975</v>
      </c>
      <c r="I19" s="226" t="s">
        <v>217</v>
      </c>
      <c r="J19" s="254">
        <v>222</v>
      </c>
      <c r="K19" s="273">
        <v>74</v>
      </c>
      <c r="Q19" s="279" t="s">
        <v>27</v>
      </c>
      <c r="R19" s="280">
        <v>7.5</v>
      </c>
      <c r="S19" s="274"/>
      <c r="T19" s="274"/>
      <c r="U19" s="274"/>
      <c r="V19" s="274"/>
      <c r="W19" s="274"/>
      <c r="X19" s="274"/>
      <c r="Y19" s="274"/>
      <c r="Z19" s="274"/>
      <c r="AA19" s="274"/>
      <c r="AB19" s="274"/>
      <c r="AC19" s="274"/>
      <c r="AD19" s="274"/>
      <c r="AE19" s="274"/>
      <c r="AF19" s="274"/>
      <c r="AG19" s="274"/>
      <c r="AH19" s="274"/>
      <c r="AI19" s="274"/>
      <c r="AJ19" s="274"/>
      <c r="AK19" s="274"/>
      <c r="AL19" s="274"/>
      <c r="AM19" s="274"/>
      <c r="AN19" s="274"/>
      <c r="AO19" s="274"/>
      <c r="AP19" s="274"/>
      <c r="AQ19" s="274"/>
      <c r="AR19" s="274"/>
      <c r="AS19" s="274"/>
      <c r="AT19" s="274"/>
      <c r="AU19" s="274"/>
      <c r="AV19" s="274"/>
      <c r="AW19" s="274"/>
      <c r="AX19" s="294">
        <v>81.41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</row>
    <row r="20" spans="1:63">
      <c r="A20" s="244">
        <v>44823</v>
      </c>
      <c r="B20" s="237">
        <v>332.5</v>
      </c>
      <c r="C20" s="238">
        <v>369</v>
      </c>
      <c r="D20" s="239">
        <v>0</v>
      </c>
      <c r="E20" s="240">
        <v>0</v>
      </c>
      <c r="F20" s="247">
        <f t="shared" si="0"/>
        <v>701.5</v>
      </c>
      <c r="I20" s="226" t="s">
        <v>84</v>
      </c>
      <c r="J20" s="254">
        <v>202</v>
      </c>
      <c r="K20" s="273">
        <v>101</v>
      </c>
      <c r="Q20" s="279" t="s">
        <v>27</v>
      </c>
      <c r="R20" s="280">
        <v>2</v>
      </c>
      <c r="S20" s="274"/>
      <c r="T20" s="274"/>
      <c r="U20" s="274"/>
      <c r="V20" s="274"/>
      <c r="W20" s="274"/>
      <c r="X20" s="274"/>
      <c r="Y20" s="274"/>
      <c r="Z20" s="274"/>
      <c r="AA20" s="274"/>
      <c r="AB20" s="274"/>
      <c r="AC20" s="274"/>
      <c r="AD20" s="274"/>
      <c r="AE20" s="274"/>
      <c r="AF20" s="274"/>
      <c r="AG20" s="274"/>
      <c r="AH20" s="274"/>
      <c r="AI20" s="274"/>
      <c r="AJ20" s="274"/>
      <c r="AK20" s="274"/>
      <c r="AL20" s="274"/>
      <c r="AM20" s="274"/>
      <c r="AN20" s="274"/>
      <c r="AO20" s="274"/>
      <c r="AP20" s="274"/>
      <c r="AQ20" s="274"/>
      <c r="AR20" s="274"/>
      <c r="AS20" s="274"/>
      <c r="AT20" s="274"/>
      <c r="AU20" s="274"/>
      <c r="AV20" s="274"/>
      <c r="AW20" s="274"/>
      <c r="AX20" s="294">
        <v>8.2799999999999994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</row>
    <row r="21" spans="1:63">
      <c r="A21" s="244">
        <v>44824</v>
      </c>
      <c r="B21" s="241"/>
      <c r="C21" s="242"/>
      <c r="D21" s="241">
        <v>0</v>
      </c>
      <c r="E21" s="242">
        <v>0</v>
      </c>
      <c r="F21" s="243">
        <f t="shared" si="0"/>
        <v>0</v>
      </c>
      <c r="I21" s="226" t="s">
        <v>76</v>
      </c>
      <c r="J21" s="254">
        <v>180</v>
      </c>
      <c r="K21" s="273">
        <v>9</v>
      </c>
      <c r="Q21" s="279" t="s">
        <v>27</v>
      </c>
      <c r="R21" s="280">
        <v>15</v>
      </c>
      <c r="S21" s="274"/>
      <c r="T21" s="274"/>
      <c r="U21" s="274"/>
      <c r="V21" s="274"/>
      <c r="W21" s="274"/>
      <c r="X21" s="274"/>
      <c r="Y21" s="274"/>
      <c r="Z21" s="274"/>
      <c r="AA21" s="274"/>
      <c r="AB21" s="274"/>
      <c r="AC21" s="274"/>
      <c r="AD21" s="274"/>
      <c r="AE21" s="274"/>
      <c r="AF21" s="274"/>
      <c r="AG21" s="274"/>
      <c r="AH21" s="274"/>
      <c r="AI21" s="274"/>
      <c r="AJ21" s="274"/>
      <c r="AK21" s="274"/>
      <c r="AL21" s="274"/>
      <c r="AM21" s="274"/>
      <c r="AN21" s="274"/>
      <c r="AO21" s="274"/>
      <c r="AP21" s="274"/>
      <c r="AQ21" s="274"/>
      <c r="AR21" s="274"/>
      <c r="AS21" s="274"/>
      <c r="AT21" s="274"/>
      <c r="AU21" s="274"/>
      <c r="AV21" s="274"/>
      <c r="AW21" s="274"/>
      <c r="AX21" s="294">
        <v>31.58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</row>
    <row r="22" spans="1:63">
      <c r="A22" s="244">
        <v>44825</v>
      </c>
      <c r="B22" s="237">
        <v>282</v>
      </c>
      <c r="C22" s="238">
        <v>111.5</v>
      </c>
      <c r="D22" s="239">
        <v>0</v>
      </c>
      <c r="E22" s="240">
        <v>0</v>
      </c>
      <c r="F22" s="247">
        <f t="shared" si="0"/>
        <v>393.5</v>
      </c>
      <c r="I22" s="226" t="s">
        <v>261</v>
      </c>
      <c r="J22" s="254">
        <v>165</v>
      </c>
      <c r="K22" s="273">
        <v>5</v>
      </c>
      <c r="Q22" s="279" t="s">
        <v>27</v>
      </c>
      <c r="R22" s="280">
        <v>8</v>
      </c>
      <c r="S22" s="274"/>
      <c r="T22" s="274"/>
      <c r="U22" s="274"/>
      <c r="V22" s="274"/>
      <c r="W22" s="274"/>
      <c r="X22" s="274"/>
      <c r="Y22" s="274"/>
      <c r="Z22" s="274"/>
      <c r="AA22" s="274"/>
      <c r="AB22" s="274"/>
      <c r="AC22" s="274"/>
      <c r="AD22" s="274"/>
      <c r="AE22" s="274"/>
      <c r="AF22" s="274"/>
      <c r="AG22" s="274"/>
      <c r="AH22" s="274"/>
      <c r="AI22" s="274"/>
      <c r="AJ22" s="274"/>
      <c r="AK22" s="274"/>
      <c r="AL22" s="274"/>
      <c r="AM22" s="274"/>
      <c r="AN22" s="274"/>
      <c r="AO22" s="274"/>
      <c r="AP22" s="274"/>
      <c r="AQ22" s="274"/>
      <c r="AR22" s="274"/>
      <c r="AS22" s="274"/>
      <c r="AT22" s="274"/>
      <c r="AU22" s="274"/>
      <c r="AV22" s="274"/>
      <c r="AW22" s="274"/>
      <c r="AX22" s="294">
        <v>82.66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</row>
    <row r="23" spans="1:63">
      <c r="A23" s="244">
        <v>44826</v>
      </c>
      <c r="B23" s="237">
        <v>227</v>
      </c>
      <c r="C23" s="238">
        <v>204</v>
      </c>
      <c r="D23" s="239">
        <v>0</v>
      </c>
      <c r="E23" s="240">
        <v>0</v>
      </c>
      <c r="F23" s="247">
        <f t="shared" si="0"/>
        <v>431</v>
      </c>
      <c r="I23" s="226" t="s">
        <v>215</v>
      </c>
      <c r="J23" s="254">
        <v>160</v>
      </c>
      <c r="K23" s="273">
        <v>8</v>
      </c>
      <c r="Q23" s="279" t="s">
        <v>27</v>
      </c>
      <c r="R23" s="280">
        <v>4.5</v>
      </c>
      <c r="S23" s="274"/>
      <c r="T23" s="274"/>
      <c r="U23" s="274"/>
      <c r="V23" s="274"/>
      <c r="W23" s="274"/>
      <c r="X23" s="274"/>
      <c r="Y23" s="274"/>
      <c r="Z23" s="274"/>
      <c r="AA23" s="274"/>
      <c r="AB23" s="274"/>
      <c r="AC23" s="274"/>
      <c r="AD23" s="274"/>
      <c r="AE23" s="274"/>
      <c r="AF23" s="274"/>
      <c r="AG23" s="274"/>
      <c r="AH23" s="274"/>
      <c r="AI23" s="274"/>
      <c r="AJ23" s="274"/>
      <c r="AK23" s="274"/>
      <c r="AL23" s="274"/>
      <c r="AM23" s="274"/>
      <c r="AN23" s="274"/>
      <c r="AO23" s="274"/>
      <c r="AP23" s="274"/>
      <c r="AQ23" s="274"/>
      <c r="AR23" s="274"/>
      <c r="AS23" s="274"/>
      <c r="AT23" s="274"/>
      <c r="AU23" s="274"/>
      <c r="AV23" s="274"/>
      <c r="AW23" s="274"/>
      <c r="AX23" s="294">
        <v>41.77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</row>
    <row r="24" spans="1:63">
      <c r="A24" s="244">
        <v>44827</v>
      </c>
      <c r="B24" s="237">
        <v>201</v>
      </c>
      <c r="C24" s="238">
        <v>170</v>
      </c>
      <c r="D24" s="239">
        <v>0</v>
      </c>
      <c r="E24" s="240">
        <v>0</v>
      </c>
      <c r="F24" s="247">
        <f t="shared" si="0"/>
        <v>371</v>
      </c>
      <c r="I24" s="226" t="s">
        <v>85</v>
      </c>
      <c r="J24" s="254">
        <v>120</v>
      </c>
      <c r="K24" s="273">
        <v>40</v>
      </c>
      <c r="Q24" s="279" t="s">
        <v>27</v>
      </c>
      <c r="R24" s="280">
        <v>24.5</v>
      </c>
      <c r="S24" s="274"/>
      <c r="T24" s="274"/>
      <c r="U24" s="274"/>
      <c r="V24" s="274"/>
      <c r="W24" s="274"/>
      <c r="X24" s="274"/>
      <c r="Y24" s="274"/>
      <c r="Z24" s="274"/>
      <c r="AA24" s="274"/>
      <c r="AB24" s="274"/>
      <c r="AC24" s="274"/>
      <c r="AD24" s="274"/>
      <c r="AE24" s="274"/>
      <c r="AF24" s="274"/>
      <c r="AG24" s="274"/>
      <c r="AH24" s="274"/>
      <c r="AI24" s="274"/>
      <c r="AJ24" s="274"/>
      <c r="AK24" s="274"/>
      <c r="AL24" s="274"/>
      <c r="AM24" s="274"/>
      <c r="AN24" s="274"/>
      <c r="AO24" s="274"/>
      <c r="AP24" s="274"/>
      <c r="AQ24" s="274"/>
      <c r="AR24" s="274"/>
      <c r="AS24" s="274"/>
      <c r="AT24" s="274"/>
      <c r="AU24" s="274"/>
      <c r="AV24" s="274"/>
      <c r="AW24" s="274"/>
      <c r="AX24" s="294">
        <v>110.76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</row>
    <row r="25" spans="1:63">
      <c r="A25" s="244">
        <v>44828</v>
      </c>
      <c r="B25" s="237">
        <v>438.5</v>
      </c>
      <c r="C25" s="238">
        <v>245</v>
      </c>
      <c r="D25" s="239">
        <v>0</v>
      </c>
      <c r="E25" s="240">
        <v>0</v>
      </c>
      <c r="F25" s="247">
        <f t="shared" si="0"/>
        <v>683.5</v>
      </c>
      <c r="I25" s="226" t="s">
        <v>65</v>
      </c>
      <c r="J25" s="254">
        <v>112</v>
      </c>
      <c r="K25" s="273">
        <v>14</v>
      </c>
      <c r="Q25" s="279" t="s">
        <v>27</v>
      </c>
      <c r="R25" s="280">
        <v>14</v>
      </c>
      <c r="S25" s="274"/>
      <c r="T25" s="274"/>
      <c r="U25" s="274"/>
      <c r="V25" s="274"/>
      <c r="W25" s="274"/>
      <c r="X25" s="274"/>
      <c r="Y25" s="274"/>
      <c r="Z25" s="274"/>
      <c r="AA25" s="274"/>
      <c r="AB25" s="274"/>
      <c r="AC25" s="274"/>
      <c r="AD25" s="274"/>
      <c r="AE25" s="274"/>
      <c r="AF25" s="274"/>
      <c r="AG25" s="274"/>
      <c r="AH25" s="274"/>
      <c r="AI25" s="274"/>
      <c r="AJ25" s="274"/>
      <c r="AK25" s="274"/>
      <c r="AL25" s="274"/>
      <c r="AM25" s="274"/>
      <c r="AN25" s="274"/>
      <c r="AO25" s="274"/>
      <c r="AP25" s="274"/>
      <c r="AQ25" s="274"/>
      <c r="AR25" s="274"/>
      <c r="AS25" s="274"/>
      <c r="AT25" s="274"/>
      <c r="AU25" s="274"/>
      <c r="AV25" s="274"/>
      <c r="AW25" s="274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</row>
    <row r="26" spans="1:63">
      <c r="A26" s="244">
        <v>44829</v>
      </c>
      <c r="B26" s="237">
        <v>415.75</v>
      </c>
      <c r="C26" s="238">
        <v>588.25</v>
      </c>
      <c r="D26" s="239">
        <v>0</v>
      </c>
      <c r="E26" s="240">
        <v>0</v>
      </c>
      <c r="F26" s="247">
        <f t="shared" si="0"/>
        <v>1004</v>
      </c>
      <c r="I26" s="226" t="s">
        <v>152</v>
      </c>
      <c r="J26" s="254">
        <v>108</v>
      </c>
      <c r="K26" s="273">
        <v>54</v>
      </c>
      <c r="Q26" s="279" t="s">
        <v>27</v>
      </c>
      <c r="R26" s="280">
        <v>27.5</v>
      </c>
      <c r="S26" s="274"/>
      <c r="T26" s="274"/>
      <c r="U26" s="274"/>
      <c r="V26" s="274"/>
      <c r="W26" s="274"/>
      <c r="X26" s="274"/>
      <c r="Y26" s="274"/>
      <c r="Z26" s="274"/>
      <c r="AA26" s="274"/>
      <c r="AB26" s="274"/>
      <c r="AC26" s="274"/>
      <c r="AD26" s="274"/>
      <c r="AE26" s="274"/>
      <c r="AF26" s="274"/>
      <c r="AG26" s="274"/>
      <c r="AH26" s="274"/>
      <c r="AI26" s="274"/>
      <c r="AJ26" s="274"/>
      <c r="AK26" s="274"/>
      <c r="AL26" s="274"/>
      <c r="AM26" s="274"/>
      <c r="AN26" s="274"/>
      <c r="AO26" s="274"/>
      <c r="AP26" s="274"/>
      <c r="AQ26" s="274"/>
      <c r="AR26" s="274"/>
      <c r="AS26" s="274"/>
      <c r="AT26" s="274"/>
      <c r="AU26" s="274"/>
      <c r="AV26" s="274"/>
      <c r="AW26" s="274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</row>
    <row r="27" spans="1:63">
      <c r="A27" s="244">
        <v>44830</v>
      </c>
      <c r="B27" s="237">
        <v>252</v>
      </c>
      <c r="C27" s="238">
        <v>268</v>
      </c>
      <c r="D27" s="239">
        <v>0</v>
      </c>
      <c r="E27" s="240">
        <v>0</v>
      </c>
      <c r="F27" s="247">
        <f t="shared" si="0"/>
        <v>520</v>
      </c>
      <c r="I27" s="226" t="s">
        <v>221</v>
      </c>
      <c r="J27" s="254">
        <v>93</v>
      </c>
      <c r="K27" s="273">
        <v>62</v>
      </c>
      <c r="Q27" s="279" t="s">
        <v>27</v>
      </c>
      <c r="R27" s="280">
        <v>3</v>
      </c>
      <c r="S27" s="274"/>
      <c r="T27" s="274"/>
      <c r="U27" s="274"/>
      <c r="V27" s="274"/>
      <c r="W27" s="274"/>
      <c r="X27" s="274"/>
      <c r="Y27" s="274"/>
      <c r="Z27" s="274"/>
      <c r="AA27" s="274"/>
      <c r="AB27" s="274"/>
      <c r="AC27" s="274"/>
      <c r="AD27" s="274"/>
      <c r="AE27" s="274"/>
      <c r="AF27" s="274"/>
      <c r="AG27" s="274"/>
      <c r="AH27" s="274"/>
      <c r="AI27" s="274"/>
      <c r="AJ27" s="274"/>
      <c r="AK27" s="274"/>
      <c r="AL27" s="274"/>
      <c r="AM27" s="274"/>
      <c r="AN27" s="274"/>
      <c r="AO27" s="274"/>
      <c r="AP27" s="274"/>
      <c r="AQ27" s="274"/>
      <c r="AR27" s="274"/>
      <c r="AS27" s="274"/>
      <c r="AT27" s="274"/>
      <c r="AU27" s="274"/>
      <c r="AV27" s="274"/>
      <c r="AW27" s="274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</row>
    <row r="28" spans="1:63">
      <c r="A28" s="244">
        <v>44831</v>
      </c>
      <c r="B28" s="241"/>
      <c r="C28" s="242"/>
      <c r="D28" s="241">
        <v>0</v>
      </c>
      <c r="E28" s="242">
        <v>0</v>
      </c>
      <c r="F28" s="243">
        <f t="shared" si="0"/>
        <v>0</v>
      </c>
      <c r="I28" s="226" t="s">
        <v>219</v>
      </c>
      <c r="J28" s="254">
        <v>91</v>
      </c>
      <c r="K28" s="273">
        <v>26</v>
      </c>
      <c r="Q28" s="279" t="s">
        <v>27</v>
      </c>
      <c r="R28" s="280">
        <v>15</v>
      </c>
      <c r="S28" s="274"/>
      <c r="T28" s="274"/>
      <c r="U28" s="274"/>
      <c r="V28" s="274"/>
      <c r="W28" s="274"/>
      <c r="X28" s="274"/>
      <c r="Y28" s="274"/>
      <c r="Z28" s="274"/>
      <c r="AA28" s="274"/>
      <c r="AB28" s="274"/>
      <c r="AC28" s="274"/>
      <c r="AD28" s="274"/>
      <c r="AE28" s="274"/>
      <c r="AF28" s="274"/>
      <c r="AG28" s="274"/>
      <c r="AH28" s="274"/>
      <c r="AI28" s="274"/>
      <c r="AJ28" s="274"/>
      <c r="AK28" s="274"/>
      <c r="AL28" s="274"/>
      <c r="AM28" s="274"/>
      <c r="AN28" s="274"/>
      <c r="AO28" s="274"/>
      <c r="AP28" s="274"/>
      <c r="AQ28" s="274"/>
      <c r="AR28" s="274"/>
      <c r="AS28" s="274"/>
      <c r="AT28" s="274"/>
      <c r="AU28" s="274"/>
      <c r="AV28" s="274"/>
      <c r="AW28" s="274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</row>
    <row r="29" spans="1:63">
      <c r="A29" s="244">
        <v>44832</v>
      </c>
      <c r="B29" s="237">
        <v>91.5</v>
      </c>
      <c r="C29" s="238">
        <v>125.5</v>
      </c>
      <c r="D29" s="239">
        <v>0</v>
      </c>
      <c r="E29" s="240">
        <v>0</v>
      </c>
      <c r="F29" s="247">
        <f t="shared" si="0"/>
        <v>217</v>
      </c>
      <c r="I29" s="226" t="s">
        <v>262</v>
      </c>
      <c r="J29" s="254">
        <v>90</v>
      </c>
      <c r="K29" s="273">
        <v>3</v>
      </c>
      <c r="Q29" s="279" t="s">
        <v>27</v>
      </c>
      <c r="R29" s="280">
        <v>3</v>
      </c>
      <c r="S29" s="274"/>
      <c r="T29" s="274"/>
      <c r="U29" s="274"/>
      <c r="V29" s="274"/>
      <c r="W29" s="274"/>
      <c r="X29" s="274"/>
      <c r="Y29" s="274"/>
      <c r="Z29" s="274"/>
      <c r="AA29" s="274"/>
      <c r="AB29" s="274"/>
      <c r="AC29" s="274"/>
      <c r="AD29" s="274"/>
      <c r="AE29" s="274"/>
      <c r="AF29" s="274"/>
      <c r="AG29" s="274"/>
      <c r="AH29" s="274"/>
      <c r="AI29" s="274"/>
      <c r="AJ29" s="274"/>
      <c r="AK29" s="274"/>
      <c r="AL29" s="274"/>
      <c r="AM29" s="274"/>
      <c r="AN29" s="274"/>
      <c r="AO29" s="274"/>
      <c r="AP29" s="274"/>
      <c r="AQ29" s="274"/>
      <c r="AR29" s="274"/>
      <c r="AS29" s="274"/>
      <c r="AT29" s="274"/>
      <c r="AU29" s="274"/>
      <c r="AV29" s="274"/>
      <c r="AW29" s="274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</row>
    <row r="30" spans="1:63">
      <c r="A30" s="244">
        <v>44833</v>
      </c>
      <c r="B30" s="237">
        <v>196</v>
      </c>
      <c r="C30" s="238">
        <v>94</v>
      </c>
      <c r="D30" s="239">
        <v>23</v>
      </c>
      <c r="E30" s="240">
        <v>0</v>
      </c>
      <c r="F30" s="247">
        <f t="shared" si="0"/>
        <v>313</v>
      </c>
      <c r="I30" s="226" t="s">
        <v>235</v>
      </c>
      <c r="J30" s="254">
        <v>85</v>
      </c>
      <c r="K30" s="273">
        <v>3</v>
      </c>
      <c r="Q30" s="279" t="s">
        <v>27</v>
      </c>
      <c r="R30" s="280">
        <v>11</v>
      </c>
      <c r="S30" s="274"/>
      <c r="T30" s="274"/>
      <c r="U30" s="274"/>
      <c r="V30" s="274"/>
      <c r="W30" s="274"/>
      <c r="X30" s="274"/>
      <c r="Y30" s="274"/>
      <c r="Z30" s="274"/>
      <c r="AA30" s="274"/>
      <c r="AB30" s="274"/>
      <c r="AC30" s="274"/>
      <c r="AD30" s="274"/>
      <c r="AE30" s="274"/>
      <c r="AF30" s="274"/>
      <c r="AG30" s="274"/>
      <c r="AH30" s="274"/>
      <c r="AI30" s="274"/>
      <c r="AJ30" s="274"/>
      <c r="AK30" s="274"/>
      <c r="AL30" s="274"/>
      <c r="AM30" s="274"/>
      <c r="AN30" s="274"/>
      <c r="AO30" s="274"/>
      <c r="AP30" s="274"/>
      <c r="AQ30" s="274"/>
      <c r="AR30" s="274"/>
      <c r="AS30" s="274"/>
      <c r="AT30" s="274"/>
      <c r="AU30" s="274"/>
      <c r="AV30" s="274"/>
      <c r="AW30" s="274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</row>
    <row r="31" spans="1:63" ht="18.75">
      <c r="A31" s="244">
        <v>44834</v>
      </c>
      <c r="B31" s="237">
        <v>219</v>
      </c>
      <c r="C31" s="238">
        <v>538.5</v>
      </c>
      <c r="D31" s="239">
        <v>0</v>
      </c>
      <c r="E31" s="240">
        <v>0</v>
      </c>
      <c r="F31" s="247">
        <f t="shared" si="0"/>
        <v>757.5</v>
      </c>
      <c r="I31" s="226" t="s">
        <v>233</v>
      </c>
      <c r="J31" s="254">
        <v>81</v>
      </c>
      <c r="K31" s="273">
        <v>27</v>
      </c>
      <c r="Q31" s="279" t="s">
        <v>27</v>
      </c>
      <c r="R31" s="280">
        <v>23</v>
      </c>
      <c r="S31" s="274"/>
      <c r="T31" s="274"/>
      <c r="U31" s="274"/>
      <c r="V31" s="274"/>
      <c r="W31" s="274"/>
      <c r="X31" s="274"/>
      <c r="Y31" s="274"/>
      <c r="Z31" s="274"/>
      <c r="AA31" s="274"/>
      <c r="AB31" s="274"/>
      <c r="AC31" s="274"/>
      <c r="AD31" s="274"/>
      <c r="AE31" s="274"/>
      <c r="AF31" s="274"/>
      <c r="AG31" s="274"/>
      <c r="AH31" s="274"/>
      <c r="AI31" s="274"/>
      <c r="AJ31" s="274"/>
      <c r="AK31" s="274"/>
      <c r="AL31" s="274"/>
      <c r="AM31" s="274"/>
      <c r="AN31" s="274"/>
      <c r="AO31" s="274"/>
      <c r="AP31" s="274"/>
      <c r="AQ31" s="274"/>
      <c r="AR31" s="274"/>
      <c r="AS31" s="274"/>
      <c r="AT31" s="274"/>
      <c r="AU31" s="274"/>
      <c r="AV31" s="274"/>
      <c r="AW31" s="274"/>
      <c r="AX31" s="291">
        <v>1348.03</v>
      </c>
      <c r="AY31" s="291">
        <v>188.55999999999997</v>
      </c>
      <c r="AZ31" s="291">
        <v>375.76000000000005</v>
      </c>
      <c r="BA31" s="291">
        <v>146</v>
      </c>
      <c r="BB31" s="291">
        <v>325.60999999999996</v>
      </c>
      <c r="BC31" s="291">
        <v>141.19</v>
      </c>
      <c r="BD31" s="291">
        <v>42.54</v>
      </c>
      <c r="BE31" s="291">
        <v>559.61</v>
      </c>
      <c r="BF31" s="291">
        <v>411.62</v>
      </c>
      <c r="BG31" s="291">
        <v>229.82</v>
      </c>
      <c r="BH31" s="291">
        <v>45</v>
      </c>
      <c r="BI31" s="291">
        <v>105.77</v>
      </c>
      <c r="BJ31" s="291"/>
      <c r="BK31" s="291">
        <v>60.94</v>
      </c>
    </row>
    <row r="32" spans="1:63">
      <c r="A32" s="271"/>
      <c r="B32" s="272"/>
      <c r="C32" s="272"/>
      <c r="D32" s="272"/>
      <c r="E32" s="272"/>
      <c r="F32" s="272"/>
      <c r="I32" s="226" t="s">
        <v>222</v>
      </c>
      <c r="J32" s="254">
        <v>73.5</v>
      </c>
      <c r="K32" s="273">
        <v>49</v>
      </c>
      <c r="Q32" s="279" t="s">
        <v>27</v>
      </c>
      <c r="R32" s="280">
        <v>17</v>
      </c>
      <c r="S32" s="274"/>
      <c r="T32" s="274"/>
      <c r="U32" s="274"/>
      <c r="V32" s="274"/>
      <c r="W32" s="274"/>
      <c r="X32" s="274"/>
      <c r="Y32" s="274"/>
      <c r="Z32" s="274"/>
      <c r="AA32" s="274"/>
      <c r="AB32" s="274"/>
      <c r="AC32" s="274"/>
      <c r="AD32" s="274"/>
      <c r="AE32" s="274"/>
      <c r="AF32" s="274"/>
      <c r="AG32" s="274"/>
      <c r="AH32" s="274"/>
      <c r="AI32" s="274"/>
      <c r="AJ32" s="274"/>
      <c r="AK32" s="274"/>
      <c r="AL32" s="274"/>
      <c r="AM32" s="274"/>
      <c r="AN32" s="274"/>
      <c r="AO32" s="274"/>
      <c r="AP32" s="274"/>
      <c r="AQ32" s="274"/>
      <c r="AR32" s="274"/>
      <c r="AS32" s="274"/>
      <c r="AT32" s="274"/>
      <c r="AU32" s="274"/>
      <c r="AV32" s="274"/>
      <c r="AW32" s="274"/>
      <c r="AX32" s="274"/>
      <c r="AY32" s="274"/>
      <c r="AZ32" s="274"/>
      <c r="BA32" s="274"/>
      <c r="BB32" s="274"/>
      <c r="BC32" s="274"/>
      <c r="BD32" s="274"/>
      <c r="BE32" s="274"/>
      <c r="BF32" s="274"/>
      <c r="BG32" s="274"/>
      <c r="BH32" s="274"/>
      <c r="BI32" s="274"/>
      <c r="BJ32" s="274"/>
      <c r="BK32" s="274"/>
    </row>
    <row r="33" spans="2:18">
      <c r="F33" s="222"/>
      <c r="I33" s="226" t="s">
        <v>230</v>
      </c>
      <c r="J33" s="254">
        <v>70.5</v>
      </c>
      <c r="K33" s="273">
        <v>47</v>
      </c>
      <c r="Q33" s="279" t="s">
        <v>27</v>
      </c>
      <c r="R33" s="280">
        <v>58.5</v>
      </c>
    </row>
    <row r="34" spans="2:18">
      <c r="B34" s="222"/>
      <c r="C34" s="222"/>
      <c r="D34" s="222"/>
      <c r="E34" s="222"/>
      <c r="F34" s="222"/>
      <c r="I34" s="226" t="s">
        <v>89</v>
      </c>
      <c r="J34" s="254">
        <v>66.5</v>
      </c>
      <c r="K34" s="273">
        <v>19</v>
      </c>
      <c r="Q34" s="279" t="s">
        <v>27</v>
      </c>
      <c r="R34" s="280">
        <v>27.5</v>
      </c>
    </row>
    <row r="35" spans="2:18">
      <c r="F35" s="222"/>
      <c r="I35" s="226" t="s">
        <v>263</v>
      </c>
      <c r="J35" s="254">
        <v>60</v>
      </c>
      <c r="K35" s="273">
        <v>2</v>
      </c>
      <c r="Q35" s="279" t="s">
        <v>32</v>
      </c>
      <c r="R35" s="280">
        <v>21.5</v>
      </c>
    </row>
    <row r="36" spans="2:18">
      <c r="I36" s="226" t="s">
        <v>148</v>
      </c>
      <c r="J36" s="254">
        <v>53</v>
      </c>
      <c r="K36" s="273">
        <v>10</v>
      </c>
      <c r="Q36" s="279" t="s">
        <v>32</v>
      </c>
      <c r="R36" s="280">
        <v>23</v>
      </c>
    </row>
    <row r="37" spans="2:18">
      <c r="I37" s="226" t="s">
        <v>234</v>
      </c>
      <c r="J37" s="254">
        <v>51</v>
      </c>
      <c r="K37" s="273">
        <v>34</v>
      </c>
      <c r="Q37" s="279" t="s">
        <v>32</v>
      </c>
      <c r="R37" s="280">
        <v>6</v>
      </c>
    </row>
    <row r="38" spans="2:18">
      <c r="I38" s="226" t="s">
        <v>231</v>
      </c>
      <c r="J38" s="254">
        <v>48</v>
      </c>
      <c r="K38" s="273">
        <v>32</v>
      </c>
      <c r="Q38" s="279" t="s">
        <v>32</v>
      </c>
      <c r="R38" s="280">
        <v>14.5</v>
      </c>
    </row>
    <row r="39" spans="2:18">
      <c r="I39" s="226" t="s">
        <v>232</v>
      </c>
      <c r="J39" s="254">
        <v>48</v>
      </c>
      <c r="K39" s="273">
        <v>16</v>
      </c>
      <c r="Q39" s="279" t="s">
        <v>32</v>
      </c>
      <c r="R39" s="280">
        <v>11</v>
      </c>
    </row>
    <row r="40" spans="2:18">
      <c r="I40" s="226" t="s">
        <v>86</v>
      </c>
      <c r="J40" s="254">
        <v>43</v>
      </c>
      <c r="K40" s="273">
        <v>30</v>
      </c>
      <c r="Q40" s="279" t="s">
        <v>32</v>
      </c>
      <c r="R40" s="280">
        <v>6</v>
      </c>
    </row>
    <row r="41" spans="2:18">
      <c r="I41" s="226" t="s">
        <v>96</v>
      </c>
      <c r="J41" s="254">
        <v>42</v>
      </c>
      <c r="K41" s="273">
        <v>14</v>
      </c>
      <c r="Q41" s="279" t="s">
        <v>32</v>
      </c>
      <c r="R41" s="280">
        <v>3</v>
      </c>
    </row>
    <row r="42" spans="2:18">
      <c r="I42" s="226" t="s">
        <v>146</v>
      </c>
      <c r="J42" s="254">
        <v>40</v>
      </c>
      <c r="K42" s="273">
        <v>2</v>
      </c>
      <c r="Q42" s="279" t="s">
        <v>32</v>
      </c>
      <c r="R42" s="280">
        <v>18</v>
      </c>
    </row>
    <row r="43" spans="2:18">
      <c r="I43" s="226" t="s">
        <v>83</v>
      </c>
      <c r="J43" s="254">
        <v>40</v>
      </c>
      <c r="K43" s="273">
        <v>2</v>
      </c>
      <c r="Q43" s="279" t="s">
        <v>32</v>
      </c>
      <c r="R43" s="280">
        <v>6</v>
      </c>
    </row>
    <row r="44" spans="2:18">
      <c r="I44" s="226" t="s">
        <v>147</v>
      </c>
      <c r="J44" s="254">
        <v>40</v>
      </c>
      <c r="K44" s="273">
        <v>5</v>
      </c>
      <c r="Q44" s="279" t="s">
        <v>32</v>
      </c>
      <c r="R44" s="280">
        <v>1.5</v>
      </c>
    </row>
    <row r="45" spans="2:18">
      <c r="I45" s="226" t="s">
        <v>226</v>
      </c>
      <c r="J45" s="254">
        <v>33</v>
      </c>
      <c r="K45" s="273">
        <v>11</v>
      </c>
      <c r="Q45" s="279" t="s">
        <v>32</v>
      </c>
      <c r="R45" s="280">
        <v>1.5</v>
      </c>
    </row>
    <row r="46" spans="2:18">
      <c r="I46" s="226" t="s">
        <v>151</v>
      </c>
      <c r="J46" s="254">
        <v>32</v>
      </c>
      <c r="K46" s="273">
        <v>4</v>
      </c>
      <c r="Q46" s="279" t="s">
        <v>32</v>
      </c>
      <c r="R46" s="280">
        <v>3</v>
      </c>
    </row>
    <row r="47" spans="2:18">
      <c r="I47" s="226" t="s">
        <v>238</v>
      </c>
      <c r="J47" s="254">
        <v>30</v>
      </c>
      <c r="K47" s="273">
        <v>1</v>
      </c>
      <c r="Q47" s="279" t="s">
        <v>32</v>
      </c>
      <c r="R47" s="280">
        <v>6</v>
      </c>
    </row>
    <row r="48" spans="2:18">
      <c r="I48" s="226" t="s">
        <v>264</v>
      </c>
      <c r="J48" s="254">
        <v>30</v>
      </c>
      <c r="K48" s="273">
        <v>1</v>
      </c>
      <c r="Q48" s="279" t="s">
        <v>32</v>
      </c>
      <c r="R48" s="280">
        <v>20</v>
      </c>
    </row>
    <row r="49" spans="9:18">
      <c r="I49" s="226" t="s">
        <v>242</v>
      </c>
      <c r="J49" s="254">
        <v>28.5</v>
      </c>
      <c r="K49" s="273">
        <v>19</v>
      </c>
      <c r="Q49" s="279" t="s">
        <v>32</v>
      </c>
      <c r="R49" s="280">
        <v>25.5</v>
      </c>
    </row>
    <row r="50" spans="9:18">
      <c r="I50" s="226" t="s">
        <v>239</v>
      </c>
      <c r="J50" s="254">
        <v>26.5</v>
      </c>
      <c r="K50" s="273">
        <v>26</v>
      </c>
      <c r="Q50" s="279" t="s">
        <v>32</v>
      </c>
      <c r="R50" s="280">
        <v>3</v>
      </c>
    </row>
    <row r="51" spans="9:18">
      <c r="I51" s="226" t="s">
        <v>195</v>
      </c>
      <c r="J51" s="254">
        <v>25</v>
      </c>
      <c r="K51" s="273">
        <v>1</v>
      </c>
      <c r="Q51" s="279" t="s">
        <v>32</v>
      </c>
      <c r="R51" s="280">
        <v>13.5</v>
      </c>
    </row>
    <row r="52" spans="9:18">
      <c r="I52" s="226" t="s">
        <v>240</v>
      </c>
      <c r="J52" s="254">
        <v>24</v>
      </c>
      <c r="K52" s="273">
        <v>8</v>
      </c>
      <c r="Q52" s="279" t="s">
        <v>32</v>
      </c>
      <c r="R52" s="280">
        <v>15</v>
      </c>
    </row>
    <row r="53" spans="9:18">
      <c r="I53" s="226" t="s">
        <v>241</v>
      </c>
      <c r="J53" s="254">
        <v>24</v>
      </c>
      <c r="K53" s="273">
        <v>3</v>
      </c>
      <c r="Q53" s="279" t="s">
        <v>32</v>
      </c>
      <c r="R53" s="280">
        <v>7</v>
      </c>
    </row>
    <row r="54" spans="9:18">
      <c r="I54" s="226" t="s">
        <v>150</v>
      </c>
      <c r="J54" s="254">
        <v>16</v>
      </c>
      <c r="K54" s="273">
        <v>2</v>
      </c>
      <c r="Q54" s="279" t="s">
        <v>32</v>
      </c>
      <c r="R54" s="280">
        <v>14</v>
      </c>
    </row>
    <row r="55" spans="9:18">
      <c r="I55" s="226" t="s">
        <v>149</v>
      </c>
      <c r="J55" s="254">
        <v>16</v>
      </c>
      <c r="K55" s="273">
        <v>2</v>
      </c>
      <c r="Q55" s="279" t="s">
        <v>32</v>
      </c>
      <c r="R55" s="280">
        <v>3</v>
      </c>
    </row>
    <row r="56" spans="9:18">
      <c r="I56" s="226" t="s">
        <v>244</v>
      </c>
      <c r="J56" s="254">
        <v>15</v>
      </c>
      <c r="K56" s="273">
        <v>5</v>
      </c>
      <c r="Q56" s="279" t="s">
        <v>32</v>
      </c>
      <c r="R56" s="280">
        <v>5</v>
      </c>
    </row>
    <row r="57" spans="9:18">
      <c r="I57" s="226" t="s">
        <v>243</v>
      </c>
      <c r="J57" s="254">
        <v>12</v>
      </c>
      <c r="K57" s="273">
        <v>4</v>
      </c>
      <c r="Q57" s="279" t="s">
        <v>32</v>
      </c>
      <c r="R57" s="280">
        <v>10.5</v>
      </c>
    </row>
    <row r="58" spans="9:18">
      <c r="I58" s="226" t="s">
        <v>229</v>
      </c>
      <c r="J58" s="254">
        <v>9</v>
      </c>
      <c r="K58" s="273">
        <v>3</v>
      </c>
      <c r="Q58" s="279" t="s">
        <v>32</v>
      </c>
      <c r="R58" s="280">
        <v>4</v>
      </c>
    </row>
    <row r="59" spans="9:18">
      <c r="I59" s="226" t="s">
        <v>153</v>
      </c>
      <c r="J59" s="254">
        <v>7</v>
      </c>
      <c r="K59" s="273">
        <v>2</v>
      </c>
      <c r="Q59" s="279" t="s">
        <v>32</v>
      </c>
      <c r="R59" s="280">
        <v>10.5</v>
      </c>
    </row>
    <row r="60" spans="9:18">
      <c r="I60" s="226" t="s">
        <v>97</v>
      </c>
      <c r="J60" s="254">
        <v>6</v>
      </c>
      <c r="K60" s="273">
        <v>6</v>
      </c>
      <c r="Q60" s="279" t="s">
        <v>32</v>
      </c>
      <c r="R60" s="280">
        <v>37.5</v>
      </c>
    </row>
    <row r="61" spans="9:18">
      <c r="I61" s="226" t="s">
        <v>265</v>
      </c>
      <c r="J61" s="254">
        <v>6</v>
      </c>
      <c r="K61" s="273">
        <v>2</v>
      </c>
      <c r="Q61" s="279" t="s">
        <v>32</v>
      </c>
      <c r="R61" s="280">
        <v>3</v>
      </c>
    </row>
    <row r="62" spans="9:18">
      <c r="I62" s="226" t="s">
        <v>247</v>
      </c>
      <c r="J62" s="254">
        <v>6</v>
      </c>
      <c r="K62" s="273">
        <v>2</v>
      </c>
      <c r="Q62" s="279" t="s">
        <v>32</v>
      </c>
      <c r="R62" s="280">
        <v>18</v>
      </c>
    </row>
    <row r="63" spans="9:18">
      <c r="I63" s="226" t="s">
        <v>90</v>
      </c>
      <c r="J63" s="254">
        <v>4</v>
      </c>
      <c r="K63" s="273">
        <v>2</v>
      </c>
      <c r="Q63" s="279" t="s">
        <v>32</v>
      </c>
      <c r="R63" s="280">
        <v>12</v>
      </c>
    </row>
    <row r="64" spans="9:18">
      <c r="I64" s="226" t="s">
        <v>87</v>
      </c>
      <c r="J64" s="254">
        <v>1</v>
      </c>
      <c r="K64" s="273">
        <v>1</v>
      </c>
      <c r="Q64" s="279" t="s">
        <v>32</v>
      </c>
      <c r="R64" s="280">
        <v>26</v>
      </c>
    </row>
    <row r="65" spans="9:18">
      <c r="I65" s="226" t="s">
        <v>93</v>
      </c>
      <c r="J65" s="254">
        <v>0.5</v>
      </c>
      <c r="K65" s="273">
        <v>1</v>
      </c>
      <c r="Q65" s="279" t="s">
        <v>32</v>
      </c>
      <c r="R65" s="280">
        <v>1.5</v>
      </c>
    </row>
    <row r="66" spans="9:18">
      <c r="I66" s="226" t="s">
        <v>202</v>
      </c>
      <c r="J66" s="254">
        <v>0</v>
      </c>
      <c r="K66" s="273">
        <v>1</v>
      </c>
      <c r="Q66" s="279" t="s">
        <v>28</v>
      </c>
      <c r="R66" s="280">
        <v>4.5</v>
      </c>
    </row>
    <row r="67" spans="9:18">
      <c r="I67" s="229"/>
      <c r="J67" s="199"/>
      <c r="K67" s="200"/>
      <c r="Q67" s="279" t="s">
        <v>28</v>
      </c>
      <c r="R67" s="280">
        <v>6</v>
      </c>
    </row>
    <row r="68" spans="9:18">
      <c r="I68" s="229"/>
      <c r="J68" s="199"/>
      <c r="K68" s="200"/>
      <c r="Q68" s="279" t="s">
        <v>28</v>
      </c>
      <c r="R68" s="280">
        <v>16</v>
      </c>
    </row>
    <row r="69" spans="9:18">
      <c r="I69" s="229"/>
      <c r="J69" s="199"/>
      <c r="K69" s="200"/>
      <c r="Q69" s="279" t="s">
        <v>28</v>
      </c>
      <c r="R69" s="280">
        <v>3</v>
      </c>
    </row>
    <row r="70" spans="9:18">
      <c r="I70" s="229"/>
      <c r="J70" s="199"/>
      <c r="K70" s="200"/>
      <c r="Q70" s="279" t="s">
        <v>28</v>
      </c>
      <c r="R70" s="280">
        <v>4.5</v>
      </c>
    </row>
    <row r="71" spans="9:18">
      <c r="I71" s="226"/>
      <c r="J71" s="254"/>
      <c r="K71" s="254"/>
      <c r="Q71" s="279" t="s">
        <v>28</v>
      </c>
      <c r="R71" s="280">
        <v>36</v>
      </c>
    </row>
    <row r="72" spans="9:18">
      <c r="I72" s="226"/>
      <c r="J72" s="254"/>
      <c r="K72" s="254"/>
      <c r="Q72" s="279" t="s">
        <v>28</v>
      </c>
      <c r="R72" s="280">
        <v>29.5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1.5</v>
      </c>
    </row>
    <row r="75" spans="9:18">
      <c r="I75" s="226"/>
      <c r="J75" s="254"/>
      <c r="K75" s="254"/>
      <c r="Q75" s="279" t="s">
        <v>28</v>
      </c>
      <c r="R75" s="280">
        <v>13.5</v>
      </c>
    </row>
    <row r="76" spans="9:18">
      <c r="I76" s="226"/>
      <c r="J76" s="254"/>
      <c r="K76" s="254"/>
      <c r="Q76" s="279" t="s">
        <v>28</v>
      </c>
      <c r="R76" s="280">
        <v>40</v>
      </c>
    </row>
    <row r="77" spans="9:18">
      <c r="I77" s="226"/>
      <c r="J77" s="254"/>
      <c r="K77" s="254"/>
      <c r="Q77" s="279" t="s">
        <v>28</v>
      </c>
      <c r="R77" s="280">
        <v>9</v>
      </c>
    </row>
    <row r="78" spans="9:18">
      <c r="I78" s="226"/>
      <c r="J78" s="254"/>
      <c r="K78" s="254"/>
      <c r="Q78" s="279" t="s">
        <v>28</v>
      </c>
      <c r="R78" s="280">
        <v>32</v>
      </c>
    </row>
    <row r="79" spans="9:18">
      <c r="Q79" s="279" t="s">
        <v>28</v>
      </c>
      <c r="R79" s="280">
        <v>18.5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7.5</v>
      </c>
    </row>
    <row r="82" spans="17:18">
      <c r="Q82" s="279" t="s">
        <v>28</v>
      </c>
      <c r="R82" s="280">
        <v>3</v>
      </c>
    </row>
    <row r="83" spans="17:18">
      <c r="Q83" s="279" t="s">
        <v>28</v>
      </c>
      <c r="R83" s="280">
        <v>12</v>
      </c>
    </row>
    <row r="84" spans="17:18">
      <c r="Q84" s="279" t="s">
        <v>28</v>
      </c>
      <c r="R84" s="280">
        <v>10.5</v>
      </c>
    </row>
    <row r="85" spans="17:18">
      <c r="Q85" s="279" t="s">
        <v>28</v>
      </c>
      <c r="R85" s="280">
        <v>6.5</v>
      </c>
    </row>
    <row r="86" spans="17:18">
      <c r="Q86" s="279" t="s">
        <v>28</v>
      </c>
      <c r="R86" s="280">
        <v>15</v>
      </c>
    </row>
    <row r="87" spans="17:18">
      <c r="Q87" s="279" t="s">
        <v>28</v>
      </c>
      <c r="R87" s="280">
        <v>24</v>
      </c>
    </row>
    <row r="88" spans="17:18">
      <c r="Q88" s="279" t="s">
        <v>28</v>
      </c>
      <c r="R88" s="280">
        <v>23</v>
      </c>
    </row>
    <row r="89" spans="17:18">
      <c r="Q89" s="279" t="s">
        <v>28</v>
      </c>
      <c r="R89" s="280">
        <v>3</v>
      </c>
    </row>
    <row r="90" spans="17:18">
      <c r="Q90" s="279" t="s">
        <v>28</v>
      </c>
      <c r="R90" s="280">
        <v>26</v>
      </c>
    </row>
    <row r="91" spans="17:18">
      <c r="Q91" s="279" t="s">
        <v>28</v>
      </c>
      <c r="R91" s="280">
        <v>6</v>
      </c>
    </row>
    <row r="92" spans="17:18">
      <c r="Q92" s="279" t="s">
        <v>28</v>
      </c>
      <c r="R92" s="280">
        <v>55.5</v>
      </c>
    </row>
    <row r="93" spans="17:18">
      <c r="Q93" s="279" t="s">
        <v>28</v>
      </c>
      <c r="R93" s="280">
        <v>6</v>
      </c>
    </row>
    <row r="94" spans="17:18">
      <c r="Q94" s="279" t="s">
        <v>28</v>
      </c>
      <c r="R94" s="280">
        <v>12</v>
      </c>
    </row>
    <row r="95" spans="17:18">
      <c r="Q95" s="279" t="s">
        <v>28</v>
      </c>
      <c r="R95" s="280">
        <v>29.5</v>
      </c>
    </row>
    <row r="96" spans="17:18">
      <c r="Q96" s="279" t="s">
        <v>28</v>
      </c>
      <c r="R96" s="280">
        <v>23</v>
      </c>
    </row>
    <row r="97" spans="17:18">
      <c r="Q97" s="279" t="s">
        <v>28</v>
      </c>
      <c r="R97" s="280">
        <v>18</v>
      </c>
    </row>
    <row r="98" spans="17:18">
      <c r="Q98" s="279" t="s">
        <v>28</v>
      </c>
      <c r="R98" s="280">
        <v>7.5</v>
      </c>
    </row>
    <row r="99" spans="17:18">
      <c r="Q99" s="279" t="s">
        <v>28</v>
      </c>
      <c r="R99" s="280">
        <v>28.5</v>
      </c>
    </row>
    <row r="100" spans="17:18">
      <c r="Q100" s="279" t="s">
        <v>28</v>
      </c>
      <c r="R100" s="280">
        <v>2</v>
      </c>
    </row>
    <row r="101" spans="17:18">
      <c r="Q101" s="279" t="s">
        <v>28</v>
      </c>
      <c r="R101" s="280">
        <v>3</v>
      </c>
    </row>
    <row r="102" spans="17:18">
      <c r="Q102" s="279" t="s">
        <v>28</v>
      </c>
      <c r="R102" s="280">
        <v>20</v>
      </c>
    </row>
    <row r="103" spans="17:18">
      <c r="Q103" s="279" t="s">
        <v>28</v>
      </c>
      <c r="R103" s="280">
        <v>3</v>
      </c>
    </row>
    <row r="104" spans="17:18">
      <c r="Q104" s="279" t="s">
        <v>28</v>
      </c>
      <c r="R104" s="280">
        <v>22</v>
      </c>
    </row>
    <row r="105" spans="17:18">
      <c r="Q105" s="279" t="s">
        <v>28</v>
      </c>
      <c r="R105" s="280">
        <v>25</v>
      </c>
    </row>
    <row r="106" spans="17:18">
      <c r="Q106" s="279" t="s">
        <v>28</v>
      </c>
      <c r="R106" s="280">
        <v>23</v>
      </c>
    </row>
    <row r="107" spans="17:18">
      <c r="Q107" s="279" t="s">
        <v>28</v>
      </c>
      <c r="R107" s="280">
        <v>8</v>
      </c>
    </row>
    <row r="108" spans="17:18">
      <c r="Q108" s="279" t="s">
        <v>28</v>
      </c>
      <c r="R108" s="280">
        <v>39</v>
      </c>
    </row>
    <row r="109" spans="17:18">
      <c r="Q109" s="279" t="s">
        <v>28</v>
      </c>
      <c r="R109" s="280">
        <v>12</v>
      </c>
    </row>
    <row r="110" spans="17:18">
      <c r="Q110" s="279" t="s">
        <v>28</v>
      </c>
      <c r="R110" s="280">
        <v>7.5</v>
      </c>
    </row>
    <row r="111" spans="17:18">
      <c r="Q111" s="279" t="s">
        <v>28</v>
      </c>
      <c r="R111" s="280">
        <v>4.5</v>
      </c>
    </row>
    <row r="112" spans="17:18">
      <c r="Q112" s="279" t="s">
        <v>28</v>
      </c>
      <c r="R112" s="280">
        <v>18.5</v>
      </c>
    </row>
    <row r="113" spans="17:18">
      <c r="Q113" s="279" t="s">
        <v>28</v>
      </c>
      <c r="R113" s="280">
        <v>20</v>
      </c>
    </row>
    <row r="114" spans="17:18">
      <c r="Q114" s="279" t="s">
        <v>28</v>
      </c>
      <c r="R114" s="280">
        <v>32.5</v>
      </c>
    </row>
    <row r="115" spans="17:18">
      <c r="Q115" s="279" t="s">
        <v>29</v>
      </c>
      <c r="R115" s="280">
        <v>9</v>
      </c>
    </row>
    <row r="116" spans="17:18">
      <c r="Q116" s="279" t="s">
        <v>29</v>
      </c>
      <c r="R116" s="280">
        <v>1.5</v>
      </c>
    </row>
    <row r="117" spans="17:18">
      <c r="Q117" s="279" t="s">
        <v>29</v>
      </c>
      <c r="R117" s="280">
        <v>13</v>
      </c>
    </row>
    <row r="118" spans="17:18">
      <c r="Q118" s="279" t="s">
        <v>29</v>
      </c>
      <c r="R118" s="280">
        <v>4.5</v>
      </c>
    </row>
    <row r="119" spans="17:18">
      <c r="Q119" s="279" t="s">
        <v>29</v>
      </c>
      <c r="R119" s="280">
        <v>18</v>
      </c>
    </row>
    <row r="120" spans="17:18">
      <c r="Q120" s="279" t="s">
        <v>29</v>
      </c>
      <c r="R120" s="280">
        <v>3</v>
      </c>
    </row>
    <row r="121" spans="17:18">
      <c r="Q121" s="279" t="s">
        <v>29</v>
      </c>
      <c r="R121" s="280">
        <v>3</v>
      </c>
    </row>
    <row r="122" spans="17:18">
      <c r="Q122" s="279" t="s">
        <v>29</v>
      </c>
      <c r="R122" s="280">
        <v>24.5</v>
      </c>
    </row>
    <row r="123" spans="17:18">
      <c r="Q123" s="279" t="s">
        <v>29</v>
      </c>
      <c r="R123" s="280">
        <v>6</v>
      </c>
    </row>
    <row r="124" spans="17:18">
      <c r="Q124" s="279" t="s">
        <v>29</v>
      </c>
      <c r="R124" s="280">
        <v>20</v>
      </c>
    </row>
    <row r="125" spans="17:18">
      <c r="Q125" s="279" t="s">
        <v>29</v>
      </c>
      <c r="R125" s="280">
        <v>24.5</v>
      </c>
    </row>
    <row r="126" spans="17:18">
      <c r="Q126" s="279" t="s">
        <v>29</v>
      </c>
      <c r="R126" s="280">
        <v>41.5</v>
      </c>
    </row>
    <row r="127" spans="17:18">
      <c r="Q127" s="279" t="s">
        <v>29</v>
      </c>
      <c r="R127" s="280">
        <v>9</v>
      </c>
    </row>
    <row r="128" spans="17:18">
      <c r="Q128" s="279" t="s">
        <v>29</v>
      </c>
      <c r="R128" s="280">
        <v>8</v>
      </c>
    </row>
    <row r="129" spans="17:18">
      <c r="Q129" s="279" t="s">
        <v>29</v>
      </c>
      <c r="R129" s="280">
        <v>23</v>
      </c>
    </row>
    <row r="130" spans="17:18">
      <c r="Q130" s="279" t="s">
        <v>29</v>
      </c>
      <c r="R130" s="280">
        <v>31</v>
      </c>
    </row>
    <row r="131" spans="17:18">
      <c r="Q131" s="279" t="s">
        <v>29</v>
      </c>
      <c r="R131" s="280">
        <v>20</v>
      </c>
    </row>
    <row r="132" spans="17:18">
      <c r="Q132" s="279" t="s">
        <v>29</v>
      </c>
      <c r="R132" s="280">
        <v>7.5</v>
      </c>
    </row>
    <row r="133" spans="17:18">
      <c r="Q133" s="279" t="s">
        <v>29</v>
      </c>
      <c r="R133" s="280">
        <v>6</v>
      </c>
    </row>
    <row r="134" spans="17:18">
      <c r="Q134" s="279" t="s">
        <v>29</v>
      </c>
      <c r="R134" s="280">
        <v>8</v>
      </c>
    </row>
    <row r="135" spans="17:18">
      <c r="Q135" s="279" t="s">
        <v>29</v>
      </c>
      <c r="R135" s="280">
        <v>16.5</v>
      </c>
    </row>
    <row r="136" spans="17:18">
      <c r="Q136" s="279" t="s">
        <v>29</v>
      </c>
      <c r="R136" s="280">
        <v>12</v>
      </c>
    </row>
    <row r="137" spans="17:18">
      <c r="Q137" s="279" t="s">
        <v>29</v>
      </c>
      <c r="R137" s="280">
        <v>6</v>
      </c>
    </row>
    <row r="138" spans="17:18">
      <c r="Q138" s="279" t="s">
        <v>29</v>
      </c>
      <c r="R138" s="280">
        <v>22</v>
      </c>
    </row>
    <row r="139" spans="17:18">
      <c r="Q139" s="279" t="s">
        <v>29</v>
      </c>
      <c r="R139" s="280">
        <v>23</v>
      </c>
    </row>
    <row r="140" spans="17:18">
      <c r="Q140" s="279" t="s">
        <v>29</v>
      </c>
      <c r="R140" s="280">
        <v>38</v>
      </c>
    </row>
    <row r="141" spans="17:18">
      <c r="Q141" s="279" t="s">
        <v>29</v>
      </c>
      <c r="R141" s="280">
        <v>4</v>
      </c>
    </row>
    <row r="142" spans="17:18">
      <c r="Q142" s="279" t="s">
        <v>29</v>
      </c>
      <c r="R142" s="280">
        <v>6</v>
      </c>
    </row>
    <row r="143" spans="17:18">
      <c r="Q143" s="279" t="s">
        <v>29</v>
      </c>
      <c r="R143" s="280">
        <v>3</v>
      </c>
    </row>
    <row r="144" spans="17:18">
      <c r="Q144" s="279" t="s">
        <v>29</v>
      </c>
      <c r="R144" s="280">
        <v>6.5</v>
      </c>
    </row>
    <row r="145" spans="17:18">
      <c r="Q145" s="279" t="s">
        <v>29</v>
      </c>
      <c r="R145" s="280">
        <v>7.5</v>
      </c>
    </row>
    <row r="146" spans="17:18">
      <c r="Q146" s="279" t="s">
        <v>29</v>
      </c>
      <c r="R146" s="280">
        <v>7.5</v>
      </c>
    </row>
    <row r="147" spans="17:18">
      <c r="Q147" s="279" t="s">
        <v>29</v>
      </c>
      <c r="R147" s="280">
        <v>25</v>
      </c>
    </row>
    <row r="148" spans="17:18">
      <c r="Q148" s="279" t="s">
        <v>29</v>
      </c>
      <c r="R148" s="280">
        <v>15</v>
      </c>
    </row>
    <row r="149" spans="17:18">
      <c r="Q149" s="279" t="s">
        <v>29</v>
      </c>
      <c r="R149" s="280">
        <v>20</v>
      </c>
    </row>
    <row r="150" spans="17:18">
      <c r="Q150" s="279" t="s">
        <v>29</v>
      </c>
      <c r="R150" s="280">
        <v>17</v>
      </c>
    </row>
    <row r="151" spans="17:18">
      <c r="Q151" s="279" t="s">
        <v>29</v>
      </c>
      <c r="R151" s="280">
        <v>3</v>
      </c>
    </row>
    <row r="152" spans="17:18">
      <c r="Q152" s="279" t="s">
        <v>29</v>
      </c>
      <c r="R152" s="280">
        <v>6</v>
      </c>
    </row>
    <row r="153" spans="17:18">
      <c r="Q153" s="279" t="s">
        <v>29</v>
      </c>
      <c r="R153" s="280">
        <v>20</v>
      </c>
    </row>
    <row r="154" spans="17:18">
      <c r="Q154" s="279" t="s">
        <v>29</v>
      </c>
      <c r="R154" s="280">
        <v>3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26</v>
      </c>
    </row>
    <row r="157" spans="17:18">
      <c r="Q157" s="279" t="s">
        <v>29</v>
      </c>
      <c r="R157" s="280">
        <v>28</v>
      </c>
    </row>
    <row r="158" spans="17:18">
      <c r="Q158" s="279" t="s">
        <v>29</v>
      </c>
      <c r="R158" s="280">
        <v>21</v>
      </c>
    </row>
    <row r="159" spans="17:18">
      <c r="Q159" s="279" t="s">
        <v>29</v>
      </c>
      <c r="R159" s="280">
        <v>20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21.5</v>
      </c>
    </row>
    <row r="162" spans="17:18">
      <c r="Q162" s="279" t="s">
        <v>29</v>
      </c>
      <c r="R162" s="280">
        <v>12</v>
      </c>
    </row>
    <row r="163" spans="17:18">
      <c r="Q163" s="279" t="s">
        <v>29</v>
      </c>
      <c r="R163" s="280">
        <v>23.5</v>
      </c>
    </row>
    <row r="164" spans="17:18">
      <c r="Q164" s="279" t="s">
        <v>29</v>
      </c>
      <c r="R164" s="280">
        <v>6</v>
      </c>
    </row>
    <row r="165" spans="17:18">
      <c r="Q165" s="279" t="s">
        <v>29</v>
      </c>
      <c r="R165" s="280">
        <v>12</v>
      </c>
    </row>
    <row r="166" spans="17:18">
      <c r="Q166" s="279" t="s">
        <v>29</v>
      </c>
      <c r="R166" s="280">
        <v>38</v>
      </c>
    </row>
    <row r="167" spans="17:18">
      <c r="Q167" s="279" t="s">
        <v>29</v>
      </c>
      <c r="R167" s="280">
        <v>6</v>
      </c>
    </row>
    <row r="168" spans="17:18">
      <c r="Q168" s="279" t="s">
        <v>29</v>
      </c>
      <c r="R168" s="280">
        <v>26</v>
      </c>
    </row>
    <row r="169" spans="17:18">
      <c r="Q169" s="279" t="s">
        <v>29</v>
      </c>
      <c r="R169" s="280">
        <v>7.5</v>
      </c>
    </row>
    <row r="170" spans="17:18">
      <c r="Q170" s="279" t="s">
        <v>29</v>
      </c>
      <c r="R170" s="280">
        <v>46</v>
      </c>
    </row>
    <row r="171" spans="17:18">
      <c r="Q171" s="279" t="s">
        <v>29</v>
      </c>
      <c r="R171" s="280">
        <v>8</v>
      </c>
    </row>
    <row r="172" spans="17:18">
      <c r="Q172" s="279" t="s">
        <v>29</v>
      </c>
      <c r="R172" s="280">
        <v>5.5</v>
      </c>
    </row>
    <row r="173" spans="17:18">
      <c r="Q173" s="279" t="s">
        <v>29</v>
      </c>
      <c r="R173" s="280">
        <v>3</v>
      </c>
    </row>
    <row r="174" spans="17:18">
      <c r="Q174" s="279" t="s">
        <v>29</v>
      </c>
      <c r="R174" s="280">
        <v>3</v>
      </c>
    </row>
    <row r="175" spans="17:18">
      <c r="Q175" s="279" t="s">
        <v>29</v>
      </c>
      <c r="R175" s="280">
        <v>5</v>
      </c>
    </row>
    <row r="176" spans="17:18">
      <c r="Q176" s="279" t="s">
        <v>29</v>
      </c>
      <c r="R176" s="280">
        <v>32</v>
      </c>
    </row>
    <row r="177" spans="17:18">
      <c r="Q177" s="279" t="s">
        <v>29</v>
      </c>
      <c r="R177" s="280">
        <v>26</v>
      </c>
    </row>
    <row r="178" spans="17:18">
      <c r="Q178" s="279" t="s">
        <v>29</v>
      </c>
      <c r="R178" s="280">
        <v>19.5</v>
      </c>
    </row>
    <row r="179" spans="17:18">
      <c r="Q179" s="279" t="s">
        <v>29</v>
      </c>
      <c r="R179" s="280">
        <v>9.5</v>
      </c>
    </row>
    <row r="180" spans="17:18">
      <c r="Q180" s="279" t="s">
        <v>29</v>
      </c>
      <c r="R180" s="280">
        <v>20</v>
      </c>
    </row>
    <row r="181" spans="17:18">
      <c r="Q181" s="279" t="s">
        <v>29</v>
      </c>
      <c r="R181" s="280">
        <v>7.5</v>
      </c>
    </row>
    <row r="182" spans="17:18">
      <c r="Q182" s="279" t="s">
        <v>29</v>
      </c>
      <c r="R182" s="280">
        <v>45</v>
      </c>
    </row>
    <row r="183" spans="17:18">
      <c r="Q183" s="279" t="s">
        <v>29</v>
      </c>
      <c r="R183" s="280">
        <v>3</v>
      </c>
    </row>
    <row r="184" spans="17:18">
      <c r="Q184" s="279" t="s">
        <v>29</v>
      </c>
      <c r="R184" s="280">
        <v>3</v>
      </c>
    </row>
    <row r="185" spans="17:18">
      <c r="Q185" s="279" t="s">
        <v>29</v>
      </c>
      <c r="R185" s="280">
        <v>23</v>
      </c>
    </row>
    <row r="186" spans="17:18">
      <c r="Q186" s="279" t="s">
        <v>29</v>
      </c>
      <c r="R186" s="280">
        <v>9</v>
      </c>
    </row>
    <row r="187" spans="17:18">
      <c r="Q187" s="279" t="s">
        <v>29</v>
      </c>
      <c r="R187" s="280">
        <v>45</v>
      </c>
    </row>
    <row r="188" spans="17:18">
      <c r="Q188" s="279" t="s">
        <v>29</v>
      </c>
      <c r="R188" s="280">
        <v>20</v>
      </c>
    </row>
    <row r="189" spans="17:18">
      <c r="Q189" s="279" t="s">
        <v>29</v>
      </c>
      <c r="R189" s="280">
        <v>23</v>
      </c>
    </row>
    <row r="190" spans="17:18">
      <c r="Q190" s="279" t="s">
        <v>29</v>
      </c>
      <c r="R190" s="280">
        <v>18</v>
      </c>
    </row>
    <row r="191" spans="17:18">
      <c r="Q191" s="279" t="s">
        <v>31</v>
      </c>
      <c r="R191" s="280">
        <v>26.5</v>
      </c>
    </row>
    <row r="192" spans="17:18">
      <c r="Q192" s="279" t="s">
        <v>31</v>
      </c>
      <c r="R192" s="280">
        <v>9</v>
      </c>
    </row>
    <row r="193" spans="17:18">
      <c r="Q193" s="279" t="s">
        <v>31</v>
      </c>
      <c r="R193" s="280">
        <v>3</v>
      </c>
    </row>
    <row r="194" spans="17:18">
      <c r="Q194" s="279" t="s">
        <v>31</v>
      </c>
      <c r="R194" s="280">
        <v>3</v>
      </c>
    </row>
    <row r="195" spans="17:18">
      <c r="Q195" s="279" t="s">
        <v>31</v>
      </c>
      <c r="R195" s="280">
        <v>3</v>
      </c>
    </row>
    <row r="196" spans="17:18">
      <c r="Q196" s="279" t="s">
        <v>31</v>
      </c>
      <c r="R196" s="280">
        <v>10.5</v>
      </c>
    </row>
    <row r="197" spans="17:18">
      <c r="Q197" s="279" t="s">
        <v>31</v>
      </c>
      <c r="R197" s="280">
        <v>23</v>
      </c>
    </row>
    <row r="198" spans="17:18">
      <c r="Q198" s="279" t="s">
        <v>31</v>
      </c>
      <c r="R198" s="280">
        <v>9</v>
      </c>
    </row>
    <row r="199" spans="17:18">
      <c r="Q199" s="279" t="s">
        <v>31</v>
      </c>
      <c r="R199" s="280">
        <v>6</v>
      </c>
    </row>
    <row r="200" spans="17:18">
      <c r="Q200" s="279" t="s">
        <v>31</v>
      </c>
      <c r="R200" s="280">
        <v>6</v>
      </c>
    </row>
    <row r="201" spans="17:18">
      <c r="Q201" s="279" t="s">
        <v>31</v>
      </c>
      <c r="R201" s="280">
        <v>2</v>
      </c>
    </row>
    <row r="202" spans="17:18">
      <c r="Q202" s="279" t="s">
        <v>31</v>
      </c>
      <c r="R202" s="280">
        <v>23</v>
      </c>
    </row>
    <row r="203" spans="17:18">
      <c r="Q203" s="279" t="s">
        <v>31</v>
      </c>
      <c r="R203" s="280">
        <v>6</v>
      </c>
    </row>
    <row r="204" spans="17:18">
      <c r="Q204" s="279" t="s">
        <v>31</v>
      </c>
      <c r="R204" s="280">
        <v>63</v>
      </c>
    </row>
    <row r="205" spans="17:18">
      <c r="Q205" s="279" t="s">
        <v>31</v>
      </c>
      <c r="R205" s="280">
        <v>12</v>
      </c>
    </row>
    <row r="206" spans="17:18">
      <c r="Q206" s="279" t="s">
        <v>31</v>
      </c>
      <c r="R206" s="280">
        <v>4.5</v>
      </c>
    </row>
    <row r="207" spans="17:18">
      <c r="Q207" s="279" t="s">
        <v>31</v>
      </c>
      <c r="R207" s="280">
        <v>50.5</v>
      </c>
    </row>
    <row r="208" spans="17:18">
      <c r="Q208" s="279" t="s">
        <v>31</v>
      </c>
      <c r="R208" s="280">
        <v>9</v>
      </c>
    </row>
    <row r="209" spans="17:18">
      <c r="Q209" s="279" t="s">
        <v>31</v>
      </c>
      <c r="R209" s="280">
        <v>5</v>
      </c>
    </row>
    <row r="210" spans="17:18">
      <c r="Q210" s="279" t="s">
        <v>31</v>
      </c>
      <c r="R210" s="280">
        <v>20</v>
      </c>
    </row>
    <row r="211" spans="17:18">
      <c r="Q211" s="279" t="s">
        <v>31</v>
      </c>
      <c r="R211" s="280">
        <v>30.5</v>
      </c>
    </row>
    <row r="212" spans="17:18">
      <c r="Q212" s="279" t="s">
        <v>31</v>
      </c>
      <c r="R212" s="280">
        <v>30</v>
      </c>
    </row>
    <row r="213" spans="17:18">
      <c r="Q213" s="279" t="s">
        <v>31</v>
      </c>
      <c r="R213" s="280">
        <v>8</v>
      </c>
    </row>
    <row r="214" spans="17:18">
      <c r="Q214" s="279" t="s">
        <v>31</v>
      </c>
      <c r="R214" s="280">
        <v>21</v>
      </c>
    </row>
    <row r="215" spans="17:18">
      <c r="Q215" s="279" t="s">
        <v>31</v>
      </c>
      <c r="R215" s="280">
        <v>26</v>
      </c>
    </row>
    <row r="216" spans="17:18">
      <c r="Q216" s="279" t="s">
        <v>31</v>
      </c>
      <c r="R216" s="280">
        <v>20</v>
      </c>
    </row>
    <row r="217" spans="17:18">
      <c r="Q217" s="279" t="s">
        <v>31</v>
      </c>
      <c r="R217" s="280">
        <v>32</v>
      </c>
    </row>
    <row r="218" spans="17:18">
      <c r="Q218" s="279" t="s">
        <v>31</v>
      </c>
      <c r="R218" s="280">
        <v>15</v>
      </c>
    </row>
    <row r="219" spans="17:18">
      <c r="Q219" s="279" t="s">
        <v>31</v>
      </c>
      <c r="R219" s="280">
        <v>49</v>
      </c>
    </row>
    <row r="220" spans="17:18">
      <c r="Q220" s="279" t="s">
        <v>31</v>
      </c>
      <c r="R220" s="280">
        <v>2</v>
      </c>
    </row>
    <row r="221" spans="17:18">
      <c r="Q221" s="279" t="s">
        <v>31</v>
      </c>
      <c r="R221" s="280">
        <v>8</v>
      </c>
    </row>
    <row r="222" spans="17:18">
      <c r="Q222" s="279" t="s">
        <v>31</v>
      </c>
      <c r="R222" s="280">
        <v>25</v>
      </c>
    </row>
    <row r="223" spans="17:18">
      <c r="Q223" s="279" t="s">
        <v>31</v>
      </c>
      <c r="R223" s="280">
        <v>33</v>
      </c>
    </row>
    <row r="224" spans="17:18">
      <c r="Q224" s="279" t="s">
        <v>31</v>
      </c>
      <c r="R224" s="280">
        <v>19</v>
      </c>
    </row>
    <row r="225" spans="17:18">
      <c r="Q225" s="279" t="s">
        <v>31</v>
      </c>
      <c r="R225" s="280">
        <v>18</v>
      </c>
    </row>
    <row r="226" spans="17:18">
      <c r="Q226" s="279" t="s">
        <v>31</v>
      </c>
      <c r="R226" s="280">
        <v>27</v>
      </c>
    </row>
    <row r="227" spans="17:18">
      <c r="Q227" s="279" t="s">
        <v>31</v>
      </c>
      <c r="R227" s="280">
        <v>21</v>
      </c>
    </row>
    <row r="228" spans="17:18">
      <c r="Q228" s="279" t="s">
        <v>31</v>
      </c>
      <c r="R228" s="280">
        <v>4.5</v>
      </c>
    </row>
    <row r="229" spans="17:18">
      <c r="Q229" s="279" t="s">
        <v>31</v>
      </c>
      <c r="R229" s="280">
        <v>23</v>
      </c>
    </row>
    <row r="230" spans="17:18">
      <c r="Q230" s="279" t="s">
        <v>31</v>
      </c>
      <c r="R230" s="280">
        <v>21</v>
      </c>
    </row>
    <row r="231" spans="17:18">
      <c r="Q231" s="279" t="s">
        <v>31</v>
      </c>
      <c r="R231" s="280">
        <v>10.5</v>
      </c>
    </row>
    <row r="232" spans="17:18">
      <c r="Q232" s="279" t="s">
        <v>31</v>
      </c>
      <c r="R232" s="280">
        <v>23</v>
      </c>
    </row>
    <row r="233" spans="17:18">
      <c r="Q233" s="279" t="s">
        <v>31</v>
      </c>
      <c r="R233" s="280">
        <v>34</v>
      </c>
    </row>
    <row r="234" spans="17:18">
      <c r="Q234" s="279" t="s">
        <v>31</v>
      </c>
      <c r="R234" s="280">
        <v>15.5</v>
      </c>
    </row>
    <row r="235" spans="17:18">
      <c r="Q235" s="279" t="s">
        <v>31</v>
      </c>
      <c r="R235" s="280">
        <v>6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3</v>
      </c>
    </row>
    <row r="238" spans="17:18">
      <c r="Q238" s="279" t="s">
        <v>31</v>
      </c>
      <c r="R238" s="280">
        <v>3</v>
      </c>
    </row>
    <row r="239" spans="17:18">
      <c r="Q239" s="279" t="s">
        <v>31</v>
      </c>
      <c r="R239" s="280">
        <v>33</v>
      </c>
    </row>
    <row r="240" spans="17:18">
      <c r="Q240" s="279" t="s">
        <v>31</v>
      </c>
      <c r="R240" s="280">
        <v>6.5</v>
      </c>
    </row>
    <row r="241" spans="17:18">
      <c r="Q241" s="279" t="s">
        <v>31</v>
      </c>
      <c r="R241" s="280">
        <v>26</v>
      </c>
    </row>
    <row r="242" spans="17:18">
      <c r="Q242" s="279" t="s">
        <v>31</v>
      </c>
      <c r="R242" s="280">
        <v>25</v>
      </c>
    </row>
    <row r="243" spans="17:18">
      <c r="Q243" s="279" t="s">
        <v>31</v>
      </c>
      <c r="R243" s="280">
        <v>19.5</v>
      </c>
    </row>
    <row r="244" spans="17:18">
      <c r="Q244" s="279" t="s">
        <v>31</v>
      </c>
      <c r="R244" s="280">
        <v>50.5</v>
      </c>
    </row>
    <row r="245" spans="17:18">
      <c r="Q245" s="279" t="s">
        <v>31</v>
      </c>
      <c r="R245" s="280">
        <v>25</v>
      </c>
    </row>
    <row r="246" spans="17:18">
      <c r="Q246" s="279" t="s">
        <v>31</v>
      </c>
      <c r="R246" s="280">
        <v>20</v>
      </c>
    </row>
    <row r="247" spans="17:18">
      <c r="Q247" s="279" t="s">
        <v>31</v>
      </c>
      <c r="R247" s="280">
        <v>35</v>
      </c>
    </row>
    <row r="248" spans="17:18">
      <c r="Q248" s="279" t="s">
        <v>31</v>
      </c>
      <c r="R248" s="280">
        <v>20</v>
      </c>
    </row>
    <row r="249" spans="17:18">
      <c r="Q249" s="279" t="s">
        <v>31</v>
      </c>
      <c r="R249" s="280">
        <v>9</v>
      </c>
    </row>
    <row r="250" spans="17:18">
      <c r="Q250" s="279" t="s">
        <v>31</v>
      </c>
      <c r="R250" s="280">
        <v>3</v>
      </c>
    </row>
    <row r="251" spans="17:18">
      <c r="Q251" s="279" t="s">
        <v>31</v>
      </c>
      <c r="R251" s="280">
        <v>3</v>
      </c>
    </row>
    <row r="252" spans="17:18">
      <c r="Q252" s="279" t="s">
        <v>31</v>
      </c>
      <c r="R252" s="280">
        <v>6</v>
      </c>
    </row>
    <row r="253" spans="17:18">
      <c r="Q253" s="279" t="s">
        <v>31</v>
      </c>
      <c r="R253" s="280">
        <v>12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23</v>
      </c>
    </row>
    <row r="256" spans="17:18">
      <c r="Q256" s="279" t="s">
        <v>31</v>
      </c>
      <c r="R256" s="280">
        <v>3</v>
      </c>
    </row>
    <row r="257" spans="17:18">
      <c r="Q257" s="279" t="s">
        <v>31</v>
      </c>
      <c r="R257" s="280">
        <v>6</v>
      </c>
    </row>
    <row r="258" spans="17:18">
      <c r="Q258" s="279" t="s">
        <v>31</v>
      </c>
      <c r="R258" s="280">
        <v>6</v>
      </c>
    </row>
    <row r="259" spans="17:18">
      <c r="Q259" s="279" t="s">
        <v>31</v>
      </c>
      <c r="R259" s="280">
        <v>20</v>
      </c>
    </row>
    <row r="260" spans="17:18">
      <c r="Q260" s="279" t="s">
        <v>31</v>
      </c>
      <c r="R260" s="280">
        <v>6</v>
      </c>
    </row>
    <row r="261" spans="17:18">
      <c r="Q261" s="279" t="s">
        <v>31</v>
      </c>
      <c r="R261" s="280">
        <v>38</v>
      </c>
    </row>
    <row r="262" spans="17:18">
      <c r="Q262" s="279" t="s">
        <v>31</v>
      </c>
      <c r="R262" s="280">
        <v>24.5</v>
      </c>
    </row>
    <row r="263" spans="17:18">
      <c r="Q263" s="279" t="s">
        <v>31</v>
      </c>
      <c r="R263" s="280">
        <v>20</v>
      </c>
    </row>
    <row r="264" spans="17:18">
      <c r="Q264" s="279" t="s">
        <v>31</v>
      </c>
      <c r="R264" s="280">
        <v>42.5</v>
      </c>
    </row>
    <row r="265" spans="17:18">
      <c r="Q265" s="279" t="s">
        <v>31</v>
      </c>
      <c r="R265" s="280">
        <v>21.5</v>
      </c>
    </row>
    <row r="266" spans="17:18">
      <c r="Q266" s="279" t="s">
        <v>31</v>
      </c>
      <c r="R266" s="280">
        <v>18</v>
      </c>
    </row>
    <row r="267" spans="17:18">
      <c r="Q267" s="279" t="s">
        <v>31</v>
      </c>
      <c r="R267" s="280">
        <v>15</v>
      </c>
    </row>
    <row r="268" spans="17:18">
      <c r="Q268" s="279" t="s">
        <v>31</v>
      </c>
      <c r="R268" s="280">
        <v>23</v>
      </c>
    </row>
    <row r="269" spans="17:18">
      <c r="Q269" s="279" t="s">
        <v>31</v>
      </c>
      <c r="R269" s="280">
        <v>3</v>
      </c>
    </row>
    <row r="270" spans="17:18">
      <c r="Q270" s="279" t="s">
        <v>31</v>
      </c>
      <c r="R270" s="280">
        <v>35.5</v>
      </c>
    </row>
    <row r="271" spans="17:18">
      <c r="Q271" s="279" t="s">
        <v>31</v>
      </c>
      <c r="R271" s="280">
        <v>20</v>
      </c>
    </row>
    <row r="272" spans="17:18">
      <c r="Q272" s="279" t="s">
        <v>31</v>
      </c>
      <c r="R272" s="280">
        <v>62</v>
      </c>
    </row>
    <row r="273" spans="17:18">
      <c r="Q273" s="279" t="s">
        <v>31</v>
      </c>
      <c r="R273" s="280">
        <v>24</v>
      </c>
    </row>
    <row r="274" spans="17:18">
      <c r="Q274" s="279" t="s">
        <v>31</v>
      </c>
      <c r="R274" s="280">
        <v>2</v>
      </c>
    </row>
    <row r="275" spans="17:18">
      <c r="Q275" s="279" t="s">
        <v>31</v>
      </c>
      <c r="R275" s="280">
        <v>29.5</v>
      </c>
    </row>
    <row r="276" spans="17:18">
      <c r="Q276" s="279" t="s">
        <v>31</v>
      </c>
      <c r="R276" s="280">
        <v>31</v>
      </c>
    </row>
    <row r="277" spans="17:18">
      <c r="Q277" s="279" t="s">
        <v>31</v>
      </c>
      <c r="R277" s="280">
        <v>20</v>
      </c>
    </row>
    <row r="278" spans="17:18">
      <c r="Q278" s="279" t="s">
        <v>31</v>
      </c>
      <c r="R278" s="280">
        <v>20</v>
      </c>
    </row>
    <row r="279" spans="17:18">
      <c r="Q279" s="279" t="s">
        <v>31</v>
      </c>
      <c r="R279" s="280">
        <v>25</v>
      </c>
    </row>
    <row r="280" spans="17:18">
      <c r="Q280" s="279" t="s">
        <v>31</v>
      </c>
      <c r="R280" s="280">
        <v>7.5</v>
      </c>
    </row>
    <row r="281" spans="17:18">
      <c r="Q281" s="279" t="s">
        <v>31</v>
      </c>
      <c r="R281" s="280">
        <v>30.5</v>
      </c>
    </row>
    <row r="282" spans="17:18">
      <c r="Q282" s="279" t="s">
        <v>31</v>
      </c>
      <c r="R282" s="280">
        <v>23</v>
      </c>
    </row>
    <row r="283" spans="17:18">
      <c r="Q283" s="279" t="s">
        <v>31</v>
      </c>
      <c r="R283" s="280">
        <v>5</v>
      </c>
    </row>
    <row r="284" spans="17:18">
      <c r="Q284" s="279" t="s">
        <v>31</v>
      </c>
      <c r="R284" s="280">
        <v>38</v>
      </c>
    </row>
    <row r="285" spans="17:18">
      <c r="Q285" s="279" t="s">
        <v>31</v>
      </c>
      <c r="R285" s="280">
        <v>15</v>
      </c>
    </row>
    <row r="286" spans="17:18">
      <c r="Q286" s="279" t="s">
        <v>31</v>
      </c>
      <c r="R286" s="280">
        <v>16</v>
      </c>
    </row>
    <row r="287" spans="17:18">
      <c r="Q287" s="279" t="s">
        <v>31</v>
      </c>
      <c r="R287" s="280">
        <v>48.5</v>
      </c>
    </row>
    <row r="288" spans="17:18">
      <c r="Q288" s="279" t="s">
        <v>31</v>
      </c>
      <c r="R288" s="280">
        <v>45</v>
      </c>
    </row>
    <row r="289" spans="17:18">
      <c r="Q289" s="279" t="s">
        <v>31</v>
      </c>
      <c r="R289" s="280">
        <v>22.5</v>
      </c>
    </row>
    <row r="290" spans="17:18">
      <c r="Q290" s="279" t="s">
        <v>33</v>
      </c>
      <c r="R290" s="280">
        <v>30.5</v>
      </c>
    </row>
    <row r="291" spans="17:18">
      <c r="Q291" s="279" t="s">
        <v>33</v>
      </c>
      <c r="R291" s="280">
        <v>2</v>
      </c>
    </row>
    <row r="292" spans="17:18">
      <c r="Q292" s="279" t="s">
        <v>33</v>
      </c>
      <c r="R292" s="280">
        <v>7.5</v>
      </c>
    </row>
    <row r="293" spans="17:18">
      <c r="Q293" s="279" t="s">
        <v>33</v>
      </c>
      <c r="R293" s="280">
        <v>2</v>
      </c>
    </row>
    <row r="294" spans="17:18">
      <c r="Q294" s="279" t="s">
        <v>33</v>
      </c>
      <c r="R294" s="280">
        <v>91.5</v>
      </c>
    </row>
    <row r="295" spans="17:18">
      <c r="Q295" s="279" t="s">
        <v>33</v>
      </c>
      <c r="R295" s="280">
        <v>3</v>
      </c>
    </row>
    <row r="296" spans="17:18">
      <c r="Q296" s="279" t="s">
        <v>33</v>
      </c>
      <c r="R296" s="280">
        <v>20</v>
      </c>
    </row>
    <row r="297" spans="17:18">
      <c r="Q297" s="279" t="s">
        <v>33</v>
      </c>
      <c r="R297" s="280">
        <v>4</v>
      </c>
    </row>
    <row r="298" spans="17:18">
      <c r="Q298" s="279" t="s">
        <v>33</v>
      </c>
      <c r="R298" s="280">
        <v>3</v>
      </c>
    </row>
    <row r="299" spans="17:18">
      <c r="Q299" s="279" t="s">
        <v>33</v>
      </c>
      <c r="R299" s="280">
        <v>6</v>
      </c>
    </row>
    <row r="300" spans="17:18">
      <c r="Q300" s="279" t="s">
        <v>33</v>
      </c>
      <c r="R300" s="280">
        <v>1.5</v>
      </c>
    </row>
    <row r="301" spans="17:18">
      <c r="Q301" s="279" t="s">
        <v>33</v>
      </c>
      <c r="R301" s="280">
        <v>16</v>
      </c>
    </row>
    <row r="302" spans="17:18">
      <c r="Q302" s="279" t="s">
        <v>33</v>
      </c>
      <c r="R302" s="280">
        <v>20</v>
      </c>
    </row>
    <row r="303" spans="17:18">
      <c r="Q303" s="279" t="s">
        <v>33</v>
      </c>
      <c r="R303" s="280">
        <v>21.5</v>
      </c>
    </row>
    <row r="304" spans="17:18">
      <c r="Q304" s="279" t="s">
        <v>33</v>
      </c>
      <c r="R304" s="280">
        <v>12</v>
      </c>
    </row>
    <row r="305" spans="17:18">
      <c r="Q305" s="279" t="s">
        <v>33</v>
      </c>
      <c r="R305" s="280">
        <v>9</v>
      </c>
    </row>
    <row r="306" spans="17:18">
      <c r="Q306" s="279" t="s">
        <v>33</v>
      </c>
      <c r="R306" s="280">
        <v>6</v>
      </c>
    </row>
    <row r="307" spans="17:18">
      <c r="Q307" s="279" t="s">
        <v>33</v>
      </c>
      <c r="R307" s="280">
        <v>28.5</v>
      </c>
    </row>
    <row r="308" spans="17:18">
      <c r="Q308" s="279" t="s">
        <v>33</v>
      </c>
      <c r="R308" s="280">
        <v>65</v>
      </c>
    </row>
    <row r="309" spans="17:18">
      <c r="Q309" s="279" t="s">
        <v>33</v>
      </c>
      <c r="R309" s="280">
        <v>23</v>
      </c>
    </row>
    <row r="310" spans="17:18">
      <c r="Q310" s="279" t="s">
        <v>33</v>
      </c>
      <c r="R310" s="280">
        <v>9</v>
      </c>
    </row>
    <row r="311" spans="17:18">
      <c r="Q311" s="279" t="s">
        <v>33</v>
      </c>
      <c r="R311" s="280">
        <v>7.5</v>
      </c>
    </row>
    <row r="312" spans="17:18">
      <c r="Q312" s="279" t="s">
        <v>33</v>
      </c>
      <c r="R312" s="280">
        <v>23</v>
      </c>
    </row>
    <row r="313" spans="17:18">
      <c r="Q313" s="279" t="s">
        <v>33</v>
      </c>
      <c r="R313" s="280">
        <v>78</v>
      </c>
    </row>
    <row r="314" spans="17:18">
      <c r="Q314" s="279" t="s">
        <v>33</v>
      </c>
      <c r="R314" s="280">
        <v>6</v>
      </c>
    </row>
    <row r="315" spans="17:18">
      <c r="Q315" s="279" t="s">
        <v>33</v>
      </c>
      <c r="R315" s="280">
        <v>28</v>
      </c>
    </row>
    <row r="316" spans="17:18">
      <c r="Q316" s="279" t="s">
        <v>33</v>
      </c>
      <c r="R316" s="280">
        <v>26</v>
      </c>
    </row>
    <row r="317" spans="17:18">
      <c r="Q317" s="279" t="s">
        <v>33</v>
      </c>
      <c r="R317" s="280">
        <v>6</v>
      </c>
    </row>
    <row r="318" spans="17:18">
      <c r="Q318" s="279" t="s">
        <v>33</v>
      </c>
      <c r="R318" s="280">
        <v>20</v>
      </c>
    </row>
    <row r="319" spans="17:18">
      <c r="Q319" s="279" t="s">
        <v>33</v>
      </c>
      <c r="R319" s="280">
        <v>40</v>
      </c>
    </row>
    <row r="320" spans="17:18">
      <c r="Q320" s="279" t="s">
        <v>33</v>
      </c>
      <c r="R320" s="280">
        <v>60.5</v>
      </c>
    </row>
    <row r="321" spans="17:18">
      <c r="Q321" s="279" t="s">
        <v>33</v>
      </c>
      <c r="R321" s="280">
        <v>61</v>
      </c>
    </row>
    <row r="322" spans="17:18">
      <c r="Q322" s="279" t="s">
        <v>33</v>
      </c>
      <c r="R322" s="280">
        <v>16</v>
      </c>
    </row>
    <row r="323" spans="17:18">
      <c r="Q323" s="279" t="s">
        <v>33</v>
      </c>
      <c r="R323" s="280">
        <v>25</v>
      </c>
    </row>
    <row r="324" spans="17:18">
      <c r="Q324" s="279" t="s">
        <v>33</v>
      </c>
      <c r="R324" s="280">
        <v>2</v>
      </c>
    </row>
    <row r="325" spans="17:18">
      <c r="Q325" s="279" t="s">
        <v>33</v>
      </c>
      <c r="R325" s="280">
        <v>64</v>
      </c>
    </row>
    <row r="326" spans="17:18">
      <c r="Q326" s="279" t="s">
        <v>33</v>
      </c>
      <c r="R326" s="280">
        <v>5.5</v>
      </c>
    </row>
    <row r="327" spans="17:18">
      <c r="Q327" s="279" t="s">
        <v>33</v>
      </c>
      <c r="R327" s="280">
        <v>40</v>
      </c>
    </row>
    <row r="328" spans="17:18">
      <c r="Q328" s="279" t="s">
        <v>33</v>
      </c>
      <c r="R328" s="280">
        <v>10.5</v>
      </c>
    </row>
    <row r="329" spans="17:18">
      <c r="Q329" s="279" t="s">
        <v>33</v>
      </c>
      <c r="R329" s="280">
        <v>34</v>
      </c>
    </row>
    <row r="330" spans="17:18">
      <c r="Q330" s="279" t="s">
        <v>33</v>
      </c>
      <c r="R330" s="280">
        <v>50</v>
      </c>
    </row>
    <row r="331" spans="17:18">
      <c r="Q331" s="279" t="s">
        <v>33</v>
      </c>
      <c r="R331" s="280">
        <v>3</v>
      </c>
    </row>
    <row r="332" spans="17:18">
      <c r="Q332" s="279" t="s">
        <v>33</v>
      </c>
      <c r="R332" s="280">
        <v>33</v>
      </c>
    </row>
    <row r="333" spans="17:18">
      <c r="Q333" s="279" t="s">
        <v>33</v>
      </c>
      <c r="R333" s="280">
        <v>6</v>
      </c>
    </row>
    <row r="334" spans="17:18">
      <c r="Q334" s="279" t="s">
        <v>33</v>
      </c>
      <c r="R334" s="280">
        <v>6</v>
      </c>
    </row>
    <row r="335" spans="17:18">
      <c r="Q335" s="279" t="s">
        <v>33</v>
      </c>
      <c r="R335" s="280">
        <v>12.5</v>
      </c>
    </row>
    <row r="336" spans="17:18">
      <c r="Q336" s="279" t="s">
        <v>33</v>
      </c>
      <c r="R336" s="280">
        <v>11</v>
      </c>
    </row>
    <row r="337" spans="17:18">
      <c r="Q337" s="279" t="s">
        <v>33</v>
      </c>
      <c r="R337" s="280">
        <v>21.5</v>
      </c>
    </row>
    <row r="338" spans="17:18">
      <c r="Q338" s="279" t="s">
        <v>33</v>
      </c>
      <c r="R338" s="280">
        <v>33.5</v>
      </c>
    </row>
    <row r="339" spans="17:18">
      <c r="Q339" s="279" t="s">
        <v>33</v>
      </c>
      <c r="R339" s="280">
        <v>6</v>
      </c>
    </row>
    <row r="340" spans="17:18">
      <c r="Q340" s="279" t="s">
        <v>33</v>
      </c>
      <c r="R340" s="280">
        <v>20</v>
      </c>
    </row>
    <row r="341" spans="17:18">
      <c r="Q341" s="279" t="s">
        <v>33</v>
      </c>
      <c r="R341" s="280">
        <v>20</v>
      </c>
    </row>
    <row r="342" spans="17:18">
      <c r="Q342" s="279" t="s">
        <v>33</v>
      </c>
      <c r="R342" s="280">
        <v>9</v>
      </c>
    </row>
    <row r="343" spans="17:18">
      <c r="Q343" s="279" t="s">
        <v>33</v>
      </c>
      <c r="R343" s="280">
        <v>24.5</v>
      </c>
    </row>
    <row r="344" spans="17:18">
      <c r="Q344" s="279" t="s">
        <v>33</v>
      </c>
      <c r="R344" s="280">
        <v>48</v>
      </c>
    </row>
    <row r="345" spans="17:18">
      <c r="Q345" s="279" t="s">
        <v>33</v>
      </c>
      <c r="R345" s="280">
        <v>20</v>
      </c>
    </row>
    <row r="346" spans="17:18">
      <c r="Q346" s="279" t="s">
        <v>33</v>
      </c>
      <c r="R346" s="280">
        <v>7.5</v>
      </c>
    </row>
    <row r="347" spans="17:18">
      <c r="Q347" s="279" t="s">
        <v>33</v>
      </c>
      <c r="R347" s="280">
        <v>69</v>
      </c>
    </row>
    <row r="348" spans="17:18">
      <c r="Q348" s="279" t="s">
        <v>33</v>
      </c>
      <c r="R348" s="280">
        <v>24.5</v>
      </c>
    </row>
    <row r="349" spans="17:18">
      <c r="Q349" s="279" t="s">
        <v>33</v>
      </c>
      <c r="R349" s="280">
        <v>1</v>
      </c>
    </row>
    <row r="350" spans="17:18">
      <c r="Q350" s="279" t="s">
        <v>33</v>
      </c>
      <c r="R350" s="280">
        <v>23</v>
      </c>
    </row>
    <row r="351" spans="17:18">
      <c r="Q351" s="279" t="s">
        <v>33</v>
      </c>
      <c r="R351" s="280">
        <v>4.5</v>
      </c>
    </row>
    <row r="352" spans="17:18">
      <c r="Q352" s="279" t="s">
        <v>33</v>
      </c>
      <c r="R352" s="280">
        <v>32.5</v>
      </c>
    </row>
    <row r="353" spans="17:18">
      <c r="Q353" s="279" t="s">
        <v>33</v>
      </c>
      <c r="R353" s="280">
        <v>79.5</v>
      </c>
    </row>
    <row r="354" spans="17:18">
      <c r="Q354" s="279" t="s">
        <v>33</v>
      </c>
      <c r="R354" s="280">
        <v>5</v>
      </c>
    </row>
    <row r="355" spans="17:18">
      <c r="Q355" s="279" t="s">
        <v>33</v>
      </c>
      <c r="R355" s="280">
        <v>20</v>
      </c>
    </row>
    <row r="356" spans="17:18">
      <c r="Q356" s="279" t="s">
        <v>33</v>
      </c>
      <c r="R356" s="280">
        <v>29</v>
      </c>
    </row>
    <row r="357" spans="17:18">
      <c r="Q357" s="279" t="s">
        <v>33</v>
      </c>
      <c r="R357" s="280">
        <v>23</v>
      </c>
    </row>
    <row r="358" spans="17:18">
      <c r="Q358" s="279" t="s">
        <v>33</v>
      </c>
      <c r="R358" s="280">
        <v>2</v>
      </c>
    </row>
    <row r="359" spans="17:18">
      <c r="Q359" s="279" t="s">
        <v>33</v>
      </c>
      <c r="R359" s="280">
        <v>2</v>
      </c>
    </row>
    <row r="360" spans="17:18">
      <c r="Q360" s="279" t="s">
        <v>33</v>
      </c>
      <c r="R360" s="280">
        <v>6</v>
      </c>
    </row>
    <row r="361" spans="17:18">
      <c r="Q361" s="279" t="s">
        <v>33</v>
      </c>
      <c r="R361" s="280">
        <v>9</v>
      </c>
    </row>
    <row r="362" spans="17:18">
      <c r="Q362" s="279" t="s">
        <v>33</v>
      </c>
      <c r="R362" s="280">
        <v>1.5</v>
      </c>
    </row>
    <row r="363" spans="17:18">
      <c r="Q363" s="279" t="s">
        <v>33</v>
      </c>
      <c r="R363" s="280">
        <v>3</v>
      </c>
    </row>
    <row r="364" spans="17:18">
      <c r="Q364" s="279" t="s">
        <v>33</v>
      </c>
      <c r="R364" s="280">
        <v>21.5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15</v>
      </c>
    </row>
    <row r="367" spans="17:18">
      <c r="Q367" s="279" t="s">
        <v>33</v>
      </c>
      <c r="R367" s="280">
        <v>3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29</v>
      </c>
    </row>
    <row r="370" spans="17:18">
      <c r="Q370" s="279" t="s">
        <v>33</v>
      </c>
      <c r="R370" s="280">
        <v>23</v>
      </c>
    </row>
    <row r="371" spans="17:18">
      <c r="Q371" s="279" t="s">
        <v>33</v>
      </c>
      <c r="R371" s="280">
        <v>29</v>
      </c>
    </row>
    <row r="372" spans="17:18">
      <c r="Q372" s="279" t="s">
        <v>33</v>
      </c>
      <c r="R372" s="280">
        <v>36.5</v>
      </c>
    </row>
    <row r="373" spans="17:18">
      <c r="Q373" s="279" t="s">
        <v>33</v>
      </c>
      <c r="R373" s="280">
        <v>2</v>
      </c>
    </row>
    <row r="374" spans="17:18">
      <c r="Q374" s="279" t="s">
        <v>33</v>
      </c>
      <c r="R374" s="280">
        <v>21.5</v>
      </c>
    </row>
    <row r="375" spans="17:18">
      <c r="Q375" s="279" t="s">
        <v>33</v>
      </c>
      <c r="R375" s="280">
        <v>9</v>
      </c>
    </row>
    <row r="376" spans="17:18">
      <c r="Q376" s="279" t="s">
        <v>33</v>
      </c>
      <c r="R376" s="280">
        <v>7.5</v>
      </c>
    </row>
    <row r="377" spans="17:18">
      <c r="Q377" s="279" t="s">
        <v>33</v>
      </c>
      <c r="R377" s="280">
        <v>27.5</v>
      </c>
    </row>
    <row r="378" spans="17:18">
      <c r="Q378" s="279" t="s">
        <v>33</v>
      </c>
      <c r="R378" s="280">
        <v>3</v>
      </c>
    </row>
    <row r="379" spans="17:18">
      <c r="Q379" s="279" t="s">
        <v>33</v>
      </c>
      <c r="R379" s="280">
        <v>44.5</v>
      </c>
    </row>
    <row r="380" spans="17:18">
      <c r="Q380" s="279" t="s">
        <v>33</v>
      </c>
      <c r="R380" s="280">
        <v>20</v>
      </c>
    </row>
    <row r="381" spans="17:18">
      <c r="Q381" s="279" t="s">
        <v>33</v>
      </c>
      <c r="R381" s="280">
        <v>29</v>
      </c>
    </row>
    <row r="382" spans="17:18">
      <c r="Q382" s="279" t="s">
        <v>33</v>
      </c>
      <c r="R382" s="280">
        <v>97.5</v>
      </c>
    </row>
    <row r="383" spans="17:18">
      <c r="Q383" s="279" t="s">
        <v>33</v>
      </c>
      <c r="R383" s="280">
        <v>23</v>
      </c>
    </row>
    <row r="384" spans="17:18">
      <c r="Q384" s="279" t="s">
        <v>33</v>
      </c>
      <c r="R384" s="280">
        <v>26</v>
      </c>
    </row>
    <row r="385" spans="17:18">
      <c r="Q385" s="279" t="s">
        <v>33</v>
      </c>
      <c r="R385" s="280">
        <v>54</v>
      </c>
    </row>
    <row r="386" spans="17:18">
      <c r="Q386" s="279" t="s">
        <v>33</v>
      </c>
      <c r="R386" s="280">
        <v>23</v>
      </c>
    </row>
    <row r="387" spans="17:18">
      <c r="Q387" s="279" t="s">
        <v>33</v>
      </c>
      <c r="R387" s="280">
        <v>23</v>
      </c>
    </row>
    <row r="388" spans="17:18">
      <c r="Q388" s="279" t="s">
        <v>33</v>
      </c>
      <c r="R388" s="280">
        <v>10.5</v>
      </c>
    </row>
    <row r="389" spans="17:18">
      <c r="Q389" s="279" t="s">
        <v>33</v>
      </c>
      <c r="R389" s="280">
        <v>24</v>
      </c>
    </row>
    <row r="390" spans="17:18">
      <c r="Q390" s="279" t="s">
        <v>33</v>
      </c>
      <c r="R390" s="280">
        <v>20</v>
      </c>
    </row>
    <row r="391" spans="17:18">
      <c r="Q391" s="279" t="s">
        <v>33</v>
      </c>
      <c r="R391" s="280">
        <v>128</v>
      </c>
    </row>
    <row r="392" spans="17:18">
      <c r="Q392" s="279" t="s">
        <v>33</v>
      </c>
      <c r="R392" s="280">
        <v>1.5</v>
      </c>
    </row>
    <row r="393" spans="17:18">
      <c r="Q393" s="279" t="s">
        <v>33</v>
      </c>
      <c r="R393" s="280">
        <v>16</v>
      </c>
    </row>
    <row r="394" spans="17:18">
      <c r="Q394" s="279" t="s">
        <v>33</v>
      </c>
      <c r="R394" s="280">
        <v>12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18</v>
      </c>
    </row>
    <row r="397" spans="17:18">
      <c r="Q397" s="279" t="s">
        <v>33</v>
      </c>
      <c r="R397" s="280">
        <v>35</v>
      </c>
    </row>
    <row r="398" spans="17:18">
      <c r="Q398" s="279" t="s">
        <v>33</v>
      </c>
      <c r="R398" s="280">
        <v>7.5</v>
      </c>
    </row>
    <row r="399" spans="17:18">
      <c r="Q399" s="279" t="s">
        <v>33</v>
      </c>
      <c r="R399" s="280">
        <v>30</v>
      </c>
    </row>
    <row r="400" spans="17:18">
      <c r="Q400" s="279" t="s">
        <v>33</v>
      </c>
      <c r="R400" s="280">
        <v>30.5</v>
      </c>
    </row>
    <row r="401" spans="17:18">
      <c r="Q401" s="279" t="s">
        <v>33</v>
      </c>
      <c r="R401" s="280">
        <v>29</v>
      </c>
    </row>
    <row r="402" spans="17:18">
      <c r="Q402" s="279" t="s">
        <v>33</v>
      </c>
      <c r="R402" s="280">
        <v>15</v>
      </c>
    </row>
    <row r="403" spans="17:18">
      <c r="Q403" s="279" t="s">
        <v>33</v>
      </c>
      <c r="R403" s="280">
        <v>48.5</v>
      </c>
    </row>
    <row r="404" spans="17:18">
      <c r="Q404" s="279" t="s">
        <v>33</v>
      </c>
      <c r="R404" s="280">
        <v>6</v>
      </c>
    </row>
    <row r="405" spans="17:18">
      <c r="Q405" s="279" t="s">
        <v>33</v>
      </c>
      <c r="R405" s="280">
        <v>33.5</v>
      </c>
    </row>
    <row r="406" spans="17:18">
      <c r="Q406" s="279" t="s">
        <v>33</v>
      </c>
      <c r="R406" s="280">
        <v>25</v>
      </c>
    </row>
    <row r="407" spans="17:18">
      <c r="Q407" s="279" t="s">
        <v>33</v>
      </c>
      <c r="R407" s="280">
        <v>3</v>
      </c>
    </row>
    <row r="408" spans="17:18">
      <c r="Q408" s="279" t="s">
        <v>33</v>
      </c>
      <c r="R408" s="280">
        <v>15</v>
      </c>
    </row>
    <row r="409" spans="17:18">
      <c r="Q409" s="279" t="s">
        <v>33</v>
      </c>
      <c r="R409" s="280">
        <v>20</v>
      </c>
    </row>
    <row r="410" spans="17:18">
      <c r="Q410" s="279" t="s">
        <v>33</v>
      </c>
      <c r="R410" s="280">
        <v>10</v>
      </c>
    </row>
    <row r="411" spans="17:18">
      <c r="Q411" s="279" t="s">
        <v>33</v>
      </c>
      <c r="R411" s="280">
        <v>1</v>
      </c>
    </row>
    <row r="412" spans="17:18">
      <c r="Q412" s="279" t="s">
        <v>33</v>
      </c>
      <c r="R412" s="280">
        <v>9</v>
      </c>
    </row>
    <row r="413" spans="17:18">
      <c r="Q413" s="279" t="s">
        <v>33</v>
      </c>
      <c r="R413" s="280">
        <v>6</v>
      </c>
    </row>
    <row r="414" spans="17:18">
      <c r="Q414" s="279" t="s">
        <v>33</v>
      </c>
      <c r="R414" s="280">
        <v>7.5</v>
      </c>
    </row>
    <row r="415" spans="17:18">
      <c r="Q415" s="279" t="s">
        <v>33</v>
      </c>
      <c r="R415" s="280">
        <v>32</v>
      </c>
    </row>
    <row r="416" spans="17:18">
      <c r="Q416" s="279" t="s">
        <v>33</v>
      </c>
      <c r="R416" s="280">
        <v>18</v>
      </c>
    </row>
    <row r="417" spans="17:18">
      <c r="Q417" s="279" t="s">
        <v>33</v>
      </c>
      <c r="R417" s="280">
        <v>29</v>
      </c>
    </row>
    <row r="418" spans="17:18">
      <c r="Q418" s="279" t="s">
        <v>33</v>
      </c>
      <c r="R418" s="280">
        <v>6</v>
      </c>
    </row>
    <row r="419" spans="17:18">
      <c r="Q419" s="279" t="s">
        <v>33</v>
      </c>
      <c r="R419" s="280">
        <v>26</v>
      </c>
    </row>
    <row r="420" spans="17:18">
      <c r="Q420" s="279" t="s">
        <v>33</v>
      </c>
      <c r="R420" s="280">
        <v>35.5</v>
      </c>
    </row>
    <row r="421" spans="17:18">
      <c r="Q421" s="279" t="s">
        <v>33</v>
      </c>
      <c r="R421" s="280">
        <v>23</v>
      </c>
    </row>
    <row r="422" spans="17:18">
      <c r="Q422" s="279" t="s">
        <v>33</v>
      </c>
      <c r="R422" s="280">
        <v>3</v>
      </c>
    </row>
    <row r="423" spans="17:18">
      <c r="Q423" s="279" t="s">
        <v>33</v>
      </c>
      <c r="R423" s="280">
        <v>20</v>
      </c>
    </row>
    <row r="424" spans="17:18">
      <c r="Q424" s="279" t="s">
        <v>33</v>
      </c>
      <c r="R424" s="280">
        <v>9</v>
      </c>
    </row>
    <row r="425" spans="17:18">
      <c r="Q425" s="279" t="s">
        <v>33</v>
      </c>
      <c r="R425" s="280">
        <v>29</v>
      </c>
    </row>
    <row r="426" spans="17:18">
      <c r="Q426" s="279" t="s">
        <v>33</v>
      </c>
      <c r="R426" s="280">
        <v>28</v>
      </c>
    </row>
    <row r="427" spans="17:18">
      <c r="Q427" s="279" t="s">
        <v>33</v>
      </c>
      <c r="R427" s="280">
        <v>9</v>
      </c>
    </row>
    <row r="428" spans="17:18">
      <c r="Q428" s="279" t="s">
        <v>33</v>
      </c>
      <c r="R428" s="280">
        <v>14.5</v>
      </c>
    </row>
    <row r="429" spans="17:18">
      <c r="Q429" s="279" t="s">
        <v>33</v>
      </c>
      <c r="R429" s="280">
        <v>24</v>
      </c>
    </row>
    <row r="430" spans="17:18">
      <c r="Q430" s="279" t="s">
        <v>33</v>
      </c>
      <c r="R430" s="280">
        <v>13.5</v>
      </c>
    </row>
    <row r="431" spans="17:18">
      <c r="Q431" s="279" t="s">
        <v>33</v>
      </c>
      <c r="R431" s="280">
        <v>1.5</v>
      </c>
    </row>
    <row r="432" spans="17:18">
      <c r="Q432" s="279" t="s">
        <v>33</v>
      </c>
      <c r="R432" s="280">
        <v>23</v>
      </c>
    </row>
    <row r="433" spans="17:18">
      <c r="Q433" s="279" t="s">
        <v>33</v>
      </c>
      <c r="R433" s="280">
        <v>12</v>
      </c>
    </row>
    <row r="434" spans="17:18">
      <c r="Q434" s="279" t="s">
        <v>33</v>
      </c>
      <c r="R434" s="280">
        <v>1.5</v>
      </c>
    </row>
    <row r="435" spans="17:18">
      <c r="Q435" s="279" t="s">
        <v>33</v>
      </c>
      <c r="R435" s="280">
        <v>6.5</v>
      </c>
    </row>
    <row r="436" spans="17:18">
      <c r="Q436" s="279" t="s">
        <v>33</v>
      </c>
      <c r="R436" s="280">
        <v>6</v>
      </c>
    </row>
    <row r="437" spans="17:18">
      <c r="Q437" s="279" t="s">
        <v>33</v>
      </c>
      <c r="R437" s="280">
        <v>42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15</v>
      </c>
    </row>
    <row r="440" spans="17:18">
      <c r="Q440" s="279" t="s">
        <v>34</v>
      </c>
      <c r="R440" s="280">
        <v>8</v>
      </c>
    </row>
    <row r="441" spans="17:18">
      <c r="Q441" s="279" t="s">
        <v>34</v>
      </c>
      <c r="R441" s="280">
        <v>22.5</v>
      </c>
    </row>
    <row r="442" spans="17:18">
      <c r="Q442" s="279" t="s">
        <v>34</v>
      </c>
      <c r="R442" s="280">
        <v>22.5</v>
      </c>
    </row>
    <row r="443" spans="17:18">
      <c r="Q443" s="279" t="s">
        <v>34</v>
      </c>
      <c r="R443" s="280">
        <v>7</v>
      </c>
    </row>
    <row r="444" spans="17:18">
      <c r="Q444" s="279" t="s">
        <v>34</v>
      </c>
      <c r="R444" s="280">
        <v>17</v>
      </c>
    </row>
    <row r="445" spans="17:18">
      <c r="Q445" s="279" t="s">
        <v>34</v>
      </c>
      <c r="R445" s="280">
        <v>23.5</v>
      </c>
    </row>
    <row r="446" spans="17:18">
      <c r="Q446" s="279" t="s">
        <v>34</v>
      </c>
      <c r="R446" s="280">
        <v>50</v>
      </c>
    </row>
    <row r="447" spans="17:18">
      <c r="Q447" s="279" t="s">
        <v>34</v>
      </c>
      <c r="R447" s="280">
        <v>40</v>
      </c>
    </row>
    <row r="448" spans="17:18">
      <c r="Q448" s="279" t="s">
        <v>34</v>
      </c>
      <c r="R448" s="280">
        <v>12</v>
      </c>
    </row>
    <row r="449" spans="17:18">
      <c r="Q449" s="279" t="s">
        <v>34</v>
      </c>
      <c r="R449" s="280">
        <v>27.5</v>
      </c>
    </row>
    <row r="450" spans="17:18">
      <c r="Q450" s="279" t="s">
        <v>34</v>
      </c>
      <c r="R450" s="280">
        <v>7.5</v>
      </c>
    </row>
    <row r="451" spans="17:18">
      <c r="Q451" s="279" t="s">
        <v>34</v>
      </c>
      <c r="R451" s="280">
        <v>6</v>
      </c>
    </row>
    <row r="452" spans="17:18">
      <c r="Q452" s="279" t="s">
        <v>34</v>
      </c>
      <c r="R452" s="280">
        <v>24.5</v>
      </c>
    </row>
    <row r="453" spans="17:18">
      <c r="Q453" s="279" t="s">
        <v>34</v>
      </c>
      <c r="R453" s="280">
        <v>3</v>
      </c>
    </row>
    <row r="454" spans="17:18">
      <c r="Q454" s="279" t="s">
        <v>34</v>
      </c>
      <c r="R454" s="280">
        <v>21.5</v>
      </c>
    </row>
    <row r="455" spans="17:18">
      <c r="Q455" s="279" t="s">
        <v>34</v>
      </c>
      <c r="R455" s="280">
        <v>26.5</v>
      </c>
    </row>
    <row r="456" spans="17:18">
      <c r="Q456" s="279" t="s">
        <v>34</v>
      </c>
      <c r="R456" s="280">
        <v>3</v>
      </c>
    </row>
    <row r="457" spans="17:18">
      <c r="Q457" s="279" t="s">
        <v>34</v>
      </c>
      <c r="R457" s="280">
        <v>33.5</v>
      </c>
    </row>
    <row r="458" spans="17:18">
      <c r="Q458" s="279" t="s">
        <v>34</v>
      </c>
      <c r="R458" s="280">
        <v>7.5</v>
      </c>
    </row>
    <row r="459" spans="17:18">
      <c r="Q459" s="279" t="s">
        <v>34</v>
      </c>
      <c r="R459" s="280">
        <v>23</v>
      </c>
    </row>
    <row r="460" spans="17:18">
      <c r="Q460" s="279" t="s">
        <v>34</v>
      </c>
      <c r="R460" s="280">
        <v>27</v>
      </c>
    </row>
    <row r="461" spans="17:18">
      <c r="Q461" s="279" t="s">
        <v>34</v>
      </c>
      <c r="R461" s="280">
        <v>5</v>
      </c>
    </row>
    <row r="462" spans="17:18">
      <c r="Q462" s="279" t="s">
        <v>34</v>
      </c>
      <c r="R462" s="280">
        <v>6.5</v>
      </c>
    </row>
    <row r="463" spans="17:18">
      <c r="Q463" s="279" t="s">
        <v>34</v>
      </c>
      <c r="R463" s="280">
        <v>26</v>
      </c>
    </row>
    <row r="464" spans="17:18">
      <c r="Q464" s="279" t="s">
        <v>34</v>
      </c>
      <c r="R464" s="280">
        <v>17</v>
      </c>
    </row>
    <row r="465" spans="17:18">
      <c r="Q465" s="279" t="s">
        <v>34</v>
      </c>
      <c r="R465" s="280">
        <v>52.5</v>
      </c>
    </row>
    <row r="466" spans="17:18">
      <c r="Q466" s="279" t="s">
        <v>34</v>
      </c>
      <c r="R466" s="280">
        <v>6</v>
      </c>
    </row>
    <row r="467" spans="17:18">
      <c r="Q467" s="279" t="s">
        <v>34</v>
      </c>
      <c r="R467" s="280">
        <v>12</v>
      </c>
    </row>
    <row r="468" spans="17:18">
      <c r="Q468" s="279" t="s">
        <v>34</v>
      </c>
      <c r="R468" s="280">
        <v>3</v>
      </c>
    </row>
    <row r="469" spans="17:18">
      <c r="Q469" s="279" t="s">
        <v>34</v>
      </c>
      <c r="R469" s="280">
        <v>31</v>
      </c>
    </row>
    <row r="470" spans="17:18">
      <c r="Q470" s="279" t="s">
        <v>34</v>
      </c>
      <c r="R470" s="280">
        <v>26</v>
      </c>
    </row>
    <row r="471" spans="17:18">
      <c r="Q471" s="279" t="s">
        <v>34</v>
      </c>
      <c r="R471" s="280">
        <v>21.5</v>
      </c>
    </row>
    <row r="472" spans="17:18">
      <c r="Q472" s="279" t="s">
        <v>34</v>
      </c>
      <c r="R472" s="280">
        <v>4.5</v>
      </c>
    </row>
    <row r="473" spans="17:18">
      <c r="Q473" s="279" t="s">
        <v>34</v>
      </c>
      <c r="R473" s="280">
        <v>3</v>
      </c>
    </row>
    <row r="474" spans="17:18">
      <c r="Q474" s="279" t="s">
        <v>34</v>
      </c>
      <c r="R474" s="280">
        <v>65.5</v>
      </c>
    </row>
    <row r="475" spans="17:18">
      <c r="Q475" s="279" t="s">
        <v>34</v>
      </c>
      <c r="R475" s="280">
        <v>20</v>
      </c>
    </row>
    <row r="476" spans="17:18">
      <c r="Q476" s="279" t="s">
        <v>34</v>
      </c>
      <c r="R476" s="280">
        <v>20</v>
      </c>
    </row>
    <row r="477" spans="17:18">
      <c r="Q477" s="279" t="s">
        <v>34</v>
      </c>
      <c r="R477" s="280">
        <v>9</v>
      </c>
    </row>
    <row r="478" spans="17:18">
      <c r="Q478" s="279" t="s">
        <v>34</v>
      </c>
      <c r="R478" s="280">
        <v>21</v>
      </c>
    </row>
    <row r="479" spans="17:18">
      <c r="Q479" s="279" t="s">
        <v>34</v>
      </c>
      <c r="R479" s="280">
        <v>7.5</v>
      </c>
    </row>
    <row r="480" spans="17:18">
      <c r="Q480" s="279" t="s">
        <v>34</v>
      </c>
      <c r="R480" s="280">
        <v>23</v>
      </c>
    </row>
    <row r="481" spans="17:18">
      <c r="Q481" s="279" t="s">
        <v>34</v>
      </c>
      <c r="R481" s="280">
        <v>6</v>
      </c>
    </row>
    <row r="482" spans="17:18">
      <c r="Q482" s="279" t="s">
        <v>34</v>
      </c>
      <c r="R482" s="280">
        <v>22</v>
      </c>
    </row>
    <row r="483" spans="17:18">
      <c r="Q483" s="279" t="s">
        <v>34</v>
      </c>
      <c r="R483" s="280">
        <v>7.5</v>
      </c>
    </row>
    <row r="484" spans="17:18">
      <c r="Q484" s="279" t="s">
        <v>34</v>
      </c>
      <c r="R484" s="280">
        <v>24.5</v>
      </c>
    </row>
    <row r="485" spans="17:18">
      <c r="Q485" s="279" t="s">
        <v>34</v>
      </c>
      <c r="R485" s="280">
        <v>20</v>
      </c>
    </row>
    <row r="486" spans="17:18">
      <c r="Q486" s="279" t="s">
        <v>34</v>
      </c>
      <c r="R486" s="280">
        <v>60</v>
      </c>
    </row>
    <row r="487" spans="17:18">
      <c r="Q487" s="279" t="s">
        <v>34</v>
      </c>
      <c r="R487" s="280">
        <v>19.5</v>
      </c>
    </row>
    <row r="488" spans="17:18">
      <c r="Q488" s="279" t="s">
        <v>34</v>
      </c>
      <c r="R488" s="280">
        <v>23</v>
      </c>
    </row>
    <row r="489" spans="17:18">
      <c r="Q489" s="279" t="s">
        <v>34</v>
      </c>
      <c r="R489" s="280">
        <v>29</v>
      </c>
    </row>
    <row r="490" spans="17:18">
      <c r="Q490" s="279" t="s">
        <v>34</v>
      </c>
      <c r="R490" s="280">
        <v>23</v>
      </c>
    </row>
    <row r="491" spans="17:18">
      <c r="Q491" s="279" t="s">
        <v>34</v>
      </c>
      <c r="R491" s="280">
        <v>107</v>
      </c>
    </row>
    <row r="492" spans="17:18">
      <c r="Q492" s="279" t="s">
        <v>34</v>
      </c>
      <c r="R492" s="280">
        <v>26.5</v>
      </c>
    </row>
    <row r="493" spans="17:18">
      <c r="Q493" s="279" t="s">
        <v>34</v>
      </c>
      <c r="R493" s="280">
        <v>19.5</v>
      </c>
    </row>
    <row r="494" spans="17:18">
      <c r="Q494" s="279" t="s">
        <v>34</v>
      </c>
      <c r="R494" s="280">
        <v>20</v>
      </c>
    </row>
    <row r="495" spans="17:18">
      <c r="Q495" s="279" t="s">
        <v>34</v>
      </c>
      <c r="R495" s="280">
        <v>6</v>
      </c>
    </row>
    <row r="496" spans="17:18">
      <c r="Q496" s="279" t="s">
        <v>34</v>
      </c>
      <c r="R496" s="280">
        <v>60</v>
      </c>
    </row>
    <row r="497" spans="17:18">
      <c r="Q497" s="279" t="s">
        <v>34</v>
      </c>
      <c r="R497" s="280">
        <v>6</v>
      </c>
    </row>
    <row r="498" spans="17:18">
      <c r="Q498" s="279" t="s">
        <v>34</v>
      </c>
      <c r="R498" s="280">
        <v>33.5</v>
      </c>
    </row>
    <row r="499" spans="17:18">
      <c r="Q499" s="279" t="s">
        <v>34</v>
      </c>
      <c r="R499" s="280">
        <v>24.5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13.5</v>
      </c>
    </row>
    <row r="502" spans="17:18">
      <c r="Q502" s="279" t="s">
        <v>34</v>
      </c>
      <c r="R502" s="280">
        <v>2</v>
      </c>
    </row>
    <row r="503" spans="17:18">
      <c r="Q503" s="279" t="s">
        <v>34</v>
      </c>
      <c r="R503" s="280">
        <v>7.5</v>
      </c>
    </row>
    <row r="504" spans="17:18">
      <c r="Q504" s="279" t="s">
        <v>34</v>
      </c>
      <c r="R504" s="280">
        <v>20</v>
      </c>
    </row>
    <row r="505" spans="17:18">
      <c r="Q505" s="279" t="s">
        <v>34</v>
      </c>
      <c r="R505" s="280">
        <v>21.5</v>
      </c>
    </row>
    <row r="506" spans="17:18">
      <c r="Q506" s="279" t="s">
        <v>34</v>
      </c>
      <c r="R506" s="280">
        <v>76.5</v>
      </c>
    </row>
    <row r="507" spans="17:18">
      <c r="Q507" s="279" t="s">
        <v>34</v>
      </c>
      <c r="R507" s="280">
        <v>24.5</v>
      </c>
    </row>
    <row r="508" spans="17:18">
      <c r="Q508" s="279" t="s">
        <v>34</v>
      </c>
      <c r="R508" s="280">
        <v>112</v>
      </c>
    </row>
    <row r="509" spans="17:18">
      <c r="Q509" s="279" t="s">
        <v>34</v>
      </c>
      <c r="R509" s="280">
        <v>2</v>
      </c>
    </row>
    <row r="510" spans="17:18">
      <c r="Q510" s="279" t="s">
        <v>34</v>
      </c>
      <c r="R510" s="280">
        <v>12</v>
      </c>
    </row>
    <row r="511" spans="17:18">
      <c r="Q511" s="279" t="s">
        <v>34</v>
      </c>
      <c r="R511" s="280">
        <v>15</v>
      </c>
    </row>
    <row r="512" spans="17:18">
      <c r="Q512" s="279" t="s">
        <v>34</v>
      </c>
      <c r="R512" s="280">
        <v>23</v>
      </c>
    </row>
    <row r="513" spans="17:18">
      <c r="Q513" s="279" t="s">
        <v>34</v>
      </c>
      <c r="R513" s="280">
        <v>139</v>
      </c>
    </row>
    <row r="514" spans="17:18">
      <c r="Q514" s="279" t="s">
        <v>34</v>
      </c>
      <c r="R514" s="280">
        <v>22</v>
      </c>
    </row>
    <row r="515" spans="17:18">
      <c r="Q515" s="279" t="s">
        <v>34</v>
      </c>
      <c r="R515" s="280">
        <v>3</v>
      </c>
    </row>
    <row r="516" spans="17:18">
      <c r="Q516" s="279" t="s">
        <v>34</v>
      </c>
      <c r="R516" s="280">
        <v>24.5</v>
      </c>
    </row>
    <row r="517" spans="17:18">
      <c r="Q517" s="279" t="s">
        <v>34</v>
      </c>
      <c r="R517" s="280">
        <v>26.5</v>
      </c>
    </row>
    <row r="518" spans="17:18">
      <c r="Q518" s="279" t="s">
        <v>34</v>
      </c>
      <c r="R518" s="280">
        <v>21.5</v>
      </c>
    </row>
    <row r="519" spans="17:18">
      <c r="Q519" s="279" t="s">
        <v>34</v>
      </c>
      <c r="R519" s="280">
        <v>13.5</v>
      </c>
    </row>
    <row r="520" spans="17:18">
      <c r="Q520" s="279" t="s">
        <v>34</v>
      </c>
      <c r="R520" s="280">
        <v>7.5</v>
      </c>
    </row>
    <row r="521" spans="17:18">
      <c r="Q521" s="279" t="s">
        <v>34</v>
      </c>
      <c r="R521" s="280">
        <v>25</v>
      </c>
    </row>
    <row r="522" spans="17:18">
      <c r="Q522" s="279" t="s">
        <v>34</v>
      </c>
      <c r="R522" s="280">
        <v>2</v>
      </c>
    </row>
    <row r="523" spans="17:18">
      <c r="Q523" s="279" t="s">
        <v>34</v>
      </c>
      <c r="R523" s="280">
        <v>3</v>
      </c>
    </row>
    <row r="524" spans="17:18">
      <c r="Q524" s="279" t="s">
        <v>34</v>
      </c>
      <c r="R524" s="280">
        <v>6</v>
      </c>
    </row>
    <row r="525" spans="17:18">
      <c r="Q525" s="279" t="s">
        <v>34</v>
      </c>
      <c r="R525" s="280">
        <v>29</v>
      </c>
    </row>
    <row r="526" spans="17:18">
      <c r="Q526" s="279" t="s">
        <v>34</v>
      </c>
      <c r="R526" s="280">
        <v>6</v>
      </c>
    </row>
    <row r="527" spans="17:18">
      <c r="Q527" s="279" t="s">
        <v>34</v>
      </c>
      <c r="R527" s="280">
        <v>9</v>
      </c>
    </row>
    <row r="528" spans="17:18">
      <c r="Q528" s="279" t="s">
        <v>34</v>
      </c>
      <c r="R528" s="280">
        <v>7.5</v>
      </c>
    </row>
    <row r="529" spans="17:18">
      <c r="Q529" s="279" t="s">
        <v>34</v>
      </c>
      <c r="R529" s="280">
        <v>9</v>
      </c>
    </row>
    <row r="530" spans="17:18">
      <c r="Q530" s="279" t="s">
        <v>34</v>
      </c>
      <c r="R530" s="280">
        <v>24</v>
      </c>
    </row>
    <row r="531" spans="17:18">
      <c r="Q531" s="279" t="s">
        <v>34</v>
      </c>
      <c r="R531" s="280">
        <v>20</v>
      </c>
    </row>
    <row r="532" spans="17:18">
      <c r="Q532" s="279" t="s">
        <v>34</v>
      </c>
      <c r="R532" s="280">
        <v>28.5</v>
      </c>
    </row>
    <row r="533" spans="17:18">
      <c r="Q533" s="279" t="s">
        <v>34</v>
      </c>
      <c r="R533" s="280">
        <v>23</v>
      </c>
    </row>
    <row r="534" spans="17:18">
      <c r="Q534" s="279" t="s">
        <v>34</v>
      </c>
      <c r="R534" s="280">
        <v>17</v>
      </c>
    </row>
    <row r="535" spans="17:18">
      <c r="Q535" s="279" t="s">
        <v>34</v>
      </c>
      <c r="R535" s="280">
        <v>23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20</v>
      </c>
    </row>
    <row r="538" spans="17:18">
      <c r="Q538" s="279" t="s">
        <v>34</v>
      </c>
      <c r="R538" s="280">
        <v>12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29</v>
      </c>
    </row>
    <row r="541" spans="17:18">
      <c r="Q541" s="279" t="s">
        <v>34</v>
      </c>
      <c r="R541" s="280">
        <v>2</v>
      </c>
    </row>
    <row r="542" spans="17:18">
      <c r="Q542" s="279" t="s">
        <v>34</v>
      </c>
      <c r="R542" s="280">
        <v>73.5</v>
      </c>
    </row>
    <row r="543" spans="17:18">
      <c r="Q543" s="279" t="s">
        <v>34</v>
      </c>
      <c r="R543" s="280">
        <v>4.5</v>
      </c>
    </row>
    <row r="544" spans="17:18">
      <c r="Q544" s="279" t="s">
        <v>34</v>
      </c>
      <c r="R544" s="280">
        <v>15</v>
      </c>
    </row>
    <row r="545" spans="17:18">
      <c r="Q545" s="279" t="s">
        <v>34</v>
      </c>
      <c r="R545" s="280">
        <v>7</v>
      </c>
    </row>
    <row r="546" spans="17:18">
      <c r="Q546" s="279" t="s">
        <v>34</v>
      </c>
      <c r="R546" s="280">
        <v>44</v>
      </c>
    </row>
    <row r="547" spans="17:18">
      <c r="Q547" s="279" t="s">
        <v>34</v>
      </c>
      <c r="R547" s="280">
        <v>37</v>
      </c>
    </row>
    <row r="548" spans="17:18">
      <c r="Q548" s="279" t="s">
        <v>34</v>
      </c>
      <c r="R548" s="280">
        <v>42</v>
      </c>
    </row>
    <row r="549" spans="17:18">
      <c r="Q549" s="279" t="s">
        <v>34</v>
      </c>
      <c r="R549" s="280">
        <v>9.5</v>
      </c>
    </row>
    <row r="550" spans="17:18">
      <c r="Q550" s="279" t="s">
        <v>34</v>
      </c>
      <c r="R550" s="280">
        <v>27.5</v>
      </c>
    </row>
    <row r="551" spans="17:18">
      <c r="Q551" s="279" t="s">
        <v>34</v>
      </c>
      <c r="R551" s="280">
        <v>29.5</v>
      </c>
    </row>
    <row r="552" spans="17:18">
      <c r="Q552" s="279" t="s">
        <v>34</v>
      </c>
      <c r="R552" s="280">
        <v>29</v>
      </c>
    </row>
    <row r="553" spans="17:18">
      <c r="Q553" s="279" t="s">
        <v>34</v>
      </c>
      <c r="R553" s="280">
        <v>27.5</v>
      </c>
    </row>
    <row r="554" spans="17:18">
      <c r="Q554" s="279" t="s">
        <v>34</v>
      </c>
      <c r="R554" s="280">
        <v>32</v>
      </c>
    </row>
    <row r="555" spans="17:18">
      <c r="Q555" s="279" t="s">
        <v>34</v>
      </c>
      <c r="R555" s="280">
        <v>22.5</v>
      </c>
    </row>
    <row r="556" spans="17:18">
      <c r="Q556" s="279" t="s">
        <v>34</v>
      </c>
      <c r="R556" s="280">
        <v>79.5</v>
      </c>
    </row>
    <row r="557" spans="17:18">
      <c r="Q557" s="279" t="s">
        <v>34</v>
      </c>
      <c r="R557" s="280">
        <v>27</v>
      </c>
    </row>
    <row r="558" spans="17:18">
      <c r="Q558" s="279" t="s">
        <v>34</v>
      </c>
      <c r="R558" s="280">
        <v>1.5</v>
      </c>
    </row>
    <row r="559" spans="17:18">
      <c r="Q559" s="279" t="s">
        <v>34</v>
      </c>
      <c r="R559" s="280">
        <v>1.5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15</v>
      </c>
    </row>
    <row r="562" spans="17:18">
      <c r="Q562" s="279" t="s">
        <v>34</v>
      </c>
      <c r="R562" s="280">
        <v>24.5</v>
      </c>
    </row>
    <row r="563" spans="17:18">
      <c r="Q563" s="279" t="s">
        <v>34</v>
      </c>
      <c r="R563" s="280">
        <v>15</v>
      </c>
    </row>
    <row r="564" spans="17:18">
      <c r="Q564" s="279" t="s">
        <v>34</v>
      </c>
      <c r="R564" s="280">
        <v>9.5</v>
      </c>
    </row>
    <row r="565" spans="17:18">
      <c r="Q565" s="279" t="s">
        <v>34</v>
      </c>
      <c r="R565" s="280">
        <v>6</v>
      </c>
    </row>
    <row r="566" spans="17:18">
      <c r="Q566" s="279" t="s">
        <v>34</v>
      </c>
      <c r="R566" s="280">
        <v>10</v>
      </c>
    </row>
    <row r="567" spans="17:18">
      <c r="Q567" s="279" t="s">
        <v>34</v>
      </c>
      <c r="R567" s="280">
        <v>16.5</v>
      </c>
    </row>
    <row r="568" spans="17:18">
      <c r="Q568" s="279" t="s">
        <v>34</v>
      </c>
      <c r="R568" s="280">
        <v>36</v>
      </c>
    </row>
    <row r="569" spans="17:18">
      <c r="Q569" s="279" t="s">
        <v>35</v>
      </c>
      <c r="R569" s="280">
        <v>24.5</v>
      </c>
    </row>
    <row r="570" spans="17:18">
      <c r="Q570" s="279" t="s">
        <v>35</v>
      </c>
      <c r="R570" s="280">
        <v>16</v>
      </c>
    </row>
    <row r="571" spans="17:18">
      <c r="Q571" s="279" t="s">
        <v>35</v>
      </c>
      <c r="R571" s="280">
        <v>3</v>
      </c>
    </row>
    <row r="572" spans="17:18">
      <c r="Q572" s="279" t="s">
        <v>35</v>
      </c>
      <c r="R572" s="280">
        <v>30</v>
      </c>
    </row>
    <row r="573" spans="17:18">
      <c r="Q573" s="279" t="s">
        <v>35</v>
      </c>
      <c r="R573" s="280">
        <v>37</v>
      </c>
    </row>
    <row r="574" spans="17:18">
      <c r="Q574" s="279" t="s">
        <v>35</v>
      </c>
      <c r="R574" s="280">
        <v>15</v>
      </c>
    </row>
    <row r="575" spans="17:18">
      <c r="Q575" s="279" t="s">
        <v>35</v>
      </c>
      <c r="R575" s="280">
        <v>16</v>
      </c>
    </row>
    <row r="576" spans="17:18">
      <c r="Q576" s="279" t="s">
        <v>35</v>
      </c>
      <c r="R576" s="280">
        <v>15</v>
      </c>
    </row>
    <row r="577" spans="17:18">
      <c r="Q577" s="279" t="s">
        <v>35</v>
      </c>
      <c r="R577" s="280">
        <v>114.5</v>
      </c>
    </row>
    <row r="578" spans="17:18">
      <c r="Q578" s="279" t="s">
        <v>35</v>
      </c>
      <c r="R578" s="280">
        <v>24.5</v>
      </c>
    </row>
    <row r="579" spans="17:18">
      <c r="Q579" s="279" t="s">
        <v>35</v>
      </c>
      <c r="R579" s="280">
        <v>12</v>
      </c>
    </row>
    <row r="580" spans="17:18">
      <c r="Q580" s="279" t="s">
        <v>35</v>
      </c>
      <c r="R580" s="280">
        <v>7.5</v>
      </c>
    </row>
    <row r="581" spans="17:18">
      <c r="Q581" s="279" t="s">
        <v>35</v>
      </c>
      <c r="R581" s="280">
        <v>20</v>
      </c>
    </row>
    <row r="582" spans="17:18">
      <c r="Q582" s="279" t="s">
        <v>35</v>
      </c>
      <c r="R582" s="280">
        <v>66</v>
      </c>
    </row>
    <row r="583" spans="17:18">
      <c r="Q583" s="279" t="s">
        <v>35</v>
      </c>
      <c r="R583" s="280">
        <v>62.5</v>
      </c>
    </row>
    <row r="584" spans="17:18">
      <c r="Q584" s="279" t="s">
        <v>35</v>
      </c>
      <c r="R584" s="280">
        <v>20</v>
      </c>
    </row>
    <row r="585" spans="17:18">
      <c r="Q585" s="279" t="s">
        <v>35</v>
      </c>
      <c r="R585" s="280">
        <v>16</v>
      </c>
    </row>
    <row r="586" spans="17:18">
      <c r="Q586" s="279" t="s">
        <v>35</v>
      </c>
      <c r="R586" s="280">
        <v>30.5</v>
      </c>
    </row>
    <row r="587" spans="17:18">
      <c r="Q587" s="279" t="s">
        <v>35</v>
      </c>
      <c r="R587" s="280">
        <v>9</v>
      </c>
    </row>
    <row r="588" spans="17:18">
      <c r="Q588" s="279" t="s">
        <v>35</v>
      </c>
      <c r="R588" s="280">
        <v>30.5</v>
      </c>
    </row>
    <row r="589" spans="17:18">
      <c r="Q589" s="279" t="s">
        <v>35</v>
      </c>
      <c r="R589" s="280">
        <v>3</v>
      </c>
    </row>
    <row r="590" spans="17:18">
      <c r="Q590" s="279" t="s">
        <v>35</v>
      </c>
      <c r="R590" s="280">
        <v>2</v>
      </c>
    </row>
    <row r="591" spans="17:18">
      <c r="Q591" s="279" t="s">
        <v>35</v>
      </c>
      <c r="R591" s="280">
        <v>29</v>
      </c>
    </row>
    <row r="592" spans="17:18">
      <c r="Q592" s="279" t="s">
        <v>35</v>
      </c>
      <c r="R592" s="280">
        <v>45</v>
      </c>
    </row>
    <row r="593" spans="17:18">
      <c r="Q593" s="279" t="s">
        <v>35</v>
      </c>
      <c r="R593" s="280">
        <v>3</v>
      </c>
    </row>
    <row r="594" spans="17:18">
      <c r="Q594" s="279" t="s">
        <v>35</v>
      </c>
      <c r="R594" s="280">
        <v>3</v>
      </c>
    </row>
    <row r="595" spans="17:18">
      <c r="Q595" s="279" t="s">
        <v>35</v>
      </c>
      <c r="R595" s="280">
        <v>23</v>
      </c>
    </row>
    <row r="596" spans="17:18">
      <c r="Q596" s="279" t="s">
        <v>35</v>
      </c>
      <c r="R596" s="280">
        <v>29</v>
      </c>
    </row>
    <row r="597" spans="17:18">
      <c r="Q597" s="279" t="s">
        <v>35</v>
      </c>
      <c r="R597" s="280">
        <v>3</v>
      </c>
    </row>
    <row r="598" spans="17:18">
      <c r="Q598" s="279" t="s">
        <v>35</v>
      </c>
      <c r="R598" s="280">
        <v>3</v>
      </c>
    </row>
    <row r="599" spans="17:18">
      <c r="Q599" s="279" t="s">
        <v>35</v>
      </c>
      <c r="R599" s="280">
        <v>29</v>
      </c>
    </row>
    <row r="600" spans="17:18">
      <c r="Q600" s="279" t="s">
        <v>35</v>
      </c>
      <c r="R600" s="280">
        <v>46.5</v>
      </c>
    </row>
    <row r="601" spans="17:18">
      <c r="Q601" s="279" t="s">
        <v>35</v>
      </c>
      <c r="R601" s="280">
        <v>6</v>
      </c>
    </row>
    <row r="602" spans="17:18">
      <c r="Q602" s="279" t="s">
        <v>35</v>
      </c>
      <c r="R602" s="280">
        <v>15</v>
      </c>
    </row>
    <row r="603" spans="17:18">
      <c r="Q603" s="279" t="s">
        <v>35</v>
      </c>
      <c r="R603" s="280">
        <v>47</v>
      </c>
    </row>
    <row r="604" spans="17:18">
      <c r="Q604" s="279" t="s">
        <v>35</v>
      </c>
      <c r="R604" s="280">
        <v>32</v>
      </c>
    </row>
    <row r="605" spans="17:18">
      <c r="Q605" s="279" t="s">
        <v>35</v>
      </c>
      <c r="R605" s="280">
        <v>50</v>
      </c>
    </row>
    <row r="606" spans="17:18">
      <c r="Q606" s="279" t="s">
        <v>35</v>
      </c>
      <c r="R606" s="280">
        <v>13.5</v>
      </c>
    </row>
    <row r="607" spans="17:18">
      <c r="Q607" s="279" t="s">
        <v>35</v>
      </c>
      <c r="R607" s="280">
        <v>26</v>
      </c>
    </row>
    <row r="608" spans="17:18">
      <c r="Q608" s="279" t="s">
        <v>35</v>
      </c>
      <c r="R608" s="280">
        <v>22</v>
      </c>
    </row>
    <row r="609" spans="17:18">
      <c r="Q609" s="279" t="s">
        <v>35</v>
      </c>
      <c r="R609" s="280">
        <v>3</v>
      </c>
    </row>
    <row r="610" spans="17:18">
      <c r="Q610" s="279" t="s">
        <v>35</v>
      </c>
      <c r="R610" s="280">
        <v>23</v>
      </c>
    </row>
    <row r="611" spans="17:18">
      <c r="Q611" s="279" t="s">
        <v>35</v>
      </c>
      <c r="R611" s="280">
        <v>6</v>
      </c>
    </row>
    <row r="612" spans="17:18">
      <c r="Q612" s="279" t="s">
        <v>35</v>
      </c>
      <c r="R612" s="280">
        <v>6</v>
      </c>
    </row>
    <row r="613" spans="17:18">
      <c r="Q613" s="279" t="s">
        <v>35</v>
      </c>
      <c r="R613" s="280">
        <v>9</v>
      </c>
    </row>
    <row r="614" spans="17:18">
      <c r="Q614" s="279" t="s">
        <v>35</v>
      </c>
      <c r="R614" s="280">
        <v>21</v>
      </c>
    </row>
    <row r="615" spans="17:18">
      <c r="Q615" s="279" t="s">
        <v>35</v>
      </c>
      <c r="R615" s="280">
        <v>18</v>
      </c>
    </row>
    <row r="616" spans="17:18">
      <c r="Q616" s="279" t="s">
        <v>35</v>
      </c>
      <c r="R616" s="280">
        <v>20</v>
      </c>
    </row>
    <row r="617" spans="17:18">
      <c r="Q617" s="279" t="s">
        <v>35</v>
      </c>
      <c r="R617" s="280">
        <v>24.5</v>
      </c>
    </row>
    <row r="618" spans="17:18">
      <c r="Q618" s="279" t="s">
        <v>35</v>
      </c>
      <c r="R618" s="280">
        <v>3</v>
      </c>
    </row>
    <row r="619" spans="17:18">
      <c r="Q619" s="279" t="s">
        <v>35</v>
      </c>
      <c r="R619" s="280">
        <v>24.5</v>
      </c>
    </row>
    <row r="620" spans="17:18">
      <c r="Q620" s="279" t="s">
        <v>35</v>
      </c>
      <c r="R620" s="280">
        <v>30</v>
      </c>
    </row>
    <row r="621" spans="17:18">
      <c r="Q621" s="279" t="s">
        <v>35</v>
      </c>
      <c r="R621" s="280">
        <v>35</v>
      </c>
    </row>
    <row r="622" spans="17:18">
      <c r="Q622" s="279" t="s">
        <v>35</v>
      </c>
      <c r="R622" s="280">
        <v>2</v>
      </c>
    </row>
    <row r="623" spans="17:18">
      <c r="Q623" s="279" t="s">
        <v>35</v>
      </c>
      <c r="R623" s="280">
        <v>21</v>
      </c>
    </row>
    <row r="624" spans="17:18">
      <c r="Q624" s="279" t="s">
        <v>35</v>
      </c>
      <c r="R624" s="280">
        <v>5</v>
      </c>
    </row>
    <row r="625" spans="17:18">
      <c r="Q625" s="279" t="s">
        <v>35</v>
      </c>
      <c r="R625" s="280">
        <v>15</v>
      </c>
    </row>
    <row r="626" spans="17:18">
      <c r="Q626" s="279" t="s">
        <v>35</v>
      </c>
      <c r="R626" s="280">
        <v>23</v>
      </c>
    </row>
    <row r="627" spans="17:18">
      <c r="Q627" s="279" t="s">
        <v>35</v>
      </c>
      <c r="R627" s="280">
        <v>7.5</v>
      </c>
    </row>
    <row r="628" spans="17:18">
      <c r="Q628" s="279" t="s">
        <v>35</v>
      </c>
      <c r="R628" s="280">
        <v>23</v>
      </c>
    </row>
    <row r="629" spans="17:18">
      <c r="Q629" s="279" t="s">
        <v>35</v>
      </c>
      <c r="R629" s="280">
        <v>124</v>
      </c>
    </row>
    <row r="630" spans="17:18">
      <c r="Q630" s="279" t="s">
        <v>35</v>
      </c>
      <c r="R630" s="280">
        <v>37</v>
      </c>
    </row>
    <row r="631" spans="17:18">
      <c r="Q631" s="279" t="s">
        <v>35</v>
      </c>
      <c r="R631" s="280">
        <v>23</v>
      </c>
    </row>
    <row r="632" spans="17:18">
      <c r="Q632" s="279" t="s">
        <v>35</v>
      </c>
      <c r="R632" s="280">
        <v>23</v>
      </c>
    </row>
    <row r="633" spans="17:18">
      <c r="Q633" s="279" t="s">
        <v>35</v>
      </c>
      <c r="R633" s="280">
        <v>50.5</v>
      </c>
    </row>
    <row r="634" spans="17:18">
      <c r="Q634" s="279" t="s">
        <v>35</v>
      </c>
      <c r="R634" s="280">
        <v>6.5</v>
      </c>
    </row>
    <row r="635" spans="17:18">
      <c r="Q635" s="279" t="s">
        <v>35</v>
      </c>
      <c r="R635" s="280">
        <v>59.5</v>
      </c>
    </row>
    <row r="636" spans="17:18">
      <c r="Q636" s="279" t="s">
        <v>35</v>
      </c>
      <c r="R636" s="280">
        <v>21</v>
      </c>
    </row>
    <row r="637" spans="17:18">
      <c r="Q637" s="279" t="s">
        <v>35</v>
      </c>
      <c r="R637" s="280">
        <v>24.5</v>
      </c>
    </row>
    <row r="638" spans="17:18">
      <c r="Q638" s="279" t="s">
        <v>35</v>
      </c>
      <c r="R638" s="280">
        <v>38</v>
      </c>
    </row>
    <row r="639" spans="17:18">
      <c r="Q639" s="279" t="s">
        <v>35</v>
      </c>
      <c r="R639" s="280">
        <v>3</v>
      </c>
    </row>
    <row r="640" spans="17:18">
      <c r="Q640" s="279" t="s">
        <v>35</v>
      </c>
      <c r="R640" s="280">
        <v>24.5</v>
      </c>
    </row>
    <row r="641" spans="17:18">
      <c r="Q641" s="279" t="s">
        <v>35</v>
      </c>
      <c r="R641" s="280">
        <v>18</v>
      </c>
    </row>
    <row r="642" spans="17:18">
      <c r="Q642" s="279" t="s">
        <v>35</v>
      </c>
      <c r="R642" s="280">
        <v>31</v>
      </c>
    </row>
    <row r="643" spans="17:18">
      <c r="Q643" s="279" t="s">
        <v>35</v>
      </c>
      <c r="R643" s="280">
        <v>7</v>
      </c>
    </row>
    <row r="644" spans="17:18">
      <c r="Q644" s="279" t="s">
        <v>35</v>
      </c>
      <c r="R644" s="280">
        <v>9</v>
      </c>
    </row>
    <row r="645" spans="17:18">
      <c r="Q645" s="279" t="s">
        <v>35</v>
      </c>
      <c r="R645" s="280">
        <v>35.5</v>
      </c>
    </row>
    <row r="646" spans="17:18">
      <c r="Q646" s="279" t="s">
        <v>35</v>
      </c>
      <c r="R646" s="280">
        <v>26</v>
      </c>
    </row>
    <row r="647" spans="17:18">
      <c r="Q647" s="279" t="s">
        <v>35</v>
      </c>
      <c r="R647" s="280">
        <v>23</v>
      </c>
    </row>
    <row r="648" spans="17:18">
      <c r="Q648" s="279" t="s">
        <v>35</v>
      </c>
      <c r="R648" s="280">
        <v>9</v>
      </c>
    </row>
    <row r="649" spans="17:18">
      <c r="Q649" s="279" t="s">
        <v>35</v>
      </c>
      <c r="R649" s="280">
        <v>24.5</v>
      </c>
    </row>
    <row r="650" spans="17:18">
      <c r="Q650" s="279" t="s">
        <v>35</v>
      </c>
      <c r="R650" s="280">
        <v>7.5</v>
      </c>
    </row>
    <row r="651" spans="17:18">
      <c r="Q651" s="279" t="s">
        <v>35</v>
      </c>
      <c r="R651" s="280">
        <v>27</v>
      </c>
    </row>
    <row r="652" spans="17:18">
      <c r="Q652" s="279" t="s">
        <v>35</v>
      </c>
      <c r="R652" s="280">
        <v>28</v>
      </c>
    </row>
    <row r="653" spans="17:18">
      <c r="Q653" s="279" t="s">
        <v>35</v>
      </c>
      <c r="R653" s="280">
        <v>44</v>
      </c>
    </row>
    <row r="654" spans="17:18">
      <c r="Q654" s="279" t="s">
        <v>35</v>
      </c>
      <c r="R654" s="280">
        <v>32.5</v>
      </c>
    </row>
    <row r="655" spans="17:18">
      <c r="Q655" s="279" t="s">
        <v>35</v>
      </c>
      <c r="R655" s="280">
        <v>30.5</v>
      </c>
    </row>
    <row r="656" spans="17:18">
      <c r="Q656" s="279" t="s">
        <v>35</v>
      </c>
      <c r="R656" s="280">
        <v>10.5</v>
      </c>
    </row>
    <row r="657" spans="17:18">
      <c r="Q657" s="279" t="s">
        <v>35</v>
      </c>
      <c r="R657" s="280">
        <v>24</v>
      </c>
    </row>
    <row r="658" spans="17:18">
      <c r="Q658" s="279" t="s">
        <v>35</v>
      </c>
      <c r="R658" s="280">
        <v>23</v>
      </c>
    </row>
    <row r="659" spans="17:18">
      <c r="Q659" s="279" t="s">
        <v>35</v>
      </c>
      <c r="R659" s="280">
        <v>43</v>
      </c>
    </row>
    <row r="660" spans="17:18">
      <c r="Q660" s="279" t="s">
        <v>35</v>
      </c>
      <c r="R660" s="280">
        <v>11.5</v>
      </c>
    </row>
    <row r="661" spans="17:18">
      <c r="Q661" s="279" t="s">
        <v>35</v>
      </c>
      <c r="R661" s="280">
        <v>100</v>
      </c>
    </row>
    <row r="662" spans="17:18">
      <c r="Q662" s="279" t="s">
        <v>35</v>
      </c>
      <c r="R662" s="280">
        <v>20</v>
      </c>
    </row>
    <row r="663" spans="17:18">
      <c r="Q663" s="279" t="s">
        <v>35</v>
      </c>
      <c r="R663" s="280">
        <v>39.5</v>
      </c>
    </row>
    <row r="664" spans="17:18">
      <c r="Q664" s="279" t="s">
        <v>35</v>
      </c>
      <c r="R664" s="280">
        <v>57</v>
      </c>
    </row>
    <row r="665" spans="17:18">
      <c r="Q665" s="279" t="s">
        <v>126</v>
      </c>
      <c r="R665" s="280">
        <v>43</v>
      </c>
    </row>
    <row r="666" spans="17:18">
      <c r="Q666" s="279" t="s">
        <v>126</v>
      </c>
      <c r="R666" s="280">
        <v>9</v>
      </c>
    </row>
    <row r="667" spans="17:18">
      <c r="Q667" s="279" t="s">
        <v>126</v>
      </c>
      <c r="R667" s="280">
        <v>23</v>
      </c>
    </row>
    <row r="668" spans="17:18">
      <c r="Q668" s="279" t="s">
        <v>126</v>
      </c>
      <c r="R668" s="280">
        <v>63.5</v>
      </c>
    </row>
    <row r="669" spans="17:18">
      <c r="Q669" s="279" t="s">
        <v>126</v>
      </c>
      <c r="R669" s="280">
        <v>26.5</v>
      </c>
    </row>
    <row r="670" spans="17:18">
      <c r="Q670" s="279" t="s">
        <v>126</v>
      </c>
      <c r="R670" s="280">
        <v>28</v>
      </c>
    </row>
    <row r="671" spans="17:18">
      <c r="Q671" s="279" t="s">
        <v>126</v>
      </c>
      <c r="R671" s="280">
        <v>30.5</v>
      </c>
    </row>
    <row r="672" spans="17:18">
      <c r="Q672" s="279" t="s">
        <v>126</v>
      </c>
      <c r="R672" s="280">
        <v>26.5</v>
      </c>
    </row>
    <row r="673" spans="17:18">
      <c r="Q673" s="279" t="s">
        <v>126</v>
      </c>
      <c r="R673" s="280">
        <v>1.5</v>
      </c>
    </row>
    <row r="674" spans="17:18">
      <c r="Q674" s="279" t="s">
        <v>126</v>
      </c>
      <c r="R674" s="280">
        <v>23</v>
      </c>
    </row>
    <row r="675" spans="17:18">
      <c r="Q675" s="279" t="s">
        <v>126</v>
      </c>
      <c r="R675" s="280">
        <v>66</v>
      </c>
    </row>
    <row r="676" spans="17:18">
      <c r="Q676" s="279" t="s">
        <v>126</v>
      </c>
      <c r="R676" s="280">
        <v>12</v>
      </c>
    </row>
    <row r="677" spans="17:18">
      <c r="Q677" s="279" t="s">
        <v>126</v>
      </c>
      <c r="R677" s="280">
        <v>63.5</v>
      </c>
    </row>
    <row r="678" spans="17:18">
      <c r="Q678" s="279" t="s">
        <v>126</v>
      </c>
      <c r="R678" s="280">
        <v>4.5</v>
      </c>
    </row>
    <row r="679" spans="17:18">
      <c r="Q679" s="279" t="s">
        <v>126</v>
      </c>
      <c r="R679" s="280">
        <v>54.5</v>
      </c>
    </row>
    <row r="680" spans="17:18">
      <c r="Q680" s="279" t="s">
        <v>126</v>
      </c>
      <c r="R680" s="280">
        <v>16</v>
      </c>
    </row>
    <row r="681" spans="17:18">
      <c r="Q681" s="279" t="s">
        <v>126</v>
      </c>
      <c r="R681" s="280">
        <v>30.5</v>
      </c>
    </row>
    <row r="682" spans="17:18">
      <c r="Q682" s="279" t="s">
        <v>126</v>
      </c>
      <c r="R682" s="280">
        <v>14</v>
      </c>
    </row>
    <row r="683" spans="17:18">
      <c r="Q683" s="279" t="s">
        <v>126</v>
      </c>
      <c r="R683" s="280">
        <v>37</v>
      </c>
    </row>
    <row r="684" spans="17:18">
      <c r="Q684" s="279" t="s">
        <v>126</v>
      </c>
      <c r="R684" s="280">
        <v>48</v>
      </c>
    </row>
    <row r="685" spans="17:18">
      <c r="Q685" s="279" t="s">
        <v>126</v>
      </c>
      <c r="R685" s="280">
        <v>3</v>
      </c>
    </row>
    <row r="686" spans="17:18">
      <c r="Q686" s="279" t="s">
        <v>126</v>
      </c>
      <c r="R686" s="280">
        <v>32</v>
      </c>
    </row>
    <row r="687" spans="17:18">
      <c r="Q687" s="279" t="s">
        <v>126</v>
      </c>
      <c r="R687" s="280">
        <v>24.5</v>
      </c>
    </row>
    <row r="688" spans="17:18">
      <c r="Q688" s="279" t="s">
        <v>126</v>
      </c>
      <c r="R688" s="280">
        <v>40.5</v>
      </c>
    </row>
    <row r="689" spans="17:18">
      <c r="Q689" s="279" t="s">
        <v>126</v>
      </c>
      <c r="R689" s="280">
        <v>22</v>
      </c>
    </row>
    <row r="690" spans="17:18">
      <c r="Q690" s="279" t="s">
        <v>126</v>
      </c>
      <c r="R690" s="280">
        <v>26</v>
      </c>
    </row>
    <row r="691" spans="17:18">
      <c r="Q691" s="279" t="s">
        <v>126</v>
      </c>
      <c r="R691" s="280">
        <v>3</v>
      </c>
    </row>
    <row r="692" spans="17:18">
      <c r="Q692" s="279" t="s">
        <v>126</v>
      </c>
      <c r="R692" s="280">
        <v>53</v>
      </c>
    </row>
    <row r="693" spans="17:18">
      <c r="Q693" s="279" t="s">
        <v>126</v>
      </c>
      <c r="R693" s="280">
        <v>3</v>
      </c>
    </row>
    <row r="694" spans="17:18">
      <c r="Q694" s="279" t="s">
        <v>126</v>
      </c>
      <c r="R694" s="280">
        <v>44</v>
      </c>
    </row>
    <row r="695" spans="17:18">
      <c r="Q695" s="279" t="s">
        <v>126</v>
      </c>
      <c r="R695" s="280">
        <v>27.5</v>
      </c>
    </row>
    <row r="696" spans="17:18">
      <c r="Q696" s="279" t="s">
        <v>126</v>
      </c>
      <c r="R696" s="280">
        <v>26</v>
      </c>
    </row>
    <row r="697" spans="17:18">
      <c r="Q697" s="279" t="s">
        <v>126</v>
      </c>
      <c r="R697" s="280">
        <v>24</v>
      </c>
    </row>
    <row r="698" spans="17:18">
      <c r="Q698" s="279" t="s">
        <v>126</v>
      </c>
      <c r="R698" s="280">
        <v>11</v>
      </c>
    </row>
    <row r="699" spans="17:18">
      <c r="Q699" s="279" t="s">
        <v>126</v>
      </c>
      <c r="R699" s="280">
        <v>66.5</v>
      </c>
    </row>
    <row r="700" spans="17:18">
      <c r="Q700" s="279" t="s">
        <v>126</v>
      </c>
      <c r="R700" s="280">
        <v>21.5</v>
      </c>
    </row>
    <row r="701" spans="17:18">
      <c r="Q701" s="279" t="s">
        <v>126</v>
      </c>
      <c r="R701" s="280">
        <v>30</v>
      </c>
    </row>
    <row r="702" spans="17:18">
      <c r="Q702" s="279" t="s">
        <v>126</v>
      </c>
      <c r="R702" s="280">
        <v>166</v>
      </c>
    </row>
    <row r="703" spans="17:18">
      <c r="Q703" s="279" t="s">
        <v>126</v>
      </c>
      <c r="R703" s="280">
        <v>50</v>
      </c>
    </row>
    <row r="704" spans="17:18">
      <c r="Q704" s="293">
        <v>24</v>
      </c>
      <c r="R704" s="280">
        <v>123</v>
      </c>
    </row>
    <row r="705" spans="17:18">
      <c r="Q705" s="293">
        <v>24</v>
      </c>
      <c r="R705" s="280">
        <v>69.5</v>
      </c>
    </row>
    <row r="706" spans="17:18">
      <c r="Q706" s="293">
        <v>24</v>
      </c>
      <c r="R706" s="280">
        <v>72.5</v>
      </c>
    </row>
    <row r="707" spans="17:18">
      <c r="Q707" s="293">
        <v>24</v>
      </c>
      <c r="R707" s="280">
        <v>3</v>
      </c>
    </row>
    <row r="708" spans="17:18">
      <c r="Q708" s="229"/>
      <c r="R708" s="35"/>
    </row>
    <row r="709" spans="17:18">
      <c r="Q709" s="279" t="s">
        <v>35</v>
      </c>
      <c r="R709" s="280">
        <v>23</v>
      </c>
    </row>
    <row r="710" spans="17:18">
      <c r="Q710" s="279" t="s">
        <v>35</v>
      </c>
      <c r="R710" s="280">
        <v>112.5</v>
      </c>
    </row>
    <row r="711" spans="17:18">
      <c r="Q711" s="279" t="s">
        <v>35</v>
      </c>
      <c r="R711" s="280">
        <v>46</v>
      </c>
    </row>
    <row r="712" spans="17:18">
      <c r="Q712" s="279" t="s">
        <v>35</v>
      </c>
      <c r="R712" s="280">
        <v>6</v>
      </c>
    </row>
    <row r="713" spans="17:18">
      <c r="Q713" s="279" t="s">
        <v>35</v>
      </c>
      <c r="R713" s="280">
        <v>3</v>
      </c>
    </row>
    <row r="714" spans="17:18">
      <c r="Q714" s="279" t="s">
        <v>126</v>
      </c>
      <c r="R714" s="280">
        <v>39</v>
      </c>
    </row>
    <row r="715" spans="17:18">
      <c r="Q715" s="279" t="s">
        <v>126</v>
      </c>
      <c r="R715" s="280">
        <v>15</v>
      </c>
    </row>
    <row r="716" spans="17:18">
      <c r="Q716" s="279" t="s">
        <v>126</v>
      </c>
      <c r="R716" s="280">
        <v>38</v>
      </c>
    </row>
    <row r="717" spans="17:18">
      <c r="Q717" s="279" t="s">
        <v>126</v>
      </c>
      <c r="R717" s="280">
        <v>10</v>
      </c>
    </row>
    <row r="718" spans="17:18">
      <c r="Q718" s="279" t="s">
        <v>126</v>
      </c>
      <c r="R718" s="280">
        <v>21</v>
      </c>
    </row>
    <row r="719" spans="17:18">
      <c r="Q719" s="279" t="s">
        <v>126</v>
      </c>
      <c r="R719" s="280">
        <v>36.5</v>
      </c>
    </row>
    <row r="720" spans="17:18">
      <c r="Q720" s="279" t="s">
        <v>126</v>
      </c>
      <c r="R720" s="280">
        <v>36.5</v>
      </c>
    </row>
    <row r="721" spans="17:18">
      <c r="Q721" s="279" t="s">
        <v>126</v>
      </c>
      <c r="R721" s="280">
        <v>25</v>
      </c>
    </row>
    <row r="722" spans="17:18">
      <c r="Q722" s="279" t="s">
        <v>126</v>
      </c>
      <c r="R722" s="280">
        <v>63</v>
      </c>
    </row>
    <row r="723" spans="17:18">
      <c r="Q723" s="279" t="s">
        <v>126</v>
      </c>
      <c r="R723" s="280">
        <v>28</v>
      </c>
    </row>
    <row r="724" spans="17:18">
      <c r="Q724" s="279" t="s">
        <v>126</v>
      </c>
      <c r="R724" s="280">
        <v>16</v>
      </c>
    </row>
    <row r="725" spans="17:18">
      <c r="Q725" s="279" t="s">
        <v>126</v>
      </c>
      <c r="R725" s="280">
        <v>23</v>
      </c>
    </row>
    <row r="726" spans="17:18">
      <c r="Q726" s="279" t="s">
        <v>126</v>
      </c>
      <c r="R726" s="280">
        <v>29</v>
      </c>
    </row>
    <row r="727" spans="17:18">
      <c r="Q727" s="279" t="s">
        <v>126</v>
      </c>
      <c r="R727" s="280">
        <v>14</v>
      </c>
    </row>
    <row r="728" spans="17:18">
      <c r="Q728" s="279" t="s">
        <v>126</v>
      </c>
      <c r="R728" s="280">
        <v>3</v>
      </c>
    </row>
    <row r="729" spans="17:18">
      <c r="Q729" s="279" t="s">
        <v>126</v>
      </c>
      <c r="R729" s="280">
        <v>3</v>
      </c>
    </row>
    <row r="730" spans="17:18">
      <c r="Q730" s="279" t="s">
        <v>126</v>
      </c>
      <c r="R730" s="280">
        <v>21.5</v>
      </c>
    </row>
    <row r="731" spans="17:18">
      <c r="Q731" s="279" t="s">
        <v>126</v>
      </c>
      <c r="R731" s="280">
        <v>23</v>
      </c>
    </row>
    <row r="732" spans="17:18">
      <c r="Q732" s="279" t="s">
        <v>126</v>
      </c>
      <c r="R732" s="280">
        <v>35</v>
      </c>
    </row>
    <row r="733" spans="17:18">
      <c r="Q733" s="279" t="s">
        <v>126</v>
      </c>
      <c r="R733" s="280">
        <v>46.5</v>
      </c>
    </row>
    <row r="734" spans="17:18">
      <c r="Q734" s="279" t="s">
        <v>126</v>
      </c>
      <c r="R734" s="280">
        <v>53</v>
      </c>
    </row>
    <row r="735" spans="17:18">
      <c r="Q735" s="279" t="s">
        <v>126</v>
      </c>
      <c r="R735" s="280">
        <v>5.5</v>
      </c>
    </row>
    <row r="736" spans="17:18">
      <c r="Q736" s="279" t="s">
        <v>126</v>
      </c>
      <c r="R736" s="280">
        <v>17.5</v>
      </c>
    </row>
    <row r="737" spans="17:18">
      <c r="Q737" s="279" t="s">
        <v>126</v>
      </c>
      <c r="R737" s="280">
        <v>47.5</v>
      </c>
    </row>
    <row r="738" spans="17:18">
      <c r="Q738" s="279" t="s">
        <v>126</v>
      </c>
      <c r="R738" s="280">
        <v>94.5</v>
      </c>
    </row>
    <row r="739" spans="17:18">
      <c r="Q739" s="279" t="s">
        <v>126</v>
      </c>
      <c r="R739" s="280">
        <v>1.5</v>
      </c>
    </row>
    <row r="740" spans="17:18">
      <c r="Q740" s="279" t="s">
        <v>126</v>
      </c>
      <c r="R740" s="280">
        <v>23</v>
      </c>
    </row>
    <row r="741" spans="17:18">
      <c r="Q741" s="279" t="s">
        <v>126</v>
      </c>
      <c r="R741" s="280">
        <v>6</v>
      </c>
    </row>
    <row r="742" spans="17:18">
      <c r="Q742" s="279" t="s">
        <v>126</v>
      </c>
      <c r="R742" s="280">
        <v>12</v>
      </c>
    </row>
    <row r="743" spans="17:18">
      <c r="Q743" s="279" t="s">
        <v>126</v>
      </c>
      <c r="R743" s="280">
        <v>51.5</v>
      </c>
    </row>
    <row r="744" spans="17:18">
      <c r="Q744" s="279" t="s">
        <v>126</v>
      </c>
      <c r="R744" s="280">
        <v>9</v>
      </c>
    </row>
    <row r="745" spans="17:18">
      <c r="Q745" s="279" t="s">
        <v>126</v>
      </c>
      <c r="R745" s="280">
        <v>36</v>
      </c>
    </row>
    <row r="746" spans="17:18">
      <c r="Q746" s="279" t="s">
        <v>126</v>
      </c>
      <c r="R746" s="280">
        <v>14.5</v>
      </c>
    </row>
    <row r="747" spans="17:18">
      <c r="Q747" s="279" t="s">
        <v>126</v>
      </c>
      <c r="R747" s="280">
        <v>64</v>
      </c>
    </row>
    <row r="748" spans="17:18">
      <c r="Q748" s="279" t="s">
        <v>126</v>
      </c>
      <c r="R748" s="280">
        <v>34.5</v>
      </c>
    </row>
    <row r="749" spans="17:18">
      <c r="Q749" s="279" t="s">
        <v>126</v>
      </c>
      <c r="R749" s="280">
        <v>20</v>
      </c>
    </row>
    <row r="750" spans="17:18">
      <c r="Q750" s="279" t="s">
        <v>126</v>
      </c>
      <c r="R750" s="280">
        <v>55.5</v>
      </c>
    </row>
    <row r="751" spans="17:18">
      <c r="Q751" s="279" t="s">
        <v>126</v>
      </c>
      <c r="R751" s="280">
        <v>44</v>
      </c>
    </row>
    <row r="752" spans="17:18">
      <c r="Q752" s="279" t="s">
        <v>126</v>
      </c>
      <c r="R752" s="280">
        <v>57.5</v>
      </c>
    </row>
    <row r="753" spans="17:18">
      <c r="Q753" s="279" t="s">
        <v>126</v>
      </c>
      <c r="R753" s="280">
        <v>23</v>
      </c>
    </row>
    <row r="754" spans="17:18">
      <c r="Q754" s="279" t="s">
        <v>126</v>
      </c>
      <c r="R754" s="280">
        <v>24.5</v>
      </c>
    </row>
    <row r="755" spans="17:18">
      <c r="Q755" s="279" t="s">
        <v>126</v>
      </c>
      <c r="R755" s="280">
        <v>29.5</v>
      </c>
    </row>
    <row r="756" spans="17:18">
      <c r="Q756" s="279" t="s">
        <v>126</v>
      </c>
      <c r="R756" s="280">
        <v>26.5</v>
      </c>
    </row>
    <row r="757" spans="17:18">
      <c r="Q757" s="279" t="s">
        <v>126</v>
      </c>
      <c r="R757" s="280">
        <v>18</v>
      </c>
    </row>
    <row r="758" spans="17:18">
      <c r="Q758" s="279" t="s">
        <v>126</v>
      </c>
      <c r="R758" s="280">
        <v>52</v>
      </c>
    </row>
    <row r="759" spans="17:18">
      <c r="Q759" s="279" t="s">
        <v>126</v>
      </c>
      <c r="R759" s="280">
        <v>9</v>
      </c>
    </row>
    <row r="760" spans="17:18">
      <c r="Q760" s="279" t="s">
        <v>126</v>
      </c>
      <c r="R760" s="280">
        <v>23</v>
      </c>
    </row>
    <row r="761" spans="17:18">
      <c r="Q761" s="279" t="s">
        <v>126</v>
      </c>
      <c r="R761" s="280">
        <v>6</v>
      </c>
    </row>
    <row r="762" spans="17:18">
      <c r="Q762" s="279" t="s">
        <v>126</v>
      </c>
      <c r="R762" s="280">
        <v>45</v>
      </c>
    </row>
    <row r="763" spans="17:18">
      <c r="Q763" s="279" t="s">
        <v>126</v>
      </c>
      <c r="R763" s="280">
        <v>34</v>
      </c>
    </row>
    <row r="764" spans="17:18">
      <c r="Q764" s="279" t="s">
        <v>126</v>
      </c>
      <c r="R764" s="280">
        <v>10</v>
      </c>
    </row>
    <row r="765" spans="17:18">
      <c r="Q765" s="279" t="s">
        <v>126</v>
      </c>
      <c r="R765" s="280">
        <v>16</v>
      </c>
    </row>
    <row r="766" spans="17:18">
      <c r="Q766" s="279" t="s">
        <v>126</v>
      </c>
      <c r="R766" s="280">
        <v>26</v>
      </c>
    </row>
    <row r="767" spans="17:18">
      <c r="Q767" s="279" t="s">
        <v>126</v>
      </c>
      <c r="R767" s="280">
        <v>20</v>
      </c>
    </row>
    <row r="768" spans="17:18">
      <c r="Q768" s="293">
        <v>24</v>
      </c>
      <c r="R768" s="280">
        <v>12</v>
      </c>
    </row>
    <row r="769" spans="17:18">
      <c r="Q769" s="293">
        <v>24</v>
      </c>
      <c r="R769" s="280">
        <v>45</v>
      </c>
    </row>
    <row r="770" spans="17:18">
      <c r="Q770" s="293">
        <v>24</v>
      </c>
      <c r="R770" s="280">
        <v>35.5</v>
      </c>
    </row>
    <row r="771" spans="17:18">
      <c r="Q771" s="293">
        <v>24</v>
      </c>
      <c r="R771" s="280">
        <v>58.5</v>
      </c>
    </row>
    <row r="772" spans="17:18">
      <c r="Q772" s="293">
        <v>24</v>
      </c>
      <c r="R772" s="280">
        <v>3</v>
      </c>
    </row>
    <row r="773" spans="17:18">
      <c r="Q773" s="293">
        <v>24</v>
      </c>
      <c r="R773" s="280">
        <v>30</v>
      </c>
    </row>
    <row r="774" spans="17:18">
      <c r="Q774" s="293">
        <v>24</v>
      </c>
      <c r="R774" s="280">
        <v>19</v>
      </c>
    </row>
    <row r="775" spans="17:18">
      <c r="Q775" s="293">
        <v>24</v>
      </c>
      <c r="R775" s="280">
        <v>29</v>
      </c>
    </row>
    <row r="776" spans="17:18">
      <c r="Q776" s="293">
        <v>24</v>
      </c>
      <c r="R776" s="280">
        <v>46.5</v>
      </c>
    </row>
    <row r="777" spans="17:18">
      <c r="Q777" s="293">
        <v>24</v>
      </c>
      <c r="R777" s="280">
        <v>95.5</v>
      </c>
    </row>
    <row r="778" spans="17:18">
      <c r="Q778" s="293">
        <v>24</v>
      </c>
      <c r="R778" s="280">
        <v>9</v>
      </c>
    </row>
    <row r="779" spans="17:18">
      <c r="Q779" s="293">
        <v>24</v>
      </c>
      <c r="R779" s="280">
        <v>27.5</v>
      </c>
    </row>
    <row r="780" spans="17:18">
      <c r="Q780" s="293">
        <v>24</v>
      </c>
      <c r="R780" s="280">
        <v>18</v>
      </c>
    </row>
    <row r="781" spans="17:18">
      <c r="Q781" s="293">
        <v>24</v>
      </c>
      <c r="R781" s="280">
        <v>3</v>
      </c>
    </row>
    <row r="782" spans="17:18">
      <c r="Q782" s="293">
        <v>24</v>
      </c>
      <c r="R782" s="280">
        <v>45.5</v>
      </c>
    </row>
    <row r="783" spans="17:18">
      <c r="Q783" s="293">
        <v>24</v>
      </c>
      <c r="R783" s="280">
        <v>24.5</v>
      </c>
    </row>
    <row r="784" spans="17:18">
      <c r="Q784" s="293">
        <v>24</v>
      </c>
      <c r="R784" s="280">
        <v>7.5</v>
      </c>
    </row>
    <row r="785" spans="17:18">
      <c r="Q785" s="293">
        <v>24</v>
      </c>
      <c r="R785" s="280">
        <v>3</v>
      </c>
    </row>
    <row r="786" spans="17:18">
      <c r="Q786" s="226"/>
      <c r="R786" s="256"/>
    </row>
    <row r="787" spans="17:18">
      <c r="Q787" s="226"/>
      <c r="R787" s="256"/>
    </row>
    <row r="788" spans="17:18">
      <c r="Q788" s="226"/>
      <c r="R788" s="256"/>
    </row>
    <row r="789" spans="17:18">
      <c r="Q789" s="226"/>
      <c r="R789" s="256"/>
    </row>
    <row r="790" spans="17:18">
      <c r="Q790" s="226"/>
      <c r="R790" s="256"/>
    </row>
    <row r="791" spans="17:18">
      <c r="Q791" s="226"/>
      <c r="R791" s="256"/>
    </row>
    <row r="792" spans="17:18">
      <c r="Q792" s="226"/>
      <c r="R792" s="256"/>
    </row>
    <row r="793" spans="17:18">
      <c r="Q793" s="226"/>
      <c r="R793" s="256"/>
    </row>
    <row r="794" spans="17:18">
      <c r="Q794" s="226"/>
      <c r="R794" s="256"/>
    </row>
    <row r="795" spans="17:18">
      <c r="Q795" s="226"/>
      <c r="R795" s="256"/>
    </row>
    <row r="796" spans="17:18">
      <c r="Q796" s="226"/>
      <c r="R796" s="256"/>
    </row>
    <row r="797" spans="17:18">
      <c r="Q797" s="226"/>
      <c r="R797" s="256"/>
    </row>
    <row r="798" spans="17:18">
      <c r="Q798" s="226"/>
      <c r="R798" s="256"/>
    </row>
    <row r="799" spans="17:18">
      <c r="Q799" s="226"/>
      <c r="R799" s="256"/>
    </row>
    <row r="800" spans="17:18">
      <c r="Q800" s="226"/>
      <c r="R800" s="256"/>
    </row>
    <row r="801" spans="17:18">
      <c r="Q801" s="226"/>
      <c r="R801" s="256"/>
    </row>
    <row r="802" spans="17:18">
      <c r="Q802" s="226"/>
      <c r="R802" s="256"/>
    </row>
    <row r="803" spans="17:18">
      <c r="Q803" s="226"/>
      <c r="R803" s="256"/>
    </row>
    <row r="804" spans="17:18">
      <c r="Q804" s="226"/>
      <c r="R804" s="256"/>
    </row>
    <row r="805" spans="17:18">
      <c r="Q805" s="226"/>
      <c r="R805" s="256"/>
    </row>
    <row r="806" spans="17:18">
      <c r="Q806" s="226"/>
      <c r="R806" s="256"/>
    </row>
    <row r="807" spans="17:18">
      <c r="Q807" s="226"/>
      <c r="R807" s="256"/>
    </row>
    <row r="808" spans="17:18">
      <c r="Q808" s="226"/>
      <c r="R808" s="256"/>
    </row>
    <row r="809" spans="17:18">
      <c r="Q809" s="226"/>
      <c r="R809" s="256"/>
    </row>
    <row r="810" spans="17:18">
      <c r="Q810" s="226"/>
      <c r="R810" s="256"/>
    </row>
    <row r="811" spans="17:18">
      <c r="Q811" s="226"/>
      <c r="R811" s="256"/>
    </row>
    <row r="812" spans="17:18">
      <c r="Q812" s="226"/>
      <c r="R812" s="256"/>
    </row>
    <row r="813" spans="17:18">
      <c r="Q813" s="226"/>
      <c r="R813" s="256"/>
    </row>
    <row r="814" spans="17:18">
      <c r="Q814" s="226"/>
      <c r="R814" s="256"/>
    </row>
    <row r="815" spans="17:18">
      <c r="Q815" s="226"/>
      <c r="R815" s="256"/>
    </row>
    <row r="816" spans="17:18">
      <c r="Q816" s="226"/>
      <c r="R816" s="256"/>
    </row>
    <row r="817" spans="17:18">
      <c r="Q817" s="226"/>
      <c r="R817" s="256"/>
    </row>
    <row r="818" spans="17:18">
      <c r="Q818" s="226"/>
      <c r="R818" s="256"/>
    </row>
    <row r="819" spans="17:18">
      <c r="Q819" s="226"/>
      <c r="R819" s="256"/>
    </row>
    <row r="820" spans="17:18">
      <c r="Q820" s="226"/>
      <c r="R820" s="256"/>
    </row>
    <row r="821" spans="17:18">
      <c r="Q821" s="226"/>
      <c r="R821" s="256"/>
    </row>
    <row r="822" spans="17:18">
      <c r="Q822" s="226"/>
      <c r="R822" s="256"/>
    </row>
    <row r="823" spans="17:18">
      <c r="Q823" s="226"/>
      <c r="R823" s="256"/>
    </row>
    <row r="824" spans="17:18">
      <c r="Q824" s="226"/>
      <c r="R824" s="256"/>
    </row>
    <row r="825" spans="17:18">
      <c r="Q825" s="226"/>
      <c r="R825" s="256"/>
    </row>
    <row r="826" spans="17:18">
      <c r="Q826" s="226"/>
      <c r="R826" s="256"/>
    </row>
    <row r="827" spans="17:18">
      <c r="Q827" s="226"/>
      <c r="R827" s="256"/>
    </row>
    <row r="828" spans="17:18">
      <c r="Q828" s="226"/>
      <c r="R828" s="256"/>
    </row>
    <row r="829" spans="17:18">
      <c r="Q829" s="226"/>
      <c r="R829" s="256"/>
    </row>
    <row r="830" spans="17:18">
      <c r="Q830" s="226"/>
      <c r="R830" s="256"/>
    </row>
    <row r="831" spans="17:18">
      <c r="Q831" s="226"/>
      <c r="R831" s="256"/>
    </row>
    <row r="832" spans="17:18">
      <c r="Q832" s="226"/>
      <c r="R832" s="256"/>
    </row>
    <row r="833" spans="17:18">
      <c r="Q833" s="226"/>
      <c r="R833" s="256"/>
    </row>
    <row r="834" spans="17:18">
      <c r="Q834" s="226"/>
      <c r="R834" s="256"/>
    </row>
    <row r="835" spans="17:18">
      <c r="Q835" s="226"/>
      <c r="R835" s="256"/>
    </row>
    <row r="836" spans="17:18">
      <c r="Q836" s="226"/>
      <c r="R836" s="256"/>
    </row>
    <row r="837" spans="17:18">
      <c r="Q837" s="226"/>
      <c r="R837" s="256"/>
    </row>
    <row r="838" spans="17:18">
      <c r="Q838" s="226"/>
      <c r="R838" s="256"/>
    </row>
    <row r="839" spans="17:18">
      <c r="Q839" s="226"/>
      <c r="R839" s="256"/>
    </row>
    <row r="840" spans="17:18">
      <c r="Q840" s="226"/>
      <c r="R840" s="256"/>
    </row>
    <row r="841" spans="17:18">
      <c r="Q841" s="226"/>
      <c r="R841" s="256"/>
    </row>
    <row r="842" spans="17:18">
      <c r="Q842" s="226"/>
      <c r="R842" s="256"/>
    </row>
    <row r="843" spans="17:18">
      <c r="Q843" s="226"/>
      <c r="R843" s="256"/>
    </row>
    <row r="844" spans="17:18">
      <c r="Q844" s="226"/>
      <c r="R844" s="256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BL886"/>
  <sheetViews>
    <sheetView topLeftCell="AW1" zoomScaleNormal="100" workbookViewId="0">
      <selection activeCell="BL2" activeCellId="1" sqref="BE3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44835</v>
      </c>
      <c r="B2" s="237">
        <v>355</v>
      </c>
      <c r="C2" s="238">
        <v>436.5</v>
      </c>
      <c r="D2" s="239">
        <v>0</v>
      </c>
      <c r="E2" s="240">
        <v>0</v>
      </c>
      <c r="F2" s="247">
        <f>SUM(B2:E2)</f>
        <v>791.5</v>
      </c>
      <c r="G2" s="274">
        <v>839</v>
      </c>
      <c r="I2" s="279" t="s">
        <v>91</v>
      </c>
      <c r="J2" s="200">
        <v>5640</v>
      </c>
      <c r="K2" s="200">
        <v>282</v>
      </c>
      <c r="M2" s="279" t="s">
        <v>91</v>
      </c>
      <c r="N2" s="200">
        <v>5640</v>
      </c>
      <c r="Q2" s="279" t="s">
        <v>30</v>
      </c>
      <c r="R2" s="280">
        <v>3</v>
      </c>
      <c r="T2" s="274">
        <v>13</v>
      </c>
      <c r="U2" s="281">
        <f>SUM(R2)</f>
        <v>3</v>
      </c>
      <c r="W2" s="279" t="s">
        <v>91</v>
      </c>
      <c r="X2" s="288">
        <v>0</v>
      </c>
      <c r="Y2" s="288">
        <v>1</v>
      </c>
      <c r="Z2" s="288">
        <v>5</v>
      </c>
      <c r="AA2" s="288">
        <v>4</v>
      </c>
      <c r="AB2" s="288">
        <v>11</v>
      </c>
      <c r="AC2" s="288">
        <v>28</v>
      </c>
      <c r="AD2" s="288">
        <v>42</v>
      </c>
      <c r="AE2" s="288">
        <v>49</v>
      </c>
      <c r="AF2" s="288">
        <v>72</v>
      </c>
      <c r="AG2" s="288">
        <v>49</v>
      </c>
      <c r="AH2" s="288">
        <v>21</v>
      </c>
      <c r="AI2" s="288">
        <v>0</v>
      </c>
      <c r="AJ2" s="289">
        <f>SUM(X2:AI2)</f>
        <v>282</v>
      </c>
      <c r="AN2" s="275" t="s">
        <v>178</v>
      </c>
      <c r="AO2" s="284">
        <v>1645.43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23.12</v>
      </c>
      <c r="AY2" s="294">
        <v>49.83</v>
      </c>
      <c r="AZ2" s="294">
        <v>112.73</v>
      </c>
      <c r="BA2" s="294">
        <v>73</v>
      </c>
      <c r="BB2" s="294">
        <v>74.459999999999994</v>
      </c>
      <c r="BC2" s="294">
        <v>22.08</v>
      </c>
      <c r="BD2" s="294">
        <v>42.54</v>
      </c>
      <c r="BE2" s="294">
        <v>33.17</v>
      </c>
      <c r="BF2" s="294">
        <v>398.73</v>
      </c>
      <c r="BG2" s="294"/>
      <c r="BH2" s="294">
        <v>23.46</v>
      </c>
      <c r="BI2" s="294"/>
      <c r="BJ2" s="294"/>
      <c r="BK2" s="294">
        <v>27</v>
      </c>
      <c r="BL2" s="294">
        <v>308.69</v>
      </c>
    </row>
    <row r="3" spans="1:64">
      <c r="A3" s="244">
        <v>44836</v>
      </c>
      <c r="B3" s="237">
        <v>528</v>
      </c>
      <c r="C3" s="238">
        <v>601.5</v>
      </c>
      <c r="D3" s="239">
        <v>23</v>
      </c>
      <c r="E3" s="240">
        <v>0</v>
      </c>
      <c r="F3" s="247">
        <f t="shared" ref="F3:F32" si="0">SUM(B3:E3)</f>
        <v>1152.5</v>
      </c>
      <c r="I3" s="279" t="s">
        <v>211</v>
      </c>
      <c r="J3" s="200">
        <v>942</v>
      </c>
      <c r="K3" s="200">
        <v>314</v>
      </c>
      <c r="M3" s="279" t="s">
        <v>211</v>
      </c>
      <c r="N3" s="200">
        <v>942</v>
      </c>
      <c r="Q3" s="279" t="s">
        <v>26</v>
      </c>
      <c r="R3" s="280">
        <v>23</v>
      </c>
      <c r="T3" s="274">
        <v>14</v>
      </c>
      <c r="U3" s="281">
        <f>SUM(R3:R7)</f>
        <v>69.5</v>
      </c>
      <c r="W3" s="279" t="s">
        <v>211</v>
      </c>
      <c r="X3" s="288">
        <v>0</v>
      </c>
      <c r="Y3" s="288">
        <v>3</v>
      </c>
      <c r="Z3" s="288">
        <v>10</v>
      </c>
      <c r="AA3" s="288">
        <v>22</v>
      </c>
      <c r="AB3" s="288">
        <v>10</v>
      </c>
      <c r="AC3" s="288">
        <v>51</v>
      </c>
      <c r="AD3" s="288">
        <v>56</v>
      </c>
      <c r="AE3" s="288">
        <v>49</v>
      </c>
      <c r="AF3" s="288">
        <v>43</v>
      </c>
      <c r="AG3" s="288">
        <v>39</v>
      </c>
      <c r="AH3" s="288">
        <v>27</v>
      </c>
      <c r="AI3" s="288">
        <v>4</v>
      </c>
      <c r="AJ3" s="289">
        <f>SUM(X3:AI3)</f>
        <v>314</v>
      </c>
      <c r="AN3" s="275" t="s">
        <v>176</v>
      </c>
      <c r="AO3" s="276">
        <v>156.49</v>
      </c>
      <c r="AQ3" s="274" t="s">
        <v>185</v>
      </c>
      <c r="AR3" s="282">
        <v>500</v>
      </c>
      <c r="AT3" s="292" t="s">
        <v>178</v>
      </c>
      <c r="AU3" s="284">
        <v>1645.43</v>
      </c>
      <c r="AX3" s="294">
        <v>104.66</v>
      </c>
      <c r="AY3" s="294">
        <v>51.71</v>
      </c>
      <c r="AZ3" s="294">
        <v>112.73</v>
      </c>
      <c r="BA3" s="294"/>
      <c r="BB3" s="294">
        <v>43.42</v>
      </c>
      <c r="BC3" s="294">
        <v>63.82</v>
      </c>
      <c r="BD3" s="294"/>
      <c r="BE3" s="309">
        <v>143.79</v>
      </c>
      <c r="BF3" s="294"/>
      <c r="BG3" s="294"/>
      <c r="BH3" s="294">
        <v>56.85</v>
      </c>
      <c r="BI3" s="294"/>
      <c r="BJ3" s="294"/>
      <c r="BK3" s="294">
        <v>27</v>
      </c>
      <c r="BL3" s="294"/>
    </row>
    <row r="4" spans="1:64">
      <c r="A4" s="244">
        <v>44837</v>
      </c>
      <c r="B4" s="237">
        <v>286.5</v>
      </c>
      <c r="C4" s="238">
        <v>418</v>
      </c>
      <c r="D4" s="239">
        <v>0</v>
      </c>
      <c r="E4" s="240">
        <v>0</v>
      </c>
      <c r="F4" s="247">
        <f t="shared" si="0"/>
        <v>704.5</v>
      </c>
      <c r="I4" s="279" t="s">
        <v>48</v>
      </c>
      <c r="J4" s="200">
        <v>903</v>
      </c>
      <c r="K4" s="200">
        <v>45</v>
      </c>
      <c r="M4" s="279" t="s">
        <v>48</v>
      </c>
      <c r="N4" s="200">
        <v>903</v>
      </c>
      <c r="Q4" s="279" t="s">
        <v>26</v>
      </c>
      <c r="R4" s="280">
        <v>7.5</v>
      </c>
      <c r="T4" s="274">
        <v>15</v>
      </c>
      <c r="U4" s="281">
        <f>SUM(R8:R29)</f>
        <v>267.5</v>
      </c>
      <c r="W4" s="279" t="s">
        <v>48</v>
      </c>
      <c r="X4" s="288">
        <v>0</v>
      </c>
      <c r="Y4" s="288">
        <v>0</v>
      </c>
      <c r="Z4" s="288">
        <v>1</v>
      </c>
      <c r="AA4" s="288">
        <v>3</v>
      </c>
      <c r="AB4" s="288">
        <v>3</v>
      </c>
      <c r="AC4" s="288">
        <v>4</v>
      </c>
      <c r="AD4" s="288">
        <v>6</v>
      </c>
      <c r="AE4" s="288">
        <v>8</v>
      </c>
      <c r="AF4" s="288">
        <v>10</v>
      </c>
      <c r="AG4" s="288">
        <v>8</v>
      </c>
      <c r="AH4" s="288">
        <v>2</v>
      </c>
      <c r="AI4" s="288">
        <v>0</v>
      </c>
      <c r="AJ4" s="289">
        <f t="shared" ref="AJ4:AJ6" si="1">SUM(X4:AI4)</f>
        <v>45</v>
      </c>
      <c r="AN4" s="275" t="s">
        <v>179</v>
      </c>
      <c r="AO4" s="276">
        <v>225.46</v>
      </c>
      <c r="AQ4" s="274" t="s">
        <v>186</v>
      </c>
      <c r="AR4" s="282">
        <v>480</v>
      </c>
      <c r="AT4" s="292" t="s">
        <v>176</v>
      </c>
      <c r="AU4" s="276">
        <v>156.49</v>
      </c>
      <c r="AX4" s="294">
        <v>70.16</v>
      </c>
      <c r="AY4" s="294">
        <v>22.4</v>
      </c>
      <c r="AZ4" s="294"/>
      <c r="BA4" s="294"/>
      <c r="BB4" s="294">
        <v>94.32</v>
      </c>
      <c r="BC4" s="294">
        <v>69.099999999999994</v>
      </c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44838</v>
      </c>
      <c r="B5" s="211">
        <v>0</v>
      </c>
      <c r="C5" s="212">
        <v>0</v>
      </c>
      <c r="D5" s="211">
        <v>0</v>
      </c>
      <c r="E5" s="212">
        <v>0</v>
      </c>
      <c r="F5" s="213">
        <f t="shared" si="0"/>
        <v>0</v>
      </c>
      <c r="I5" s="279" t="s">
        <v>67</v>
      </c>
      <c r="J5" s="200">
        <v>858</v>
      </c>
      <c r="K5" s="200">
        <v>143</v>
      </c>
      <c r="M5" s="279" t="s">
        <v>67</v>
      </c>
      <c r="N5" s="200">
        <v>858</v>
      </c>
      <c r="Q5" s="279" t="s">
        <v>26</v>
      </c>
      <c r="R5" s="280">
        <v>13.5</v>
      </c>
      <c r="T5" s="274">
        <v>16</v>
      </c>
      <c r="U5" s="281">
        <f>SUM(R30:R60)</f>
        <v>512.5</v>
      </c>
      <c r="W5" s="279" t="s">
        <v>67</v>
      </c>
      <c r="X5" s="288">
        <v>0</v>
      </c>
      <c r="Y5" s="288">
        <v>2</v>
      </c>
      <c r="Z5" s="288">
        <v>1</v>
      </c>
      <c r="AA5" s="288">
        <v>2</v>
      </c>
      <c r="AB5" s="288">
        <v>4</v>
      </c>
      <c r="AC5" s="288">
        <v>18</v>
      </c>
      <c r="AD5" s="288">
        <v>20</v>
      </c>
      <c r="AE5" s="288">
        <v>25</v>
      </c>
      <c r="AF5" s="288">
        <v>32</v>
      </c>
      <c r="AG5" s="288">
        <v>18</v>
      </c>
      <c r="AH5" s="288">
        <v>21</v>
      </c>
      <c r="AI5" s="288">
        <v>0</v>
      </c>
      <c r="AJ5" s="289">
        <f t="shared" si="1"/>
        <v>143</v>
      </c>
      <c r="AN5" s="275" t="s">
        <v>193</v>
      </c>
      <c r="AO5" s="284">
        <v>73</v>
      </c>
      <c r="AT5" s="292" t="s">
        <v>179</v>
      </c>
      <c r="AU5" s="276">
        <v>225.46</v>
      </c>
      <c r="AX5" s="294">
        <v>15.75</v>
      </c>
      <c r="AY5" s="294">
        <v>32.549999999999997</v>
      </c>
      <c r="AZ5" s="294"/>
      <c r="BA5" s="294"/>
      <c r="BB5" s="294">
        <v>13.8</v>
      </c>
      <c r="BC5" s="294">
        <v>64.099999999999994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44839</v>
      </c>
      <c r="B6" s="237">
        <v>287.5</v>
      </c>
      <c r="C6" s="238">
        <v>156</v>
      </c>
      <c r="D6" s="239">
        <v>0</v>
      </c>
      <c r="E6" s="240">
        <v>0</v>
      </c>
      <c r="F6" s="247">
        <f t="shared" si="0"/>
        <v>443.5</v>
      </c>
      <c r="I6" s="279" t="s">
        <v>82</v>
      </c>
      <c r="J6" s="200">
        <v>825</v>
      </c>
      <c r="K6" s="200">
        <v>33</v>
      </c>
      <c r="M6" s="279" t="s">
        <v>82</v>
      </c>
      <c r="N6" s="200">
        <v>825</v>
      </c>
      <c r="Q6" s="279" t="s">
        <v>26</v>
      </c>
      <c r="R6" s="280">
        <v>18</v>
      </c>
      <c r="T6" s="274">
        <v>17</v>
      </c>
      <c r="U6" s="281">
        <f>SUM(R61:R97)</f>
        <v>547</v>
      </c>
      <c r="W6" s="279" t="s">
        <v>82</v>
      </c>
      <c r="X6" s="288">
        <v>0</v>
      </c>
      <c r="Y6" s="288">
        <v>0</v>
      </c>
      <c r="Z6" s="288">
        <v>0</v>
      </c>
      <c r="AA6" s="288">
        <v>2</v>
      </c>
      <c r="AB6" s="288">
        <v>0</v>
      </c>
      <c r="AC6" s="288">
        <v>3</v>
      </c>
      <c r="AD6" s="288">
        <v>5</v>
      </c>
      <c r="AE6" s="288">
        <v>8</v>
      </c>
      <c r="AF6" s="288">
        <v>6</v>
      </c>
      <c r="AG6" s="288">
        <v>5</v>
      </c>
      <c r="AH6" s="288">
        <v>2</v>
      </c>
      <c r="AI6" s="288">
        <v>2</v>
      </c>
      <c r="AJ6" s="289">
        <f t="shared" si="1"/>
        <v>33</v>
      </c>
      <c r="AN6" s="275" t="s">
        <v>177</v>
      </c>
      <c r="AO6" s="276">
        <v>407.6</v>
      </c>
      <c r="AT6" s="292" t="s">
        <v>193</v>
      </c>
      <c r="AU6" s="284">
        <v>73</v>
      </c>
      <c r="AX6" s="294">
        <v>30.13</v>
      </c>
      <c r="AY6" s="294"/>
      <c r="AZ6" s="294"/>
      <c r="BA6" s="294"/>
      <c r="BB6" s="294">
        <v>25.21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44840</v>
      </c>
      <c r="B7" s="237">
        <v>227.5</v>
      </c>
      <c r="C7" s="238">
        <v>318</v>
      </c>
      <c r="D7" s="239">
        <v>0</v>
      </c>
      <c r="E7" s="240">
        <v>0</v>
      </c>
      <c r="F7" s="247">
        <f t="shared" si="0"/>
        <v>545.5</v>
      </c>
      <c r="I7" s="279" t="s">
        <v>218</v>
      </c>
      <c r="J7" s="200">
        <v>555</v>
      </c>
      <c r="K7" s="200">
        <v>185</v>
      </c>
      <c r="Q7" s="279" t="s">
        <v>26</v>
      </c>
      <c r="R7" s="280">
        <v>7.5</v>
      </c>
      <c r="T7" s="274">
        <v>18</v>
      </c>
      <c r="U7" s="281">
        <f>SUM(R98:R209)</f>
        <v>1739</v>
      </c>
      <c r="AN7" s="275" t="s">
        <v>180</v>
      </c>
      <c r="AO7" s="276">
        <v>219.1</v>
      </c>
      <c r="AT7" s="292" t="s">
        <v>177</v>
      </c>
      <c r="AU7" s="276">
        <v>407.6</v>
      </c>
      <c r="AX7" s="294">
        <v>10.119999999999999</v>
      </c>
      <c r="AY7" s="294"/>
      <c r="AZ7" s="294"/>
      <c r="BA7" s="294"/>
      <c r="BB7" s="294">
        <v>23</v>
      </c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44841</v>
      </c>
      <c r="B8" s="237">
        <v>376</v>
      </c>
      <c r="C8" s="238">
        <v>289</v>
      </c>
      <c r="D8" s="239">
        <v>0</v>
      </c>
      <c r="E8" s="240">
        <v>0</v>
      </c>
      <c r="F8" s="247">
        <f t="shared" si="0"/>
        <v>665</v>
      </c>
      <c r="I8" s="279" t="s">
        <v>66</v>
      </c>
      <c r="J8" s="200">
        <v>490</v>
      </c>
      <c r="K8" s="200">
        <v>98</v>
      </c>
      <c r="Q8" s="279" t="s">
        <v>27</v>
      </c>
      <c r="R8" s="280">
        <v>40</v>
      </c>
      <c r="T8" s="274">
        <v>19</v>
      </c>
      <c r="U8" s="281">
        <f>SUM(R210:R358)</f>
        <v>2496</v>
      </c>
      <c r="AN8" s="275" t="s">
        <v>205</v>
      </c>
      <c r="AO8" s="276">
        <v>42.54</v>
      </c>
      <c r="AT8" s="292" t="s">
        <v>180</v>
      </c>
      <c r="AU8" s="276">
        <v>219.1</v>
      </c>
      <c r="AX8" s="294">
        <v>82.71</v>
      </c>
      <c r="AY8" s="294"/>
      <c r="AZ8" s="294"/>
      <c r="BA8" s="294"/>
      <c r="BB8" s="294">
        <v>45.19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44842</v>
      </c>
      <c r="B9" s="237">
        <v>457.5</v>
      </c>
      <c r="C9" s="238">
        <v>402</v>
      </c>
      <c r="D9" s="239">
        <v>0</v>
      </c>
      <c r="E9" s="240">
        <v>0</v>
      </c>
      <c r="F9" s="247">
        <f t="shared" si="0"/>
        <v>859.5</v>
      </c>
      <c r="I9" s="279" t="s">
        <v>212</v>
      </c>
      <c r="J9" s="200">
        <v>393</v>
      </c>
      <c r="K9" s="200">
        <v>262</v>
      </c>
      <c r="Q9" s="279" t="s">
        <v>27</v>
      </c>
      <c r="R9" s="280">
        <v>3</v>
      </c>
      <c r="T9" s="274">
        <v>20</v>
      </c>
      <c r="U9" s="281">
        <f>SUM(R359:R497)</f>
        <v>2803</v>
      </c>
      <c r="AN9" s="275" t="s">
        <v>210</v>
      </c>
      <c r="AO9" s="284">
        <v>176.96</v>
      </c>
      <c r="AT9" s="292" t="s">
        <v>205</v>
      </c>
      <c r="AU9" s="276">
        <v>42.54</v>
      </c>
      <c r="AX9" s="294">
        <v>123.49</v>
      </c>
      <c r="AY9" s="294"/>
      <c r="AZ9" s="294"/>
      <c r="BA9" s="294"/>
      <c r="BB9" s="294">
        <v>88.2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44843</v>
      </c>
      <c r="B10" s="237">
        <v>560.5</v>
      </c>
      <c r="C10" s="238">
        <v>639</v>
      </c>
      <c r="D10" s="239">
        <v>0</v>
      </c>
      <c r="E10" s="240">
        <v>0</v>
      </c>
      <c r="F10" s="247">
        <f t="shared" si="0"/>
        <v>1199.5</v>
      </c>
      <c r="I10" s="279" t="s">
        <v>214</v>
      </c>
      <c r="J10" s="200">
        <v>348</v>
      </c>
      <c r="K10" s="200">
        <v>116</v>
      </c>
      <c r="Q10" s="279" t="s">
        <v>27</v>
      </c>
      <c r="R10" s="280">
        <v>24.5</v>
      </c>
      <c r="T10" s="274">
        <v>21</v>
      </c>
      <c r="U10" s="281">
        <f>SUM(R498:R646)</f>
        <v>3674.5</v>
      </c>
      <c r="AN10" s="275" t="s">
        <v>206</v>
      </c>
      <c r="AO10" s="276">
        <v>398.73</v>
      </c>
      <c r="AT10" s="292" t="s">
        <v>210</v>
      </c>
      <c r="AU10" s="284">
        <v>176.96</v>
      </c>
      <c r="AX10" s="294">
        <v>126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44844</v>
      </c>
      <c r="B11" s="237">
        <v>378.5</v>
      </c>
      <c r="C11" s="238">
        <v>290</v>
      </c>
      <c r="D11" s="239">
        <v>0</v>
      </c>
      <c r="E11" s="240">
        <v>0</v>
      </c>
      <c r="F11" s="247">
        <f t="shared" si="0"/>
        <v>668.5</v>
      </c>
      <c r="I11" s="279" t="s">
        <v>223</v>
      </c>
      <c r="J11" s="200">
        <v>342</v>
      </c>
      <c r="K11" s="200">
        <v>114</v>
      </c>
      <c r="Q11" s="279" t="s">
        <v>27</v>
      </c>
      <c r="R11" s="280">
        <v>2</v>
      </c>
      <c r="T11" s="274">
        <v>22</v>
      </c>
      <c r="U11" s="281">
        <f>SUM(R647:R769)</f>
        <v>2379</v>
      </c>
      <c r="AN11" s="275" t="s">
        <v>208</v>
      </c>
      <c r="AO11" s="276">
        <v>0</v>
      </c>
      <c r="AT11" s="292" t="s">
        <v>206</v>
      </c>
      <c r="AU11" s="276">
        <v>398.73</v>
      </c>
      <c r="AX11" s="294">
        <v>4.78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44845</v>
      </c>
      <c r="B12" s="241">
        <v>0</v>
      </c>
      <c r="C12" s="242">
        <v>0</v>
      </c>
      <c r="D12" s="241">
        <v>0</v>
      </c>
      <c r="E12" s="242">
        <v>0</v>
      </c>
      <c r="F12" s="243">
        <f t="shared" si="0"/>
        <v>0</v>
      </c>
      <c r="I12" s="279" t="s">
        <v>45</v>
      </c>
      <c r="J12" s="200">
        <v>335</v>
      </c>
      <c r="K12" s="200">
        <v>22</v>
      </c>
      <c r="Q12" s="279" t="s">
        <v>27</v>
      </c>
      <c r="R12" s="280">
        <v>15</v>
      </c>
      <c r="T12" s="274">
        <v>23</v>
      </c>
      <c r="U12" s="281">
        <f>SUM(R770:R835)</f>
        <v>1732.5</v>
      </c>
      <c r="AN12" s="275" t="s">
        <v>209</v>
      </c>
      <c r="AO12" s="276">
        <v>80.31</v>
      </c>
      <c r="AT12" s="292" t="s">
        <v>208</v>
      </c>
      <c r="AU12" s="276">
        <v>0</v>
      </c>
      <c r="AX12" s="294">
        <v>35.21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44846</v>
      </c>
      <c r="B13" s="237">
        <v>72</v>
      </c>
      <c r="C13" s="238">
        <v>71.5</v>
      </c>
      <c r="D13" s="239">
        <v>0</v>
      </c>
      <c r="E13" s="240">
        <v>0</v>
      </c>
      <c r="F13" s="247">
        <f t="shared" si="0"/>
        <v>143.5</v>
      </c>
      <c r="I13" s="279" t="s">
        <v>227</v>
      </c>
      <c r="J13" s="200">
        <v>333</v>
      </c>
      <c r="K13" s="200">
        <v>111</v>
      </c>
      <c r="Q13" s="279" t="s">
        <v>27</v>
      </c>
      <c r="R13" s="280">
        <v>6</v>
      </c>
      <c r="T13" s="274">
        <v>24</v>
      </c>
      <c r="U13" s="281">
        <f>SUM(R836:R844)</f>
        <v>183.5</v>
      </c>
      <c r="AN13" s="275" t="s">
        <v>253</v>
      </c>
      <c r="AO13" s="276">
        <v>0</v>
      </c>
      <c r="AT13" s="292" t="s">
        <v>209</v>
      </c>
      <c r="AU13" s="276">
        <v>80.31</v>
      </c>
      <c r="AX13" s="294">
        <v>170.2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44847</v>
      </c>
      <c r="B14" s="237">
        <v>218.5</v>
      </c>
      <c r="C14" s="238">
        <v>160.5</v>
      </c>
      <c r="D14" s="239">
        <v>0</v>
      </c>
      <c r="E14" s="240">
        <v>0</v>
      </c>
      <c r="F14" s="247">
        <f t="shared" si="0"/>
        <v>379</v>
      </c>
      <c r="I14" s="279" t="s">
        <v>196</v>
      </c>
      <c r="J14" s="200">
        <v>325</v>
      </c>
      <c r="K14" s="200">
        <v>13</v>
      </c>
      <c r="Q14" s="279" t="s">
        <v>27</v>
      </c>
      <c r="R14" s="280">
        <v>10</v>
      </c>
      <c r="AN14" s="275" t="s">
        <v>49</v>
      </c>
      <c r="AO14" s="276">
        <v>0</v>
      </c>
      <c r="AT14" s="292" t="s">
        <v>253</v>
      </c>
      <c r="AU14" s="276">
        <v>0</v>
      </c>
      <c r="AX14" s="294">
        <v>19.96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44848</v>
      </c>
      <c r="B15" s="237">
        <v>218.5</v>
      </c>
      <c r="C15" s="238">
        <v>253.5</v>
      </c>
      <c r="D15" s="239">
        <v>0</v>
      </c>
      <c r="E15" s="240">
        <v>0</v>
      </c>
      <c r="F15" s="247">
        <f t="shared" si="0"/>
        <v>472</v>
      </c>
      <c r="I15" s="279" t="s">
        <v>213</v>
      </c>
      <c r="J15" s="200">
        <v>285</v>
      </c>
      <c r="K15" s="200">
        <v>190</v>
      </c>
      <c r="Q15" s="279" t="s">
        <v>27</v>
      </c>
      <c r="R15" s="280">
        <v>24.5</v>
      </c>
      <c r="AN15" s="275" t="s">
        <v>266</v>
      </c>
      <c r="AO15" s="276">
        <v>54</v>
      </c>
      <c r="AT15" s="292" t="s">
        <v>49</v>
      </c>
      <c r="AU15" s="276">
        <v>0</v>
      </c>
      <c r="AX15" s="294">
        <v>82.84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44849</v>
      </c>
      <c r="B16" s="237">
        <v>318.5</v>
      </c>
      <c r="C16" s="238">
        <v>539</v>
      </c>
      <c r="D16" s="239">
        <v>0</v>
      </c>
      <c r="E16" s="240">
        <v>0</v>
      </c>
      <c r="F16" s="247">
        <f t="shared" si="0"/>
        <v>857.5</v>
      </c>
      <c r="I16" s="279" t="s">
        <v>217</v>
      </c>
      <c r="J16" s="200">
        <v>270</v>
      </c>
      <c r="K16" s="200">
        <v>90</v>
      </c>
      <c r="Q16" s="279" t="s">
        <v>27</v>
      </c>
      <c r="R16" s="280">
        <v>15</v>
      </c>
      <c r="AN16" s="275" t="s">
        <v>271</v>
      </c>
      <c r="AO16" s="276">
        <v>308.69</v>
      </c>
      <c r="AT16" s="292" t="s">
        <v>266</v>
      </c>
      <c r="AU16" s="276">
        <v>54</v>
      </c>
      <c r="AX16" s="294">
        <v>18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44850</v>
      </c>
      <c r="B17" s="237">
        <v>485.5</v>
      </c>
      <c r="C17" s="238">
        <v>326.5</v>
      </c>
      <c r="D17" s="239">
        <v>0</v>
      </c>
      <c r="E17" s="240">
        <v>0</v>
      </c>
      <c r="F17" s="247">
        <f t="shared" si="0"/>
        <v>812</v>
      </c>
      <c r="I17" s="279" t="s">
        <v>74</v>
      </c>
      <c r="J17" s="200">
        <v>260</v>
      </c>
      <c r="K17" s="200">
        <v>13</v>
      </c>
      <c r="Q17" s="279" t="s">
        <v>27</v>
      </c>
      <c r="R17" s="280">
        <v>3</v>
      </c>
      <c r="AN17" s="275" t="s">
        <v>200</v>
      </c>
      <c r="AO17" s="276">
        <v>1232</v>
      </c>
      <c r="AT17" s="292" t="s">
        <v>271</v>
      </c>
      <c r="AU17" s="276">
        <v>308.69</v>
      </c>
      <c r="AX17" s="294">
        <v>28.86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44851</v>
      </c>
      <c r="B18" s="237">
        <v>241.75</v>
      </c>
      <c r="C18" s="238">
        <v>214.75</v>
      </c>
      <c r="D18" s="239">
        <v>0</v>
      </c>
      <c r="E18" s="240">
        <v>0</v>
      </c>
      <c r="F18" s="247">
        <f t="shared" si="0"/>
        <v>456.5</v>
      </c>
      <c r="I18" s="279" t="s">
        <v>76</v>
      </c>
      <c r="J18" s="200">
        <v>260</v>
      </c>
      <c r="K18" s="200">
        <v>13</v>
      </c>
      <c r="Q18" s="279" t="s">
        <v>27</v>
      </c>
      <c r="R18" s="280">
        <v>10.5</v>
      </c>
      <c r="AT18" s="292" t="s">
        <v>200</v>
      </c>
      <c r="AU18" s="276">
        <v>1232</v>
      </c>
      <c r="AX18" s="294">
        <v>3.6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44852</v>
      </c>
      <c r="B19" s="241">
        <v>0</v>
      </c>
      <c r="C19" s="242">
        <v>0</v>
      </c>
      <c r="D19" s="241">
        <v>0</v>
      </c>
      <c r="E19" s="242">
        <v>0</v>
      </c>
      <c r="F19" s="243">
        <f t="shared" si="0"/>
        <v>0</v>
      </c>
      <c r="I19" s="279" t="s">
        <v>85</v>
      </c>
      <c r="J19" s="200">
        <v>183</v>
      </c>
      <c r="K19" s="200">
        <v>61</v>
      </c>
      <c r="Q19" s="279" t="s">
        <v>27</v>
      </c>
      <c r="R19" s="280">
        <v>15</v>
      </c>
      <c r="AX19" s="294">
        <v>61.9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44853</v>
      </c>
      <c r="B20" s="237">
        <v>63</v>
      </c>
      <c r="C20" s="238">
        <v>92</v>
      </c>
      <c r="D20" s="239">
        <v>0</v>
      </c>
      <c r="E20" s="240">
        <v>0</v>
      </c>
      <c r="F20" s="247">
        <f t="shared" si="0"/>
        <v>155</v>
      </c>
      <c r="I20" s="279" t="s">
        <v>215</v>
      </c>
      <c r="J20" s="200">
        <v>160</v>
      </c>
      <c r="K20" s="200">
        <v>8</v>
      </c>
      <c r="Q20" s="279" t="s">
        <v>27</v>
      </c>
      <c r="R20" s="280">
        <v>4</v>
      </c>
      <c r="AX20" s="294">
        <v>80.209999999999994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44854</v>
      </c>
      <c r="B21" s="237">
        <v>70.5</v>
      </c>
      <c r="C21" s="238">
        <v>112.5</v>
      </c>
      <c r="D21" s="239">
        <v>0</v>
      </c>
      <c r="E21" s="240">
        <v>0</v>
      </c>
      <c r="F21" s="247">
        <f t="shared" si="0"/>
        <v>183</v>
      </c>
      <c r="I21" s="279" t="s">
        <v>84</v>
      </c>
      <c r="J21" s="200">
        <v>150</v>
      </c>
      <c r="K21" s="200">
        <v>75</v>
      </c>
      <c r="Q21" s="279" t="s">
        <v>27</v>
      </c>
      <c r="R21" s="280">
        <v>6</v>
      </c>
      <c r="AX21" s="294">
        <v>58.3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44855</v>
      </c>
      <c r="B22" s="237">
        <v>106.5</v>
      </c>
      <c r="C22" s="238">
        <v>137.5</v>
      </c>
      <c r="D22" s="239">
        <v>0</v>
      </c>
      <c r="E22" s="240">
        <v>0</v>
      </c>
      <c r="F22" s="247">
        <f t="shared" si="0"/>
        <v>244</v>
      </c>
      <c r="I22" s="279" t="s">
        <v>235</v>
      </c>
      <c r="J22" s="200">
        <v>140</v>
      </c>
      <c r="K22" s="200">
        <v>4</v>
      </c>
      <c r="Q22" s="279" t="s">
        <v>27</v>
      </c>
      <c r="R22" s="280">
        <v>7.5</v>
      </c>
      <c r="AX22" s="294">
        <v>19.260000000000002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44856</v>
      </c>
      <c r="B23" s="237">
        <v>323</v>
      </c>
      <c r="C23" s="238">
        <v>297</v>
      </c>
      <c r="D23" s="239">
        <v>0</v>
      </c>
      <c r="E23" s="240">
        <v>0</v>
      </c>
      <c r="F23" s="247">
        <f t="shared" si="0"/>
        <v>620</v>
      </c>
      <c r="I23" s="279" t="s">
        <v>50</v>
      </c>
      <c r="J23" s="200">
        <v>140</v>
      </c>
      <c r="K23" s="200">
        <v>7</v>
      </c>
      <c r="Q23" s="279" t="s">
        <v>27</v>
      </c>
      <c r="R23" s="280">
        <v>20</v>
      </c>
      <c r="AX23" s="294">
        <v>9.1999999999999993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44857</v>
      </c>
      <c r="B24" s="237">
        <v>424.5</v>
      </c>
      <c r="C24" s="238">
        <v>80</v>
      </c>
      <c r="D24" s="239">
        <v>0</v>
      </c>
      <c r="E24" s="240">
        <v>0</v>
      </c>
      <c r="F24" s="247">
        <f t="shared" si="0"/>
        <v>504.5</v>
      </c>
      <c r="I24" s="279" t="s">
        <v>219</v>
      </c>
      <c r="J24" s="200">
        <v>133</v>
      </c>
      <c r="K24" s="200">
        <v>38</v>
      </c>
      <c r="Q24" s="279" t="s">
        <v>27</v>
      </c>
      <c r="R24" s="280">
        <v>24</v>
      </c>
      <c r="AX24" s="294">
        <v>34.14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44858</v>
      </c>
      <c r="B25" s="237">
        <v>329</v>
      </c>
      <c r="C25" s="238">
        <v>74</v>
      </c>
      <c r="D25" s="239">
        <v>0</v>
      </c>
      <c r="E25" s="240">
        <v>0</v>
      </c>
      <c r="F25" s="247">
        <f t="shared" si="0"/>
        <v>403</v>
      </c>
      <c r="I25" s="279" t="s">
        <v>65</v>
      </c>
      <c r="J25" s="200">
        <v>128</v>
      </c>
      <c r="K25" s="200">
        <v>16</v>
      </c>
      <c r="Q25" s="279" t="s">
        <v>27</v>
      </c>
      <c r="R25" s="280">
        <v>25.5</v>
      </c>
      <c r="AX25" s="294">
        <v>22.18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44859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79" t="s">
        <v>222</v>
      </c>
      <c r="J26" s="200">
        <v>124.5</v>
      </c>
      <c r="K26" s="200">
        <v>83</v>
      </c>
      <c r="Q26" s="279" t="s">
        <v>27</v>
      </c>
      <c r="R26" s="280">
        <v>3</v>
      </c>
      <c r="AX26" s="294">
        <v>56.94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44860</v>
      </c>
      <c r="B27" s="237">
        <v>282</v>
      </c>
      <c r="C27" s="238">
        <v>152.5</v>
      </c>
      <c r="D27" s="239">
        <v>0</v>
      </c>
      <c r="E27" s="240">
        <v>0</v>
      </c>
      <c r="F27" s="247">
        <f t="shared" si="0"/>
        <v>434.5</v>
      </c>
      <c r="I27" s="279" t="s">
        <v>83</v>
      </c>
      <c r="J27" s="200">
        <v>122</v>
      </c>
      <c r="K27" s="200">
        <v>6</v>
      </c>
      <c r="Q27" s="279" t="s">
        <v>27</v>
      </c>
      <c r="R27" s="280">
        <v>3</v>
      </c>
      <c r="AX27" s="294">
        <v>60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44861</v>
      </c>
      <c r="B28" s="237">
        <v>158.5</v>
      </c>
      <c r="C28" s="238">
        <v>148.5</v>
      </c>
      <c r="D28" s="239">
        <v>22</v>
      </c>
      <c r="E28" s="240">
        <v>0</v>
      </c>
      <c r="F28" s="247">
        <f t="shared" si="0"/>
        <v>329</v>
      </c>
      <c r="I28" s="279" t="s">
        <v>147</v>
      </c>
      <c r="J28" s="200">
        <v>120</v>
      </c>
      <c r="K28" s="200">
        <v>12</v>
      </c>
      <c r="Q28" s="279" t="s">
        <v>27</v>
      </c>
      <c r="R28" s="280">
        <v>4.5</v>
      </c>
      <c r="AX28" s="294">
        <v>14.71</v>
      </c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44862</v>
      </c>
      <c r="B29" s="237">
        <v>104.5</v>
      </c>
      <c r="C29" s="238">
        <v>210.5</v>
      </c>
      <c r="D29" s="239">
        <v>46</v>
      </c>
      <c r="E29" s="240">
        <v>0</v>
      </c>
      <c r="F29" s="247">
        <f t="shared" si="0"/>
        <v>361</v>
      </c>
      <c r="I29" s="279" t="s">
        <v>89</v>
      </c>
      <c r="J29" s="200">
        <v>98</v>
      </c>
      <c r="K29" s="200">
        <v>28</v>
      </c>
      <c r="Q29" s="279" t="s">
        <v>27</v>
      </c>
      <c r="R29" s="280">
        <v>1.5</v>
      </c>
      <c r="AX29" s="294">
        <v>25</v>
      </c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44863</v>
      </c>
      <c r="B30" s="237">
        <v>337.5</v>
      </c>
      <c r="C30" s="238">
        <v>301</v>
      </c>
      <c r="D30" s="239">
        <v>0</v>
      </c>
      <c r="E30" s="240">
        <v>0</v>
      </c>
      <c r="F30" s="247">
        <f t="shared" si="0"/>
        <v>638.5</v>
      </c>
      <c r="I30" s="279" t="s">
        <v>221</v>
      </c>
      <c r="J30" s="200">
        <v>93</v>
      </c>
      <c r="K30" s="200">
        <v>62</v>
      </c>
      <c r="Q30" s="279" t="s">
        <v>32</v>
      </c>
      <c r="R30" s="280">
        <v>30</v>
      </c>
      <c r="AX30" s="294">
        <v>254</v>
      </c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44864</v>
      </c>
      <c r="B31" s="237">
        <v>732</v>
      </c>
      <c r="C31" s="238">
        <v>598</v>
      </c>
      <c r="D31" s="239">
        <v>0</v>
      </c>
      <c r="E31" s="240">
        <v>0</v>
      </c>
      <c r="F31" s="247">
        <f t="shared" si="0"/>
        <v>1330</v>
      </c>
      <c r="I31" s="279" t="s">
        <v>96</v>
      </c>
      <c r="J31" s="200">
        <v>87</v>
      </c>
      <c r="K31" s="200">
        <v>29</v>
      </c>
      <c r="Q31" s="279" t="s">
        <v>32</v>
      </c>
      <c r="R31" s="280">
        <v>16.5</v>
      </c>
      <c r="AX31" s="291">
        <f>SUM(AX2:AX30)</f>
        <v>1645.4300000000003</v>
      </c>
      <c r="AY31" s="291">
        <f t="shared" ref="AY31:BL31" si="2">SUM(AY2:AY30)</f>
        <v>156.49</v>
      </c>
      <c r="AZ31" s="291">
        <f t="shared" si="2"/>
        <v>225.46</v>
      </c>
      <c r="BA31" s="291">
        <f t="shared" si="2"/>
        <v>73</v>
      </c>
      <c r="BB31" s="291">
        <f t="shared" si="2"/>
        <v>407.6</v>
      </c>
      <c r="BC31" s="291">
        <f t="shared" si="2"/>
        <v>219.1</v>
      </c>
      <c r="BD31" s="291">
        <f t="shared" si="2"/>
        <v>42.54</v>
      </c>
      <c r="BE31" s="291">
        <f t="shared" si="2"/>
        <v>176.95999999999998</v>
      </c>
      <c r="BF31" s="291">
        <f t="shared" si="2"/>
        <v>398.73</v>
      </c>
      <c r="BG31" s="291">
        <f t="shared" si="2"/>
        <v>0</v>
      </c>
      <c r="BH31" s="291">
        <f t="shared" si="2"/>
        <v>80.31</v>
      </c>
      <c r="BI31" s="291">
        <f t="shared" si="2"/>
        <v>0</v>
      </c>
      <c r="BJ31" s="291">
        <f t="shared" si="2"/>
        <v>0</v>
      </c>
      <c r="BK31" s="291">
        <f t="shared" si="2"/>
        <v>54</v>
      </c>
      <c r="BL31" s="291">
        <f t="shared" si="2"/>
        <v>308.69</v>
      </c>
    </row>
    <row r="32" spans="1:64">
      <c r="A32" s="244">
        <v>44865</v>
      </c>
      <c r="B32" s="237">
        <v>312</v>
      </c>
      <c r="C32" s="238">
        <v>659.5</v>
      </c>
      <c r="D32" s="239">
        <v>0</v>
      </c>
      <c r="E32" s="240">
        <v>0</v>
      </c>
      <c r="F32" s="247">
        <f t="shared" si="0"/>
        <v>971.5</v>
      </c>
      <c r="I32" s="279" t="s">
        <v>88</v>
      </c>
      <c r="J32" s="200">
        <v>85</v>
      </c>
      <c r="K32" s="200">
        <v>3</v>
      </c>
      <c r="Q32" s="279" t="s">
        <v>32</v>
      </c>
      <c r="R32" s="280">
        <v>26</v>
      </c>
    </row>
    <row r="33" spans="2:18">
      <c r="F33" s="222"/>
      <c r="I33" s="279" t="s">
        <v>226</v>
      </c>
      <c r="J33" s="200">
        <v>84</v>
      </c>
      <c r="K33" s="200">
        <v>28</v>
      </c>
      <c r="Q33" s="279" t="s">
        <v>32</v>
      </c>
      <c r="R33" s="280">
        <v>28</v>
      </c>
    </row>
    <row r="34" spans="2:18">
      <c r="B34" s="222"/>
      <c r="C34" s="222"/>
      <c r="D34" s="222"/>
      <c r="E34" s="222"/>
      <c r="F34" s="222"/>
      <c r="I34" s="279" t="s">
        <v>232</v>
      </c>
      <c r="J34" s="200">
        <v>84</v>
      </c>
      <c r="K34" s="200">
        <v>28</v>
      </c>
      <c r="Q34" s="279" t="s">
        <v>32</v>
      </c>
      <c r="R34" s="280">
        <v>21.5</v>
      </c>
    </row>
    <row r="35" spans="2:18">
      <c r="F35" s="222"/>
      <c r="I35" s="279" t="s">
        <v>94</v>
      </c>
      <c r="J35" s="200">
        <v>76</v>
      </c>
      <c r="K35" s="200">
        <v>2</v>
      </c>
      <c r="Q35" s="279" t="s">
        <v>32</v>
      </c>
      <c r="R35" s="280">
        <v>34</v>
      </c>
    </row>
    <row r="36" spans="2:18">
      <c r="I36" s="279" t="s">
        <v>216</v>
      </c>
      <c r="J36" s="200">
        <v>75</v>
      </c>
      <c r="K36" s="200">
        <v>3</v>
      </c>
      <c r="Q36" s="279" t="s">
        <v>32</v>
      </c>
      <c r="R36" s="280">
        <v>3</v>
      </c>
    </row>
    <row r="37" spans="2:18">
      <c r="I37" s="279" t="s">
        <v>86</v>
      </c>
      <c r="J37" s="200">
        <v>74.5</v>
      </c>
      <c r="K37" s="200">
        <v>44</v>
      </c>
      <c r="Q37" s="279" t="s">
        <v>32</v>
      </c>
      <c r="R37" s="280">
        <v>20</v>
      </c>
    </row>
    <row r="38" spans="2:18">
      <c r="I38" s="279" t="s">
        <v>148</v>
      </c>
      <c r="J38" s="200">
        <v>72</v>
      </c>
      <c r="K38" s="200">
        <v>14</v>
      </c>
      <c r="Q38" s="279" t="s">
        <v>32</v>
      </c>
      <c r="R38" s="280">
        <v>3</v>
      </c>
    </row>
    <row r="39" spans="2:18">
      <c r="I39" s="279" t="s">
        <v>220</v>
      </c>
      <c r="J39" s="200">
        <v>70</v>
      </c>
      <c r="K39" s="200">
        <v>2</v>
      </c>
      <c r="Q39" s="279" t="s">
        <v>32</v>
      </c>
      <c r="R39" s="280">
        <v>23</v>
      </c>
    </row>
    <row r="40" spans="2:18">
      <c r="I40" s="279" t="s">
        <v>233</v>
      </c>
      <c r="J40" s="200">
        <v>69</v>
      </c>
      <c r="K40" s="200">
        <v>23</v>
      </c>
      <c r="Q40" s="279" t="s">
        <v>32</v>
      </c>
      <c r="R40" s="280">
        <v>7.5</v>
      </c>
    </row>
    <row r="41" spans="2:18">
      <c r="I41" s="279" t="s">
        <v>149</v>
      </c>
      <c r="J41" s="200">
        <v>56</v>
      </c>
      <c r="K41" s="200">
        <v>7</v>
      </c>
      <c r="Q41" s="279" t="s">
        <v>32</v>
      </c>
      <c r="R41" s="280">
        <v>37</v>
      </c>
    </row>
    <row r="42" spans="2:18">
      <c r="I42" s="279" t="s">
        <v>234</v>
      </c>
      <c r="J42" s="200">
        <v>48</v>
      </c>
      <c r="K42" s="200">
        <v>32</v>
      </c>
      <c r="Q42" s="279" t="s">
        <v>32</v>
      </c>
      <c r="R42" s="280">
        <v>15</v>
      </c>
    </row>
    <row r="43" spans="2:18">
      <c r="I43" s="279" t="s">
        <v>152</v>
      </c>
      <c r="J43" s="200">
        <v>48</v>
      </c>
      <c r="K43" s="200">
        <v>24</v>
      </c>
      <c r="Q43" s="279" t="s">
        <v>32</v>
      </c>
      <c r="R43" s="280">
        <v>6</v>
      </c>
    </row>
    <row r="44" spans="2:18">
      <c r="I44" s="279" t="s">
        <v>230</v>
      </c>
      <c r="J44" s="200">
        <v>48</v>
      </c>
      <c r="K44" s="200">
        <v>32</v>
      </c>
      <c r="Q44" s="279" t="s">
        <v>32</v>
      </c>
      <c r="R44" s="280">
        <v>7.5</v>
      </c>
    </row>
    <row r="45" spans="2:18">
      <c r="I45" s="279" t="s">
        <v>267</v>
      </c>
      <c r="J45" s="200">
        <v>45</v>
      </c>
      <c r="K45" s="200">
        <v>1</v>
      </c>
      <c r="Q45" s="279" t="s">
        <v>32</v>
      </c>
      <c r="R45" s="280">
        <v>6.5</v>
      </c>
    </row>
    <row r="46" spans="2:18">
      <c r="I46" s="279" t="s">
        <v>242</v>
      </c>
      <c r="J46" s="200">
        <v>42</v>
      </c>
      <c r="K46" s="200">
        <v>28</v>
      </c>
      <c r="Q46" s="279" t="s">
        <v>32</v>
      </c>
      <c r="R46" s="280">
        <v>3</v>
      </c>
    </row>
    <row r="47" spans="2:18">
      <c r="I47" s="279" t="s">
        <v>146</v>
      </c>
      <c r="J47" s="200">
        <v>40</v>
      </c>
      <c r="K47" s="200">
        <v>2</v>
      </c>
      <c r="Q47" s="279" t="s">
        <v>32</v>
      </c>
      <c r="R47" s="280">
        <v>11.5</v>
      </c>
    </row>
    <row r="48" spans="2:18">
      <c r="I48" s="279" t="s">
        <v>150</v>
      </c>
      <c r="J48" s="200">
        <v>40</v>
      </c>
      <c r="K48" s="200">
        <v>5</v>
      </c>
      <c r="Q48" s="279" t="s">
        <v>32</v>
      </c>
      <c r="R48" s="280">
        <v>7.5</v>
      </c>
    </row>
    <row r="49" spans="9:18">
      <c r="I49" s="279" t="s">
        <v>231</v>
      </c>
      <c r="J49" s="200">
        <v>39</v>
      </c>
      <c r="K49" s="200">
        <v>26</v>
      </c>
      <c r="Q49" s="279" t="s">
        <v>32</v>
      </c>
      <c r="R49" s="280">
        <v>19.5</v>
      </c>
    </row>
    <row r="50" spans="9:18">
      <c r="I50" s="279" t="s">
        <v>238</v>
      </c>
      <c r="J50" s="200">
        <v>30</v>
      </c>
      <c r="K50" s="200">
        <v>1</v>
      </c>
      <c r="Q50" s="279" t="s">
        <v>32</v>
      </c>
      <c r="R50" s="280">
        <v>45</v>
      </c>
    </row>
    <row r="51" spans="9:18">
      <c r="I51" s="279" t="s">
        <v>240</v>
      </c>
      <c r="J51" s="200">
        <v>27</v>
      </c>
      <c r="K51" s="200">
        <v>9</v>
      </c>
      <c r="Q51" s="279" t="s">
        <v>32</v>
      </c>
      <c r="R51" s="280">
        <v>6.5</v>
      </c>
    </row>
    <row r="52" spans="9:18">
      <c r="I52" s="279" t="s">
        <v>261</v>
      </c>
      <c r="J52" s="200">
        <v>25</v>
      </c>
      <c r="K52" s="200">
        <v>1</v>
      </c>
      <c r="Q52" s="279" t="s">
        <v>32</v>
      </c>
      <c r="R52" s="280">
        <v>10.5</v>
      </c>
    </row>
    <row r="53" spans="9:18">
      <c r="I53" s="279" t="s">
        <v>241</v>
      </c>
      <c r="J53" s="200">
        <v>24</v>
      </c>
      <c r="K53" s="200">
        <v>3</v>
      </c>
      <c r="Q53" s="279" t="s">
        <v>32</v>
      </c>
      <c r="R53" s="280">
        <v>4.5</v>
      </c>
    </row>
    <row r="54" spans="9:18">
      <c r="I54" s="279" t="s">
        <v>71</v>
      </c>
      <c r="J54" s="200">
        <v>20</v>
      </c>
      <c r="K54" s="200">
        <v>1</v>
      </c>
      <c r="Q54" s="279" t="s">
        <v>32</v>
      </c>
      <c r="R54" s="280">
        <v>61.5</v>
      </c>
    </row>
    <row r="55" spans="9:18">
      <c r="I55" s="279" t="s">
        <v>268</v>
      </c>
      <c r="J55" s="200">
        <v>20</v>
      </c>
      <c r="K55" s="200">
        <v>1</v>
      </c>
      <c r="Q55" s="279" t="s">
        <v>32</v>
      </c>
      <c r="R55" s="280">
        <v>23</v>
      </c>
    </row>
    <row r="56" spans="9:18">
      <c r="I56" s="279" t="s">
        <v>239</v>
      </c>
      <c r="J56" s="200">
        <v>20</v>
      </c>
      <c r="K56" s="200">
        <v>20</v>
      </c>
      <c r="Q56" s="279" t="s">
        <v>32</v>
      </c>
      <c r="R56" s="280">
        <v>9</v>
      </c>
    </row>
    <row r="57" spans="9:18">
      <c r="I57" s="279" t="s">
        <v>229</v>
      </c>
      <c r="J57" s="200">
        <v>15</v>
      </c>
      <c r="K57" s="200">
        <v>5</v>
      </c>
      <c r="Q57" s="279" t="s">
        <v>32</v>
      </c>
      <c r="R57" s="280">
        <v>8</v>
      </c>
    </row>
    <row r="58" spans="9:18">
      <c r="I58" s="279" t="s">
        <v>90</v>
      </c>
      <c r="J58" s="200">
        <v>12</v>
      </c>
      <c r="K58" s="200">
        <v>6</v>
      </c>
      <c r="Q58" s="279" t="s">
        <v>32</v>
      </c>
      <c r="R58" s="280">
        <v>6.5</v>
      </c>
    </row>
    <row r="59" spans="9:18">
      <c r="I59" s="279" t="s">
        <v>269</v>
      </c>
      <c r="J59" s="200">
        <v>12</v>
      </c>
      <c r="K59" s="200">
        <v>4</v>
      </c>
      <c r="Q59" s="279" t="s">
        <v>32</v>
      </c>
      <c r="R59" s="280">
        <v>6</v>
      </c>
    </row>
    <row r="60" spans="9:18">
      <c r="I60" s="279" t="s">
        <v>270</v>
      </c>
      <c r="J60" s="200">
        <v>12</v>
      </c>
      <c r="K60" s="200">
        <v>7</v>
      </c>
      <c r="Q60" s="279" t="s">
        <v>32</v>
      </c>
      <c r="R60" s="280">
        <v>6</v>
      </c>
    </row>
    <row r="61" spans="9:18">
      <c r="I61" s="279" t="s">
        <v>244</v>
      </c>
      <c r="J61" s="200">
        <v>12</v>
      </c>
      <c r="K61" s="200">
        <v>4</v>
      </c>
      <c r="Q61" s="279" t="s">
        <v>28</v>
      </c>
      <c r="R61" s="280">
        <v>7.5</v>
      </c>
    </row>
    <row r="62" spans="9:18">
      <c r="I62" s="279" t="s">
        <v>237</v>
      </c>
      <c r="J62" s="200">
        <v>9</v>
      </c>
      <c r="K62" s="200">
        <v>3</v>
      </c>
      <c r="Q62" s="279" t="s">
        <v>28</v>
      </c>
      <c r="R62" s="280">
        <v>11.5</v>
      </c>
    </row>
    <row r="63" spans="9:18">
      <c r="I63" s="279" t="s">
        <v>97</v>
      </c>
      <c r="J63" s="200">
        <v>7</v>
      </c>
      <c r="K63" s="200">
        <v>7</v>
      </c>
      <c r="Q63" s="279" t="s">
        <v>28</v>
      </c>
      <c r="R63" s="280">
        <v>27</v>
      </c>
    </row>
    <row r="64" spans="9:18">
      <c r="I64" s="279" t="s">
        <v>153</v>
      </c>
      <c r="J64" s="200">
        <v>7</v>
      </c>
      <c r="K64" s="200">
        <v>2</v>
      </c>
      <c r="Q64" s="279" t="s">
        <v>28</v>
      </c>
      <c r="R64" s="280">
        <v>6</v>
      </c>
    </row>
    <row r="65" spans="9:18">
      <c r="I65" s="279" t="s">
        <v>243</v>
      </c>
      <c r="J65" s="200">
        <v>6</v>
      </c>
      <c r="K65" s="200">
        <v>2</v>
      </c>
      <c r="Q65" s="279" t="s">
        <v>28</v>
      </c>
      <c r="R65" s="280">
        <v>4.5</v>
      </c>
    </row>
    <row r="66" spans="9:18">
      <c r="I66" s="279" t="s">
        <v>246</v>
      </c>
      <c r="J66" s="200">
        <v>6</v>
      </c>
      <c r="K66" s="200">
        <v>2</v>
      </c>
      <c r="Q66" s="279" t="s">
        <v>28</v>
      </c>
      <c r="R66" s="280">
        <v>6</v>
      </c>
    </row>
    <row r="67" spans="9:18">
      <c r="I67" s="279" t="s">
        <v>247</v>
      </c>
      <c r="J67" s="200">
        <v>3</v>
      </c>
      <c r="K67" s="200">
        <v>1</v>
      </c>
      <c r="Q67" s="279" t="s">
        <v>28</v>
      </c>
      <c r="R67" s="280">
        <v>13.5</v>
      </c>
    </row>
    <row r="68" spans="9:18">
      <c r="I68" s="279" t="s">
        <v>260</v>
      </c>
      <c r="J68" s="200">
        <v>2</v>
      </c>
      <c r="K68" s="200">
        <v>1</v>
      </c>
      <c r="Q68" s="279" t="s">
        <v>28</v>
      </c>
      <c r="R68" s="280">
        <v>23</v>
      </c>
    </row>
    <row r="69" spans="9:18">
      <c r="I69" s="279"/>
      <c r="J69" s="199"/>
      <c r="K69" s="200"/>
      <c r="Q69" s="279" t="s">
        <v>28</v>
      </c>
      <c r="R69" s="280">
        <v>1.5</v>
      </c>
    </row>
    <row r="70" spans="9:18">
      <c r="I70" s="279"/>
      <c r="J70" s="199"/>
      <c r="K70" s="200"/>
      <c r="Q70" s="279" t="s">
        <v>28</v>
      </c>
      <c r="R70" s="280">
        <v>23</v>
      </c>
    </row>
    <row r="71" spans="9:18">
      <c r="I71" s="226"/>
      <c r="J71" s="254"/>
      <c r="K71" s="254"/>
      <c r="Q71" s="279" t="s">
        <v>28</v>
      </c>
      <c r="R71" s="280">
        <v>16</v>
      </c>
    </row>
    <row r="72" spans="9:18">
      <c r="I72" s="226"/>
      <c r="J72" s="254"/>
      <c r="K72" s="254"/>
      <c r="Q72" s="279" t="s">
        <v>28</v>
      </c>
      <c r="R72" s="280">
        <v>4.5</v>
      </c>
    </row>
    <row r="73" spans="9:18">
      <c r="I73" s="226"/>
      <c r="J73" s="254"/>
      <c r="K73" s="254"/>
      <c r="Q73" s="279" t="s">
        <v>28</v>
      </c>
      <c r="R73" s="280">
        <v>6</v>
      </c>
    </row>
    <row r="74" spans="9:18">
      <c r="I74" s="226"/>
      <c r="J74" s="254"/>
      <c r="K74" s="254"/>
      <c r="Q74" s="279" t="s">
        <v>28</v>
      </c>
      <c r="R74" s="280">
        <v>4.5</v>
      </c>
    </row>
    <row r="75" spans="9:18">
      <c r="I75" s="226"/>
      <c r="J75" s="254"/>
      <c r="K75" s="254"/>
      <c r="Q75" s="279" t="s">
        <v>28</v>
      </c>
      <c r="R75" s="280">
        <v>7</v>
      </c>
    </row>
    <row r="76" spans="9:18">
      <c r="I76" s="226"/>
      <c r="J76" s="254"/>
      <c r="K76" s="254"/>
      <c r="Q76" s="279" t="s">
        <v>28</v>
      </c>
      <c r="R76" s="280">
        <v>32.5</v>
      </c>
    </row>
    <row r="77" spans="9:18">
      <c r="I77" s="226"/>
      <c r="J77" s="254"/>
      <c r="K77" s="254"/>
      <c r="Q77" s="279" t="s">
        <v>28</v>
      </c>
      <c r="R77" s="280">
        <v>6</v>
      </c>
    </row>
    <row r="78" spans="9:18">
      <c r="I78" s="226"/>
      <c r="J78" s="254"/>
      <c r="K78" s="254"/>
      <c r="Q78" s="279" t="s">
        <v>28</v>
      </c>
      <c r="R78" s="280">
        <v>31.5</v>
      </c>
    </row>
    <row r="79" spans="9:18">
      <c r="Q79" s="279" t="s">
        <v>28</v>
      </c>
      <c r="R79" s="280">
        <v>4</v>
      </c>
    </row>
    <row r="80" spans="9:18">
      <c r="Q80" s="279" t="s">
        <v>28</v>
      </c>
      <c r="R80" s="280">
        <v>25</v>
      </c>
    </row>
    <row r="81" spans="17:18">
      <c r="Q81" s="279" t="s">
        <v>28</v>
      </c>
      <c r="R81" s="280">
        <v>20</v>
      </c>
    </row>
    <row r="82" spans="17:18">
      <c r="Q82" s="279" t="s">
        <v>28</v>
      </c>
      <c r="R82" s="280">
        <v>45</v>
      </c>
    </row>
    <row r="83" spans="17:18">
      <c r="Q83" s="279" t="s">
        <v>28</v>
      </c>
      <c r="R83" s="280">
        <v>3</v>
      </c>
    </row>
    <row r="84" spans="17:18">
      <c r="Q84" s="279" t="s">
        <v>28</v>
      </c>
      <c r="R84" s="280">
        <v>3</v>
      </c>
    </row>
    <row r="85" spans="17:18">
      <c r="Q85" s="279" t="s">
        <v>28</v>
      </c>
      <c r="R85" s="280">
        <v>23</v>
      </c>
    </row>
    <row r="86" spans="17:18">
      <c r="Q86" s="279" t="s">
        <v>28</v>
      </c>
      <c r="R86" s="280">
        <v>24.5</v>
      </c>
    </row>
    <row r="87" spans="17:18">
      <c r="Q87" s="279" t="s">
        <v>28</v>
      </c>
      <c r="R87" s="280">
        <v>16</v>
      </c>
    </row>
    <row r="88" spans="17:18">
      <c r="Q88" s="279" t="s">
        <v>28</v>
      </c>
      <c r="R88" s="280">
        <v>3</v>
      </c>
    </row>
    <row r="89" spans="17:18">
      <c r="Q89" s="279" t="s">
        <v>28</v>
      </c>
      <c r="R89" s="280">
        <v>7.5</v>
      </c>
    </row>
    <row r="90" spans="17:18">
      <c r="Q90" s="279" t="s">
        <v>28</v>
      </c>
      <c r="R90" s="280">
        <v>41</v>
      </c>
    </row>
    <row r="91" spans="17:18">
      <c r="Q91" s="279" t="s">
        <v>28</v>
      </c>
      <c r="R91" s="280">
        <v>1.5</v>
      </c>
    </row>
    <row r="92" spans="17:18">
      <c r="Q92" s="279" t="s">
        <v>28</v>
      </c>
      <c r="R92" s="280">
        <v>3</v>
      </c>
    </row>
    <row r="93" spans="17:18">
      <c r="Q93" s="279" t="s">
        <v>28</v>
      </c>
      <c r="R93" s="280">
        <v>20</v>
      </c>
    </row>
    <row r="94" spans="17:18">
      <c r="Q94" s="279" t="s">
        <v>28</v>
      </c>
      <c r="R94" s="280">
        <v>3</v>
      </c>
    </row>
    <row r="95" spans="17:18">
      <c r="Q95" s="279" t="s">
        <v>28</v>
      </c>
      <c r="R95" s="280">
        <v>24</v>
      </c>
    </row>
    <row r="96" spans="17:18">
      <c r="Q96" s="279" t="s">
        <v>28</v>
      </c>
      <c r="R96" s="280">
        <v>24.5</v>
      </c>
    </row>
    <row r="97" spans="17:18">
      <c r="Q97" s="279" t="s">
        <v>28</v>
      </c>
      <c r="R97" s="280">
        <v>24.5</v>
      </c>
    </row>
    <row r="98" spans="17:18">
      <c r="Q98" s="279" t="s">
        <v>29</v>
      </c>
      <c r="R98" s="280">
        <v>6</v>
      </c>
    </row>
    <row r="99" spans="17:18">
      <c r="Q99" s="279" t="s">
        <v>29</v>
      </c>
      <c r="R99" s="280">
        <v>3</v>
      </c>
    </row>
    <row r="100" spans="17:18">
      <c r="Q100" s="279" t="s">
        <v>29</v>
      </c>
      <c r="R100" s="280">
        <v>20</v>
      </c>
    </row>
    <row r="101" spans="17:18">
      <c r="Q101" s="279" t="s">
        <v>29</v>
      </c>
      <c r="R101" s="280">
        <v>20</v>
      </c>
    </row>
    <row r="102" spans="17:18">
      <c r="Q102" s="279" t="s">
        <v>29</v>
      </c>
      <c r="R102" s="280">
        <v>6</v>
      </c>
    </row>
    <row r="103" spans="17:18">
      <c r="Q103" s="279" t="s">
        <v>29</v>
      </c>
      <c r="R103" s="280">
        <v>28</v>
      </c>
    </row>
    <row r="104" spans="17:18">
      <c r="Q104" s="279" t="s">
        <v>29</v>
      </c>
      <c r="R104" s="280">
        <v>6.5</v>
      </c>
    </row>
    <row r="105" spans="17:18">
      <c r="Q105" s="279" t="s">
        <v>29</v>
      </c>
      <c r="R105" s="280">
        <v>9</v>
      </c>
    </row>
    <row r="106" spans="17:18">
      <c r="Q106" s="279" t="s">
        <v>29</v>
      </c>
      <c r="R106" s="280">
        <v>23</v>
      </c>
    </row>
    <row r="107" spans="17:18">
      <c r="Q107" s="279" t="s">
        <v>29</v>
      </c>
      <c r="R107" s="280">
        <v>23</v>
      </c>
    </row>
    <row r="108" spans="17:18">
      <c r="Q108" s="279" t="s">
        <v>29</v>
      </c>
      <c r="R108" s="280">
        <v>26</v>
      </c>
    </row>
    <row r="109" spans="17:18">
      <c r="Q109" s="279" t="s">
        <v>29</v>
      </c>
      <c r="R109" s="280">
        <v>12</v>
      </c>
    </row>
    <row r="110" spans="17:18">
      <c r="Q110" s="279" t="s">
        <v>29</v>
      </c>
      <c r="R110" s="280">
        <v>28</v>
      </c>
    </row>
    <row r="111" spans="17:18">
      <c r="Q111" s="279" t="s">
        <v>29</v>
      </c>
      <c r="R111" s="280">
        <v>23</v>
      </c>
    </row>
    <row r="112" spans="17:18">
      <c r="Q112" s="279" t="s">
        <v>29</v>
      </c>
      <c r="R112" s="280">
        <v>1.5</v>
      </c>
    </row>
    <row r="113" spans="17:18">
      <c r="Q113" s="279" t="s">
        <v>29</v>
      </c>
      <c r="R113" s="280">
        <v>6</v>
      </c>
    </row>
    <row r="114" spans="17:18">
      <c r="Q114" s="279" t="s">
        <v>29</v>
      </c>
      <c r="R114" s="280">
        <v>22</v>
      </c>
    </row>
    <row r="115" spans="17:18">
      <c r="Q115" s="279" t="s">
        <v>29</v>
      </c>
      <c r="R115" s="280">
        <v>21.5</v>
      </c>
    </row>
    <row r="116" spans="17:18">
      <c r="Q116" s="279" t="s">
        <v>29</v>
      </c>
      <c r="R116" s="280">
        <v>19</v>
      </c>
    </row>
    <row r="117" spans="17:18">
      <c r="Q117" s="279" t="s">
        <v>29</v>
      </c>
      <c r="R117" s="280">
        <v>21.5</v>
      </c>
    </row>
    <row r="118" spans="17:18">
      <c r="Q118" s="279" t="s">
        <v>29</v>
      </c>
      <c r="R118" s="280">
        <v>27</v>
      </c>
    </row>
    <row r="119" spans="17:18">
      <c r="Q119" s="279" t="s">
        <v>29</v>
      </c>
      <c r="R119" s="280">
        <v>23</v>
      </c>
    </row>
    <row r="120" spans="17:18">
      <c r="Q120" s="279" t="s">
        <v>29</v>
      </c>
      <c r="R120" s="280">
        <v>2</v>
      </c>
    </row>
    <row r="121" spans="17:18">
      <c r="Q121" s="279" t="s">
        <v>29</v>
      </c>
      <c r="R121" s="280">
        <v>26</v>
      </c>
    </row>
    <row r="122" spans="17:18">
      <c r="Q122" s="279" t="s">
        <v>29</v>
      </c>
      <c r="R122" s="280">
        <v>36</v>
      </c>
    </row>
    <row r="123" spans="17:18">
      <c r="Q123" s="279" t="s">
        <v>29</v>
      </c>
      <c r="R123" s="280">
        <v>50</v>
      </c>
    </row>
    <row r="124" spans="17:18">
      <c r="Q124" s="279" t="s">
        <v>29</v>
      </c>
      <c r="R124" s="280">
        <v>10.5</v>
      </c>
    </row>
    <row r="125" spans="17:18">
      <c r="Q125" s="279" t="s">
        <v>29</v>
      </c>
      <c r="R125" s="280">
        <v>23</v>
      </c>
    </row>
    <row r="126" spans="17:18">
      <c r="Q126" s="279" t="s">
        <v>29</v>
      </c>
      <c r="R126" s="280">
        <v>6</v>
      </c>
    </row>
    <row r="127" spans="17:18">
      <c r="Q127" s="279" t="s">
        <v>29</v>
      </c>
      <c r="R127" s="280">
        <v>22</v>
      </c>
    </row>
    <row r="128" spans="17:18">
      <c r="Q128" s="279" t="s">
        <v>29</v>
      </c>
      <c r="R128" s="280">
        <v>43.5</v>
      </c>
    </row>
    <row r="129" spans="17:18">
      <c r="Q129" s="279" t="s">
        <v>29</v>
      </c>
      <c r="R129" s="280">
        <v>3</v>
      </c>
    </row>
    <row r="130" spans="17:18">
      <c r="Q130" s="279" t="s">
        <v>29</v>
      </c>
      <c r="R130" s="280">
        <v>6</v>
      </c>
    </row>
    <row r="131" spans="17:18">
      <c r="Q131" s="279" t="s">
        <v>29</v>
      </c>
      <c r="R131" s="280">
        <v>10.5</v>
      </c>
    </row>
    <row r="132" spans="17:18">
      <c r="Q132" s="279" t="s">
        <v>29</v>
      </c>
      <c r="R132" s="280">
        <v>23</v>
      </c>
    </row>
    <row r="133" spans="17:18">
      <c r="Q133" s="279" t="s">
        <v>29</v>
      </c>
      <c r="R133" s="280">
        <v>24</v>
      </c>
    </row>
    <row r="134" spans="17:18">
      <c r="Q134" s="279" t="s">
        <v>29</v>
      </c>
      <c r="R134" s="280">
        <v>37.5</v>
      </c>
    </row>
    <row r="135" spans="17:18">
      <c r="Q135" s="279" t="s">
        <v>29</v>
      </c>
      <c r="R135" s="280">
        <v>9</v>
      </c>
    </row>
    <row r="136" spans="17:18">
      <c r="Q136" s="279" t="s">
        <v>29</v>
      </c>
      <c r="R136" s="280">
        <v>9</v>
      </c>
    </row>
    <row r="137" spans="17:18">
      <c r="Q137" s="279" t="s">
        <v>29</v>
      </c>
      <c r="R137" s="280">
        <v>35.5</v>
      </c>
    </row>
    <row r="138" spans="17:18">
      <c r="Q138" s="279" t="s">
        <v>29</v>
      </c>
      <c r="R138" s="280">
        <v>30.5</v>
      </c>
    </row>
    <row r="139" spans="17:18">
      <c r="Q139" s="279" t="s">
        <v>29</v>
      </c>
      <c r="R139" s="280">
        <v>21</v>
      </c>
    </row>
    <row r="140" spans="17:18">
      <c r="Q140" s="279" t="s">
        <v>29</v>
      </c>
      <c r="R140" s="280">
        <v>6</v>
      </c>
    </row>
    <row r="141" spans="17:18">
      <c r="Q141" s="279" t="s">
        <v>29</v>
      </c>
      <c r="R141" s="280">
        <v>15</v>
      </c>
    </row>
    <row r="142" spans="17:18">
      <c r="Q142" s="279" t="s">
        <v>29</v>
      </c>
      <c r="R142" s="280">
        <v>5</v>
      </c>
    </row>
    <row r="143" spans="17:18">
      <c r="Q143" s="279" t="s">
        <v>29</v>
      </c>
      <c r="R143" s="280">
        <v>18</v>
      </c>
    </row>
    <row r="144" spans="17:18">
      <c r="Q144" s="279" t="s">
        <v>29</v>
      </c>
      <c r="R144" s="280">
        <v>6</v>
      </c>
    </row>
    <row r="145" spans="17:18">
      <c r="Q145" s="279" t="s">
        <v>29</v>
      </c>
      <c r="R145" s="280">
        <v>4.5</v>
      </c>
    </row>
    <row r="146" spans="17:18">
      <c r="Q146" s="279" t="s">
        <v>29</v>
      </c>
      <c r="R146" s="280">
        <v>15</v>
      </c>
    </row>
    <row r="147" spans="17:18">
      <c r="Q147" s="279" t="s">
        <v>29</v>
      </c>
      <c r="R147" s="280">
        <v>23</v>
      </c>
    </row>
    <row r="148" spans="17:18">
      <c r="Q148" s="279" t="s">
        <v>29</v>
      </c>
      <c r="R148" s="280">
        <v>18</v>
      </c>
    </row>
    <row r="149" spans="17:18">
      <c r="Q149" s="279" t="s">
        <v>29</v>
      </c>
      <c r="R149" s="280">
        <v>22.5</v>
      </c>
    </row>
    <row r="150" spans="17:18">
      <c r="Q150" s="279" t="s">
        <v>29</v>
      </c>
      <c r="R150" s="280">
        <v>9</v>
      </c>
    </row>
    <row r="151" spans="17:18">
      <c r="Q151" s="279" t="s">
        <v>29</v>
      </c>
      <c r="R151" s="280">
        <v>11.5</v>
      </c>
    </row>
    <row r="152" spans="17:18">
      <c r="Q152" s="279" t="s">
        <v>29</v>
      </c>
      <c r="R152" s="280">
        <v>27</v>
      </c>
    </row>
    <row r="153" spans="17:18">
      <c r="Q153" s="279" t="s">
        <v>29</v>
      </c>
      <c r="R153" s="280">
        <v>3</v>
      </c>
    </row>
    <row r="154" spans="17:18">
      <c r="Q154" s="279" t="s">
        <v>29</v>
      </c>
      <c r="R154" s="280">
        <v>18</v>
      </c>
    </row>
    <row r="155" spans="17:18">
      <c r="Q155" s="279" t="s">
        <v>29</v>
      </c>
      <c r="R155" s="280">
        <v>1.5</v>
      </c>
    </row>
    <row r="156" spans="17:18">
      <c r="Q156" s="279" t="s">
        <v>29</v>
      </c>
      <c r="R156" s="280">
        <v>12.5</v>
      </c>
    </row>
    <row r="157" spans="17:18">
      <c r="Q157" s="279" t="s">
        <v>29</v>
      </c>
      <c r="R157" s="280">
        <v>34.5</v>
      </c>
    </row>
    <row r="158" spans="17:18">
      <c r="Q158" s="279" t="s">
        <v>29</v>
      </c>
      <c r="R158" s="280">
        <v>36.5</v>
      </c>
    </row>
    <row r="159" spans="17:18">
      <c r="Q159" s="279" t="s">
        <v>29</v>
      </c>
      <c r="R159" s="280">
        <v>1</v>
      </c>
    </row>
    <row r="160" spans="17:18">
      <c r="Q160" s="279" t="s">
        <v>29</v>
      </c>
      <c r="R160" s="280">
        <v>6</v>
      </c>
    </row>
    <row r="161" spans="17:18">
      <c r="Q161" s="279" t="s">
        <v>29</v>
      </c>
      <c r="R161" s="280">
        <v>1.5</v>
      </c>
    </row>
    <row r="162" spans="17:18">
      <c r="Q162" s="279" t="s">
        <v>29</v>
      </c>
      <c r="R162" s="280">
        <v>7.5</v>
      </c>
    </row>
    <row r="163" spans="17:18">
      <c r="Q163" s="279" t="s">
        <v>29</v>
      </c>
      <c r="R163" s="280">
        <v>15</v>
      </c>
    </row>
    <row r="164" spans="17:18">
      <c r="Q164" s="279" t="s">
        <v>29</v>
      </c>
      <c r="R164" s="280">
        <v>40</v>
      </c>
    </row>
    <row r="165" spans="17:18">
      <c r="Q165" s="279" t="s">
        <v>29</v>
      </c>
      <c r="R165" s="280">
        <v>10.5</v>
      </c>
    </row>
    <row r="166" spans="17:18">
      <c r="Q166" s="279" t="s">
        <v>29</v>
      </c>
      <c r="R166" s="280">
        <v>26.5</v>
      </c>
    </row>
    <row r="167" spans="17:18">
      <c r="Q167" s="279" t="s">
        <v>29</v>
      </c>
      <c r="R167" s="280">
        <v>3</v>
      </c>
    </row>
    <row r="168" spans="17:18">
      <c r="Q168" s="279" t="s">
        <v>29</v>
      </c>
      <c r="R168" s="280">
        <v>23</v>
      </c>
    </row>
    <row r="169" spans="17:18">
      <c r="Q169" s="279" t="s">
        <v>29</v>
      </c>
      <c r="R169" s="280">
        <v>9</v>
      </c>
    </row>
    <row r="170" spans="17:18">
      <c r="Q170" s="279" t="s">
        <v>29</v>
      </c>
      <c r="R170" s="280">
        <v>3</v>
      </c>
    </row>
    <row r="171" spans="17:18">
      <c r="Q171" s="279" t="s">
        <v>29</v>
      </c>
      <c r="R171" s="280">
        <v>3</v>
      </c>
    </row>
    <row r="172" spans="17:18">
      <c r="Q172" s="279" t="s">
        <v>29</v>
      </c>
      <c r="R172" s="280">
        <v>20</v>
      </c>
    </row>
    <row r="173" spans="17:18">
      <c r="Q173" s="279" t="s">
        <v>29</v>
      </c>
      <c r="R173" s="280">
        <v>7.5</v>
      </c>
    </row>
    <row r="174" spans="17:18">
      <c r="Q174" s="279" t="s">
        <v>29</v>
      </c>
      <c r="R174" s="280">
        <v>6</v>
      </c>
    </row>
    <row r="175" spans="17:18">
      <c r="Q175" s="279" t="s">
        <v>29</v>
      </c>
      <c r="R175" s="280">
        <v>3</v>
      </c>
    </row>
    <row r="176" spans="17:18">
      <c r="Q176" s="279" t="s">
        <v>29</v>
      </c>
      <c r="R176" s="280">
        <v>23</v>
      </c>
    </row>
    <row r="177" spans="17:18">
      <c r="Q177" s="279" t="s">
        <v>29</v>
      </c>
      <c r="R177" s="280">
        <v>3</v>
      </c>
    </row>
    <row r="178" spans="17:18">
      <c r="Q178" s="279" t="s">
        <v>29</v>
      </c>
      <c r="R178" s="280">
        <v>15</v>
      </c>
    </row>
    <row r="179" spans="17:18">
      <c r="Q179" s="279" t="s">
        <v>29</v>
      </c>
      <c r="R179" s="280">
        <v>5.5</v>
      </c>
    </row>
    <row r="180" spans="17:18">
      <c r="Q180" s="279" t="s">
        <v>29</v>
      </c>
      <c r="R180" s="280">
        <v>5</v>
      </c>
    </row>
    <row r="181" spans="17:18">
      <c r="Q181" s="279" t="s">
        <v>29</v>
      </c>
      <c r="R181" s="280">
        <v>23</v>
      </c>
    </row>
    <row r="182" spans="17:18">
      <c r="Q182" s="279" t="s">
        <v>29</v>
      </c>
      <c r="R182" s="280">
        <v>26.5</v>
      </c>
    </row>
    <row r="183" spans="17:18">
      <c r="Q183" s="279" t="s">
        <v>29</v>
      </c>
      <c r="R183" s="280">
        <v>20</v>
      </c>
    </row>
    <row r="184" spans="17:18">
      <c r="Q184" s="279" t="s">
        <v>29</v>
      </c>
      <c r="R184" s="280">
        <v>22</v>
      </c>
    </row>
    <row r="185" spans="17:18">
      <c r="Q185" s="279" t="s">
        <v>29</v>
      </c>
      <c r="R185" s="280">
        <v>27.5</v>
      </c>
    </row>
    <row r="186" spans="17:18">
      <c r="Q186" s="279" t="s">
        <v>29</v>
      </c>
      <c r="R186" s="280">
        <v>4.5</v>
      </c>
    </row>
    <row r="187" spans="17:18">
      <c r="Q187" s="279" t="s">
        <v>29</v>
      </c>
      <c r="R187" s="280">
        <v>6</v>
      </c>
    </row>
    <row r="188" spans="17:18">
      <c r="Q188" s="279" t="s">
        <v>29</v>
      </c>
      <c r="R188" s="280">
        <v>2</v>
      </c>
    </row>
    <row r="189" spans="17:18">
      <c r="Q189" s="279" t="s">
        <v>29</v>
      </c>
      <c r="R189" s="280">
        <v>6</v>
      </c>
    </row>
    <row r="190" spans="17:18">
      <c r="Q190" s="279" t="s">
        <v>29</v>
      </c>
      <c r="R190" s="280">
        <v>10.5</v>
      </c>
    </row>
    <row r="191" spans="17:18">
      <c r="Q191" s="279" t="s">
        <v>29</v>
      </c>
      <c r="R191" s="280">
        <v>21</v>
      </c>
    </row>
    <row r="192" spans="17:18">
      <c r="Q192" s="279" t="s">
        <v>29</v>
      </c>
      <c r="R192" s="280">
        <v>23</v>
      </c>
    </row>
    <row r="193" spans="17:18">
      <c r="Q193" s="279" t="s">
        <v>29</v>
      </c>
      <c r="R193" s="280">
        <v>3</v>
      </c>
    </row>
    <row r="194" spans="17:18">
      <c r="Q194" s="279" t="s">
        <v>29</v>
      </c>
      <c r="R194" s="280">
        <v>6</v>
      </c>
    </row>
    <row r="195" spans="17:18">
      <c r="Q195" s="279" t="s">
        <v>29</v>
      </c>
      <c r="R195" s="280">
        <v>5.5</v>
      </c>
    </row>
    <row r="196" spans="17:18">
      <c r="Q196" s="279" t="s">
        <v>29</v>
      </c>
      <c r="R196" s="280">
        <v>1.5</v>
      </c>
    </row>
    <row r="197" spans="17:18">
      <c r="Q197" s="279" t="s">
        <v>29</v>
      </c>
      <c r="R197" s="280">
        <v>23</v>
      </c>
    </row>
    <row r="198" spans="17:18">
      <c r="Q198" s="279" t="s">
        <v>29</v>
      </c>
      <c r="R198" s="280">
        <v>9</v>
      </c>
    </row>
    <row r="199" spans="17:18">
      <c r="Q199" s="279" t="s">
        <v>29</v>
      </c>
      <c r="R199" s="280">
        <v>27.5</v>
      </c>
    </row>
    <row r="200" spans="17:18">
      <c r="Q200" s="279" t="s">
        <v>29</v>
      </c>
      <c r="R200" s="280">
        <v>3</v>
      </c>
    </row>
    <row r="201" spans="17:18">
      <c r="Q201" s="279" t="s">
        <v>29</v>
      </c>
      <c r="R201" s="280">
        <v>1.5</v>
      </c>
    </row>
    <row r="202" spans="17:18">
      <c r="Q202" s="279" t="s">
        <v>29</v>
      </c>
      <c r="R202" s="280">
        <v>19.5</v>
      </c>
    </row>
    <row r="203" spans="17:18">
      <c r="Q203" s="279" t="s">
        <v>29</v>
      </c>
      <c r="R203" s="280">
        <v>23</v>
      </c>
    </row>
    <row r="204" spans="17:18">
      <c r="Q204" s="279" t="s">
        <v>29</v>
      </c>
      <c r="R204" s="280">
        <v>3</v>
      </c>
    </row>
    <row r="205" spans="17:18">
      <c r="Q205" s="279" t="s">
        <v>29</v>
      </c>
      <c r="R205" s="280">
        <v>30.5</v>
      </c>
    </row>
    <row r="206" spans="17:18">
      <c r="Q206" s="279" t="s">
        <v>29</v>
      </c>
      <c r="R206" s="280">
        <v>20</v>
      </c>
    </row>
    <row r="207" spans="17:18">
      <c r="Q207" s="279" t="s">
        <v>29</v>
      </c>
      <c r="R207" s="280">
        <v>20.5</v>
      </c>
    </row>
    <row r="208" spans="17:18">
      <c r="Q208" s="279" t="s">
        <v>29</v>
      </c>
      <c r="R208" s="280">
        <v>18</v>
      </c>
    </row>
    <row r="209" spans="17:18">
      <c r="Q209" s="279" t="s">
        <v>29</v>
      </c>
      <c r="R209" s="280">
        <v>6</v>
      </c>
    </row>
    <row r="210" spans="17:18">
      <c r="Q210" s="279" t="s">
        <v>31</v>
      </c>
      <c r="R210" s="280">
        <v>12</v>
      </c>
    </row>
    <row r="211" spans="17:18">
      <c r="Q211" s="279" t="s">
        <v>31</v>
      </c>
      <c r="R211" s="280">
        <v>20</v>
      </c>
    </row>
    <row r="212" spans="17:18">
      <c r="Q212" s="279" t="s">
        <v>31</v>
      </c>
      <c r="R212" s="280">
        <v>23</v>
      </c>
    </row>
    <row r="213" spans="17:18">
      <c r="Q213" s="279" t="s">
        <v>31</v>
      </c>
      <c r="R213" s="280">
        <v>6</v>
      </c>
    </row>
    <row r="214" spans="17:18">
      <c r="Q214" s="279" t="s">
        <v>31</v>
      </c>
      <c r="R214" s="280">
        <v>8</v>
      </c>
    </row>
    <row r="215" spans="17:18">
      <c r="Q215" s="279" t="s">
        <v>31</v>
      </c>
      <c r="R215" s="280">
        <v>29</v>
      </c>
    </row>
    <row r="216" spans="17:18">
      <c r="Q216" s="279" t="s">
        <v>31</v>
      </c>
      <c r="R216" s="280">
        <v>21</v>
      </c>
    </row>
    <row r="217" spans="17:18">
      <c r="Q217" s="279" t="s">
        <v>31</v>
      </c>
      <c r="R217" s="280">
        <v>47.5</v>
      </c>
    </row>
    <row r="218" spans="17:18">
      <c r="Q218" s="279" t="s">
        <v>31</v>
      </c>
      <c r="R218" s="280">
        <v>12</v>
      </c>
    </row>
    <row r="219" spans="17:18">
      <c r="Q219" s="279" t="s">
        <v>31</v>
      </c>
      <c r="R219" s="280">
        <v>20.5</v>
      </c>
    </row>
    <row r="220" spans="17:18">
      <c r="Q220" s="279" t="s">
        <v>31</v>
      </c>
      <c r="R220" s="280">
        <v>6</v>
      </c>
    </row>
    <row r="221" spans="17:18">
      <c r="Q221" s="279" t="s">
        <v>31</v>
      </c>
      <c r="R221" s="280">
        <v>1.5</v>
      </c>
    </row>
    <row r="222" spans="17:18">
      <c r="Q222" s="279" t="s">
        <v>31</v>
      </c>
      <c r="R222" s="280">
        <v>65.5</v>
      </c>
    </row>
    <row r="223" spans="17:18">
      <c r="Q223" s="279" t="s">
        <v>31</v>
      </c>
      <c r="R223" s="280">
        <v>28</v>
      </c>
    </row>
    <row r="224" spans="17:18">
      <c r="Q224" s="279" t="s">
        <v>31</v>
      </c>
      <c r="R224" s="280">
        <v>20</v>
      </c>
    </row>
    <row r="225" spans="17:18">
      <c r="Q225" s="279" t="s">
        <v>31</v>
      </c>
      <c r="R225" s="280">
        <v>31</v>
      </c>
    </row>
    <row r="226" spans="17:18">
      <c r="Q226" s="279" t="s">
        <v>31</v>
      </c>
      <c r="R226" s="280">
        <v>34.5</v>
      </c>
    </row>
    <row r="227" spans="17:18">
      <c r="Q227" s="279" t="s">
        <v>31</v>
      </c>
      <c r="R227" s="280">
        <v>15</v>
      </c>
    </row>
    <row r="228" spans="17:18">
      <c r="Q228" s="279" t="s">
        <v>31</v>
      </c>
      <c r="R228" s="280">
        <v>30</v>
      </c>
    </row>
    <row r="229" spans="17:18">
      <c r="Q229" s="279" t="s">
        <v>31</v>
      </c>
      <c r="R229" s="280">
        <v>45</v>
      </c>
    </row>
    <row r="230" spans="17:18">
      <c r="Q230" s="279" t="s">
        <v>31</v>
      </c>
      <c r="R230" s="280">
        <v>12</v>
      </c>
    </row>
    <row r="231" spans="17:18">
      <c r="Q231" s="279" t="s">
        <v>31</v>
      </c>
      <c r="R231" s="280">
        <v>22</v>
      </c>
    </row>
    <row r="232" spans="17:18">
      <c r="Q232" s="279" t="s">
        <v>31</v>
      </c>
      <c r="R232" s="280">
        <v>24</v>
      </c>
    </row>
    <row r="233" spans="17:18">
      <c r="Q233" s="279" t="s">
        <v>31</v>
      </c>
      <c r="R233" s="280">
        <v>20</v>
      </c>
    </row>
    <row r="234" spans="17:18">
      <c r="Q234" s="279" t="s">
        <v>31</v>
      </c>
      <c r="R234" s="280">
        <v>2</v>
      </c>
    </row>
    <row r="235" spans="17:18">
      <c r="Q235" s="279" t="s">
        <v>31</v>
      </c>
      <c r="R235" s="280">
        <v>2</v>
      </c>
    </row>
    <row r="236" spans="17:18">
      <c r="Q236" s="279" t="s">
        <v>31</v>
      </c>
      <c r="R236" s="280">
        <v>3</v>
      </c>
    </row>
    <row r="237" spans="17:18">
      <c r="Q237" s="279" t="s">
        <v>31</v>
      </c>
      <c r="R237" s="280">
        <v>25</v>
      </c>
    </row>
    <row r="238" spans="17:18">
      <c r="Q238" s="279" t="s">
        <v>31</v>
      </c>
      <c r="R238" s="280">
        <v>28.5</v>
      </c>
    </row>
    <row r="239" spans="17:18">
      <c r="Q239" s="279" t="s">
        <v>31</v>
      </c>
      <c r="R239" s="280">
        <v>40</v>
      </c>
    </row>
    <row r="240" spans="17:18">
      <c r="Q240" s="279" t="s">
        <v>31</v>
      </c>
      <c r="R240" s="280">
        <v>9</v>
      </c>
    </row>
    <row r="241" spans="17:18">
      <c r="Q241" s="279" t="s">
        <v>31</v>
      </c>
      <c r="R241" s="280">
        <v>34</v>
      </c>
    </row>
    <row r="242" spans="17:18">
      <c r="Q242" s="279" t="s">
        <v>31</v>
      </c>
      <c r="R242" s="280">
        <v>6</v>
      </c>
    </row>
    <row r="243" spans="17:18">
      <c r="Q243" s="279" t="s">
        <v>31</v>
      </c>
      <c r="R243" s="280">
        <v>9</v>
      </c>
    </row>
    <row r="244" spans="17:18">
      <c r="Q244" s="279" t="s">
        <v>31</v>
      </c>
      <c r="R244" s="280">
        <v>6</v>
      </c>
    </row>
    <row r="245" spans="17:18">
      <c r="Q245" s="279" t="s">
        <v>31</v>
      </c>
      <c r="R245" s="280">
        <v>24.5</v>
      </c>
    </row>
    <row r="246" spans="17:18">
      <c r="Q246" s="279" t="s">
        <v>31</v>
      </c>
      <c r="R246" s="280">
        <v>17</v>
      </c>
    </row>
    <row r="247" spans="17:18">
      <c r="Q247" s="279" t="s">
        <v>31</v>
      </c>
      <c r="R247" s="280">
        <v>9</v>
      </c>
    </row>
    <row r="248" spans="17:18">
      <c r="Q248" s="279" t="s">
        <v>31</v>
      </c>
      <c r="R248" s="280">
        <v>9</v>
      </c>
    </row>
    <row r="249" spans="17:18">
      <c r="Q249" s="279" t="s">
        <v>31</v>
      </c>
      <c r="R249" s="280">
        <v>19.5</v>
      </c>
    </row>
    <row r="250" spans="17:18">
      <c r="Q250" s="279" t="s">
        <v>31</v>
      </c>
      <c r="R250" s="280">
        <v>4.5</v>
      </c>
    </row>
    <row r="251" spans="17:18">
      <c r="Q251" s="279" t="s">
        <v>31</v>
      </c>
      <c r="R251" s="280">
        <v>10.5</v>
      </c>
    </row>
    <row r="252" spans="17:18">
      <c r="Q252" s="279" t="s">
        <v>31</v>
      </c>
      <c r="R252" s="280">
        <v>22</v>
      </c>
    </row>
    <row r="253" spans="17:18">
      <c r="Q253" s="279" t="s">
        <v>31</v>
      </c>
      <c r="R253" s="280">
        <v>26</v>
      </c>
    </row>
    <row r="254" spans="17:18">
      <c r="Q254" s="279" t="s">
        <v>31</v>
      </c>
      <c r="R254" s="280">
        <v>3</v>
      </c>
    </row>
    <row r="255" spans="17:18">
      <c r="Q255" s="279" t="s">
        <v>31</v>
      </c>
      <c r="R255" s="280">
        <v>9</v>
      </c>
    </row>
    <row r="256" spans="17:18">
      <c r="Q256" s="279" t="s">
        <v>31</v>
      </c>
      <c r="R256" s="280">
        <v>12</v>
      </c>
    </row>
    <row r="257" spans="17:18">
      <c r="Q257" s="279" t="s">
        <v>31</v>
      </c>
      <c r="R257" s="280">
        <v>16.5</v>
      </c>
    </row>
    <row r="258" spans="17:18">
      <c r="Q258" s="279" t="s">
        <v>31</v>
      </c>
      <c r="R258" s="280">
        <v>20</v>
      </c>
    </row>
    <row r="259" spans="17:18">
      <c r="Q259" s="279" t="s">
        <v>31</v>
      </c>
      <c r="R259" s="280">
        <v>9</v>
      </c>
    </row>
    <row r="260" spans="17:18">
      <c r="Q260" s="279" t="s">
        <v>31</v>
      </c>
      <c r="R260" s="280">
        <v>40</v>
      </c>
    </row>
    <row r="261" spans="17:18">
      <c r="Q261" s="279" t="s">
        <v>31</v>
      </c>
      <c r="R261" s="280">
        <v>18</v>
      </c>
    </row>
    <row r="262" spans="17:18">
      <c r="Q262" s="279" t="s">
        <v>31</v>
      </c>
      <c r="R262" s="280">
        <v>23</v>
      </c>
    </row>
    <row r="263" spans="17:18">
      <c r="Q263" s="279" t="s">
        <v>31</v>
      </c>
      <c r="R263" s="280">
        <v>6</v>
      </c>
    </row>
    <row r="264" spans="17:18">
      <c r="Q264" s="279" t="s">
        <v>31</v>
      </c>
      <c r="R264" s="280">
        <v>7.5</v>
      </c>
    </row>
    <row r="265" spans="17:18">
      <c r="Q265" s="279" t="s">
        <v>31</v>
      </c>
      <c r="R265" s="280">
        <v>24.5</v>
      </c>
    </row>
    <row r="266" spans="17:18">
      <c r="Q266" s="279" t="s">
        <v>31</v>
      </c>
      <c r="R266" s="280">
        <v>9</v>
      </c>
    </row>
    <row r="267" spans="17:18">
      <c r="Q267" s="279" t="s">
        <v>31</v>
      </c>
      <c r="R267" s="280">
        <v>28</v>
      </c>
    </row>
    <row r="268" spans="17:18">
      <c r="Q268" s="279" t="s">
        <v>31</v>
      </c>
      <c r="R268" s="280">
        <v>3</v>
      </c>
    </row>
    <row r="269" spans="17:18">
      <c r="Q269" s="279" t="s">
        <v>31</v>
      </c>
      <c r="R269" s="280">
        <v>1.5</v>
      </c>
    </row>
    <row r="270" spans="17:18">
      <c r="Q270" s="279" t="s">
        <v>31</v>
      </c>
      <c r="R270" s="280">
        <v>4.5</v>
      </c>
    </row>
    <row r="271" spans="17:18">
      <c r="Q271" s="279" t="s">
        <v>31</v>
      </c>
      <c r="R271" s="280">
        <v>3</v>
      </c>
    </row>
    <row r="272" spans="17:18">
      <c r="Q272" s="279" t="s">
        <v>31</v>
      </c>
      <c r="R272" s="280">
        <v>3</v>
      </c>
    </row>
    <row r="273" spans="17:18">
      <c r="Q273" s="279" t="s">
        <v>31</v>
      </c>
      <c r="R273" s="280">
        <v>7.5</v>
      </c>
    </row>
    <row r="274" spans="17:18">
      <c r="Q274" s="279" t="s">
        <v>31</v>
      </c>
      <c r="R274" s="280">
        <v>3</v>
      </c>
    </row>
    <row r="275" spans="17:18">
      <c r="Q275" s="279" t="s">
        <v>31</v>
      </c>
      <c r="R275" s="280">
        <v>20</v>
      </c>
    </row>
    <row r="276" spans="17:18">
      <c r="Q276" s="279" t="s">
        <v>31</v>
      </c>
      <c r="R276" s="280">
        <v>6.5</v>
      </c>
    </row>
    <row r="277" spans="17:18">
      <c r="Q277" s="279" t="s">
        <v>31</v>
      </c>
      <c r="R277" s="280">
        <v>12</v>
      </c>
    </row>
    <row r="278" spans="17:18">
      <c r="Q278" s="279" t="s">
        <v>31</v>
      </c>
      <c r="R278" s="280">
        <v>23</v>
      </c>
    </row>
    <row r="279" spans="17:18">
      <c r="Q279" s="279" t="s">
        <v>31</v>
      </c>
      <c r="R279" s="280">
        <v>20</v>
      </c>
    </row>
    <row r="280" spans="17:18">
      <c r="Q280" s="279" t="s">
        <v>31</v>
      </c>
      <c r="R280" s="280">
        <v>20</v>
      </c>
    </row>
    <row r="281" spans="17:18">
      <c r="Q281" s="279" t="s">
        <v>31</v>
      </c>
      <c r="R281" s="280">
        <v>49.5</v>
      </c>
    </row>
    <row r="282" spans="17:18">
      <c r="Q282" s="279" t="s">
        <v>31</v>
      </c>
      <c r="R282" s="280">
        <v>20</v>
      </c>
    </row>
    <row r="283" spans="17:18">
      <c r="Q283" s="279" t="s">
        <v>31</v>
      </c>
      <c r="R283" s="280">
        <v>24</v>
      </c>
    </row>
    <row r="284" spans="17:18">
      <c r="Q284" s="279" t="s">
        <v>31</v>
      </c>
      <c r="R284" s="280">
        <v>12</v>
      </c>
    </row>
    <row r="285" spans="17:18">
      <c r="Q285" s="279" t="s">
        <v>31</v>
      </c>
      <c r="R285" s="280">
        <v>9</v>
      </c>
    </row>
    <row r="286" spans="17:18">
      <c r="Q286" s="279" t="s">
        <v>31</v>
      </c>
      <c r="R286" s="280">
        <v>9</v>
      </c>
    </row>
    <row r="287" spans="17:18">
      <c r="Q287" s="279" t="s">
        <v>31</v>
      </c>
      <c r="R287" s="280">
        <v>40</v>
      </c>
    </row>
    <row r="288" spans="17:18">
      <c r="Q288" s="279" t="s">
        <v>31</v>
      </c>
      <c r="R288" s="280">
        <v>12</v>
      </c>
    </row>
    <row r="289" spans="17:18">
      <c r="Q289" s="279" t="s">
        <v>31</v>
      </c>
      <c r="R289" s="280">
        <v>30</v>
      </c>
    </row>
    <row r="290" spans="17:18">
      <c r="Q290" s="279" t="s">
        <v>31</v>
      </c>
      <c r="R290" s="280">
        <v>12</v>
      </c>
    </row>
    <row r="291" spans="17:18">
      <c r="Q291" s="279" t="s">
        <v>31</v>
      </c>
      <c r="R291" s="280">
        <v>3</v>
      </c>
    </row>
    <row r="292" spans="17:18">
      <c r="Q292" s="279" t="s">
        <v>31</v>
      </c>
      <c r="R292" s="280">
        <v>9</v>
      </c>
    </row>
    <row r="293" spans="17:18">
      <c r="Q293" s="279" t="s">
        <v>31</v>
      </c>
      <c r="R293" s="280">
        <v>32</v>
      </c>
    </row>
    <row r="294" spans="17:18">
      <c r="Q294" s="279" t="s">
        <v>31</v>
      </c>
      <c r="R294" s="280">
        <v>1</v>
      </c>
    </row>
    <row r="295" spans="17:18">
      <c r="Q295" s="279" t="s">
        <v>31</v>
      </c>
      <c r="R295" s="280">
        <v>37</v>
      </c>
    </row>
    <row r="296" spans="17:18">
      <c r="Q296" s="279" t="s">
        <v>31</v>
      </c>
      <c r="R296" s="280">
        <v>9</v>
      </c>
    </row>
    <row r="297" spans="17:18">
      <c r="Q297" s="279" t="s">
        <v>31</v>
      </c>
      <c r="R297" s="280">
        <v>23</v>
      </c>
    </row>
    <row r="298" spans="17:18">
      <c r="Q298" s="279" t="s">
        <v>31</v>
      </c>
      <c r="R298" s="280">
        <v>23</v>
      </c>
    </row>
    <row r="299" spans="17:18">
      <c r="Q299" s="279" t="s">
        <v>31</v>
      </c>
      <c r="R299" s="280">
        <v>28</v>
      </c>
    </row>
    <row r="300" spans="17:18">
      <c r="Q300" s="279" t="s">
        <v>31</v>
      </c>
      <c r="R300" s="280">
        <v>7.5</v>
      </c>
    </row>
    <row r="301" spans="17:18">
      <c r="Q301" s="279" t="s">
        <v>31</v>
      </c>
      <c r="R301" s="280">
        <v>24.5</v>
      </c>
    </row>
    <row r="302" spans="17:18">
      <c r="Q302" s="279" t="s">
        <v>31</v>
      </c>
      <c r="R302" s="280">
        <v>14</v>
      </c>
    </row>
    <row r="303" spans="17:18">
      <c r="Q303" s="279" t="s">
        <v>31</v>
      </c>
      <c r="R303" s="280">
        <v>20</v>
      </c>
    </row>
    <row r="304" spans="17:18">
      <c r="Q304" s="279" t="s">
        <v>31</v>
      </c>
      <c r="R304" s="280">
        <v>14</v>
      </c>
    </row>
    <row r="305" spans="17:18">
      <c r="Q305" s="279" t="s">
        <v>31</v>
      </c>
      <c r="R305" s="280">
        <v>7.5</v>
      </c>
    </row>
    <row r="306" spans="17:18">
      <c r="Q306" s="279" t="s">
        <v>31</v>
      </c>
      <c r="R306" s="280">
        <v>23</v>
      </c>
    </row>
    <row r="307" spans="17:18">
      <c r="Q307" s="279" t="s">
        <v>31</v>
      </c>
      <c r="R307" s="280">
        <v>3</v>
      </c>
    </row>
    <row r="308" spans="17:18">
      <c r="Q308" s="279" t="s">
        <v>31</v>
      </c>
      <c r="R308" s="280">
        <v>8.5</v>
      </c>
    </row>
    <row r="309" spans="17:18">
      <c r="Q309" s="279" t="s">
        <v>31</v>
      </c>
      <c r="R309" s="280">
        <v>6</v>
      </c>
    </row>
    <row r="310" spans="17:18">
      <c r="Q310" s="279" t="s">
        <v>31</v>
      </c>
      <c r="R310" s="280">
        <v>22</v>
      </c>
    </row>
    <row r="311" spans="17:18">
      <c r="Q311" s="279" t="s">
        <v>31</v>
      </c>
      <c r="R311" s="280">
        <v>6</v>
      </c>
    </row>
    <row r="312" spans="17:18">
      <c r="Q312" s="279" t="s">
        <v>31</v>
      </c>
      <c r="R312" s="280">
        <v>26</v>
      </c>
    </row>
    <row r="313" spans="17:18">
      <c r="Q313" s="279" t="s">
        <v>31</v>
      </c>
      <c r="R313" s="280">
        <v>23</v>
      </c>
    </row>
    <row r="314" spans="17:18">
      <c r="Q314" s="279" t="s">
        <v>31</v>
      </c>
      <c r="R314" s="280">
        <v>20</v>
      </c>
    </row>
    <row r="315" spans="17:18">
      <c r="Q315" s="279" t="s">
        <v>31</v>
      </c>
      <c r="R315" s="280">
        <v>10.5</v>
      </c>
    </row>
    <row r="316" spans="17:18">
      <c r="Q316" s="279" t="s">
        <v>31</v>
      </c>
      <c r="R316" s="280">
        <v>6</v>
      </c>
    </row>
    <row r="317" spans="17:18">
      <c r="Q317" s="279" t="s">
        <v>31</v>
      </c>
      <c r="R317" s="280">
        <v>9</v>
      </c>
    </row>
    <row r="318" spans="17:18">
      <c r="Q318" s="279" t="s">
        <v>31</v>
      </c>
      <c r="R318" s="280">
        <v>3</v>
      </c>
    </row>
    <row r="319" spans="17:18">
      <c r="Q319" s="279" t="s">
        <v>31</v>
      </c>
      <c r="R319" s="280">
        <v>1.5</v>
      </c>
    </row>
    <row r="320" spans="17:18">
      <c r="Q320" s="279" t="s">
        <v>31</v>
      </c>
      <c r="R320" s="280">
        <v>12</v>
      </c>
    </row>
    <row r="321" spans="17:18">
      <c r="Q321" s="279" t="s">
        <v>31</v>
      </c>
      <c r="R321" s="280">
        <v>1.5</v>
      </c>
    </row>
    <row r="322" spans="17:18">
      <c r="Q322" s="279" t="s">
        <v>31</v>
      </c>
      <c r="R322" s="280">
        <v>6</v>
      </c>
    </row>
    <row r="323" spans="17:18">
      <c r="Q323" s="279" t="s">
        <v>31</v>
      </c>
      <c r="R323" s="280">
        <v>23</v>
      </c>
    </row>
    <row r="324" spans="17:18">
      <c r="Q324" s="279" t="s">
        <v>31</v>
      </c>
      <c r="R324" s="280">
        <v>32</v>
      </c>
    </row>
    <row r="325" spans="17:18">
      <c r="Q325" s="279" t="s">
        <v>31</v>
      </c>
      <c r="R325" s="280">
        <v>46</v>
      </c>
    </row>
    <row r="326" spans="17:18">
      <c r="Q326" s="279" t="s">
        <v>31</v>
      </c>
      <c r="R326" s="280">
        <v>13.5</v>
      </c>
    </row>
    <row r="327" spans="17:18">
      <c r="Q327" s="279" t="s">
        <v>31</v>
      </c>
      <c r="R327" s="280">
        <v>6</v>
      </c>
    </row>
    <row r="328" spans="17:18">
      <c r="Q328" s="279" t="s">
        <v>31</v>
      </c>
      <c r="R328" s="280">
        <v>8</v>
      </c>
    </row>
    <row r="329" spans="17:18">
      <c r="Q329" s="279" t="s">
        <v>31</v>
      </c>
      <c r="R329" s="280">
        <v>28</v>
      </c>
    </row>
    <row r="330" spans="17:18">
      <c r="Q330" s="279" t="s">
        <v>31</v>
      </c>
      <c r="R330" s="280">
        <v>20</v>
      </c>
    </row>
    <row r="331" spans="17:18">
      <c r="Q331" s="279" t="s">
        <v>31</v>
      </c>
      <c r="R331" s="280">
        <v>8</v>
      </c>
    </row>
    <row r="332" spans="17:18">
      <c r="Q332" s="279" t="s">
        <v>31</v>
      </c>
      <c r="R332" s="280">
        <v>30</v>
      </c>
    </row>
    <row r="333" spans="17:18">
      <c r="Q333" s="279" t="s">
        <v>31</v>
      </c>
      <c r="R333" s="280">
        <v>6</v>
      </c>
    </row>
    <row r="334" spans="17:18">
      <c r="Q334" s="279" t="s">
        <v>31</v>
      </c>
      <c r="R334" s="280">
        <v>6</v>
      </c>
    </row>
    <row r="335" spans="17:18">
      <c r="Q335" s="279" t="s">
        <v>31</v>
      </c>
      <c r="R335" s="280">
        <v>13.5</v>
      </c>
    </row>
    <row r="336" spans="17:18">
      <c r="Q336" s="279" t="s">
        <v>31</v>
      </c>
      <c r="R336" s="280">
        <v>40</v>
      </c>
    </row>
    <row r="337" spans="17:18">
      <c r="Q337" s="279" t="s">
        <v>31</v>
      </c>
      <c r="R337" s="280">
        <v>3</v>
      </c>
    </row>
    <row r="338" spans="17:18">
      <c r="Q338" s="279" t="s">
        <v>31</v>
      </c>
      <c r="R338" s="280">
        <v>3</v>
      </c>
    </row>
    <row r="339" spans="17:18">
      <c r="Q339" s="279" t="s">
        <v>31</v>
      </c>
      <c r="R339" s="280">
        <v>12</v>
      </c>
    </row>
    <row r="340" spans="17:18">
      <c r="Q340" s="279" t="s">
        <v>31</v>
      </c>
      <c r="R340" s="280">
        <v>9</v>
      </c>
    </row>
    <row r="341" spans="17:18">
      <c r="Q341" s="279" t="s">
        <v>31</v>
      </c>
      <c r="R341" s="280">
        <v>7.5</v>
      </c>
    </row>
    <row r="342" spans="17:18">
      <c r="Q342" s="279" t="s">
        <v>31</v>
      </c>
      <c r="R342" s="280">
        <v>1.5</v>
      </c>
    </row>
    <row r="343" spans="17:18">
      <c r="Q343" s="279" t="s">
        <v>31</v>
      </c>
      <c r="R343" s="280">
        <v>15</v>
      </c>
    </row>
    <row r="344" spans="17:18">
      <c r="Q344" s="279" t="s">
        <v>31</v>
      </c>
      <c r="R344" s="280">
        <v>12</v>
      </c>
    </row>
    <row r="345" spans="17:18">
      <c r="Q345" s="279" t="s">
        <v>31</v>
      </c>
      <c r="R345" s="280">
        <v>6</v>
      </c>
    </row>
    <row r="346" spans="17:18">
      <c r="Q346" s="279" t="s">
        <v>31</v>
      </c>
      <c r="R346" s="280">
        <v>12</v>
      </c>
    </row>
    <row r="347" spans="17:18">
      <c r="Q347" s="279" t="s">
        <v>31</v>
      </c>
      <c r="R347" s="280">
        <v>3</v>
      </c>
    </row>
    <row r="348" spans="17:18">
      <c r="Q348" s="279" t="s">
        <v>31</v>
      </c>
      <c r="R348" s="280">
        <v>20</v>
      </c>
    </row>
    <row r="349" spans="17:18">
      <c r="Q349" s="279" t="s">
        <v>31</v>
      </c>
      <c r="R349" s="280">
        <v>20</v>
      </c>
    </row>
    <row r="350" spans="17:18">
      <c r="Q350" s="279" t="s">
        <v>31</v>
      </c>
      <c r="R350" s="280">
        <v>32</v>
      </c>
    </row>
    <row r="351" spans="17:18">
      <c r="Q351" s="279" t="s">
        <v>31</v>
      </c>
      <c r="R351" s="280">
        <v>29</v>
      </c>
    </row>
    <row r="352" spans="17:18">
      <c r="Q352" s="279" t="s">
        <v>31</v>
      </c>
      <c r="R352" s="280">
        <v>23</v>
      </c>
    </row>
    <row r="353" spans="17:18">
      <c r="Q353" s="279" t="s">
        <v>31</v>
      </c>
      <c r="R353" s="280">
        <v>31</v>
      </c>
    </row>
    <row r="354" spans="17:18">
      <c r="Q354" s="279" t="s">
        <v>31</v>
      </c>
      <c r="R354" s="280">
        <v>51</v>
      </c>
    </row>
    <row r="355" spans="17:18">
      <c r="Q355" s="279" t="s">
        <v>31</v>
      </c>
      <c r="R355" s="280">
        <v>1.5</v>
      </c>
    </row>
    <row r="356" spans="17:18">
      <c r="Q356" s="279" t="s">
        <v>31</v>
      </c>
      <c r="R356" s="280">
        <v>20</v>
      </c>
    </row>
    <row r="357" spans="17:18">
      <c r="Q357" s="279" t="s">
        <v>31</v>
      </c>
      <c r="R357" s="280">
        <v>10</v>
      </c>
    </row>
    <row r="358" spans="17:18">
      <c r="Q358" s="279" t="s">
        <v>31</v>
      </c>
      <c r="R358" s="280">
        <v>25</v>
      </c>
    </row>
    <row r="359" spans="17:18">
      <c r="Q359" s="279" t="s">
        <v>33</v>
      </c>
      <c r="R359" s="280">
        <v>20</v>
      </c>
    </row>
    <row r="360" spans="17:18">
      <c r="Q360" s="279" t="s">
        <v>33</v>
      </c>
      <c r="R360" s="280">
        <v>4.5</v>
      </c>
    </row>
    <row r="361" spans="17:18">
      <c r="Q361" s="279" t="s">
        <v>33</v>
      </c>
      <c r="R361" s="280">
        <v>15</v>
      </c>
    </row>
    <row r="362" spans="17:18">
      <c r="Q362" s="279" t="s">
        <v>33</v>
      </c>
      <c r="R362" s="280">
        <v>47</v>
      </c>
    </row>
    <row r="363" spans="17:18">
      <c r="Q363" s="279" t="s">
        <v>33</v>
      </c>
      <c r="R363" s="280">
        <v>7.5</v>
      </c>
    </row>
    <row r="364" spans="17:18">
      <c r="Q364" s="279" t="s">
        <v>33</v>
      </c>
      <c r="R364" s="280">
        <v>29.5</v>
      </c>
    </row>
    <row r="365" spans="17:18">
      <c r="Q365" s="279" t="s">
        <v>33</v>
      </c>
      <c r="R365" s="280">
        <v>7</v>
      </c>
    </row>
    <row r="366" spans="17:18">
      <c r="Q366" s="279" t="s">
        <v>33</v>
      </c>
      <c r="R366" s="280">
        <v>23</v>
      </c>
    </row>
    <row r="367" spans="17:18">
      <c r="Q367" s="279" t="s">
        <v>33</v>
      </c>
      <c r="R367" s="280">
        <v>38</v>
      </c>
    </row>
    <row r="368" spans="17:18">
      <c r="Q368" s="279" t="s">
        <v>33</v>
      </c>
      <c r="R368" s="280">
        <v>23</v>
      </c>
    </row>
    <row r="369" spans="17:18">
      <c r="Q369" s="279" t="s">
        <v>33</v>
      </c>
      <c r="R369" s="280">
        <v>3</v>
      </c>
    </row>
    <row r="370" spans="17:18">
      <c r="Q370" s="279" t="s">
        <v>33</v>
      </c>
      <c r="R370" s="280">
        <v>1.5</v>
      </c>
    </row>
    <row r="371" spans="17:18">
      <c r="Q371" s="279" t="s">
        <v>33</v>
      </c>
      <c r="R371" s="280">
        <v>20</v>
      </c>
    </row>
    <row r="372" spans="17:18">
      <c r="Q372" s="279" t="s">
        <v>33</v>
      </c>
      <c r="R372" s="280">
        <v>41.5</v>
      </c>
    </row>
    <row r="373" spans="17:18">
      <c r="Q373" s="279" t="s">
        <v>33</v>
      </c>
      <c r="R373" s="280">
        <v>5</v>
      </c>
    </row>
    <row r="374" spans="17:18">
      <c r="Q374" s="279" t="s">
        <v>33</v>
      </c>
      <c r="R374" s="280">
        <v>31</v>
      </c>
    </row>
    <row r="375" spans="17:18">
      <c r="Q375" s="279" t="s">
        <v>33</v>
      </c>
      <c r="R375" s="280">
        <v>28</v>
      </c>
    </row>
    <row r="376" spans="17:18">
      <c r="Q376" s="279" t="s">
        <v>33</v>
      </c>
      <c r="R376" s="280">
        <v>40</v>
      </c>
    </row>
    <row r="377" spans="17:18">
      <c r="Q377" s="279" t="s">
        <v>33</v>
      </c>
      <c r="R377" s="280">
        <v>23</v>
      </c>
    </row>
    <row r="378" spans="17:18">
      <c r="Q378" s="279" t="s">
        <v>33</v>
      </c>
      <c r="R378" s="280">
        <v>11</v>
      </c>
    </row>
    <row r="379" spans="17:18">
      <c r="Q379" s="279" t="s">
        <v>33</v>
      </c>
      <c r="R379" s="280">
        <v>12.5</v>
      </c>
    </row>
    <row r="380" spans="17:18">
      <c r="Q380" s="279" t="s">
        <v>33</v>
      </c>
      <c r="R380" s="280">
        <v>44</v>
      </c>
    </row>
    <row r="381" spans="17:18">
      <c r="Q381" s="279" t="s">
        <v>33</v>
      </c>
      <c r="R381" s="280">
        <v>18</v>
      </c>
    </row>
    <row r="382" spans="17:18">
      <c r="Q382" s="279" t="s">
        <v>33</v>
      </c>
      <c r="R382" s="280">
        <v>38</v>
      </c>
    </row>
    <row r="383" spans="17:18">
      <c r="Q383" s="279" t="s">
        <v>33</v>
      </c>
      <c r="R383" s="280">
        <v>40</v>
      </c>
    </row>
    <row r="384" spans="17:18">
      <c r="Q384" s="279" t="s">
        <v>33</v>
      </c>
      <c r="R384" s="280">
        <v>45</v>
      </c>
    </row>
    <row r="385" spans="17:18">
      <c r="Q385" s="279" t="s">
        <v>33</v>
      </c>
      <c r="R385" s="280">
        <v>12</v>
      </c>
    </row>
    <row r="386" spans="17:18">
      <c r="Q386" s="279" t="s">
        <v>33</v>
      </c>
      <c r="R386" s="280">
        <v>26.5</v>
      </c>
    </row>
    <row r="387" spans="17:18">
      <c r="Q387" s="279" t="s">
        <v>33</v>
      </c>
      <c r="R387" s="280">
        <v>32</v>
      </c>
    </row>
    <row r="388" spans="17:18">
      <c r="Q388" s="279" t="s">
        <v>33</v>
      </c>
      <c r="R388" s="280">
        <v>1.5</v>
      </c>
    </row>
    <row r="389" spans="17:18">
      <c r="Q389" s="279" t="s">
        <v>33</v>
      </c>
      <c r="R389" s="280">
        <v>15.5</v>
      </c>
    </row>
    <row r="390" spans="17:18">
      <c r="Q390" s="279" t="s">
        <v>33</v>
      </c>
      <c r="R390" s="280">
        <v>3</v>
      </c>
    </row>
    <row r="391" spans="17:18">
      <c r="Q391" s="279" t="s">
        <v>33</v>
      </c>
      <c r="R391" s="280">
        <v>3</v>
      </c>
    </row>
    <row r="392" spans="17:18">
      <c r="Q392" s="279" t="s">
        <v>33</v>
      </c>
      <c r="R392" s="280">
        <v>27.5</v>
      </c>
    </row>
    <row r="393" spans="17:18">
      <c r="Q393" s="279" t="s">
        <v>33</v>
      </c>
      <c r="R393" s="280">
        <v>25.5</v>
      </c>
    </row>
    <row r="394" spans="17:18">
      <c r="Q394" s="279" t="s">
        <v>33</v>
      </c>
      <c r="R394" s="280">
        <v>26</v>
      </c>
    </row>
    <row r="395" spans="17:18">
      <c r="Q395" s="279" t="s">
        <v>33</v>
      </c>
      <c r="R395" s="280">
        <v>3</v>
      </c>
    </row>
    <row r="396" spans="17:18">
      <c r="Q396" s="279" t="s">
        <v>33</v>
      </c>
      <c r="R396" s="280">
        <v>20</v>
      </c>
    </row>
    <row r="397" spans="17:18">
      <c r="Q397" s="279" t="s">
        <v>33</v>
      </c>
      <c r="R397" s="280">
        <v>1.5</v>
      </c>
    </row>
    <row r="398" spans="17:18">
      <c r="Q398" s="279" t="s">
        <v>33</v>
      </c>
      <c r="R398" s="280">
        <v>10.5</v>
      </c>
    </row>
    <row r="399" spans="17:18">
      <c r="Q399" s="279" t="s">
        <v>33</v>
      </c>
      <c r="R399" s="280">
        <v>10.5</v>
      </c>
    </row>
    <row r="400" spans="17:18">
      <c r="Q400" s="279" t="s">
        <v>33</v>
      </c>
      <c r="R400" s="280">
        <v>20</v>
      </c>
    </row>
    <row r="401" spans="17:18">
      <c r="Q401" s="279" t="s">
        <v>33</v>
      </c>
      <c r="R401" s="280">
        <v>9</v>
      </c>
    </row>
    <row r="402" spans="17:18">
      <c r="Q402" s="279" t="s">
        <v>33</v>
      </c>
      <c r="R402" s="280">
        <v>6</v>
      </c>
    </row>
    <row r="403" spans="17:18">
      <c r="Q403" s="279" t="s">
        <v>33</v>
      </c>
      <c r="R403" s="280">
        <v>2</v>
      </c>
    </row>
    <row r="404" spans="17:18">
      <c r="Q404" s="279" t="s">
        <v>33</v>
      </c>
      <c r="R404" s="280">
        <v>23</v>
      </c>
    </row>
    <row r="405" spans="17:18">
      <c r="Q405" s="279" t="s">
        <v>33</v>
      </c>
      <c r="R405" s="280">
        <v>6</v>
      </c>
    </row>
    <row r="406" spans="17:18">
      <c r="Q406" s="279" t="s">
        <v>33</v>
      </c>
      <c r="R406" s="280">
        <v>37</v>
      </c>
    </row>
    <row r="407" spans="17:18">
      <c r="Q407" s="279" t="s">
        <v>33</v>
      </c>
      <c r="R407" s="280">
        <v>5</v>
      </c>
    </row>
    <row r="408" spans="17:18">
      <c r="Q408" s="279" t="s">
        <v>33</v>
      </c>
      <c r="R408" s="280">
        <v>137</v>
      </c>
    </row>
    <row r="409" spans="17:18">
      <c r="Q409" s="279" t="s">
        <v>33</v>
      </c>
      <c r="R409" s="280">
        <v>29.5</v>
      </c>
    </row>
    <row r="410" spans="17:18">
      <c r="Q410" s="279" t="s">
        <v>33</v>
      </c>
      <c r="R410" s="280">
        <v>23</v>
      </c>
    </row>
    <row r="411" spans="17:18">
      <c r="Q411" s="279" t="s">
        <v>33</v>
      </c>
      <c r="R411" s="280">
        <v>24.5</v>
      </c>
    </row>
    <row r="412" spans="17:18">
      <c r="Q412" s="279" t="s">
        <v>33</v>
      </c>
      <c r="R412" s="280">
        <v>6</v>
      </c>
    </row>
    <row r="413" spans="17:18">
      <c r="Q413" s="279" t="s">
        <v>33</v>
      </c>
      <c r="R413" s="280">
        <v>3</v>
      </c>
    </row>
    <row r="414" spans="17:18">
      <c r="Q414" s="279" t="s">
        <v>33</v>
      </c>
      <c r="R414" s="280">
        <v>27.5</v>
      </c>
    </row>
    <row r="415" spans="17:18">
      <c r="Q415" s="279" t="s">
        <v>33</v>
      </c>
      <c r="R415" s="280">
        <v>6</v>
      </c>
    </row>
    <row r="416" spans="17:18">
      <c r="Q416" s="279" t="s">
        <v>33</v>
      </c>
      <c r="R416" s="280">
        <v>5.5</v>
      </c>
    </row>
    <row r="417" spans="17:18">
      <c r="Q417" s="279" t="s">
        <v>33</v>
      </c>
      <c r="R417" s="280">
        <v>25</v>
      </c>
    </row>
    <row r="418" spans="17:18">
      <c r="Q418" s="279" t="s">
        <v>33</v>
      </c>
      <c r="R418" s="280">
        <v>21.5</v>
      </c>
    </row>
    <row r="419" spans="17:18">
      <c r="Q419" s="279" t="s">
        <v>33</v>
      </c>
      <c r="R419" s="280">
        <v>38</v>
      </c>
    </row>
    <row r="420" spans="17:18">
      <c r="Q420" s="279" t="s">
        <v>33</v>
      </c>
      <c r="R420" s="280">
        <v>23</v>
      </c>
    </row>
    <row r="421" spans="17:18">
      <c r="Q421" s="279" t="s">
        <v>33</v>
      </c>
      <c r="R421" s="280">
        <v>24.5</v>
      </c>
    </row>
    <row r="422" spans="17:18">
      <c r="Q422" s="279" t="s">
        <v>33</v>
      </c>
      <c r="R422" s="280">
        <v>9</v>
      </c>
    </row>
    <row r="423" spans="17:18">
      <c r="Q423" s="279" t="s">
        <v>33</v>
      </c>
      <c r="R423" s="280">
        <v>3</v>
      </c>
    </row>
    <row r="424" spans="17:18">
      <c r="Q424" s="279" t="s">
        <v>33</v>
      </c>
      <c r="R424" s="280">
        <v>26.5</v>
      </c>
    </row>
    <row r="425" spans="17:18">
      <c r="Q425" s="279" t="s">
        <v>33</v>
      </c>
      <c r="R425" s="280">
        <v>18</v>
      </c>
    </row>
    <row r="426" spans="17:18">
      <c r="Q426" s="279" t="s">
        <v>33</v>
      </c>
      <c r="R426" s="280">
        <v>10.5</v>
      </c>
    </row>
    <row r="427" spans="17:18">
      <c r="Q427" s="279" t="s">
        <v>33</v>
      </c>
      <c r="R427" s="280">
        <v>20</v>
      </c>
    </row>
    <row r="428" spans="17:18">
      <c r="Q428" s="279" t="s">
        <v>33</v>
      </c>
      <c r="R428" s="280">
        <v>10.5</v>
      </c>
    </row>
    <row r="429" spans="17:18">
      <c r="Q429" s="279" t="s">
        <v>33</v>
      </c>
      <c r="R429" s="280">
        <v>9.5</v>
      </c>
    </row>
    <row r="430" spans="17:18">
      <c r="Q430" s="279" t="s">
        <v>33</v>
      </c>
      <c r="R430" s="280">
        <v>20</v>
      </c>
    </row>
    <row r="431" spans="17:18">
      <c r="Q431" s="279" t="s">
        <v>33</v>
      </c>
      <c r="R431" s="280">
        <v>33</v>
      </c>
    </row>
    <row r="432" spans="17:18">
      <c r="Q432" s="279" t="s">
        <v>33</v>
      </c>
      <c r="R432" s="280">
        <v>40.5</v>
      </c>
    </row>
    <row r="433" spans="17:18">
      <c r="Q433" s="279" t="s">
        <v>33</v>
      </c>
      <c r="R433" s="280">
        <v>9</v>
      </c>
    </row>
    <row r="434" spans="17:18">
      <c r="Q434" s="279" t="s">
        <v>33</v>
      </c>
      <c r="R434" s="280">
        <v>20</v>
      </c>
    </row>
    <row r="435" spans="17:18">
      <c r="Q435" s="279" t="s">
        <v>33</v>
      </c>
      <c r="R435" s="280">
        <v>20</v>
      </c>
    </row>
    <row r="436" spans="17:18">
      <c r="Q436" s="279" t="s">
        <v>33</v>
      </c>
      <c r="R436" s="280">
        <v>20</v>
      </c>
    </row>
    <row r="437" spans="17:18">
      <c r="Q437" s="279" t="s">
        <v>33</v>
      </c>
      <c r="R437" s="280">
        <v>21.5</v>
      </c>
    </row>
    <row r="438" spans="17:18">
      <c r="Q438" s="279" t="s">
        <v>33</v>
      </c>
      <c r="R438" s="280">
        <v>3</v>
      </c>
    </row>
    <row r="439" spans="17:18">
      <c r="Q439" s="279" t="s">
        <v>33</v>
      </c>
      <c r="R439" s="280">
        <v>1.5</v>
      </c>
    </row>
    <row r="440" spans="17:18">
      <c r="Q440" s="279" t="s">
        <v>33</v>
      </c>
      <c r="R440" s="280">
        <v>23</v>
      </c>
    </row>
    <row r="441" spans="17:18">
      <c r="Q441" s="279" t="s">
        <v>33</v>
      </c>
      <c r="R441" s="280">
        <v>20</v>
      </c>
    </row>
    <row r="442" spans="17:18">
      <c r="Q442" s="279" t="s">
        <v>33</v>
      </c>
      <c r="R442" s="280">
        <v>18.5</v>
      </c>
    </row>
    <row r="443" spans="17:18">
      <c r="Q443" s="279" t="s">
        <v>33</v>
      </c>
      <c r="R443" s="280">
        <v>20</v>
      </c>
    </row>
    <row r="444" spans="17:18">
      <c r="Q444" s="279" t="s">
        <v>33</v>
      </c>
      <c r="R444" s="280">
        <v>13.5</v>
      </c>
    </row>
    <row r="445" spans="17:18">
      <c r="Q445" s="279" t="s">
        <v>33</v>
      </c>
      <c r="R445" s="280">
        <v>20</v>
      </c>
    </row>
    <row r="446" spans="17:18">
      <c r="Q446" s="279" t="s">
        <v>33</v>
      </c>
      <c r="R446" s="280">
        <v>35</v>
      </c>
    </row>
    <row r="447" spans="17:18">
      <c r="Q447" s="279" t="s">
        <v>33</v>
      </c>
      <c r="R447" s="280">
        <v>35.5</v>
      </c>
    </row>
    <row r="448" spans="17:18">
      <c r="Q448" s="279" t="s">
        <v>33</v>
      </c>
      <c r="R448" s="280">
        <v>62</v>
      </c>
    </row>
    <row r="449" spans="17:18">
      <c r="Q449" s="279" t="s">
        <v>33</v>
      </c>
      <c r="R449" s="280">
        <v>6</v>
      </c>
    </row>
    <row r="450" spans="17:18">
      <c r="Q450" s="279" t="s">
        <v>33</v>
      </c>
      <c r="R450" s="280">
        <v>72.5</v>
      </c>
    </row>
    <row r="451" spans="17:18">
      <c r="Q451" s="279" t="s">
        <v>33</v>
      </c>
      <c r="R451" s="280">
        <v>3.5</v>
      </c>
    </row>
    <row r="452" spans="17:18">
      <c r="Q452" s="279" t="s">
        <v>33</v>
      </c>
      <c r="R452" s="280">
        <v>26</v>
      </c>
    </row>
    <row r="453" spans="17:18">
      <c r="Q453" s="279" t="s">
        <v>33</v>
      </c>
      <c r="R453" s="280">
        <v>9.5</v>
      </c>
    </row>
    <row r="454" spans="17:18">
      <c r="Q454" s="279" t="s">
        <v>33</v>
      </c>
      <c r="R454" s="280">
        <v>6</v>
      </c>
    </row>
    <row r="455" spans="17:18">
      <c r="Q455" s="279" t="s">
        <v>33</v>
      </c>
      <c r="R455" s="280">
        <v>20</v>
      </c>
    </row>
    <row r="456" spans="17:18">
      <c r="Q456" s="279" t="s">
        <v>33</v>
      </c>
      <c r="R456" s="280">
        <v>3</v>
      </c>
    </row>
    <row r="457" spans="17:18">
      <c r="Q457" s="279" t="s">
        <v>33</v>
      </c>
      <c r="R457" s="280">
        <v>21</v>
      </c>
    </row>
    <row r="458" spans="17:18">
      <c r="Q458" s="279" t="s">
        <v>33</v>
      </c>
      <c r="R458" s="280">
        <v>25</v>
      </c>
    </row>
    <row r="459" spans="17:18">
      <c r="Q459" s="279" t="s">
        <v>33</v>
      </c>
      <c r="R459" s="280">
        <v>3</v>
      </c>
    </row>
    <row r="460" spans="17:18">
      <c r="Q460" s="279" t="s">
        <v>33</v>
      </c>
      <c r="R460" s="280">
        <v>18</v>
      </c>
    </row>
    <row r="461" spans="17:18">
      <c r="Q461" s="279" t="s">
        <v>33</v>
      </c>
      <c r="R461" s="280">
        <v>4.5</v>
      </c>
    </row>
    <row r="462" spans="17:18">
      <c r="Q462" s="279" t="s">
        <v>33</v>
      </c>
      <c r="R462" s="280">
        <v>3</v>
      </c>
    </row>
    <row r="463" spans="17:18">
      <c r="Q463" s="279" t="s">
        <v>33</v>
      </c>
      <c r="R463" s="280">
        <v>20</v>
      </c>
    </row>
    <row r="464" spans="17:18">
      <c r="Q464" s="279" t="s">
        <v>33</v>
      </c>
      <c r="R464" s="280">
        <v>22</v>
      </c>
    </row>
    <row r="465" spans="17:18">
      <c r="Q465" s="279" t="s">
        <v>33</v>
      </c>
      <c r="R465" s="280">
        <v>8</v>
      </c>
    </row>
    <row r="466" spans="17:18">
      <c r="Q466" s="279" t="s">
        <v>33</v>
      </c>
      <c r="R466" s="280">
        <v>3</v>
      </c>
    </row>
    <row r="467" spans="17:18">
      <c r="Q467" s="279" t="s">
        <v>33</v>
      </c>
      <c r="R467" s="280">
        <v>20</v>
      </c>
    </row>
    <row r="468" spans="17:18">
      <c r="Q468" s="279" t="s">
        <v>33</v>
      </c>
      <c r="R468" s="280">
        <v>8</v>
      </c>
    </row>
    <row r="469" spans="17:18">
      <c r="Q469" s="279" t="s">
        <v>33</v>
      </c>
      <c r="R469" s="280">
        <v>29.5</v>
      </c>
    </row>
    <row r="470" spans="17:18">
      <c r="Q470" s="279" t="s">
        <v>33</v>
      </c>
      <c r="R470" s="280">
        <v>29</v>
      </c>
    </row>
    <row r="471" spans="17:18">
      <c r="Q471" s="279" t="s">
        <v>33</v>
      </c>
      <c r="R471" s="280">
        <v>6</v>
      </c>
    </row>
    <row r="472" spans="17:18">
      <c r="Q472" s="279" t="s">
        <v>33</v>
      </c>
      <c r="R472" s="280">
        <v>23</v>
      </c>
    </row>
    <row r="473" spans="17:18">
      <c r="Q473" s="279" t="s">
        <v>33</v>
      </c>
      <c r="R473" s="280">
        <v>26</v>
      </c>
    </row>
    <row r="474" spans="17:18">
      <c r="Q474" s="279" t="s">
        <v>33</v>
      </c>
      <c r="R474" s="280">
        <v>20</v>
      </c>
    </row>
    <row r="475" spans="17:18">
      <c r="Q475" s="279" t="s">
        <v>33</v>
      </c>
      <c r="R475" s="280">
        <v>34.5</v>
      </c>
    </row>
    <row r="476" spans="17:18">
      <c r="Q476" s="279" t="s">
        <v>33</v>
      </c>
      <c r="R476" s="280">
        <v>3</v>
      </c>
    </row>
    <row r="477" spans="17:18">
      <c r="Q477" s="279" t="s">
        <v>33</v>
      </c>
      <c r="R477" s="280">
        <v>12</v>
      </c>
    </row>
    <row r="478" spans="17:18">
      <c r="Q478" s="279" t="s">
        <v>33</v>
      </c>
      <c r="R478" s="280">
        <v>20</v>
      </c>
    </row>
    <row r="479" spans="17:18">
      <c r="Q479" s="279" t="s">
        <v>33</v>
      </c>
      <c r="R479" s="280">
        <v>24.5</v>
      </c>
    </row>
    <row r="480" spans="17:18">
      <c r="Q480" s="279" t="s">
        <v>33</v>
      </c>
      <c r="R480" s="280">
        <v>16.5</v>
      </c>
    </row>
    <row r="481" spans="17:18">
      <c r="Q481" s="279" t="s">
        <v>33</v>
      </c>
      <c r="R481" s="280">
        <v>9</v>
      </c>
    </row>
    <row r="482" spans="17:18">
      <c r="Q482" s="279" t="s">
        <v>33</v>
      </c>
      <c r="R482" s="280">
        <v>3</v>
      </c>
    </row>
    <row r="483" spans="17:18">
      <c r="Q483" s="279" t="s">
        <v>33</v>
      </c>
      <c r="R483" s="280">
        <v>7.5</v>
      </c>
    </row>
    <row r="484" spans="17:18">
      <c r="Q484" s="279" t="s">
        <v>33</v>
      </c>
      <c r="R484" s="280">
        <v>20</v>
      </c>
    </row>
    <row r="485" spans="17:18">
      <c r="Q485" s="279" t="s">
        <v>33</v>
      </c>
      <c r="R485" s="280">
        <v>46</v>
      </c>
    </row>
    <row r="486" spans="17:18">
      <c r="Q486" s="279" t="s">
        <v>33</v>
      </c>
      <c r="R486" s="280">
        <v>51.5</v>
      </c>
    </row>
    <row r="487" spans="17:18">
      <c r="Q487" s="279" t="s">
        <v>33</v>
      </c>
      <c r="R487" s="280">
        <v>20</v>
      </c>
    </row>
    <row r="488" spans="17:18">
      <c r="Q488" s="279" t="s">
        <v>33</v>
      </c>
      <c r="R488" s="280">
        <v>23</v>
      </c>
    </row>
    <row r="489" spans="17:18">
      <c r="Q489" s="279" t="s">
        <v>33</v>
      </c>
      <c r="R489" s="280">
        <v>24.5</v>
      </c>
    </row>
    <row r="490" spans="17:18">
      <c r="Q490" s="279" t="s">
        <v>33</v>
      </c>
      <c r="R490" s="280">
        <v>55</v>
      </c>
    </row>
    <row r="491" spans="17:18">
      <c r="Q491" s="279" t="s">
        <v>33</v>
      </c>
      <c r="R491" s="280">
        <v>23</v>
      </c>
    </row>
    <row r="492" spans="17:18">
      <c r="Q492" s="279" t="s">
        <v>33</v>
      </c>
      <c r="R492" s="280">
        <v>23</v>
      </c>
    </row>
    <row r="493" spans="17:18">
      <c r="Q493" s="279" t="s">
        <v>33</v>
      </c>
      <c r="R493" s="280">
        <v>4.5</v>
      </c>
    </row>
    <row r="494" spans="17:18">
      <c r="Q494" s="279" t="s">
        <v>33</v>
      </c>
      <c r="R494" s="280">
        <v>23</v>
      </c>
    </row>
    <row r="495" spans="17:18">
      <c r="Q495" s="279" t="s">
        <v>33</v>
      </c>
      <c r="R495" s="280">
        <v>20</v>
      </c>
    </row>
    <row r="496" spans="17:18">
      <c r="Q496" s="279" t="s">
        <v>33</v>
      </c>
      <c r="R496" s="280">
        <v>15</v>
      </c>
    </row>
    <row r="497" spans="17:18">
      <c r="Q497" s="279" t="s">
        <v>33</v>
      </c>
      <c r="R497" s="280">
        <v>10</v>
      </c>
    </row>
    <row r="498" spans="17:18">
      <c r="Q498" s="279" t="s">
        <v>34</v>
      </c>
      <c r="R498" s="280">
        <v>20</v>
      </c>
    </row>
    <row r="499" spans="17:18">
      <c r="Q499" s="279" t="s">
        <v>34</v>
      </c>
      <c r="R499" s="280">
        <v>35</v>
      </c>
    </row>
    <row r="500" spans="17:18">
      <c r="Q500" s="279" t="s">
        <v>34</v>
      </c>
      <c r="R500" s="280">
        <v>20</v>
      </c>
    </row>
    <row r="501" spans="17:18">
      <c r="Q501" s="279" t="s">
        <v>34</v>
      </c>
      <c r="R501" s="280">
        <v>20</v>
      </c>
    </row>
    <row r="502" spans="17:18">
      <c r="Q502" s="279" t="s">
        <v>34</v>
      </c>
      <c r="R502" s="280">
        <v>15</v>
      </c>
    </row>
    <row r="503" spans="17:18">
      <c r="Q503" s="279" t="s">
        <v>34</v>
      </c>
      <c r="R503" s="280">
        <v>26</v>
      </c>
    </row>
    <row r="504" spans="17:18">
      <c r="Q504" s="279" t="s">
        <v>34</v>
      </c>
      <c r="R504" s="280">
        <v>10.5</v>
      </c>
    </row>
    <row r="505" spans="17:18">
      <c r="Q505" s="279" t="s">
        <v>34</v>
      </c>
      <c r="R505" s="280">
        <v>15.5</v>
      </c>
    </row>
    <row r="506" spans="17:18">
      <c r="Q506" s="279" t="s">
        <v>34</v>
      </c>
      <c r="R506" s="280">
        <v>12</v>
      </c>
    </row>
    <row r="507" spans="17:18">
      <c r="Q507" s="279" t="s">
        <v>34</v>
      </c>
      <c r="R507" s="280">
        <v>38</v>
      </c>
    </row>
    <row r="508" spans="17:18">
      <c r="Q508" s="279" t="s">
        <v>34</v>
      </c>
      <c r="R508" s="280">
        <v>9</v>
      </c>
    </row>
    <row r="509" spans="17:18">
      <c r="Q509" s="279" t="s">
        <v>34</v>
      </c>
      <c r="R509" s="280">
        <v>20</v>
      </c>
    </row>
    <row r="510" spans="17:18">
      <c r="Q510" s="279" t="s">
        <v>34</v>
      </c>
      <c r="R510" s="280">
        <v>58</v>
      </c>
    </row>
    <row r="511" spans="17:18">
      <c r="Q511" s="279" t="s">
        <v>34</v>
      </c>
      <c r="R511" s="280">
        <v>23</v>
      </c>
    </row>
    <row r="512" spans="17:18">
      <c r="Q512" s="279" t="s">
        <v>34</v>
      </c>
      <c r="R512" s="280">
        <v>9</v>
      </c>
    </row>
    <row r="513" spans="17:18">
      <c r="Q513" s="279" t="s">
        <v>34</v>
      </c>
      <c r="R513" s="280">
        <v>50</v>
      </c>
    </row>
    <row r="514" spans="17:18">
      <c r="Q514" s="279" t="s">
        <v>34</v>
      </c>
      <c r="R514" s="280">
        <v>23</v>
      </c>
    </row>
    <row r="515" spans="17:18">
      <c r="Q515" s="279" t="s">
        <v>34</v>
      </c>
      <c r="R515" s="280">
        <v>15</v>
      </c>
    </row>
    <row r="516" spans="17:18">
      <c r="Q516" s="279" t="s">
        <v>34</v>
      </c>
      <c r="R516" s="280">
        <v>9</v>
      </c>
    </row>
    <row r="517" spans="17:18">
      <c r="Q517" s="279" t="s">
        <v>34</v>
      </c>
      <c r="R517" s="280">
        <v>9</v>
      </c>
    </row>
    <row r="518" spans="17:18">
      <c r="Q518" s="279" t="s">
        <v>34</v>
      </c>
      <c r="R518" s="280">
        <v>16</v>
      </c>
    </row>
    <row r="519" spans="17:18">
      <c r="Q519" s="279" t="s">
        <v>34</v>
      </c>
      <c r="R519" s="280">
        <v>64</v>
      </c>
    </row>
    <row r="520" spans="17:18">
      <c r="Q520" s="279" t="s">
        <v>34</v>
      </c>
      <c r="R520" s="280">
        <v>43</v>
      </c>
    </row>
    <row r="521" spans="17:18">
      <c r="Q521" s="279" t="s">
        <v>34</v>
      </c>
      <c r="R521" s="280">
        <v>64.5</v>
      </c>
    </row>
    <row r="522" spans="17:18">
      <c r="Q522" s="279" t="s">
        <v>34</v>
      </c>
      <c r="R522" s="280">
        <v>25</v>
      </c>
    </row>
    <row r="523" spans="17:18">
      <c r="Q523" s="279" t="s">
        <v>34</v>
      </c>
      <c r="R523" s="280">
        <v>33.5</v>
      </c>
    </row>
    <row r="524" spans="17:18">
      <c r="Q524" s="279" t="s">
        <v>34</v>
      </c>
      <c r="R524" s="280">
        <v>20</v>
      </c>
    </row>
    <row r="525" spans="17:18">
      <c r="Q525" s="279" t="s">
        <v>34</v>
      </c>
      <c r="R525" s="280">
        <v>48.5</v>
      </c>
    </row>
    <row r="526" spans="17:18">
      <c r="Q526" s="279" t="s">
        <v>34</v>
      </c>
      <c r="R526" s="280">
        <v>23</v>
      </c>
    </row>
    <row r="527" spans="17:18">
      <c r="Q527" s="279" t="s">
        <v>34</v>
      </c>
      <c r="R527" s="280">
        <v>23</v>
      </c>
    </row>
    <row r="528" spans="17:18">
      <c r="Q528" s="279" t="s">
        <v>34</v>
      </c>
      <c r="R528" s="280">
        <v>32.5</v>
      </c>
    </row>
    <row r="529" spans="17:18">
      <c r="Q529" s="279" t="s">
        <v>34</v>
      </c>
      <c r="R529" s="280">
        <v>26</v>
      </c>
    </row>
    <row r="530" spans="17:18">
      <c r="Q530" s="279" t="s">
        <v>34</v>
      </c>
      <c r="R530" s="280">
        <v>3</v>
      </c>
    </row>
    <row r="531" spans="17:18">
      <c r="Q531" s="279" t="s">
        <v>34</v>
      </c>
      <c r="R531" s="280">
        <v>4.5</v>
      </c>
    </row>
    <row r="532" spans="17:18">
      <c r="Q532" s="279" t="s">
        <v>34</v>
      </c>
      <c r="R532" s="280">
        <v>24.5</v>
      </c>
    </row>
    <row r="533" spans="17:18">
      <c r="Q533" s="279" t="s">
        <v>34</v>
      </c>
      <c r="R533" s="280">
        <v>16</v>
      </c>
    </row>
    <row r="534" spans="17:18">
      <c r="Q534" s="279" t="s">
        <v>34</v>
      </c>
      <c r="R534" s="280">
        <v>11</v>
      </c>
    </row>
    <row r="535" spans="17:18">
      <c r="Q535" s="279" t="s">
        <v>34</v>
      </c>
      <c r="R535" s="280">
        <v>16</v>
      </c>
    </row>
    <row r="536" spans="17:18">
      <c r="Q536" s="279" t="s">
        <v>34</v>
      </c>
      <c r="R536" s="280">
        <v>9</v>
      </c>
    </row>
    <row r="537" spans="17:18">
      <c r="Q537" s="279" t="s">
        <v>34</v>
      </c>
      <c r="R537" s="280">
        <v>3</v>
      </c>
    </row>
    <row r="538" spans="17:18">
      <c r="Q538" s="279" t="s">
        <v>34</v>
      </c>
      <c r="R538" s="280">
        <v>1.5</v>
      </c>
    </row>
    <row r="539" spans="17:18">
      <c r="Q539" s="279" t="s">
        <v>34</v>
      </c>
      <c r="R539" s="280">
        <v>23</v>
      </c>
    </row>
    <row r="540" spans="17:18">
      <c r="Q540" s="279" t="s">
        <v>34</v>
      </c>
      <c r="R540" s="280">
        <v>24.5</v>
      </c>
    </row>
    <row r="541" spans="17:18">
      <c r="Q541" s="279" t="s">
        <v>34</v>
      </c>
      <c r="R541" s="280">
        <v>26</v>
      </c>
    </row>
    <row r="542" spans="17:18">
      <c r="Q542" s="279" t="s">
        <v>34</v>
      </c>
      <c r="R542" s="280">
        <v>9</v>
      </c>
    </row>
    <row r="543" spans="17:18">
      <c r="Q543" s="279" t="s">
        <v>34</v>
      </c>
      <c r="R543" s="280">
        <v>6</v>
      </c>
    </row>
    <row r="544" spans="17:18">
      <c r="Q544" s="279" t="s">
        <v>34</v>
      </c>
      <c r="R544" s="280">
        <v>23</v>
      </c>
    </row>
    <row r="545" spans="17:18">
      <c r="Q545" s="279" t="s">
        <v>34</v>
      </c>
      <c r="R545" s="280">
        <v>9</v>
      </c>
    </row>
    <row r="546" spans="17:18">
      <c r="Q546" s="279" t="s">
        <v>34</v>
      </c>
      <c r="R546" s="280">
        <v>3</v>
      </c>
    </row>
    <row r="547" spans="17:18">
      <c r="Q547" s="279" t="s">
        <v>34</v>
      </c>
      <c r="R547" s="280">
        <v>20</v>
      </c>
    </row>
    <row r="548" spans="17:18">
      <c r="Q548" s="279" t="s">
        <v>34</v>
      </c>
      <c r="R548" s="280">
        <v>3</v>
      </c>
    </row>
    <row r="549" spans="17:18">
      <c r="Q549" s="279" t="s">
        <v>34</v>
      </c>
      <c r="R549" s="280">
        <v>24.5</v>
      </c>
    </row>
    <row r="550" spans="17:18">
      <c r="Q550" s="279" t="s">
        <v>34</v>
      </c>
      <c r="R550" s="280">
        <v>44.5</v>
      </c>
    </row>
    <row r="551" spans="17:18">
      <c r="Q551" s="279" t="s">
        <v>34</v>
      </c>
      <c r="R551" s="280">
        <v>33</v>
      </c>
    </row>
    <row r="552" spans="17:18">
      <c r="Q552" s="279" t="s">
        <v>34</v>
      </c>
      <c r="R552" s="280">
        <v>38</v>
      </c>
    </row>
    <row r="553" spans="17:18">
      <c r="Q553" s="279" t="s">
        <v>34</v>
      </c>
      <c r="R553" s="280">
        <v>25</v>
      </c>
    </row>
    <row r="554" spans="17:18">
      <c r="Q554" s="279" t="s">
        <v>34</v>
      </c>
      <c r="R554" s="280">
        <v>20</v>
      </c>
    </row>
    <row r="555" spans="17:18">
      <c r="Q555" s="279" t="s">
        <v>34</v>
      </c>
      <c r="R555" s="280">
        <v>2</v>
      </c>
    </row>
    <row r="556" spans="17:18">
      <c r="Q556" s="279" t="s">
        <v>34</v>
      </c>
      <c r="R556" s="280">
        <v>21.5</v>
      </c>
    </row>
    <row r="557" spans="17:18">
      <c r="Q557" s="279" t="s">
        <v>34</v>
      </c>
      <c r="R557" s="280">
        <v>3</v>
      </c>
    </row>
    <row r="558" spans="17:18">
      <c r="Q558" s="279" t="s">
        <v>34</v>
      </c>
      <c r="R558" s="280">
        <v>30</v>
      </c>
    </row>
    <row r="559" spans="17:18">
      <c r="Q559" s="279" t="s">
        <v>34</v>
      </c>
      <c r="R559" s="280">
        <v>44</v>
      </c>
    </row>
    <row r="560" spans="17:18">
      <c r="Q560" s="279" t="s">
        <v>34</v>
      </c>
      <c r="R560" s="280">
        <v>9</v>
      </c>
    </row>
    <row r="561" spans="17:18">
      <c r="Q561" s="279" t="s">
        <v>34</v>
      </c>
      <c r="R561" s="280">
        <v>20</v>
      </c>
    </row>
    <row r="562" spans="17:18">
      <c r="Q562" s="279" t="s">
        <v>34</v>
      </c>
      <c r="R562" s="280">
        <v>26</v>
      </c>
    </row>
    <row r="563" spans="17:18">
      <c r="Q563" s="279" t="s">
        <v>34</v>
      </c>
      <c r="R563" s="280">
        <v>3</v>
      </c>
    </row>
    <row r="564" spans="17:18">
      <c r="Q564" s="279" t="s">
        <v>34</v>
      </c>
      <c r="R564" s="280">
        <v>78.5</v>
      </c>
    </row>
    <row r="565" spans="17:18">
      <c r="Q565" s="279" t="s">
        <v>34</v>
      </c>
      <c r="R565" s="280">
        <v>32.5</v>
      </c>
    </row>
    <row r="566" spans="17:18">
      <c r="Q566" s="279" t="s">
        <v>34</v>
      </c>
      <c r="R566" s="280">
        <v>6</v>
      </c>
    </row>
    <row r="567" spans="17:18">
      <c r="Q567" s="279" t="s">
        <v>34</v>
      </c>
      <c r="R567" s="280">
        <v>50</v>
      </c>
    </row>
    <row r="568" spans="17:18">
      <c r="Q568" s="279" t="s">
        <v>34</v>
      </c>
      <c r="R568" s="280">
        <v>24.5</v>
      </c>
    </row>
    <row r="569" spans="17:18">
      <c r="Q569" s="279" t="s">
        <v>34</v>
      </c>
      <c r="R569" s="280">
        <v>28</v>
      </c>
    </row>
    <row r="570" spans="17:18">
      <c r="Q570" s="279" t="s">
        <v>34</v>
      </c>
      <c r="R570" s="280">
        <v>117.5</v>
      </c>
    </row>
    <row r="571" spans="17:18">
      <c r="Q571" s="279" t="s">
        <v>34</v>
      </c>
      <c r="R571" s="280">
        <v>33</v>
      </c>
    </row>
    <row r="572" spans="17:18">
      <c r="Q572" s="279" t="s">
        <v>34</v>
      </c>
      <c r="R572" s="280">
        <v>35</v>
      </c>
    </row>
    <row r="573" spans="17:18">
      <c r="Q573" s="279" t="s">
        <v>34</v>
      </c>
      <c r="R573" s="280">
        <v>1.5</v>
      </c>
    </row>
    <row r="574" spans="17:18">
      <c r="Q574" s="279" t="s">
        <v>34</v>
      </c>
      <c r="R574" s="280">
        <v>15</v>
      </c>
    </row>
    <row r="575" spans="17:18">
      <c r="Q575" s="279" t="s">
        <v>34</v>
      </c>
      <c r="R575" s="280">
        <v>22.5</v>
      </c>
    </row>
    <row r="576" spans="17:18">
      <c r="Q576" s="279" t="s">
        <v>34</v>
      </c>
      <c r="R576" s="280">
        <v>15</v>
      </c>
    </row>
    <row r="577" spans="17:18">
      <c r="Q577" s="279" t="s">
        <v>34</v>
      </c>
      <c r="R577" s="280">
        <v>23</v>
      </c>
    </row>
    <row r="578" spans="17:18">
      <c r="Q578" s="279" t="s">
        <v>34</v>
      </c>
      <c r="R578" s="280">
        <v>9.5</v>
      </c>
    </row>
    <row r="579" spans="17:18">
      <c r="Q579" s="279" t="s">
        <v>34</v>
      </c>
      <c r="R579" s="280">
        <v>26</v>
      </c>
    </row>
    <row r="580" spans="17:18">
      <c r="Q580" s="279" t="s">
        <v>34</v>
      </c>
      <c r="R580" s="280">
        <v>20.5</v>
      </c>
    </row>
    <row r="581" spans="17:18">
      <c r="Q581" s="279" t="s">
        <v>34</v>
      </c>
      <c r="R581" s="280">
        <v>24</v>
      </c>
    </row>
    <row r="582" spans="17:18">
      <c r="Q582" s="279" t="s">
        <v>34</v>
      </c>
      <c r="R582" s="280">
        <v>6</v>
      </c>
    </row>
    <row r="583" spans="17:18">
      <c r="Q583" s="279" t="s">
        <v>34</v>
      </c>
      <c r="R583" s="280">
        <v>33.5</v>
      </c>
    </row>
    <row r="584" spans="17:18">
      <c r="Q584" s="279" t="s">
        <v>34</v>
      </c>
      <c r="R584" s="280">
        <v>15</v>
      </c>
    </row>
    <row r="585" spans="17:18">
      <c r="Q585" s="279" t="s">
        <v>34</v>
      </c>
      <c r="R585" s="280">
        <v>24.5</v>
      </c>
    </row>
    <row r="586" spans="17:18">
      <c r="Q586" s="279" t="s">
        <v>34</v>
      </c>
      <c r="R586" s="280">
        <v>4.5</v>
      </c>
    </row>
    <row r="587" spans="17:18">
      <c r="Q587" s="279" t="s">
        <v>34</v>
      </c>
      <c r="R587" s="280">
        <v>46</v>
      </c>
    </row>
    <row r="588" spans="17:18">
      <c r="Q588" s="279" t="s">
        <v>34</v>
      </c>
      <c r="R588" s="280">
        <v>13.5</v>
      </c>
    </row>
    <row r="589" spans="17:18">
      <c r="Q589" s="279" t="s">
        <v>34</v>
      </c>
      <c r="R589" s="280">
        <v>28</v>
      </c>
    </row>
    <row r="590" spans="17:18">
      <c r="Q590" s="279" t="s">
        <v>34</v>
      </c>
      <c r="R590" s="280">
        <v>22</v>
      </c>
    </row>
    <row r="591" spans="17:18">
      <c r="Q591" s="279" t="s">
        <v>34</v>
      </c>
      <c r="R591" s="280">
        <v>23</v>
      </c>
    </row>
    <row r="592" spans="17:18">
      <c r="Q592" s="279" t="s">
        <v>34</v>
      </c>
      <c r="R592" s="280">
        <v>67</v>
      </c>
    </row>
    <row r="593" spans="17:18">
      <c r="Q593" s="279" t="s">
        <v>34</v>
      </c>
      <c r="R593" s="280">
        <v>68</v>
      </c>
    </row>
    <row r="594" spans="17:18">
      <c r="Q594" s="279" t="s">
        <v>34</v>
      </c>
      <c r="R594" s="280">
        <v>45</v>
      </c>
    </row>
    <row r="595" spans="17:18">
      <c r="Q595" s="279" t="s">
        <v>34</v>
      </c>
      <c r="R595" s="280">
        <v>33</v>
      </c>
    </row>
    <row r="596" spans="17:18">
      <c r="Q596" s="279" t="s">
        <v>34</v>
      </c>
      <c r="R596" s="280">
        <v>24.5</v>
      </c>
    </row>
    <row r="597" spans="17:18">
      <c r="Q597" s="279" t="s">
        <v>34</v>
      </c>
      <c r="R597" s="280">
        <v>28</v>
      </c>
    </row>
    <row r="598" spans="17:18">
      <c r="Q598" s="279" t="s">
        <v>34</v>
      </c>
      <c r="R598" s="280">
        <v>22</v>
      </c>
    </row>
    <row r="599" spans="17:18">
      <c r="Q599" s="279" t="s">
        <v>34</v>
      </c>
      <c r="R599" s="280">
        <v>27</v>
      </c>
    </row>
    <row r="600" spans="17:18">
      <c r="Q600" s="279" t="s">
        <v>34</v>
      </c>
      <c r="R600" s="280">
        <v>38</v>
      </c>
    </row>
    <row r="601" spans="17:18">
      <c r="Q601" s="279" t="s">
        <v>34</v>
      </c>
      <c r="R601" s="280">
        <v>4.5</v>
      </c>
    </row>
    <row r="602" spans="17:18">
      <c r="Q602" s="279" t="s">
        <v>34</v>
      </c>
      <c r="R602" s="280">
        <v>45</v>
      </c>
    </row>
    <row r="603" spans="17:18">
      <c r="Q603" s="279" t="s">
        <v>34</v>
      </c>
      <c r="R603" s="280">
        <v>9.5</v>
      </c>
    </row>
    <row r="604" spans="17:18">
      <c r="Q604" s="279" t="s">
        <v>34</v>
      </c>
      <c r="R604" s="280">
        <v>6</v>
      </c>
    </row>
    <row r="605" spans="17:18">
      <c r="Q605" s="279" t="s">
        <v>34</v>
      </c>
      <c r="R605" s="280">
        <v>12</v>
      </c>
    </row>
    <row r="606" spans="17:18">
      <c r="Q606" s="279" t="s">
        <v>34</v>
      </c>
      <c r="R606" s="280">
        <v>14</v>
      </c>
    </row>
    <row r="607" spans="17:18">
      <c r="Q607" s="279" t="s">
        <v>34</v>
      </c>
      <c r="R607" s="280">
        <v>33</v>
      </c>
    </row>
    <row r="608" spans="17:18">
      <c r="Q608" s="279" t="s">
        <v>34</v>
      </c>
      <c r="R608" s="280">
        <v>15.5</v>
      </c>
    </row>
    <row r="609" spans="17:18">
      <c r="Q609" s="279" t="s">
        <v>34</v>
      </c>
      <c r="R609" s="280">
        <v>25</v>
      </c>
    </row>
    <row r="610" spans="17:18">
      <c r="Q610" s="279" t="s">
        <v>34</v>
      </c>
      <c r="R610" s="280">
        <v>47.5</v>
      </c>
    </row>
    <row r="611" spans="17:18">
      <c r="Q611" s="279" t="s">
        <v>34</v>
      </c>
      <c r="R611" s="280">
        <v>43</v>
      </c>
    </row>
    <row r="612" spans="17:18">
      <c r="Q612" s="279" t="s">
        <v>34</v>
      </c>
      <c r="R612" s="280">
        <v>27</v>
      </c>
    </row>
    <row r="613" spans="17:18">
      <c r="Q613" s="279" t="s">
        <v>34</v>
      </c>
      <c r="R613" s="280">
        <v>4.5</v>
      </c>
    </row>
    <row r="614" spans="17:18">
      <c r="Q614" s="279" t="s">
        <v>34</v>
      </c>
      <c r="R614" s="280">
        <v>32</v>
      </c>
    </row>
    <row r="615" spans="17:18">
      <c r="Q615" s="279" t="s">
        <v>34</v>
      </c>
      <c r="R615" s="280">
        <v>24.5</v>
      </c>
    </row>
    <row r="616" spans="17:18">
      <c r="Q616" s="279" t="s">
        <v>34</v>
      </c>
      <c r="R616" s="280">
        <v>76.5</v>
      </c>
    </row>
    <row r="617" spans="17:18">
      <c r="Q617" s="279" t="s">
        <v>34</v>
      </c>
      <c r="R617" s="280">
        <v>35.5</v>
      </c>
    </row>
    <row r="618" spans="17:18">
      <c r="Q618" s="279" t="s">
        <v>34</v>
      </c>
      <c r="R618" s="280">
        <v>20</v>
      </c>
    </row>
    <row r="619" spans="17:18">
      <c r="Q619" s="279" t="s">
        <v>34</v>
      </c>
      <c r="R619" s="280">
        <v>26</v>
      </c>
    </row>
    <row r="620" spans="17:18">
      <c r="Q620" s="279" t="s">
        <v>34</v>
      </c>
      <c r="R620" s="280">
        <v>29</v>
      </c>
    </row>
    <row r="621" spans="17:18">
      <c r="Q621" s="279" t="s">
        <v>34</v>
      </c>
      <c r="R621" s="280">
        <v>3</v>
      </c>
    </row>
    <row r="622" spans="17:18">
      <c r="Q622" s="279" t="s">
        <v>34</v>
      </c>
      <c r="R622" s="280">
        <v>32</v>
      </c>
    </row>
    <row r="623" spans="17:18">
      <c r="Q623" s="279" t="s">
        <v>34</v>
      </c>
      <c r="R623" s="280">
        <v>9</v>
      </c>
    </row>
    <row r="624" spans="17:18">
      <c r="Q624" s="279" t="s">
        <v>34</v>
      </c>
      <c r="R624" s="280">
        <v>35</v>
      </c>
    </row>
    <row r="625" spans="17:18">
      <c r="Q625" s="279" t="s">
        <v>34</v>
      </c>
      <c r="R625" s="280">
        <v>20</v>
      </c>
    </row>
    <row r="626" spans="17:18">
      <c r="Q626" s="279" t="s">
        <v>34</v>
      </c>
      <c r="R626" s="280">
        <v>27.5</v>
      </c>
    </row>
    <row r="627" spans="17:18">
      <c r="Q627" s="279" t="s">
        <v>34</v>
      </c>
      <c r="R627" s="280">
        <v>23</v>
      </c>
    </row>
    <row r="628" spans="17:18">
      <c r="Q628" s="279" t="s">
        <v>34</v>
      </c>
      <c r="R628" s="280">
        <v>1.5</v>
      </c>
    </row>
    <row r="629" spans="17:18">
      <c r="Q629" s="279" t="s">
        <v>34</v>
      </c>
      <c r="R629" s="280">
        <v>22.5</v>
      </c>
    </row>
    <row r="630" spans="17:18">
      <c r="Q630" s="279" t="s">
        <v>34</v>
      </c>
      <c r="R630" s="280">
        <v>20</v>
      </c>
    </row>
    <row r="631" spans="17:18">
      <c r="Q631" s="279" t="s">
        <v>34</v>
      </c>
      <c r="R631" s="280">
        <v>24.5</v>
      </c>
    </row>
    <row r="632" spans="17:18">
      <c r="Q632" s="279" t="s">
        <v>34</v>
      </c>
      <c r="R632" s="280">
        <v>30</v>
      </c>
    </row>
    <row r="633" spans="17:18">
      <c r="Q633" s="279" t="s">
        <v>34</v>
      </c>
      <c r="R633" s="280">
        <v>23</v>
      </c>
    </row>
    <row r="634" spans="17:18">
      <c r="Q634" s="279" t="s">
        <v>34</v>
      </c>
      <c r="R634" s="280">
        <v>6</v>
      </c>
    </row>
    <row r="635" spans="17:18">
      <c r="Q635" s="279" t="s">
        <v>34</v>
      </c>
      <c r="R635" s="280">
        <v>33.5</v>
      </c>
    </row>
    <row r="636" spans="17:18">
      <c r="Q636" s="279" t="s">
        <v>34</v>
      </c>
      <c r="R636" s="280">
        <v>3</v>
      </c>
    </row>
    <row r="637" spans="17:18">
      <c r="Q637" s="279" t="s">
        <v>34</v>
      </c>
      <c r="R637" s="280">
        <v>26</v>
      </c>
    </row>
    <row r="638" spans="17:18">
      <c r="Q638" s="279" t="s">
        <v>34</v>
      </c>
      <c r="R638" s="280">
        <v>3</v>
      </c>
    </row>
    <row r="639" spans="17:18">
      <c r="Q639" s="279" t="s">
        <v>34</v>
      </c>
      <c r="R639" s="280">
        <v>23</v>
      </c>
    </row>
    <row r="640" spans="17:18">
      <c r="Q640" s="279" t="s">
        <v>34</v>
      </c>
      <c r="R640" s="280">
        <v>47.5</v>
      </c>
    </row>
    <row r="641" spans="17:18">
      <c r="Q641" s="279" t="s">
        <v>34</v>
      </c>
      <c r="R641" s="280">
        <v>45</v>
      </c>
    </row>
    <row r="642" spans="17:18">
      <c r="Q642" s="279" t="s">
        <v>34</v>
      </c>
      <c r="R642" s="280">
        <v>49.5</v>
      </c>
    </row>
    <row r="643" spans="17:18">
      <c r="Q643" s="279" t="s">
        <v>34</v>
      </c>
      <c r="R643" s="280">
        <v>24.5</v>
      </c>
    </row>
    <row r="644" spans="17:18">
      <c r="Q644" s="279" t="s">
        <v>34</v>
      </c>
      <c r="R644" s="280">
        <v>26</v>
      </c>
    </row>
    <row r="645" spans="17:18">
      <c r="Q645" s="279" t="s">
        <v>34</v>
      </c>
      <c r="R645" s="280">
        <v>1.5</v>
      </c>
    </row>
    <row r="646" spans="17:18">
      <c r="Q646" s="279" t="s">
        <v>34</v>
      </c>
      <c r="R646" s="280">
        <v>20</v>
      </c>
    </row>
    <row r="647" spans="17:18">
      <c r="Q647" s="279" t="s">
        <v>35</v>
      </c>
      <c r="R647" s="280">
        <v>6</v>
      </c>
    </row>
    <row r="648" spans="17:18">
      <c r="Q648" s="279" t="s">
        <v>35</v>
      </c>
      <c r="R648" s="280">
        <v>30</v>
      </c>
    </row>
    <row r="649" spans="17:18">
      <c r="Q649" s="279" t="s">
        <v>35</v>
      </c>
      <c r="R649" s="280">
        <v>23</v>
      </c>
    </row>
    <row r="650" spans="17:18">
      <c r="Q650" s="279" t="s">
        <v>35</v>
      </c>
      <c r="R650" s="280">
        <v>26</v>
      </c>
    </row>
    <row r="651" spans="17:18">
      <c r="Q651" s="279" t="s">
        <v>35</v>
      </c>
      <c r="R651" s="280">
        <v>1.5</v>
      </c>
    </row>
    <row r="652" spans="17:18">
      <c r="Q652" s="279" t="s">
        <v>35</v>
      </c>
      <c r="R652" s="280">
        <v>9</v>
      </c>
    </row>
    <row r="653" spans="17:18">
      <c r="Q653" s="279" t="s">
        <v>35</v>
      </c>
      <c r="R653" s="280">
        <v>13.5</v>
      </c>
    </row>
    <row r="654" spans="17:18">
      <c r="Q654" s="279" t="s">
        <v>35</v>
      </c>
      <c r="R654" s="280">
        <v>32</v>
      </c>
    </row>
    <row r="655" spans="17:18">
      <c r="Q655" s="279" t="s">
        <v>35</v>
      </c>
      <c r="R655" s="280">
        <v>26</v>
      </c>
    </row>
    <row r="656" spans="17:18">
      <c r="Q656" s="279" t="s">
        <v>35</v>
      </c>
      <c r="R656" s="280">
        <v>24.5</v>
      </c>
    </row>
    <row r="657" spans="17:18">
      <c r="Q657" s="279" t="s">
        <v>35</v>
      </c>
      <c r="R657" s="280">
        <v>3.5</v>
      </c>
    </row>
    <row r="658" spans="17:18">
      <c r="Q658" s="279" t="s">
        <v>35</v>
      </c>
      <c r="R658" s="280">
        <v>24.5</v>
      </c>
    </row>
    <row r="659" spans="17:18">
      <c r="Q659" s="279" t="s">
        <v>35</v>
      </c>
      <c r="R659" s="280">
        <v>20</v>
      </c>
    </row>
    <row r="660" spans="17:18">
      <c r="Q660" s="279" t="s">
        <v>35</v>
      </c>
      <c r="R660" s="280">
        <v>3</v>
      </c>
    </row>
    <row r="661" spans="17:18">
      <c r="Q661" s="279" t="s">
        <v>35</v>
      </c>
      <c r="R661" s="280">
        <v>23</v>
      </c>
    </row>
    <row r="662" spans="17:18">
      <c r="Q662" s="279" t="s">
        <v>35</v>
      </c>
      <c r="R662" s="280">
        <v>9</v>
      </c>
    </row>
    <row r="663" spans="17:18">
      <c r="Q663" s="279" t="s">
        <v>35</v>
      </c>
      <c r="R663" s="280">
        <v>7.5</v>
      </c>
    </row>
    <row r="664" spans="17:18">
      <c r="Q664" s="279" t="s">
        <v>35</v>
      </c>
      <c r="R664" s="280">
        <v>24.5</v>
      </c>
    </row>
    <row r="665" spans="17:18">
      <c r="Q665" s="279" t="s">
        <v>35</v>
      </c>
      <c r="R665" s="280">
        <v>20</v>
      </c>
    </row>
    <row r="666" spans="17:18">
      <c r="Q666" s="279" t="s">
        <v>35</v>
      </c>
      <c r="R666" s="280">
        <v>4.5</v>
      </c>
    </row>
    <row r="667" spans="17:18">
      <c r="Q667" s="279" t="s">
        <v>35</v>
      </c>
      <c r="R667" s="280">
        <v>33</v>
      </c>
    </row>
    <row r="668" spans="17:18">
      <c r="Q668" s="279" t="s">
        <v>35</v>
      </c>
      <c r="R668" s="280">
        <v>20</v>
      </c>
    </row>
    <row r="669" spans="17:18">
      <c r="Q669" s="279" t="s">
        <v>35</v>
      </c>
      <c r="R669" s="280">
        <v>42.5</v>
      </c>
    </row>
    <row r="670" spans="17:18">
      <c r="Q670" s="279" t="s">
        <v>35</v>
      </c>
      <c r="R670" s="280">
        <v>27</v>
      </c>
    </row>
    <row r="671" spans="17:18">
      <c r="Q671" s="279" t="s">
        <v>35</v>
      </c>
      <c r="R671" s="280">
        <v>70.5</v>
      </c>
    </row>
    <row r="672" spans="17:18">
      <c r="Q672" s="279" t="s">
        <v>35</v>
      </c>
      <c r="R672" s="280">
        <v>10.5</v>
      </c>
    </row>
    <row r="673" spans="17:18">
      <c r="Q673" s="279" t="s">
        <v>35</v>
      </c>
      <c r="R673" s="280">
        <v>7.5</v>
      </c>
    </row>
    <row r="674" spans="17:18">
      <c r="Q674" s="279" t="s">
        <v>35</v>
      </c>
      <c r="R674" s="280">
        <v>6</v>
      </c>
    </row>
    <row r="675" spans="17:18">
      <c r="Q675" s="279" t="s">
        <v>35</v>
      </c>
      <c r="R675" s="280">
        <v>47.5</v>
      </c>
    </row>
    <row r="676" spans="17:18">
      <c r="Q676" s="279" t="s">
        <v>35</v>
      </c>
      <c r="R676" s="280">
        <v>71</v>
      </c>
    </row>
    <row r="677" spans="17:18">
      <c r="Q677" s="279" t="s">
        <v>35</v>
      </c>
      <c r="R677" s="280">
        <v>3</v>
      </c>
    </row>
    <row r="678" spans="17:18">
      <c r="Q678" s="279" t="s">
        <v>35</v>
      </c>
      <c r="R678" s="280">
        <v>4.5</v>
      </c>
    </row>
    <row r="679" spans="17:18">
      <c r="Q679" s="279" t="s">
        <v>35</v>
      </c>
      <c r="R679" s="280">
        <v>10.5</v>
      </c>
    </row>
    <row r="680" spans="17:18">
      <c r="Q680" s="279" t="s">
        <v>35</v>
      </c>
      <c r="R680" s="280">
        <v>32</v>
      </c>
    </row>
    <row r="681" spans="17:18">
      <c r="Q681" s="279" t="s">
        <v>35</v>
      </c>
      <c r="R681" s="280">
        <v>3</v>
      </c>
    </row>
    <row r="682" spans="17:18">
      <c r="Q682" s="279" t="s">
        <v>35</v>
      </c>
      <c r="R682" s="280">
        <v>3</v>
      </c>
    </row>
    <row r="683" spans="17:18">
      <c r="Q683" s="279" t="s">
        <v>35</v>
      </c>
      <c r="R683" s="280">
        <v>1.5</v>
      </c>
    </row>
    <row r="684" spans="17:18">
      <c r="Q684" s="279" t="s">
        <v>35</v>
      </c>
      <c r="R684" s="280">
        <v>36.5</v>
      </c>
    </row>
    <row r="685" spans="17:18">
      <c r="Q685" s="279" t="s">
        <v>35</v>
      </c>
      <c r="R685" s="280">
        <v>11</v>
      </c>
    </row>
    <row r="686" spans="17:18">
      <c r="Q686" s="279" t="s">
        <v>35</v>
      </c>
      <c r="R686" s="280">
        <v>6</v>
      </c>
    </row>
    <row r="687" spans="17:18">
      <c r="Q687" s="279" t="s">
        <v>35</v>
      </c>
      <c r="R687" s="280">
        <v>6</v>
      </c>
    </row>
    <row r="688" spans="17:18">
      <c r="Q688" s="279" t="s">
        <v>35</v>
      </c>
      <c r="R688" s="280">
        <v>44.5</v>
      </c>
    </row>
    <row r="689" spans="17:18">
      <c r="Q689" s="279" t="s">
        <v>35</v>
      </c>
      <c r="R689" s="280">
        <v>20</v>
      </c>
    </row>
    <row r="690" spans="17:18">
      <c r="Q690" s="279" t="s">
        <v>35</v>
      </c>
      <c r="R690" s="280">
        <v>20</v>
      </c>
    </row>
    <row r="691" spans="17:18">
      <c r="Q691" s="279" t="s">
        <v>35</v>
      </c>
      <c r="R691" s="280">
        <v>3</v>
      </c>
    </row>
    <row r="692" spans="17:18">
      <c r="Q692" s="279" t="s">
        <v>35</v>
      </c>
      <c r="R692" s="280">
        <v>3</v>
      </c>
    </row>
    <row r="693" spans="17:18">
      <c r="Q693" s="279" t="s">
        <v>35</v>
      </c>
      <c r="R693" s="280">
        <v>8</v>
      </c>
    </row>
    <row r="694" spans="17:18">
      <c r="Q694" s="279" t="s">
        <v>35</v>
      </c>
      <c r="R694" s="280">
        <v>30</v>
      </c>
    </row>
    <row r="695" spans="17:18">
      <c r="Q695" s="279" t="s">
        <v>35</v>
      </c>
      <c r="R695" s="280">
        <v>3</v>
      </c>
    </row>
    <row r="696" spans="17:18">
      <c r="Q696" s="279" t="s">
        <v>35</v>
      </c>
      <c r="R696" s="280">
        <v>1.5</v>
      </c>
    </row>
    <row r="697" spans="17:18">
      <c r="Q697" s="279" t="s">
        <v>35</v>
      </c>
      <c r="R697" s="280">
        <v>20</v>
      </c>
    </row>
    <row r="698" spans="17:18">
      <c r="Q698" s="279" t="s">
        <v>35</v>
      </c>
      <c r="R698" s="280">
        <v>11</v>
      </c>
    </row>
    <row r="699" spans="17:18">
      <c r="Q699" s="279" t="s">
        <v>35</v>
      </c>
      <c r="R699" s="280">
        <v>6</v>
      </c>
    </row>
    <row r="700" spans="17:18">
      <c r="Q700" s="279" t="s">
        <v>35</v>
      </c>
      <c r="R700" s="280">
        <v>9</v>
      </c>
    </row>
    <row r="701" spans="17:18">
      <c r="Q701" s="279" t="s">
        <v>35</v>
      </c>
      <c r="R701" s="280">
        <v>1.5</v>
      </c>
    </row>
    <row r="702" spans="17:18">
      <c r="Q702" s="279" t="s">
        <v>35</v>
      </c>
      <c r="R702" s="280">
        <v>26.5</v>
      </c>
    </row>
    <row r="703" spans="17:18">
      <c r="Q703" s="279" t="s">
        <v>35</v>
      </c>
      <c r="R703" s="280">
        <v>26</v>
      </c>
    </row>
    <row r="704" spans="17:18">
      <c r="Q704" s="279" t="s">
        <v>35</v>
      </c>
      <c r="R704" s="280">
        <v>25</v>
      </c>
    </row>
    <row r="705" spans="17:18">
      <c r="Q705" s="279" t="s">
        <v>35</v>
      </c>
      <c r="R705" s="280">
        <v>21</v>
      </c>
    </row>
    <row r="706" spans="17:18">
      <c r="Q706" s="279" t="s">
        <v>35</v>
      </c>
      <c r="R706" s="280">
        <v>23</v>
      </c>
    </row>
    <row r="707" spans="17:18">
      <c r="Q707" s="279" t="s">
        <v>35</v>
      </c>
      <c r="R707" s="280">
        <v>4.5</v>
      </c>
    </row>
    <row r="708" spans="17:18">
      <c r="Q708" s="279" t="s">
        <v>35</v>
      </c>
      <c r="R708" s="280">
        <v>21.5</v>
      </c>
    </row>
    <row r="709" spans="17:18">
      <c r="Q709" s="279" t="s">
        <v>35</v>
      </c>
      <c r="R709" s="280">
        <v>24</v>
      </c>
    </row>
    <row r="710" spans="17:18">
      <c r="Q710" s="279" t="s">
        <v>35</v>
      </c>
      <c r="R710" s="280">
        <v>42</v>
      </c>
    </row>
    <row r="711" spans="17:18">
      <c r="Q711" s="279" t="s">
        <v>35</v>
      </c>
      <c r="R711" s="280">
        <v>3</v>
      </c>
    </row>
    <row r="712" spans="17:18">
      <c r="Q712" s="279" t="s">
        <v>35</v>
      </c>
      <c r="R712" s="280">
        <v>7.5</v>
      </c>
    </row>
    <row r="713" spans="17:18">
      <c r="Q713" s="279" t="s">
        <v>35</v>
      </c>
      <c r="R713" s="280">
        <v>3</v>
      </c>
    </row>
    <row r="714" spans="17:18">
      <c r="Q714" s="279" t="s">
        <v>35</v>
      </c>
      <c r="R714" s="280">
        <v>7.5</v>
      </c>
    </row>
    <row r="715" spans="17:18">
      <c r="Q715" s="279" t="s">
        <v>35</v>
      </c>
      <c r="R715" s="280">
        <v>6</v>
      </c>
    </row>
    <row r="716" spans="17:18">
      <c r="Q716" s="279" t="s">
        <v>35</v>
      </c>
      <c r="R716" s="280">
        <v>23</v>
      </c>
    </row>
    <row r="717" spans="17:18">
      <c r="Q717" s="279" t="s">
        <v>35</v>
      </c>
      <c r="R717" s="280">
        <v>15</v>
      </c>
    </row>
    <row r="718" spans="17:18">
      <c r="Q718" s="279" t="s">
        <v>35</v>
      </c>
      <c r="R718" s="280">
        <v>6</v>
      </c>
    </row>
    <row r="719" spans="17:18">
      <c r="Q719" s="279" t="s">
        <v>35</v>
      </c>
      <c r="R719" s="280">
        <v>23</v>
      </c>
    </row>
    <row r="720" spans="17:18">
      <c r="Q720" s="279" t="s">
        <v>35</v>
      </c>
      <c r="R720" s="280">
        <v>23.5</v>
      </c>
    </row>
    <row r="721" spans="17:18">
      <c r="Q721" s="279" t="s">
        <v>35</v>
      </c>
      <c r="R721" s="280">
        <v>31.5</v>
      </c>
    </row>
    <row r="722" spans="17:18">
      <c r="Q722" s="279" t="s">
        <v>35</v>
      </c>
      <c r="R722" s="280">
        <v>3</v>
      </c>
    </row>
    <row r="723" spans="17:18">
      <c r="Q723" s="279" t="s">
        <v>35</v>
      </c>
      <c r="R723" s="280">
        <v>1.5</v>
      </c>
    </row>
    <row r="724" spans="17:18">
      <c r="Q724" s="279" t="s">
        <v>35</v>
      </c>
      <c r="R724" s="280">
        <v>6</v>
      </c>
    </row>
    <row r="725" spans="17:18">
      <c r="Q725" s="279" t="s">
        <v>35</v>
      </c>
      <c r="R725" s="280">
        <v>23</v>
      </c>
    </row>
    <row r="726" spans="17:18">
      <c r="Q726" s="279" t="s">
        <v>35</v>
      </c>
      <c r="R726" s="280">
        <v>23</v>
      </c>
    </row>
    <row r="727" spans="17:18">
      <c r="Q727" s="279" t="s">
        <v>35</v>
      </c>
      <c r="R727" s="280">
        <v>23</v>
      </c>
    </row>
    <row r="728" spans="17:18">
      <c r="Q728" s="279" t="s">
        <v>35</v>
      </c>
      <c r="R728" s="280">
        <v>16</v>
      </c>
    </row>
    <row r="729" spans="17:18">
      <c r="Q729" s="279" t="s">
        <v>35</v>
      </c>
      <c r="R729" s="280">
        <v>10</v>
      </c>
    </row>
    <row r="730" spans="17:18">
      <c r="Q730" s="279" t="s">
        <v>35</v>
      </c>
      <c r="R730" s="280">
        <v>3</v>
      </c>
    </row>
    <row r="731" spans="17:18">
      <c r="Q731" s="279" t="s">
        <v>35</v>
      </c>
      <c r="R731" s="280">
        <v>72</v>
      </c>
    </row>
    <row r="732" spans="17:18">
      <c r="Q732" s="279" t="s">
        <v>35</v>
      </c>
      <c r="R732" s="280">
        <v>35</v>
      </c>
    </row>
    <row r="733" spans="17:18">
      <c r="Q733" s="279" t="s">
        <v>35</v>
      </c>
      <c r="R733" s="280">
        <v>29</v>
      </c>
    </row>
    <row r="734" spans="17:18">
      <c r="Q734" s="279" t="s">
        <v>35</v>
      </c>
      <c r="R734" s="280">
        <v>32</v>
      </c>
    </row>
    <row r="735" spans="17:18">
      <c r="Q735" s="279" t="s">
        <v>35</v>
      </c>
      <c r="R735" s="280">
        <v>29</v>
      </c>
    </row>
    <row r="736" spans="17:18">
      <c r="Q736" s="279" t="s">
        <v>35</v>
      </c>
      <c r="R736" s="280">
        <v>9</v>
      </c>
    </row>
    <row r="737" spans="17:18">
      <c r="Q737" s="279" t="s">
        <v>35</v>
      </c>
      <c r="R737" s="280">
        <v>3</v>
      </c>
    </row>
    <row r="738" spans="17:18">
      <c r="Q738" s="279" t="s">
        <v>35</v>
      </c>
      <c r="R738" s="280">
        <v>17</v>
      </c>
    </row>
    <row r="739" spans="17:18">
      <c r="Q739" s="279" t="s">
        <v>35</v>
      </c>
      <c r="R739" s="280">
        <v>12</v>
      </c>
    </row>
    <row r="740" spans="17:18">
      <c r="Q740" s="279" t="s">
        <v>35</v>
      </c>
      <c r="R740" s="280">
        <v>6</v>
      </c>
    </row>
    <row r="741" spans="17:18">
      <c r="Q741" s="279" t="s">
        <v>35</v>
      </c>
      <c r="R741" s="280">
        <v>1.5</v>
      </c>
    </row>
    <row r="742" spans="17:18">
      <c r="Q742" s="279" t="s">
        <v>35</v>
      </c>
      <c r="R742" s="280">
        <v>47.5</v>
      </c>
    </row>
    <row r="743" spans="17:18">
      <c r="Q743" s="279" t="s">
        <v>35</v>
      </c>
      <c r="R743" s="280">
        <v>32</v>
      </c>
    </row>
    <row r="744" spans="17:18">
      <c r="Q744" s="279" t="s">
        <v>35</v>
      </c>
      <c r="R744" s="280">
        <v>20</v>
      </c>
    </row>
    <row r="745" spans="17:18">
      <c r="Q745" s="279" t="s">
        <v>35</v>
      </c>
      <c r="R745" s="280">
        <v>41</v>
      </c>
    </row>
    <row r="746" spans="17:18">
      <c r="Q746" s="279" t="s">
        <v>35</v>
      </c>
      <c r="R746" s="280">
        <v>41</v>
      </c>
    </row>
    <row r="747" spans="17:18">
      <c r="Q747" s="279" t="s">
        <v>35</v>
      </c>
      <c r="R747" s="280">
        <v>16.5</v>
      </c>
    </row>
    <row r="748" spans="17:18">
      <c r="Q748" s="279" t="s">
        <v>35</v>
      </c>
      <c r="R748" s="280">
        <v>23</v>
      </c>
    </row>
    <row r="749" spans="17:18">
      <c r="Q749" s="279" t="s">
        <v>35</v>
      </c>
      <c r="R749" s="280">
        <v>3</v>
      </c>
    </row>
    <row r="750" spans="17:18">
      <c r="Q750" s="279" t="s">
        <v>35</v>
      </c>
      <c r="R750" s="280">
        <v>12</v>
      </c>
    </row>
    <row r="751" spans="17:18">
      <c r="Q751" s="279" t="s">
        <v>35</v>
      </c>
      <c r="R751" s="280">
        <v>27</v>
      </c>
    </row>
    <row r="752" spans="17:18">
      <c r="Q752" s="279" t="s">
        <v>35</v>
      </c>
      <c r="R752" s="280">
        <v>10</v>
      </c>
    </row>
    <row r="753" spans="17:18">
      <c r="Q753" s="279" t="s">
        <v>35</v>
      </c>
      <c r="R753" s="280">
        <v>76.5</v>
      </c>
    </row>
    <row r="754" spans="17:18">
      <c r="Q754" s="279" t="s">
        <v>35</v>
      </c>
      <c r="R754" s="280">
        <v>20</v>
      </c>
    </row>
    <row r="755" spans="17:18">
      <c r="Q755" s="279" t="s">
        <v>35</v>
      </c>
      <c r="R755" s="280">
        <v>10.5</v>
      </c>
    </row>
    <row r="756" spans="17:18">
      <c r="Q756" s="279" t="s">
        <v>35</v>
      </c>
      <c r="R756" s="280">
        <v>24.5</v>
      </c>
    </row>
    <row r="757" spans="17:18">
      <c r="Q757" s="279" t="s">
        <v>35</v>
      </c>
      <c r="R757" s="280">
        <v>31</v>
      </c>
    </row>
    <row r="758" spans="17:18">
      <c r="Q758" s="279" t="s">
        <v>35</v>
      </c>
      <c r="R758" s="280">
        <v>6</v>
      </c>
    </row>
    <row r="759" spans="17:18">
      <c r="Q759" s="279" t="s">
        <v>35</v>
      </c>
      <c r="R759" s="280">
        <v>3</v>
      </c>
    </row>
    <row r="760" spans="17:18">
      <c r="Q760" s="279" t="s">
        <v>35</v>
      </c>
      <c r="R760" s="280">
        <v>23</v>
      </c>
    </row>
    <row r="761" spans="17:18">
      <c r="Q761" s="279" t="s">
        <v>35</v>
      </c>
      <c r="R761" s="280">
        <v>61</v>
      </c>
    </row>
    <row r="762" spans="17:18">
      <c r="Q762" s="279" t="s">
        <v>35</v>
      </c>
      <c r="R762" s="280">
        <v>29</v>
      </c>
    </row>
    <row r="763" spans="17:18">
      <c r="Q763" s="279" t="s">
        <v>35</v>
      </c>
      <c r="R763" s="280">
        <v>15</v>
      </c>
    </row>
    <row r="764" spans="17:18">
      <c r="Q764" s="279" t="s">
        <v>35</v>
      </c>
      <c r="R764" s="280">
        <v>19.5</v>
      </c>
    </row>
    <row r="765" spans="17:18">
      <c r="Q765" s="279" t="s">
        <v>35</v>
      </c>
      <c r="R765" s="280">
        <v>3</v>
      </c>
    </row>
    <row r="766" spans="17:18">
      <c r="Q766" s="279" t="s">
        <v>35</v>
      </c>
      <c r="R766" s="280">
        <v>23</v>
      </c>
    </row>
    <row r="767" spans="17:18">
      <c r="Q767" s="279" t="s">
        <v>35</v>
      </c>
      <c r="R767" s="280">
        <v>1.5</v>
      </c>
    </row>
    <row r="768" spans="17:18">
      <c r="Q768" s="279" t="s">
        <v>35</v>
      </c>
      <c r="R768" s="280">
        <v>23</v>
      </c>
    </row>
    <row r="769" spans="17:18">
      <c r="Q769" s="279" t="s">
        <v>35</v>
      </c>
      <c r="R769" s="280">
        <v>56</v>
      </c>
    </row>
    <row r="770" spans="17:18">
      <c r="Q770" s="279" t="s">
        <v>126</v>
      </c>
      <c r="R770" s="280">
        <v>28</v>
      </c>
    </row>
    <row r="771" spans="17:18">
      <c r="Q771" s="279" t="s">
        <v>126</v>
      </c>
      <c r="R771" s="280">
        <v>9</v>
      </c>
    </row>
    <row r="772" spans="17:18">
      <c r="Q772" s="279" t="s">
        <v>126</v>
      </c>
      <c r="R772" s="280">
        <v>3</v>
      </c>
    </row>
    <row r="773" spans="17:18">
      <c r="Q773" s="279" t="s">
        <v>126</v>
      </c>
      <c r="R773" s="280">
        <v>3</v>
      </c>
    </row>
    <row r="774" spans="17:18">
      <c r="Q774" s="279" t="s">
        <v>126</v>
      </c>
      <c r="R774" s="280">
        <v>6</v>
      </c>
    </row>
    <row r="775" spans="17:18">
      <c r="Q775" s="279" t="s">
        <v>126</v>
      </c>
      <c r="R775" s="280">
        <v>12</v>
      </c>
    </row>
    <row r="776" spans="17:18">
      <c r="Q776" s="279" t="s">
        <v>126</v>
      </c>
      <c r="R776" s="280">
        <v>13.5</v>
      </c>
    </row>
    <row r="777" spans="17:18">
      <c r="Q777" s="279" t="s">
        <v>126</v>
      </c>
      <c r="R777" s="280">
        <v>65</v>
      </c>
    </row>
    <row r="778" spans="17:18">
      <c r="Q778" s="279" t="s">
        <v>126</v>
      </c>
      <c r="R778" s="280">
        <v>3</v>
      </c>
    </row>
    <row r="779" spans="17:18">
      <c r="Q779" s="279" t="s">
        <v>126</v>
      </c>
      <c r="R779" s="280">
        <v>24</v>
      </c>
    </row>
    <row r="780" spans="17:18">
      <c r="Q780" s="279" t="s">
        <v>126</v>
      </c>
      <c r="R780" s="280">
        <v>6</v>
      </c>
    </row>
    <row r="781" spans="17:18">
      <c r="Q781" s="279" t="s">
        <v>126</v>
      </c>
      <c r="R781" s="280">
        <v>271.5</v>
      </c>
    </row>
    <row r="782" spans="17:18">
      <c r="Q782" s="279" t="s">
        <v>126</v>
      </c>
      <c r="R782" s="280">
        <v>4.5</v>
      </c>
    </row>
    <row r="783" spans="17:18">
      <c r="Q783" s="279" t="s">
        <v>126</v>
      </c>
      <c r="R783" s="280">
        <v>15.5</v>
      </c>
    </row>
    <row r="784" spans="17:18">
      <c r="Q784" s="279" t="s">
        <v>126</v>
      </c>
      <c r="R784" s="280">
        <v>20</v>
      </c>
    </row>
    <row r="785" spans="17:18">
      <c r="Q785" s="279" t="s">
        <v>126</v>
      </c>
      <c r="R785" s="280">
        <v>15</v>
      </c>
    </row>
    <row r="786" spans="17:18">
      <c r="Q786" s="279" t="s">
        <v>126</v>
      </c>
      <c r="R786" s="280">
        <v>26.5</v>
      </c>
    </row>
    <row r="787" spans="17:18">
      <c r="Q787" s="279" t="s">
        <v>126</v>
      </c>
      <c r="R787" s="280">
        <v>25.5</v>
      </c>
    </row>
    <row r="788" spans="17:18">
      <c r="Q788" s="279" t="s">
        <v>126</v>
      </c>
      <c r="R788" s="280">
        <v>37</v>
      </c>
    </row>
    <row r="789" spans="17:18">
      <c r="Q789" s="279" t="s">
        <v>126</v>
      </c>
      <c r="R789" s="280">
        <v>6</v>
      </c>
    </row>
    <row r="790" spans="17:18">
      <c r="Q790" s="279" t="s">
        <v>126</v>
      </c>
      <c r="R790" s="280">
        <v>6</v>
      </c>
    </row>
    <row r="791" spans="17:18">
      <c r="Q791" s="279" t="s">
        <v>126</v>
      </c>
      <c r="R791" s="280">
        <v>3</v>
      </c>
    </row>
    <row r="792" spans="17:18">
      <c r="Q792" s="279" t="s">
        <v>126</v>
      </c>
      <c r="R792" s="280">
        <v>5</v>
      </c>
    </row>
    <row r="793" spans="17:18">
      <c r="Q793" s="279" t="s">
        <v>126</v>
      </c>
      <c r="R793" s="280">
        <v>2</v>
      </c>
    </row>
    <row r="794" spans="17:18">
      <c r="Q794" s="279" t="s">
        <v>126</v>
      </c>
      <c r="R794" s="280">
        <v>9</v>
      </c>
    </row>
    <row r="795" spans="17:18">
      <c r="Q795" s="279" t="s">
        <v>126</v>
      </c>
      <c r="R795" s="280">
        <v>8</v>
      </c>
    </row>
    <row r="796" spans="17:18">
      <c r="Q796" s="279" t="s">
        <v>126</v>
      </c>
      <c r="R796" s="280">
        <v>4</v>
      </c>
    </row>
    <row r="797" spans="17:18">
      <c r="Q797" s="279" t="s">
        <v>126</v>
      </c>
      <c r="R797" s="280">
        <v>76.5</v>
      </c>
    </row>
    <row r="798" spans="17:18">
      <c r="Q798" s="279" t="s">
        <v>126</v>
      </c>
      <c r="R798" s="280">
        <v>24.5</v>
      </c>
    </row>
    <row r="799" spans="17:18">
      <c r="Q799" s="279" t="s">
        <v>126</v>
      </c>
      <c r="R799" s="280">
        <v>7.5</v>
      </c>
    </row>
    <row r="800" spans="17:18">
      <c r="Q800" s="279" t="s">
        <v>126</v>
      </c>
      <c r="R800" s="280">
        <v>3</v>
      </c>
    </row>
    <row r="801" spans="17:18">
      <c r="Q801" s="279" t="s">
        <v>126</v>
      </c>
      <c r="R801" s="280">
        <v>12</v>
      </c>
    </row>
    <row r="802" spans="17:18">
      <c r="Q802" s="279" t="s">
        <v>126</v>
      </c>
      <c r="R802" s="280">
        <v>21.5</v>
      </c>
    </row>
    <row r="803" spans="17:18">
      <c r="Q803" s="279" t="s">
        <v>126</v>
      </c>
      <c r="R803" s="280">
        <v>25.5</v>
      </c>
    </row>
    <row r="804" spans="17:18">
      <c r="Q804" s="279" t="s">
        <v>126</v>
      </c>
      <c r="R804" s="280">
        <v>24.5</v>
      </c>
    </row>
    <row r="805" spans="17:18">
      <c r="Q805" s="279" t="s">
        <v>126</v>
      </c>
      <c r="R805" s="280">
        <v>20</v>
      </c>
    </row>
    <row r="806" spans="17:18">
      <c r="Q806" s="279" t="s">
        <v>126</v>
      </c>
      <c r="R806" s="280">
        <v>46</v>
      </c>
    </row>
    <row r="807" spans="17:18">
      <c r="Q807" s="279" t="s">
        <v>126</v>
      </c>
      <c r="R807" s="280">
        <v>34</v>
      </c>
    </row>
    <row r="808" spans="17:18">
      <c r="Q808" s="279" t="s">
        <v>126</v>
      </c>
      <c r="R808" s="280">
        <v>67.5</v>
      </c>
    </row>
    <row r="809" spans="17:18">
      <c r="Q809" s="279" t="s">
        <v>126</v>
      </c>
      <c r="R809" s="280">
        <v>5</v>
      </c>
    </row>
    <row r="810" spans="17:18">
      <c r="Q810" s="279" t="s">
        <v>126</v>
      </c>
      <c r="R810" s="280">
        <v>19.5</v>
      </c>
    </row>
    <row r="811" spans="17:18">
      <c r="Q811" s="279" t="s">
        <v>126</v>
      </c>
      <c r="R811" s="280">
        <v>4.5</v>
      </c>
    </row>
    <row r="812" spans="17:18">
      <c r="Q812" s="279" t="s">
        <v>126</v>
      </c>
      <c r="R812" s="280">
        <v>3</v>
      </c>
    </row>
    <row r="813" spans="17:18">
      <c r="Q813" s="279" t="s">
        <v>126</v>
      </c>
      <c r="R813" s="280">
        <v>24.5</v>
      </c>
    </row>
    <row r="814" spans="17:18">
      <c r="Q814" s="279" t="s">
        <v>126</v>
      </c>
      <c r="R814" s="280">
        <v>39.5</v>
      </c>
    </row>
    <row r="815" spans="17:18">
      <c r="Q815" s="279" t="s">
        <v>126</v>
      </c>
      <c r="R815" s="280">
        <v>61.5</v>
      </c>
    </row>
    <row r="816" spans="17:18">
      <c r="Q816" s="279" t="s">
        <v>126</v>
      </c>
      <c r="R816" s="280">
        <v>52</v>
      </c>
    </row>
    <row r="817" spans="17:18">
      <c r="Q817" s="279" t="s">
        <v>126</v>
      </c>
      <c r="R817" s="280">
        <v>24</v>
      </c>
    </row>
    <row r="818" spans="17:18">
      <c r="Q818" s="279" t="s">
        <v>126</v>
      </c>
      <c r="R818" s="280">
        <v>31</v>
      </c>
    </row>
    <row r="819" spans="17:18">
      <c r="Q819" s="279" t="s">
        <v>126</v>
      </c>
      <c r="R819" s="280">
        <v>23</v>
      </c>
    </row>
    <row r="820" spans="17:18">
      <c r="Q820" s="279" t="s">
        <v>126</v>
      </c>
      <c r="R820" s="280">
        <v>15</v>
      </c>
    </row>
    <row r="821" spans="17:18">
      <c r="Q821" s="279" t="s">
        <v>126</v>
      </c>
      <c r="R821" s="280">
        <v>23</v>
      </c>
    </row>
    <row r="822" spans="17:18">
      <c r="Q822" s="279" t="s">
        <v>126</v>
      </c>
      <c r="R822" s="280">
        <v>47</v>
      </c>
    </row>
    <row r="823" spans="17:18">
      <c r="Q823" s="279" t="s">
        <v>126</v>
      </c>
      <c r="R823" s="280">
        <v>12.5</v>
      </c>
    </row>
    <row r="824" spans="17:18">
      <c r="Q824" s="279" t="s">
        <v>126</v>
      </c>
      <c r="R824" s="280">
        <v>45</v>
      </c>
    </row>
    <row r="825" spans="17:18">
      <c r="Q825" s="279" t="s">
        <v>126</v>
      </c>
      <c r="R825" s="280">
        <v>10.5</v>
      </c>
    </row>
    <row r="826" spans="17:18">
      <c r="Q826" s="279" t="s">
        <v>126</v>
      </c>
      <c r="R826" s="280">
        <v>35</v>
      </c>
    </row>
    <row r="827" spans="17:18">
      <c r="Q827" s="279" t="s">
        <v>126</v>
      </c>
      <c r="R827" s="280">
        <v>46.5</v>
      </c>
    </row>
    <row r="828" spans="17:18">
      <c r="Q828" s="279" t="s">
        <v>126</v>
      </c>
      <c r="R828" s="280">
        <v>5</v>
      </c>
    </row>
    <row r="829" spans="17:18">
      <c r="Q829" s="279" t="s">
        <v>126</v>
      </c>
      <c r="R829" s="280">
        <v>23</v>
      </c>
    </row>
    <row r="830" spans="17:18">
      <c r="Q830" s="279" t="s">
        <v>126</v>
      </c>
      <c r="R830" s="280">
        <v>24</v>
      </c>
    </row>
    <row r="831" spans="17:18">
      <c r="Q831" s="279" t="s">
        <v>126</v>
      </c>
      <c r="R831" s="280">
        <v>32</v>
      </c>
    </row>
    <row r="832" spans="17:18">
      <c r="Q832" s="279" t="s">
        <v>126</v>
      </c>
      <c r="R832" s="280">
        <v>23</v>
      </c>
    </row>
    <row r="833" spans="17:18">
      <c r="Q833" s="279" t="s">
        <v>126</v>
      </c>
      <c r="R833" s="280">
        <v>84</v>
      </c>
    </row>
    <row r="834" spans="17:18">
      <c r="Q834" s="279" t="s">
        <v>126</v>
      </c>
      <c r="R834" s="280">
        <v>23</v>
      </c>
    </row>
    <row r="835" spans="17:18">
      <c r="Q835" s="279" t="s">
        <v>126</v>
      </c>
      <c r="R835" s="280">
        <v>3</v>
      </c>
    </row>
    <row r="836" spans="17:18">
      <c r="Q836" s="293">
        <v>24</v>
      </c>
      <c r="R836" s="280">
        <v>12</v>
      </c>
    </row>
    <row r="837" spans="17:18">
      <c r="Q837" s="293">
        <v>24</v>
      </c>
      <c r="R837" s="280">
        <v>10</v>
      </c>
    </row>
    <row r="838" spans="17:18">
      <c r="Q838" s="293">
        <v>24</v>
      </c>
      <c r="R838" s="280">
        <v>19</v>
      </c>
    </row>
    <row r="839" spans="17:18">
      <c r="Q839" s="293">
        <v>24</v>
      </c>
      <c r="R839" s="280">
        <v>18</v>
      </c>
    </row>
    <row r="840" spans="17:18">
      <c r="Q840" s="293">
        <v>24</v>
      </c>
      <c r="R840" s="280">
        <v>70</v>
      </c>
    </row>
    <row r="841" spans="17:18">
      <c r="Q841" s="293">
        <v>24</v>
      </c>
      <c r="R841" s="280">
        <v>36.5</v>
      </c>
    </row>
    <row r="842" spans="17:18">
      <c r="Q842" s="293">
        <v>24</v>
      </c>
      <c r="R842" s="280">
        <v>9</v>
      </c>
    </row>
    <row r="843" spans="17:18">
      <c r="Q843" s="293">
        <v>24</v>
      </c>
      <c r="R843" s="280">
        <v>3</v>
      </c>
    </row>
    <row r="844" spans="17:18">
      <c r="Q844" s="293">
        <v>24</v>
      </c>
      <c r="R844" s="280">
        <v>6</v>
      </c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  <pageSetup orientation="portrait" horizontalDpi="4294967293" verticalDpi="4294967293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BL886"/>
  <sheetViews>
    <sheetView topLeftCell="AT1" zoomScale="85" zoomScaleNormal="85" workbookViewId="0">
      <selection activeCell="BL2" activeCellId="3" sqref="BE2 BG2:BG3 BI2 BL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44866</v>
      </c>
      <c r="B2" s="241">
        <v>0</v>
      </c>
      <c r="C2" s="242">
        <v>0</v>
      </c>
      <c r="D2" s="241">
        <v>0</v>
      </c>
      <c r="E2" s="242">
        <v>0</v>
      </c>
      <c r="F2" s="243">
        <f>SUM(B2:E2)</f>
        <v>0</v>
      </c>
      <c r="G2" s="274">
        <v>584</v>
      </c>
      <c r="I2" s="226" t="s">
        <v>91</v>
      </c>
      <c r="J2" s="273">
        <v>4340</v>
      </c>
      <c r="K2" s="273">
        <v>217</v>
      </c>
      <c r="M2" s="226" t="s">
        <v>91</v>
      </c>
      <c r="N2" s="273">
        <v>4340</v>
      </c>
      <c r="Q2" s="226" t="s">
        <v>30</v>
      </c>
      <c r="R2" s="256">
        <v>20</v>
      </c>
      <c r="T2" s="274">
        <v>13</v>
      </c>
      <c r="U2" s="281">
        <f>SUM(R2:R3)</f>
        <v>40</v>
      </c>
      <c r="W2" s="226" t="s">
        <v>91</v>
      </c>
      <c r="X2" s="288">
        <v>0</v>
      </c>
      <c r="Y2" s="288">
        <v>2</v>
      </c>
      <c r="Z2" s="288">
        <v>6</v>
      </c>
      <c r="AA2" s="288">
        <v>7</v>
      </c>
      <c r="AB2" s="288">
        <v>6</v>
      </c>
      <c r="AC2" s="288">
        <v>19</v>
      </c>
      <c r="AD2" s="288">
        <v>28</v>
      </c>
      <c r="AE2" s="288">
        <v>54</v>
      </c>
      <c r="AF2" s="288">
        <v>46</v>
      </c>
      <c r="AG2" s="288">
        <v>34</v>
      </c>
      <c r="AH2" s="288">
        <v>15</v>
      </c>
      <c r="AI2" s="288">
        <v>0</v>
      </c>
      <c r="AJ2" s="289">
        <f>SUM(X2:AI2)</f>
        <v>217</v>
      </c>
      <c r="AN2" s="275" t="s">
        <v>178</v>
      </c>
      <c r="AO2" s="284">
        <v>1197.45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56.9</v>
      </c>
      <c r="AY2" s="294">
        <v>71.599999999999994</v>
      </c>
      <c r="AZ2" s="294">
        <v>150.30000000000001</v>
      </c>
      <c r="BA2" s="294">
        <v>73</v>
      </c>
      <c r="BB2" s="294">
        <v>127.49</v>
      </c>
      <c r="BC2" s="294">
        <v>17.93</v>
      </c>
      <c r="BD2" s="294">
        <v>42.54</v>
      </c>
      <c r="BE2" s="309">
        <v>71.900000000000006</v>
      </c>
      <c r="BF2" s="294">
        <v>395.16</v>
      </c>
      <c r="BG2" s="294">
        <v>229.82</v>
      </c>
      <c r="BH2" s="294">
        <v>41.15</v>
      </c>
      <c r="BI2" s="294">
        <v>1026.76</v>
      </c>
      <c r="BJ2" s="294"/>
      <c r="BK2" s="294">
        <v>25</v>
      </c>
      <c r="BL2" s="294">
        <v>188.16</v>
      </c>
    </row>
    <row r="3" spans="1:64">
      <c r="A3" s="244">
        <v>44867</v>
      </c>
      <c r="B3" s="237">
        <v>367.5</v>
      </c>
      <c r="C3" s="238">
        <v>429</v>
      </c>
      <c r="D3" s="239">
        <v>0</v>
      </c>
      <c r="E3" s="240">
        <v>0</v>
      </c>
      <c r="F3" s="247">
        <f t="shared" ref="F3:F31" si="0">SUM(B3:E3)</f>
        <v>796.5</v>
      </c>
      <c r="I3" s="226" t="s">
        <v>82</v>
      </c>
      <c r="J3" s="273">
        <v>875</v>
      </c>
      <c r="K3" s="273">
        <v>35</v>
      </c>
      <c r="M3" s="226" t="s">
        <v>82</v>
      </c>
      <c r="N3" s="273">
        <v>875</v>
      </c>
      <c r="Q3" s="226" t="s">
        <v>30</v>
      </c>
      <c r="R3" s="256">
        <v>20</v>
      </c>
      <c r="T3" s="274">
        <v>14</v>
      </c>
      <c r="U3" s="281">
        <f>SUM(R4:R14)</f>
        <v>158</v>
      </c>
      <c r="W3" s="226" t="s">
        <v>82</v>
      </c>
      <c r="X3" s="288">
        <v>0</v>
      </c>
      <c r="Y3" s="288">
        <v>0</v>
      </c>
      <c r="Z3" s="288">
        <v>0</v>
      </c>
      <c r="AA3" s="288">
        <v>0</v>
      </c>
      <c r="AB3" s="288">
        <v>0</v>
      </c>
      <c r="AC3" s="288">
        <v>2</v>
      </c>
      <c r="AD3" s="288">
        <v>6</v>
      </c>
      <c r="AE3" s="288">
        <v>7</v>
      </c>
      <c r="AF3" s="288">
        <v>8</v>
      </c>
      <c r="AG3" s="288">
        <v>7</v>
      </c>
      <c r="AH3" s="288">
        <v>4</v>
      </c>
      <c r="AI3" s="288">
        <v>1</v>
      </c>
      <c r="AJ3" s="289">
        <f>SUM(X3:AI3)</f>
        <v>35</v>
      </c>
      <c r="AN3" s="275" t="s">
        <v>176</v>
      </c>
      <c r="AO3" s="276">
        <v>181.3</v>
      </c>
      <c r="AQ3" s="274" t="s">
        <v>185</v>
      </c>
      <c r="AR3" s="282">
        <v>500</v>
      </c>
      <c r="AT3" s="292" t="s">
        <v>178</v>
      </c>
      <c r="AU3" s="284">
        <v>1197.45</v>
      </c>
      <c r="AX3" s="294">
        <v>126.68</v>
      </c>
      <c r="AY3" s="294">
        <v>44.53</v>
      </c>
      <c r="AZ3" s="294">
        <v>150.30000000000001</v>
      </c>
      <c r="BA3" s="294">
        <v>73</v>
      </c>
      <c r="BB3" s="294">
        <v>16.100000000000001</v>
      </c>
      <c r="BC3" s="294">
        <v>63.82</v>
      </c>
      <c r="BD3" s="294"/>
      <c r="BE3" s="258">
        <v>33.17</v>
      </c>
      <c r="BF3" s="294"/>
      <c r="BG3" s="294">
        <v>200.13</v>
      </c>
      <c r="BH3" s="294">
        <v>35.6</v>
      </c>
      <c r="BI3" s="294"/>
      <c r="BJ3" s="294"/>
      <c r="BK3" s="294"/>
      <c r="BL3" s="294"/>
    </row>
    <row r="4" spans="1:64">
      <c r="A4" s="244">
        <v>44868</v>
      </c>
      <c r="B4" s="237">
        <v>274</v>
      </c>
      <c r="C4" s="238">
        <v>296.5</v>
      </c>
      <c r="D4" s="239">
        <v>23</v>
      </c>
      <c r="E4" s="240">
        <v>0</v>
      </c>
      <c r="F4" s="247">
        <f t="shared" si="0"/>
        <v>593.5</v>
      </c>
      <c r="I4" s="226" t="s">
        <v>48</v>
      </c>
      <c r="J4" s="273">
        <v>648</v>
      </c>
      <c r="K4" s="273">
        <v>32</v>
      </c>
      <c r="M4" s="226" t="s">
        <v>48</v>
      </c>
      <c r="N4" s="273">
        <v>648</v>
      </c>
      <c r="Q4" s="226" t="s">
        <v>26</v>
      </c>
      <c r="R4" s="256">
        <v>20</v>
      </c>
      <c r="T4" s="274">
        <v>15</v>
      </c>
      <c r="U4" s="281">
        <f>SUM(R15:R38)</f>
        <v>353.5</v>
      </c>
      <c r="W4" s="226" t="s">
        <v>48</v>
      </c>
      <c r="X4" s="288">
        <v>2</v>
      </c>
      <c r="Y4" s="288">
        <v>1</v>
      </c>
      <c r="Z4" s="288">
        <v>1</v>
      </c>
      <c r="AA4" s="288">
        <v>1</v>
      </c>
      <c r="AB4" s="288">
        <v>1</v>
      </c>
      <c r="AC4" s="288">
        <v>7</v>
      </c>
      <c r="AD4" s="288">
        <v>7</v>
      </c>
      <c r="AE4" s="288">
        <v>4</v>
      </c>
      <c r="AF4" s="288">
        <v>1</v>
      </c>
      <c r="AG4" s="288">
        <v>6</v>
      </c>
      <c r="AH4" s="288">
        <v>1</v>
      </c>
      <c r="AI4" s="288">
        <v>0</v>
      </c>
      <c r="AJ4" s="289">
        <f t="shared" ref="AJ4:AJ6" si="1">SUM(X4:AI4)</f>
        <v>32</v>
      </c>
      <c r="AN4" s="275" t="s">
        <v>179</v>
      </c>
      <c r="AO4" s="276">
        <v>300.60000000000002</v>
      </c>
      <c r="AQ4" s="274" t="s">
        <v>186</v>
      </c>
      <c r="AR4" s="282">
        <v>480</v>
      </c>
      <c r="AT4" s="292" t="s">
        <v>176</v>
      </c>
      <c r="AU4" s="276">
        <v>181.3</v>
      </c>
      <c r="AX4" s="294">
        <v>56.39</v>
      </c>
      <c r="AY4" s="294">
        <v>45</v>
      </c>
      <c r="AZ4" s="294"/>
      <c r="BA4" s="294"/>
      <c r="BB4" s="294">
        <v>96.1</v>
      </c>
      <c r="BC4" s="294">
        <v>68</v>
      </c>
      <c r="BD4" s="294"/>
      <c r="BE4" s="258">
        <v>132.69999999999999</v>
      </c>
      <c r="BF4" s="294"/>
      <c r="BG4" s="294"/>
      <c r="BH4" s="294"/>
      <c r="BI4" s="294"/>
      <c r="BJ4" s="294"/>
      <c r="BK4" s="294"/>
      <c r="BL4" s="294"/>
    </row>
    <row r="5" spans="1:64">
      <c r="A5" s="244">
        <v>44869</v>
      </c>
      <c r="B5" s="237">
        <v>72</v>
      </c>
      <c r="C5" s="238">
        <v>150.5</v>
      </c>
      <c r="D5" s="239">
        <v>0</v>
      </c>
      <c r="E5" s="240">
        <v>0</v>
      </c>
      <c r="F5" s="247">
        <f t="shared" si="0"/>
        <v>222.5</v>
      </c>
      <c r="I5" s="226" t="s">
        <v>211</v>
      </c>
      <c r="J5" s="273">
        <v>591</v>
      </c>
      <c r="K5" s="273">
        <v>197</v>
      </c>
      <c r="M5" s="226" t="s">
        <v>211</v>
      </c>
      <c r="N5" s="273">
        <v>591</v>
      </c>
      <c r="Q5" s="226" t="s">
        <v>26</v>
      </c>
      <c r="R5" s="256">
        <v>6</v>
      </c>
      <c r="T5" s="274">
        <v>16</v>
      </c>
      <c r="U5" s="281">
        <f>SUM(R39:R71)</f>
        <v>477.5</v>
      </c>
      <c r="W5" s="226" t="s">
        <v>211</v>
      </c>
      <c r="X5" s="288">
        <v>0</v>
      </c>
      <c r="Y5" s="288">
        <v>3</v>
      </c>
      <c r="Z5" s="288">
        <v>9</v>
      </c>
      <c r="AA5" s="288">
        <v>19</v>
      </c>
      <c r="AB5" s="288">
        <v>12</v>
      </c>
      <c r="AC5" s="288">
        <v>39</v>
      </c>
      <c r="AD5" s="288">
        <v>28</v>
      </c>
      <c r="AE5" s="288">
        <v>25</v>
      </c>
      <c r="AF5" s="288">
        <v>40</v>
      </c>
      <c r="AG5" s="288">
        <v>19</v>
      </c>
      <c r="AH5" s="288">
        <v>3</v>
      </c>
      <c r="AI5" s="288">
        <v>0</v>
      </c>
      <c r="AJ5" s="289">
        <f t="shared" si="1"/>
        <v>197</v>
      </c>
      <c r="AN5" s="275" t="s">
        <v>193</v>
      </c>
      <c r="AO5" s="284">
        <v>146</v>
      </c>
      <c r="AT5" s="292" t="s">
        <v>179</v>
      </c>
      <c r="AU5" s="276">
        <v>300.60000000000002</v>
      </c>
      <c r="AX5" s="294">
        <v>32.22</v>
      </c>
      <c r="AY5" s="294">
        <v>20.170000000000002</v>
      </c>
      <c r="AZ5" s="294"/>
      <c r="BA5" s="294"/>
      <c r="BB5" s="294">
        <v>82.61</v>
      </c>
      <c r="BC5" s="294">
        <v>19.5</v>
      </c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44870</v>
      </c>
      <c r="B6" s="237">
        <v>178.5</v>
      </c>
      <c r="C6" s="238">
        <v>208.5</v>
      </c>
      <c r="D6" s="239">
        <v>0</v>
      </c>
      <c r="E6" s="240">
        <v>0</v>
      </c>
      <c r="F6" s="247">
        <f t="shared" si="0"/>
        <v>387</v>
      </c>
      <c r="I6" s="226" t="s">
        <v>67</v>
      </c>
      <c r="J6" s="273">
        <v>552</v>
      </c>
      <c r="K6" s="273">
        <v>92</v>
      </c>
      <c r="M6" s="226" t="s">
        <v>67</v>
      </c>
      <c r="N6" s="273">
        <v>552</v>
      </c>
      <c r="Q6" s="226" t="s">
        <v>26</v>
      </c>
      <c r="R6" s="256">
        <v>20</v>
      </c>
      <c r="T6" s="274">
        <v>17</v>
      </c>
      <c r="U6" s="281">
        <f>SUM(R72:R105)</f>
        <v>405</v>
      </c>
      <c r="W6" s="226" t="s">
        <v>67</v>
      </c>
      <c r="X6" s="288">
        <v>0</v>
      </c>
      <c r="Y6" s="288">
        <v>0</v>
      </c>
      <c r="Z6" s="288">
        <v>3</v>
      </c>
      <c r="AA6" s="288">
        <v>2</v>
      </c>
      <c r="AB6" s="288">
        <v>4</v>
      </c>
      <c r="AC6" s="288">
        <v>8</v>
      </c>
      <c r="AD6" s="288">
        <v>10</v>
      </c>
      <c r="AE6" s="288">
        <v>14</v>
      </c>
      <c r="AF6" s="288">
        <v>27</v>
      </c>
      <c r="AG6" s="288">
        <v>20</v>
      </c>
      <c r="AH6" s="288">
        <v>4</v>
      </c>
      <c r="AI6" s="288">
        <v>0</v>
      </c>
      <c r="AJ6" s="289">
        <f t="shared" si="1"/>
        <v>92</v>
      </c>
      <c r="AN6" s="275" t="s">
        <v>177</v>
      </c>
      <c r="AO6" s="276">
        <v>571.52</v>
      </c>
      <c r="AT6" s="292" t="s">
        <v>193</v>
      </c>
      <c r="AU6" s="284">
        <v>146</v>
      </c>
      <c r="AX6" s="294">
        <v>24.89</v>
      </c>
      <c r="AY6" s="294"/>
      <c r="AZ6" s="294"/>
      <c r="BA6" s="294"/>
      <c r="BB6" s="294">
        <v>106.12</v>
      </c>
      <c r="BC6" s="294">
        <v>8.33</v>
      </c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44871</v>
      </c>
      <c r="B7" s="237">
        <v>413</v>
      </c>
      <c r="C7" s="238">
        <v>122</v>
      </c>
      <c r="D7" s="239">
        <v>0</v>
      </c>
      <c r="E7" s="240">
        <v>0</v>
      </c>
      <c r="F7" s="247">
        <f t="shared" si="0"/>
        <v>535</v>
      </c>
      <c r="I7" s="226" t="s">
        <v>66</v>
      </c>
      <c r="J7" s="273">
        <v>445</v>
      </c>
      <c r="K7" s="273">
        <v>89</v>
      </c>
      <c r="Q7" s="226" t="s">
        <v>26</v>
      </c>
      <c r="R7" s="256">
        <v>3</v>
      </c>
      <c r="T7" s="274">
        <v>18</v>
      </c>
      <c r="U7" s="281">
        <f>SUM(R106:R186)</f>
        <v>1349</v>
      </c>
      <c r="AN7" s="275" t="s">
        <v>180</v>
      </c>
      <c r="AO7" s="276">
        <v>186.79</v>
      </c>
      <c r="AT7" s="292" t="s">
        <v>177</v>
      </c>
      <c r="AU7" s="276">
        <v>571.52</v>
      </c>
      <c r="AX7" s="294">
        <v>75.66</v>
      </c>
      <c r="AY7" s="294"/>
      <c r="AZ7" s="294"/>
      <c r="BA7" s="294"/>
      <c r="BB7" s="294">
        <v>6.5</v>
      </c>
      <c r="BC7" s="294">
        <v>9.2100000000000009</v>
      </c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44872</v>
      </c>
      <c r="B8" s="237">
        <v>344.5</v>
      </c>
      <c r="C8" s="238">
        <v>156.5</v>
      </c>
      <c r="D8" s="239">
        <v>0</v>
      </c>
      <c r="E8" s="240">
        <v>0</v>
      </c>
      <c r="F8" s="247">
        <f t="shared" si="0"/>
        <v>501</v>
      </c>
      <c r="I8" s="226" t="s">
        <v>196</v>
      </c>
      <c r="J8" s="273">
        <v>375</v>
      </c>
      <c r="K8" s="273">
        <v>15</v>
      </c>
      <c r="Q8" s="226" t="s">
        <v>26</v>
      </c>
      <c r="R8" s="256">
        <v>9</v>
      </c>
      <c r="T8" s="274">
        <v>19</v>
      </c>
      <c r="U8" s="281">
        <f>SUM(R187:R274)</f>
        <v>1797.5</v>
      </c>
      <c r="AN8" s="275" t="s">
        <v>205</v>
      </c>
      <c r="AO8" s="276">
        <v>42.54</v>
      </c>
      <c r="AT8" s="292" t="s">
        <v>180</v>
      </c>
      <c r="AU8" s="276">
        <v>186.79</v>
      </c>
      <c r="AX8" s="294">
        <v>30.19</v>
      </c>
      <c r="AY8" s="294"/>
      <c r="AZ8" s="294"/>
      <c r="BA8" s="294"/>
      <c r="BB8" s="294">
        <v>51.4</v>
      </c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44873</v>
      </c>
      <c r="B9" s="241">
        <v>0</v>
      </c>
      <c r="C9" s="242">
        <v>0</v>
      </c>
      <c r="D9" s="241">
        <v>0</v>
      </c>
      <c r="E9" s="242">
        <v>0</v>
      </c>
      <c r="F9" s="243">
        <f t="shared" si="0"/>
        <v>0</v>
      </c>
      <c r="I9" s="226" t="s">
        <v>218</v>
      </c>
      <c r="J9" s="273">
        <v>336</v>
      </c>
      <c r="K9" s="273">
        <v>112</v>
      </c>
      <c r="Q9" s="226" t="s">
        <v>26</v>
      </c>
      <c r="R9" s="256">
        <v>3</v>
      </c>
      <c r="T9" s="274">
        <v>20</v>
      </c>
      <c r="U9" s="281">
        <f>SUM(R275:R376)</f>
        <v>2378</v>
      </c>
      <c r="AN9" s="275" t="s">
        <v>210</v>
      </c>
      <c r="AO9" s="284">
        <v>237.77</v>
      </c>
      <c r="AT9" s="292" t="s">
        <v>205</v>
      </c>
      <c r="AU9" s="276">
        <v>42.54</v>
      </c>
      <c r="AX9" s="294">
        <v>91.01</v>
      </c>
      <c r="AY9" s="294"/>
      <c r="AZ9" s="294"/>
      <c r="BA9" s="294"/>
      <c r="BB9" s="294">
        <v>85.2</v>
      </c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44874</v>
      </c>
      <c r="B10" s="237">
        <v>187.5</v>
      </c>
      <c r="C10" s="238">
        <v>103.5</v>
      </c>
      <c r="D10" s="239">
        <v>0</v>
      </c>
      <c r="E10" s="240">
        <v>0</v>
      </c>
      <c r="F10" s="247">
        <f t="shared" si="0"/>
        <v>291</v>
      </c>
      <c r="I10" s="226" t="s">
        <v>217</v>
      </c>
      <c r="J10" s="273">
        <v>321</v>
      </c>
      <c r="K10" s="273">
        <v>107</v>
      </c>
      <c r="Q10" s="226" t="s">
        <v>26</v>
      </c>
      <c r="R10" s="256">
        <v>17</v>
      </c>
      <c r="T10" s="274">
        <v>21</v>
      </c>
      <c r="U10" s="281">
        <f>SUM(R377:R484)</f>
        <v>2555.5</v>
      </c>
      <c r="AN10" s="275" t="s">
        <v>206</v>
      </c>
      <c r="AO10" s="276">
        <v>395.17</v>
      </c>
      <c r="AT10" s="292" t="s">
        <v>210</v>
      </c>
      <c r="AU10" s="284">
        <v>237.77</v>
      </c>
      <c r="AX10" s="294">
        <v>74.08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44875</v>
      </c>
      <c r="B11" s="237">
        <v>226.25</v>
      </c>
      <c r="C11" s="238">
        <v>132.75</v>
      </c>
      <c r="D11" s="239">
        <v>0</v>
      </c>
      <c r="E11" s="240">
        <v>0</v>
      </c>
      <c r="F11" s="247">
        <f t="shared" si="0"/>
        <v>359</v>
      </c>
      <c r="I11" s="226" t="s">
        <v>216</v>
      </c>
      <c r="J11" s="273">
        <v>290</v>
      </c>
      <c r="K11" s="273">
        <v>9</v>
      </c>
      <c r="Q11" s="226" t="s">
        <v>26</v>
      </c>
      <c r="R11" s="256">
        <v>21</v>
      </c>
      <c r="T11" s="274">
        <v>22</v>
      </c>
      <c r="U11" s="281">
        <f>SUM(R485:R564)</f>
        <v>2379.5</v>
      </c>
      <c r="AN11" s="275" t="s">
        <v>208</v>
      </c>
      <c r="AO11" s="276">
        <v>429.95</v>
      </c>
      <c r="AT11" s="292" t="s">
        <v>206</v>
      </c>
      <c r="AU11" s="276">
        <v>395.17</v>
      </c>
      <c r="AX11" s="294">
        <v>21.05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44876</v>
      </c>
      <c r="B12" s="237">
        <v>30.5</v>
      </c>
      <c r="C12" s="238">
        <v>7.5</v>
      </c>
      <c r="D12" s="239">
        <v>0</v>
      </c>
      <c r="E12" s="240">
        <v>0</v>
      </c>
      <c r="F12" s="247">
        <f t="shared" si="0"/>
        <v>38</v>
      </c>
      <c r="I12" s="226" t="s">
        <v>45</v>
      </c>
      <c r="J12" s="273">
        <v>270</v>
      </c>
      <c r="K12" s="273">
        <v>18</v>
      </c>
      <c r="Q12" s="226" t="s">
        <v>26</v>
      </c>
      <c r="R12" s="256">
        <v>36</v>
      </c>
      <c r="T12" s="274">
        <v>23</v>
      </c>
      <c r="U12" s="281">
        <f>SUM(R565:R586)</f>
        <v>782.5</v>
      </c>
      <c r="AN12" s="275" t="s">
        <v>209</v>
      </c>
      <c r="AO12" s="276">
        <v>76.75</v>
      </c>
      <c r="AT12" s="292" t="s">
        <v>208</v>
      </c>
      <c r="AU12" s="276">
        <v>429.95</v>
      </c>
      <c r="AX12" s="294">
        <v>6.79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44877</v>
      </c>
      <c r="B13" s="237">
        <v>318.5</v>
      </c>
      <c r="C13" s="238">
        <v>599.5</v>
      </c>
      <c r="D13" s="239">
        <v>0</v>
      </c>
      <c r="E13" s="240">
        <v>0</v>
      </c>
      <c r="F13" s="247">
        <f t="shared" si="0"/>
        <v>918</v>
      </c>
      <c r="I13" s="226" t="s">
        <v>227</v>
      </c>
      <c r="J13" s="273">
        <v>264</v>
      </c>
      <c r="K13" s="273">
        <v>88</v>
      </c>
      <c r="Q13" s="226" t="s">
        <v>26</v>
      </c>
      <c r="R13" s="256">
        <v>3</v>
      </c>
      <c r="T13" s="274">
        <v>24</v>
      </c>
      <c r="U13" s="281">
        <f>SUM(R587)</f>
        <v>46</v>
      </c>
      <c r="AN13" s="275" t="s">
        <v>253</v>
      </c>
      <c r="AO13" s="276">
        <v>1026.76</v>
      </c>
      <c r="AT13" s="292" t="s">
        <v>209</v>
      </c>
      <c r="AU13" s="276">
        <v>76.75</v>
      </c>
      <c r="AX13" s="294">
        <v>65.510000000000005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44878</v>
      </c>
      <c r="B14" s="237">
        <v>265</v>
      </c>
      <c r="C14" s="238">
        <v>269</v>
      </c>
      <c r="D14" s="239">
        <v>0</v>
      </c>
      <c r="E14" s="240">
        <v>0</v>
      </c>
      <c r="F14" s="247">
        <f t="shared" si="0"/>
        <v>534</v>
      </c>
      <c r="I14" s="226" t="s">
        <v>212</v>
      </c>
      <c r="J14" s="273">
        <v>253.5</v>
      </c>
      <c r="K14" s="273">
        <v>169</v>
      </c>
      <c r="Q14" s="226" t="s">
        <v>26</v>
      </c>
      <c r="R14" s="256">
        <v>20</v>
      </c>
      <c r="AN14" s="275" t="s">
        <v>49</v>
      </c>
      <c r="AO14" s="276">
        <v>0</v>
      </c>
      <c r="AT14" s="292" t="s">
        <v>253</v>
      </c>
      <c r="AU14" s="276">
        <v>1026.76</v>
      </c>
      <c r="AX14" s="294">
        <v>80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44879</v>
      </c>
      <c r="B15" s="237">
        <v>374</v>
      </c>
      <c r="C15" s="238">
        <v>318</v>
      </c>
      <c r="D15" s="239">
        <v>0</v>
      </c>
      <c r="E15" s="240">
        <v>0</v>
      </c>
      <c r="F15" s="247">
        <f t="shared" si="0"/>
        <v>692</v>
      </c>
      <c r="I15" s="226" t="s">
        <v>214</v>
      </c>
      <c r="J15" s="273">
        <v>249</v>
      </c>
      <c r="K15" s="273">
        <v>83</v>
      </c>
      <c r="Q15" s="226" t="s">
        <v>27</v>
      </c>
      <c r="R15" s="256">
        <v>13.5</v>
      </c>
      <c r="AN15" s="275" t="s">
        <v>266</v>
      </c>
      <c r="AO15" s="276">
        <v>25</v>
      </c>
      <c r="AT15" s="292" t="s">
        <v>49</v>
      </c>
      <c r="AU15" s="276">
        <v>0</v>
      </c>
      <c r="AX15" s="294">
        <v>68.989999999999995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44880</v>
      </c>
      <c r="B16" s="241">
        <v>0</v>
      </c>
      <c r="C16" s="242">
        <v>0</v>
      </c>
      <c r="D16" s="241">
        <v>0</v>
      </c>
      <c r="E16" s="242">
        <v>0</v>
      </c>
      <c r="F16" s="243">
        <f t="shared" si="0"/>
        <v>0</v>
      </c>
      <c r="I16" s="226" t="s">
        <v>223</v>
      </c>
      <c r="J16" s="273">
        <v>240</v>
      </c>
      <c r="K16" s="273">
        <v>80</v>
      </c>
      <c r="Q16" s="226" t="s">
        <v>27</v>
      </c>
      <c r="R16" s="256">
        <v>33</v>
      </c>
      <c r="AN16" s="275" t="s">
        <v>271</v>
      </c>
      <c r="AO16" s="276">
        <v>188.16</v>
      </c>
      <c r="AT16" s="292" t="s">
        <v>266</v>
      </c>
      <c r="AU16" s="276">
        <v>25</v>
      </c>
      <c r="AX16" s="294">
        <v>31.53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44881</v>
      </c>
      <c r="B17" s="237">
        <v>215.5</v>
      </c>
      <c r="C17" s="238">
        <v>267</v>
      </c>
      <c r="D17" s="239">
        <v>0</v>
      </c>
      <c r="E17" s="240">
        <v>0</v>
      </c>
      <c r="F17" s="247">
        <f t="shared" si="0"/>
        <v>482.5</v>
      </c>
      <c r="I17" s="226" t="s">
        <v>213</v>
      </c>
      <c r="J17" s="273">
        <v>225</v>
      </c>
      <c r="K17" s="273">
        <v>150</v>
      </c>
      <c r="Q17" s="226" t="s">
        <v>27</v>
      </c>
      <c r="R17" s="256">
        <v>13</v>
      </c>
      <c r="AN17" s="275" t="s">
        <v>200</v>
      </c>
      <c r="AO17" s="276">
        <v>1232</v>
      </c>
      <c r="AT17" s="292" t="s">
        <v>271</v>
      </c>
      <c r="AU17" s="276">
        <v>188.16</v>
      </c>
      <c r="AX17" s="294">
        <v>17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44882</v>
      </c>
      <c r="B18" s="237">
        <v>96.5</v>
      </c>
      <c r="C18" s="238">
        <v>130.5</v>
      </c>
      <c r="D18" s="239">
        <v>0</v>
      </c>
      <c r="E18" s="240">
        <v>0</v>
      </c>
      <c r="F18" s="247">
        <f t="shared" si="0"/>
        <v>227</v>
      </c>
      <c r="I18" s="226" t="s">
        <v>76</v>
      </c>
      <c r="J18" s="273">
        <v>205</v>
      </c>
      <c r="K18" s="273">
        <v>10</v>
      </c>
      <c r="Q18" s="226" t="s">
        <v>27</v>
      </c>
      <c r="R18" s="256">
        <v>3</v>
      </c>
      <c r="AT18" s="292" t="s">
        <v>200</v>
      </c>
      <c r="AU18" s="276">
        <v>1232</v>
      </c>
      <c r="AX18" s="294">
        <v>56.48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44883</v>
      </c>
      <c r="B19" s="237">
        <v>179</v>
      </c>
      <c r="C19" s="238">
        <v>141</v>
      </c>
      <c r="D19" s="239">
        <v>0</v>
      </c>
      <c r="E19" s="240">
        <v>0</v>
      </c>
      <c r="F19" s="247">
        <f t="shared" si="0"/>
        <v>320</v>
      </c>
      <c r="I19" s="226" t="s">
        <v>74</v>
      </c>
      <c r="J19" s="273">
        <v>180</v>
      </c>
      <c r="K19" s="273">
        <v>9</v>
      </c>
      <c r="Q19" s="226" t="s">
        <v>27</v>
      </c>
      <c r="R19" s="256">
        <v>15</v>
      </c>
      <c r="AV19" s="222"/>
      <c r="AX19" s="294">
        <v>78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44884</v>
      </c>
      <c r="B20" s="237">
        <v>546.5</v>
      </c>
      <c r="C20" s="238">
        <v>305</v>
      </c>
      <c r="D20" s="239">
        <v>0</v>
      </c>
      <c r="E20" s="240">
        <v>0</v>
      </c>
      <c r="F20" s="247">
        <f t="shared" si="0"/>
        <v>851.5</v>
      </c>
      <c r="I20" s="226" t="s">
        <v>219</v>
      </c>
      <c r="J20" s="273">
        <v>150.5</v>
      </c>
      <c r="K20" s="273">
        <v>43</v>
      </c>
      <c r="Q20" s="226" t="s">
        <v>27</v>
      </c>
      <c r="R20" s="256">
        <v>20</v>
      </c>
      <c r="AX20" s="294">
        <v>22.42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44885</v>
      </c>
      <c r="B21" s="237">
        <v>696.5</v>
      </c>
      <c r="C21" s="238">
        <v>453</v>
      </c>
      <c r="D21" s="239">
        <v>0</v>
      </c>
      <c r="E21" s="240">
        <v>0</v>
      </c>
      <c r="F21" s="247">
        <f t="shared" si="0"/>
        <v>1149.5</v>
      </c>
      <c r="I21" s="226" t="s">
        <v>50</v>
      </c>
      <c r="J21" s="273">
        <v>140</v>
      </c>
      <c r="K21" s="273">
        <v>7</v>
      </c>
      <c r="Q21" s="226" t="s">
        <v>27</v>
      </c>
      <c r="R21" s="256">
        <v>8</v>
      </c>
      <c r="AX21" s="294">
        <v>70.08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44886</v>
      </c>
      <c r="B22" s="237">
        <v>601.5</v>
      </c>
      <c r="C22" s="238">
        <v>488.5</v>
      </c>
      <c r="D22" s="239">
        <v>0</v>
      </c>
      <c r="E22" s="240">
        <v>0</v>
      </c>
      <c r="F22" s="247">
        <f t="shared" si="0"/>
        <v>1090</v>
      </c>
      <c r="I22" s="226" t="s">
        <v>215</v>
      </c>
      <c r="J22" s="273">
        <v>120</v>
      </c>
      <c r="K22" s="273">
        <v>6</v>
      </c>
      <c r="Q22" s="226" t="s">
        <v>27</v>
      </c>
      <c r="R22" s="256">
        <v>19.5</v>
      </c>
      <c r="AX22" s="294">
        <v>17.78</v>
      </c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44887</v>
      </c>
      <c r="B23" s="241">
        <v>0</v>
      </c>
      <c r="C23" s="242">
        <v>0</v>
      </c>
      <c r="D23" s="241">
        <v>0</v>
      </c>
      <c r="E23" s="242">
        <v>0</v>
      </c>
      <c r="F23" s="243">
        <f t="shared" si="0"/>
        <v>0</v>
      </c>
      <c r="I23" s="226" t="s">
        <v>239</v>
      </c>
      <c r="J23" s="273">
        <v>107.5</v>
      </c>
      <c r="K23" s="273">
        <v>72</v>
      </c>
      <c r="Q23" s="226" t="s">
        <v>27</v>
      </c>
      <c r="R23" s="256">
        <v>9</v>
      </c>
      <c r="AX23" s="294">
        <v>14.48</v>
      </c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44888</v>
      </c>
      <c r="B24" s="237">
        <v>125</v>
      </c>
      <c r="C24" s="238">
        <v>45.5</v>
      </c>
      <c r="D24" s="239">
        <v>0</v>
      </c>
      <c r="E24" s="240">
        <v>0</v>
      </c>
      <c r="F24" s="247">
        <f t="shared" si="0"/>
        <v>170.5</v>
      </c>
      <c r="I24" s="226" t="s">
        <v>83</v>
      </c>
      <c r="J24" s="273">
        <v>100</v>
      </c>
      <c r="K24" s="273">
        <v>5</v>
      </c>
      <c r="Q24" s="226" t="s">
        <v>27</v>
      </c>
      <c r="R24" s="256">
        <v>20</v>
      </c>
      <c r="AX24" s="294">
        <v>18.52</v>
      </c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44889</v>
      </c>
      <c r="B25" s="237">
        <v>19.5</v>
      </c>
      <c r="C25" s="238">
        <v>46</v>
      </c>
      <c r="D25" s="239">
        <v>0</v>
      </c>
      <c r="E25" s="240">
        <v>0</v>
      </c>
      <c r="F25" s="247">
        <f t="shared" si="0"/>
        <v>65.5</v>
      </c>
      <c r="I25" s="226" t="s">
        <v>65</v>
      </c>
      <c r="J25" s="273">
        <v>96</v>
      </c>
      <c r="K25" s="273">
        <v>12</v>
      </c>
      <c r="Q25" s="226" t="s">
        <v>27</v>
      </c>
      <c r="R25" s="256">
        <v>3</v>
      </c>
      <c r="AX25" s="294">
        <v>12</v>
      </c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44890</v>
      </c>
      <c r="B26" s="237">
        <v>139.5</v>
      </c>
      <c r="C26" s="238">
        <v>165</v>
      </c>
      <c r="D26" s="239">
        <v>0</v>
      </c>
      <c r="E26" s="240">
        <v>0</v>
      </c>
      <c r="F26" s="247">
        <f t="shared" si="0"/>
        <v>304.5</v>
      </c>
      <c r="I26" s="226" t="s">
        <v>84</v>
      </c>
      <c r="J26" s="273">
        <v>92</v>
      </c>
      <c r="K26" s="273">
        <v>46</v>
      </c>
      <c r="Q26" s="226" t="s">
        <v>27</v>
      </c>
      <c r="R26" s="256">
        <v>11</v>
      </c>
      <c r="AX26" s="294">
        <v>35.24</v>
      </c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44891</v>
      </c>
      <c r="B27" s="237">
        <v>232.5</v>
      </c>
      <c r="C27" s="238">
        <v>292.5</v>
      </c>
      <c r="D27" s="239">
        <v>0</v>
      </c>
      <c r="E27" s="240">
        <v>0</v>
      </c>
      <c r="F27" s="247">
        <f t="shared" si="0"/>
        <v>525</v>
      </c>
      <c r="I27" s="226" t="s">
        <v>222</v>
      </c>
      <c r="J27" s="273">
        <v>87</v>
      </c>
      <c r="K27" s="273">
        <v>58</v>
      </c>
      <c r="Q27" s="226" t="s">
        <v>27</v>
      </c>
      <c r="R27" s="256">
        <v>4.5</v>
      </c>
      <c r="AX27" s="294">
        <v>13.56</v>
      </c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44892</v>
      </c>
      <c r="B28" s="237">
        <v>553</v>
      </c>
      <c r="C28" s="238">
        <v>145</v>
      </c>
      <c r="D28" s="239">
        <v>0</v>
      </c>
      <c r="E28" s="240">
        <v>0</v>
      </c>
      <c r="F28" s="247">
        <f t="shared" si="0"/>
        <v>698</v>
      </c>
      <c r="I28" s="226" t="s">
        <v>88</v>
      </c>
      <c r="J28" s="273">
        <v>80</v>
      </c>
      <c r="K28" s="273">
        <v>2</v>
      </c>
      <c r="Q28" s="226" t="s">
        <v>27</v>
      </c>
      <c r="R28" s="256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44893</v>
      </c>
      <c r="B29" s="237">
        <v>354</v>
      </c>
      <c r="C29" s="238">
        <v>81.5</v>
      </c>
      <c r="D29" s="239">
        <v>0</v>
      </c>
      <c r="E29" s="240">
        <v>0</v>
      </c>
      <c r="F29" s="247">
        <f t="shared" si="0"/>
        <v>435.5</v>
      </c>
      <c r="I29" s="226" t="s">
        <v>148</v>
      </c>
      <c r="J29" s="273">
        <v>70.5</v>
      </c>
      <c r="K29" s="273">
        <v>12</v>
      </c>
      <c r="Q29" s="226" t="s">
        <v>27</v>
      </c>
      <c r="R29" s="256">
        <v>4.5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44894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221</v>
      </c>
      <c r="J30" s="273">
        <v>67.5</v>
      </c>
      <c r="K30" s="273">
        <v>45</v>
      </c>
      <c r="Q30" s="226" t="s">
        <v>27</v>
      </c>
      <c r="R30" s="256">
        <v>48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44895</v>
      </c>
      <c r="B31" s="237">
        <v>244.5</v>
      </c>
      <c r="C31" s="238">
        <v>226</v>
      </c>
      <c r="D31" s="239">
        <v>0</v>
      </c>
      <c r="E31" s="240">
        <v>0</v>
      </c>
      <c r="F31" s="247">
        <f t="shared" si="0"/>
        <v>470.5</v>
      </c>
      <c r="I31" s="226" t="s">
        <v>96</v>
      </c>
      <c r="J31" s="273">
        <v>66</v>
      </c>
      <c r="K31" s="273">
        <v>22</v>
      </c>
      <c r="Q31" s="226" t="s">
        <v>27</v>
      </c>
      <c r="R31" s="256">
        <v>4</v>
      </c>
      <c r="AX31" s="291">
        <f>SUM(AX2:AX30)</f>
        <v>1197.4499999999998</v>
      </c>
      <c r="AY31" s="291">
        <f t="shared" ref="AY31:BL31" si="2">SUM(AY2:AY30)</f>
        <v>181.3</v>
      </c>
      <c r="AZ31" s="291">
        <f t="shared" si="2"/>
        <v>300.60000000000002</v>
      </c>
      <c r="BA31" s="291">
        <f t="shared" si="2"/>
        <v>146</v>
      </c>
      <c r="BB31" s="291">
        <f t="shared" si="2"/>
        <v>571.52</v>
      </c>
      <c r="BC31" s="291">
        <f t="shared" si="2"/>
        <v>186.79000000000002</v>
      </c>
      <c r="BD31" s="291">
        <f t="shared" si="2"/>
        <v>42.54</v>
      </c>
      <c r="BE31" s="291">
        <f t="shared" si="2"/>
        <v>237.76999999999998</v>
      </c>
      <c r="BF31" s="291">
        <f t="shared" si="2"/>
        <v>395.16</v>
      </c>
      <c r="BG31" s="291">
        <f t="shared" si="2"/>
        <v>429.95</v>
      </c>
      <c r="BH31" s="291">
        <f t="shared" si="2"/>
        <v>76.75</v>
      </c>
      <c r="BI31" s="291">
        <f t="shared" si="2"/>
        <v>1026.76</v>
      </c>
      <c r="BJ31" s="291">
        <f t="shared" si="2"/>
        <v>0</v>
      </c>
      <c r="BK31" s="291">
        <f t="shared" si="2"/>
        <v>25</v>
      </c>
      <c r="BL31" s="291">
        <f t="shared" si="2"/>
        <v>188.16</v>
      </c>
    </row>
    <row r="32" spans="1:64">
      <c r="I32" s="226" t="s">
        <v>238</v>
      </c>
      <c r="J32" s="273">
        <v>60</v>
      </c>
      <c r="K32" s="273">
        <v>2</v>
      </c>
      <c r="Q32" s="226" t="s">
        <v>27</v>
      </c>
      <c r="R32" s="256">
        <v>6</v>
      </c>
    </row>
    <row r="33" spans="2:18">
      <c r="F33" s="222"/>
      <c r="I33" s="226" t="s">
        <v>79</v>
      </c>
      <c r="J33" s="273">
        <v>60</v>
      </c>
      <c r="K33" s="273">
        <v>3</v>
      </c>
      <c r="Q33" s="226" t="s">
        <v>27</v>
      </c>
      <c r="R33" s="256">
        <v>6</v>
      </c>
    </row>
    <row r="34" spans="2:18">
      <c r="B34" s="222"/>
      <c r="C34" s="222"/>
      <c r="D34" s="222"/>
      <c r="E34" s="222"/>
      <c r="F34" s="222"/>
      <c r="I34" s="226" t="s">
        <v>152</v>
      </c>
      <c r="J34" s="273">
        <v>58</v>
      </c>
      <c r="K34" s="273">
        <v>29</v>
      </c>
      <c r="Q34" s="226" t="s">
        <v>27</v>
      </c>
      <c r="R34" s="256">
        <v>26</v>
      </c>
    </row>
    <row r="35" spans="2:18">
      <c r="F35" s="222"/>
      <c r="I35" s="226" t="s">
        <v>85</v>
      </c>
      <c r="J35" s="273">
        <v>57</v>
      </c>
      <c r="K35" s="273">
        <v>19</v>
      </c>
      <c r="Q35" s="226" t="s">
        <v>27</v>
      </c>
      <c r="R35" s="256">
        <v>43</v>
      </c>
    </row>
    <row r="36" spans="2:18">
      <c r="I36" s="226" t="s">
        <v>267</v>
      </c>
      <c r="J36" s="273">
        <v>55</v>
      </c>
      <c r="K36" s="273">
        <v>1</v>
      </c>
      <c r="Q36" s="226" t="s">
        <v>27</v>
      </c>
      <c r="R36" s="256">
        <v>3</v>
      </c>
    </row>
    <row r="37" spans="2:18">
      <c r="I37" s="226" t="s">
        <v>89</v>
      </c>
      <c r="J37" s="273">
        <v>52.5</v>
      </c>
      <c r="K37" s="273">
        <v>15</v>
      </c>
      <c r="Q37" s="226" t="s">
        <v>27</v>
      </c>
      <c r="R37" s="256">
        <v>30</v>
      </c>
    </row>
    <row r="38" spans="2:18">
      <c r="I38" s="226" t="s">
        <v>147</v>
      </c>
      <c r="J38" s="273">
        <v>50</v>
      </c>
      <c r="K38" s="273">
        <v>8</v>
      </c>
      <c r="Q38" s="226" t="s">
        <v>27</v>
      </c>
      <c r="R38" s="256">
        <v>1.5</v>
      </c>
    </row>
    <row r="39" spans="2:18">
      <c r="I39" s="226" t="s">
        <v>86</v>
      </c>
      <c r="J39" s="273">
        <v>48</v>
      </c>
      <c r="K39" s="273">
        <v>37</v>
      </c>
      <c r="Q39" s="226" t="s">
        <v>32</v>
      </c>
      <c r="R39" s="256">
        <v>9</v>
      </c>
    </row>
    <row r="40" spans="2:18">
      <c r="I40" s="226" t="s">
        <v>232</v>
      </c>
      <c r="J40" s="273">
        <v>45</v>
      </c>
      <c r="K40" s="273">
        <v>15</v>
      </c>
      <c r="Q40" s="226" t="s">
        <v>32</v>
      </c>
      <c r="R40" s="256">
        <v>26</v>
      </c>
    </row>
    <row r="41" spans="2:18">
      <c r="I41" s="226" t="s">
        <v>226</v>
      </c>
      <c r="J41" s="273">
        <v>42</v>
      </c>
      <c r="K41" s="273">
        <v>14</v>
      </c>
      <c r="Q41" s="226" t="s">
        <v>32</v>
      </c>
      <c r="R41" s="256">
        <v>24.5</v>
      </c>
    </row>
    <row r="42" spans="2:18">
      <c r="I42" s="226" t="s">
        <v>146</v>
      </c>
      <c r="J42" s="273">
        <v>40</v>
      </c>
      <c r="K42" s="273">
        <v>2</v>
      </c>
      <c r="Q42" s="226" t="s">
        <v>32</v>
      </c>
      <c r="R42" s="256">
        <v>23</v>
      </c>
    </row>
    <row r="43" spans="2:18">
      <c r="I43" s="226" t="s">
        <v>233</v>
      </c>
      <c r="J43" s="273">
        <v>39</v>
      </c>
      <c r="K43" s="273">
        <v>13</v>
      </c>
      <c r="Q43" s="226" t="s">
        <v>32</v>
      </c>
      <c r="R43" s="256">
        <v>20</v>
      </c>
    </row>
    <row r="44" spans="2:18">
      <c r="I44" s="226" t="s">
        <v>272</v>
      </c>
      <c r="J44" s="273">
        <v>35</v>
      </c>
      <c r="K44" s="273">
        <v>1</v>
      </c>
      <c r="Q44" s="226" t="s">
        <v>32</v>
      </c>
      <c r="R44" s="256">
        <v>7.5</v>
      </c>
    </row>
    <row r="45" spans="2:18">
      <c r="I45" s="226" t="s">
        <v>231</v>
      </c>
      <c r="J45" s="273">
        <v>34.5</v>
      </c>
      <c r="K45" s="273">
        <v>23</v>
      </c>
      <c r="Q45" s="226" t="s">
        <v>32</v>
      </c>
      <c r="R45" s="256">
        <v>5</v>
      </c>
    </row>
    <row r="46" spans="2:18">
      <c r="I46" s="226" t="s">
        <v>234</v>
      </c>
      <c r="J46" s="273">
        <v>33</v>
      </c>
      <c r="K46" s="273">
        <v>22</v>
      </c>
      <c r="Q46" s="226" t="s">
        <v>32</v>
      </c>
      <c r="R46" s="256">
        <v>4</v>
      </c>
    </row>
    <row r="47" spans="2:18">
      <c r="I47" s="226" t="s">
        <v>247</v>
      </c>
      <c r="J47" s="273">
        <v>33</v>
      </c>
      <c r="K47" s="273">
        <v>11</v>
      </c>
      <c r="Q47" s="226" t="s">
        <v>32</v>
      </c>
      <c r="R47" s="256">
        <v>9</v>
      </c>
    </row>
    <row r="48" spans="2:18">
      <c r="I48" s="226" t="s">
        <v>230</v>
      </c>
      <c r="J48" s="273">
        <v>25.5</v>
      </c>
      <c r="K48" s="273">
        <v>17</v>
      </c>
      <c r="Q48" s="226" t="s">
        <v>32</v>
      </c>
      <c r="R48" s="256">
        <v>15</v>
      </c>
    </row>
    <row r="49" spans="9:18">
      <c r="I49" s="226" t="s">
        <v>149</v>
      </c>
      <c r="J49" s="273">
        <v>24</v>
      </c>
      <c r="K49" s="273">
        <v>3</v>
      </c>
      <c r="Q49" s="226" t="s">
        <v>32</v>
      </c>
      <c r="R49" s="256">
        <v>9</v>
      </c>
    </row>
    <row r="50" spans="9:18">
      <c r="I50" s="226" t="s">
        <v>268</v>
      </c>
      <c r="J50" s="273">
        <v>20</v>
      </c>
      <c r="K50" s="273">
        <v>1</v>
      </c>
      <c r="Q50" s="226" t="s">
        <v>32</v>
      </c>
      <c r="R50" s="256">
        <v>1.5</v>
      </c>
    </row>
    <row r="51" spans="9:18">
      <c r="I51" s="226" t="s">
        <v>151</v>
      </c>
      <c r="J51" s="273">
        <v>16</v>
      </c>
      <c r="K51" s="273">
        <v>3</v>
      </c>
      <c r="Q51" s="226" t="s">
        <v>32</v>
      </c>
      <c r="R51" s="256">
        <v>23</v>
      </c>
    </row>
    <row r="52" spans="9:18">
      <c r="I52" s="226" t="s">
        <v>242</v>
      </c>
      <c r="J52" s="273">
        <v>10.5</v>
      </c>
      <c r="K52" s="273">
        <v>7</v>
      </c>
      <c r="Q52" s="226" t="s">
        <v>32</v>
      </c>
      <c r="R52" s="256">
        <v>6</v>
      </c>
    </row>
    <row r="53" spans="9:18">
      <c r="I53" s="226" t="s">
        <v>97</v>
      </c>
      <c r="J53" s="273">
        <v>9</v>
      </c>
      <c r="K53" s="273">
        <v>9</v>
      </c>
      <c r="Q53" s="226" t="s">
        <v>32</v>
      </c>
      <c r="R53" s="256">
        <v>7</v>
      </c>
    </row>
    <row r="54" spans="9:18">
      <c r="I54" s="226" t="s">
        <v>240</v>
      </c>
      <c r="J54" s="273">
        <v>9</v>
      </c>
      <c r="K54" s="273">
        <v>3</v>
      </c>
      <c r="Q54" s="226" t="s">
        <v>32</v>
      </c>
      <c r="R54" s="256">
        <v>8</v>
      </c>
    </row>
    <row r="55" spans="9:18">
      <c r="I55" s="226" t="s">
        <v>241</v>
      </c>
      <c r="J55" s="273">
        <v>8</v>
      </c>
      <c r="K55" s="273">
        <v>1</v>
      </c>
      <c r="Q55" s="226" t="s">
        <v>32</v>
      </c>
      <c r="R55" s="256">
        <v>15</v>
      </c>
    </row>
    <row r="56" spans="9:18">
      <c r="I56" s="226" t="s">
        <v>229</v>
      </c>
      <c r="J56" s="273">
        <v>6</v>
      </c>
      <c r="K56" s="273">
        <v>2</v>
      </c>
      <c r="Q56" s="226" t="s">
        <v>32</v>
      </c>
      <c r="R56" s="256">
        <v>6</v>
      </c>
    </row>
    <row r="57" spans="9:18">
      <c r="I57" s="226" t="s">
        <v>90</v>
      </c>
      <c r="J57" s="273">
        <v>4</v>
      </c>
      <c r="K57" s="273">
        <v>2</v>
      </c>
      <c r="Q57" s="226" t="s">
        <v>32</v>
      </c>
      <c r="R57" s="256">
        <v>20</v>
      </c>
    </row>
    <row r="58" spans="9:18">
      <c r="I58" s="226" t="s">
        <v>245</v>
      </c>
      <c r="J58" s="273">
        <v>3.5</v>
      </c>
      <c r="K58" s="273">
        <v>1</v>
      </c>
      <c r="Q58" s="226" t="s">
        <v>32</v>
      </c>
      <c r="R58" s="256">
        <v>24.5</v>
      </c>
    </row>
    <row r="59" spans="9:18">
      <c r="I59" s="226" t="s">
        <v>153</v>
      </c>
      <c r="J59" s="273">
        <v>3.5</v>
      </c>
      <c r="K59" s="273">
        <v>1</v>
      </c>
      <c r="Q59" s="226" t="s">
        <v>32</v>
      </c>
      <c r="R59" s="256">
        <v>8</v>
      </c>
    </row>
    <row r="60" spans="9:18">
      <c r="I60" s="226" t="s">
        <v>273</v>
      </c>
      <c r="J60" s="273">
        <v>3</v>
      </c>
      <c r="K60" s="273">
        <v>1</v>
      </c>
      <c r="Q60" s="226" t="s">
        <v>32</v>
      </c>
      <c r="R60" s="256">
        <v>7.5</v>
      </c>
    </row>
    <row r="61" spans="9:18">
      <c r="I61" s="226" t="s">
        <v>274</v>
      </c>
      <c r="J61" s="273">
        <v>1.5</v>
      </c>
      <c r="K61" s="273">
        <v>1</v>
      </c>
      <c r="Q61" s="226" t="s">
        <v>32</v>
      </c>
      <c r="R61" s="256">
        <v>80</v>
      </c>
    </row>
    <row r="62" spans="9:18">
      <c r="I62" s="226" t="s">
        <v>255</v>
      </c>
      <c r="J62" s="273">
        <v>0</v>
      </c>
      <c r="K62" s="273">
        <v>3</v>
      </c>
      <c r="Q62" s="226" t="s">
        <v>32</v>
      </c>
      <c r="R62" s="256">
        <v>7.5</v>
      </c>
    </row>
    <row r="63" spans="9:18">
      <c r="I63" s="226" t="s">
        <v>202</v>
      </c>
      <c r="J63" s="273">
        <v>0</v>
      </c>
      <c r="K63" s="273">
        <v>1</v>
      </c>
      <c r="Q63" s="226" t="s">
        <v>32</v>
      </c>
      <c r="R63" s="256">
        <v>20</v>
      </c>
    </row>
    <row r="64" spans="9:18">
      <c r="I64" s="279"/>
      <c r="J64" s="200"/>
      <c r="K64" s="200"/>
      <c r="Q64" s="226" t="s">
        <v>32</v>
      </c>
      <c r="R64" s="256">
        <v>4.5</v>
      </c>
    </row>
    <row r="65" spans="9:18">
      <c r="I65" s="279"/>
      <c r="J65" s="200"/>
      <c r="K65" s="200"/>
      <c r="Q65" s="226" t="s">
        <v>32</v>
      </c>
      <c r="R65" s="256">
        <v>12</v>
      </c>
    </row>
    <row r="66" spans="9:18">
      <c r="I66" s="279"/>
      <c r="J66" s="200"/>
      <c r="K66" s="200"/>
      <c r="Q66" s="226" t="s">
        <v>32</v>
      </c>
      <c r="R66" s="256">
        <v>6</v>
      </c>
    </row>
    <row r="67" spans="9:18">
      <c r="I67" s="279"/>
      <c r="J67" s="200"/>
      <c r="K67" s="200"/>
      <c r="Q67" s="226" t="s">
        <v>32</v>
      </c>
      <c r="R67" s="256">
        <v>26</v>
      </c>
    </row>
    <row r="68" spans="9:18">
      <c r="I68" s="279"/>
      <c r="J68" s="200"/>
      <c r="K68" s="200"/>
      <c r="Q68" s="226" t="s">
        <v>32</v>
      </c>
      <c r="R68" s="256">
        <v>24</v>
      </c>
    </row>
    <row r="69" spans="9:18">
      <c r="I69" s="279"/>
      <c r="J69" s="199"/>
      <c r="K69" s="200"/>
      <c r="Q69" s="226" t="s">
        <v>32</v>
      </c>
      <c r="R69" s="256">
        <v>7.5</v>
      </c>
    </row>
    <row r="70" spans="9:18">
      <c r="I70" s="279"/>
      <c r="J70" s="199"/>
      <c r="K70" s="200"/>
      <c r="Q70" s="226" t="s">
        <v>32</v>
      </c>
      <c r="R70" s="256">
        <v>2</v>
      </c>
    </row>
    <row r="71" spans="9:18">
      <c r="I71" s="226"/>
      <c r="J71" s="254"/>
      <c r="K71" s="254"/>
      <c r="Q71" s="226" t="s">
        <v>32</v>
      </c>
      <c r="R71" s="256">
        <v>9.5</v>
      </c>
    </row>
    <row r="72" spans="9:18">
      <c r="I72" s="226"/>
      <c r="J72" s="254"/>
      <c r="K72" s="254"/>
      <c r="Q72" s="226" t="s">
        <v>28</v>
      </c>
      <c r="R72" s="256">
        <v>15</v>
      </c>
    </row>
    <row r="73" spans="9:18">
      <c r="I73" s="226"/>
      <c r="J73" s="254"/>
      <c r="K73" s="254"/>
      <c r="Q73" s="226" t="s">
        <v>28</v>
      </c>
      <c r="R73" s="256">
        <v>6</v>
      </c>
    </row>
    <row r="74" spans="9:18">
      <c r="I74" s="226"/>
      <c r="J74" s="254"/>
      <c r="K74" s="254"/>
      <c r="Q74" s="226" t="s">
        <v>28</v>
      </c>
      <c r="R74" s="256">
        <v>8</v>
      </c>
    </row>
    <row r="75" spans="9:18">
      <c r="I75" s="226"/>
      <c r="J75" s="254"/>
      <c r="K75" s="254"/>
      <c r="Q75" s="226" t="s">
        <v>28</v>
      </c>
      <c r="R75" s="256">
        <v>18</v>
      </c>
    </row>
    <row r="76" spans="9:18">
      <c r="I76" s="226"/>
      <c r="J76" s="254"/>
      <c r="K76" s="254"/>
      <c r="Q76" s="226" t="s">
        <v>28</v>
      </c>
      <c r="R76" s="256">
        <v>33.5</v>
      </c>
    </row>
    <row r="77" spans="9:18">
      <c r="I77" s="226"/>
      <c r="J77" s="254"/>
      <c r="K77" s="254"/>
      <c r="Q77" s="226" t="s">
        <v>28</v>
      </c>
      <c r="R77" s="256">
        <v>23</v>
      </c>
    </row>
    <row r="78" spans="9:18">
      <c r="I78" s="226"/>
      <c r="J78" s="254"/>
      <c r="K78" s="254"/>
      <c r="Q78" s="226" t="s">
        <v>28</v>
      </c>
      <c r="R78" s="256">
        <v>9.5</v>
      </c>
    </row>
    <row r="79" spans="9:18">
      <c r="Q79" s="226" t="s">
        <v>28</v>
      </c>
      <c r="R79" s="256">
        <v>4</v>
      </c>
    </row>
    <row r="80" spans="9:18">
      <c r="Q80" s="226" t="s">
        <v>28</v>
      </c>
      <c r="R80" s="256">
        <v>1.5</v>
      </c>
    </row>
    <row r="81" spans="17:18">
      <c r="Q81" s="226" t="s">
        <v>28</v>
      </c>
      <c r="R81" s="256">
        <v>20</v>
      </c>
    </row>
    <row r="82" spans="17:18">
      <c r="Q82" s="226" t="s">
        <v>28</v>
      </c>
      <c r="R82" s="256">
        <v>15</v>
      </c>
    </row>
    <row r="83" spans="17:18">
      <c r="Q83" s="226" t="s">
        <v>28</v>
      </c>
      <c r="R83" s="256">
        <v>9</v>
      </c>
    </row>
    <row r="84" spans="17:18">
      <c r="Q84" s="226" t="s">
        <v>28</v>
      </c>
      <c r="R84" s="256">
        <v>8</v>
      </c>
    </row>
    <row r="85" spans="17:18">
      <c r="Q85" s="226" t="s">
        <v>28</v>
      </c>
      <c r="R85" s="256">
        <v>9.5</v>
      </c>
    </row>
    <row r="86" spans="17:18">
      <c r="Q86" s="226" t="s">
        <v>28</v>
      </c>
      <c r="R86" s="256">
        <v>10.5</v>
      </c>
    </row>
    <row r="87" spans="17:18">
      <c r="Q87" s="226" t="s">
        <v>28</v>
      </c>
      <c r="R87" s="256">
        <v>24.5</v>
      </c>
    </row>
    <row r="88" spans="17:18">
      <c r="Q88" s="226" t="s">
        <v>28</v>
      </c>
      <c r="R88" s="256">
        <v>9</v>
      </c>
    </row>
    <row r="89" spans="17:18">
      <c r="Q89" s="226" t="s">
        <v>28</v>
      </c>
      <c r="R89" s="256">
        <v>11</v>
      </c>
    </row>
    <row r="90" spans="17:18">
      <c r="Q90" s="226" t="s">
        <v>28</v>
      </c>
      <c r="R90" s="256">
        <v>6</v>
      </c>
    </row>
    <row r="91" spans="17:18">
      <c r="Q91" s="226" t="s">
        <v>28</v>
      </c>
      <c r="R91" s="256">
        <v>6</v>
      </c>
    </row>
    <row r="92" spans="17:18">
      <c r="Q92" s="226" t="s">
        <v>28</v>
      </c>
      <c r="R92" s="256">
        <v>15</v>
      </c>
    </row>
    <row r="93" spans="17:18">
      <c r="Q93" s="226" t="s">
        <v>28</v>
      </c>
      <c r="R93" s="256">
        <v>9</v>
      </c>
    </row>
    <row r="94" spans="17:18">
      <c r="Q94" s="226" t="s">
        <v>28</v>
      </c>
      <c r="R94" s="256">
        <v>3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26</v>
      </c>
    </row>
    <row r="97" spans="17:18">
      <c r="Q97" s="226" t="s">
        <v>28</v>
      </c>
      <c r="R97" s="256">
        <v>9.5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4.5</v>
      </c>
    </row>
    <row r="100" spans="17:18">
      <c r="Q100" s="226" t="s">
        <v>28</v>
      </c>
      <c r="R100" s="256">
        <v>29</v>
      </c>
    </row>
    <row r="101" spans="17:18">
      <c r="Q101" s="226" t="s">
        <v>28</v>
      </c>
      <c r="R101" s="256">
        <v>3</v>
      </c>
    </row>
    <row r="102" spans="17:18">
      <c r="Q102" s="226" t="s">
        <v>28</v>
      </c>
      <c r="R102" s="256">
        <v>7.5</v>
      </c>
    </row>
    <row r="103" spans="17:18">
      <c r="Q103" s="226" t="s">
        <v>28</v>
      </c>
      <c r="R103" s="256">
        <v>12</v>
      </c>
    </row>
    <row r="104" spans="17:18">
      <c r="Q104" s="226" t="s">
        <v>28</v>
      </c>
      <c r="R104" s="256">
        <v>7.5</v>
      </c>
    </row>
    <row r="105" spans="17:18">
      <c r="Q105" s="226" t="s">
        <v>28</v>
      </c>
      <c r="R105" s="256">
        <v>10.5</v>
      </c>
    </row>
    <row r="106" spans="17:18">
      <c r="Q106" s="226" t="s">
        <v>29</v>
      </c>
      <c r="R106" s="256">
        <v>9</v>
      </c>
    </row>
    <row r="107" spans="17:18">
      <c r="Q107" s="226" t="s">
        <v>29</v>
      </c>
      <c r="R107" s="256">
        <v>26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23</v>
      </c>
    </row>
    <row r="110" spans="17:18">
      <c r="Q110" s="226" t="s">
        <v>29</v>
      </c>
      <c r="R110" s="256">
        <v>26</v>
      </c>
    </row>
    <row r="111" spans="17:18">
      <c r="Q111" s="226" t="s">
        <v>29</v>
      </c>
      <c r="R111" s="256">
        <v>28</v>
      </c>
    </row>
    <row r="112" spans="17:18">
      <c r="Q112" s="226" t="s">
        <v>29</v>
      </c>
      <c r="R112" s="256">
        <v>15</v>
      </c>
    </row>
    <row r="113" spans="17:18">
      <c r="Q113" s="226" t="s">
        <v>29</v>
      </c>
      <c r="R113" s="256">
        <v>14.5</v>
      </c>
    </row>
    <row r="114" spans="17:18">
      <c r="Q114" s="226" t="s">
        <v>29</v>
      </c>
      <c r="R114" s="256">
        <v>3</v>
      </c>
    </row>
    <row r="115" spans="17:18">
      <c r="Q115" s="226" t="s">
        <v>29</v>
      </c>
      <c r="R115" s="256">
        <v>3</v>
      </c>
    </row>
    <row r="116" spans="17:18">
      <c r="Q116" s="226" t="s">
        <v>29</v>
      </c>
      <c r="R116" s="256">
        <v>43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23</v>
      </c>
    </row>
    <row r="119" spans="17:18">
      <c r="Q119" s="226" t="s">
        <v>29</v>
      </c>
      <c r="R119" s="256">
        <v>44.5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12</v>
      </c>
    </row>
    <row r="122" spans="17:18">
      <c r="Q122" s="226" t="s">
        <v>29</v>
      </c>
      <c r="R122" s="256">
        <v>13.5</v>
      </c>
    </row>
    <row r="123" spans="17:18">
      <c r="Q123" s="226" t="s">
        <v>29</v>
      </c>
      <c r="R123" s="256">
        <v>1.5</v>
      </c>
    </row>
    <row r="124" spans="17:18">
      <c r="Q124" s="226" t="s">
        <v>29</v>
      </c>
      <c r="R124" s="256">
        <v>24.5</v>
      </c>
    </row>
    <row r="125" spans="17:18">
      <c r="Q125" s="226" t="s">
        <v>29</v>
      </c>
      <c r="R125" s="256">
        <v>4</v>
      </c>
    </row>
    <row r="126" spans="17:18">
      <c r="Q126" s="226" t="s">
        <v>29</v>
      </c>
      <c r="R126" s="256">
        <v>12</v>
      </c>
    </row>
    <row r="127" spans="17:18">
      <c r="Q127" s="226" t="s">
        <v>29</v>
      </c>
      <c r="R127" s="256">
        <v>21</v>
      </c>
    </row>
    <row r="128" spans="17:18">
      <c r="Q128" s="226" t="s">
        <v>29</v>
      </c>
      <c r="R128" s="256">
        <v>7.5</v>
      </c>
    </row>
    <row r="129" spans="17:18">
      <c r="Q129" s="226" t="s">
        <v>29</v>
      </c>
      <c r="R129" s="256">
        <v>12</v>
      </c>
    </row>
    <row r="130" spans="17:18">
      <c r="Q130" s="226" t="s">
        <v>29</v>
      </c>
      <c r="R130" s="256">
        <v>7.5</v>
      </c>
    </row>
    <row r="131" spans="17:18">
      <c r="Q131" s="226" t="s">
        <v>29</v>
      </c>
      <c r="R131" s="256">
        <v>30.5</v>
      </c>
    </row>
    <row r="132" spans="17:18">
      <c r="Q132" s="226" t="s">
        <v>29</v>
      </c>
      <c r="R132" s="256">
        <v>25</v>
      </c>
    </row>
    <row r="133" spans="17:18">
      <c r="Q133" s="226" t="s">
        <v>29</v>
      </c>
      <c r="R133" s="256">
        <v>20</v>
      </c>
    </row>
    <row r="134" spans="17:18">
      <c r="Q134" s="226" t="s">
        <v>29</v>
      </c>
      <c r="R134" s="256">
        <v>20</v>
      </c>
    </row>
    <row r="135" spans="17:18">
      <c r="Q135" s="226" t="s">
        <v>29</v>
      </c>
      <c r="R135" s="256">
        <v>7.5</v>
      </c>
    </row>
    <row r="136" spans="17:18">
      <c r="Q136" s="226" t="s">
        <v>29</v>
      </c>
      <c r="R136" s="256">
        <v>15</v>
      </c>
    </row>
    <row r="137" spans="17:18">
      <c r="Q137" s="226" t="s">
        <v>29</v>
      </c>
      <c r="R137" s="256">
        <v>20</v>
      </c>
    </row>
    <row r="138" spans="17:18">
      <c r="Q138" s="226" t="s">
        <v>29</v>
      </c>
      <c r="R138" s="256">
        <v>11</v>
      </c>
    </row>
    <row r="139" spans="17:18">
      <c r="Q139" s="226" t="s">
        <v>29</v>
      </c>
      <c r="R139" s="256">
        <v>20</v>
      </c>
    </row>
    <row r="140" spans="17:18">
      <c r="Q140" s="226" t="s">
        <v>29</v>
      </c>
      <c r="R140" s="256">
        <v>20</v>
      </c>
    </row>
    <row r="141" spans="17:18">
      <c r="Q141" s="226" t="s">
        <v>29</v>
      </c>
      <c r="R141" s="256">
        <v>12</v>
      </c>
    </row>
    <row r="142" spans="17:18">
      <c r="Q142" s="226" t="s">
        <v>29</v>
      </c>
      <c r="R142" s="256">
        <v>3</v>
      </c>
    </row>
    <row r="143" spans="17:18">
      <c r="Q143" s="226" t="s">
        <v>29</v>
      </c>
      <c r="R143" s="256">
        <v>31</v>
      </c>
    </row>
    <row r="144" spans="17:18">
      <c r="Q144" s="226" t="s">
        <v>29</v>
      </c>
      <c r="R144" s="256">
        <v>15.5</v>
      </c>
    </row>
    <row r="145" spans="17:18">
      <c r="Q145" s="226" t="s">
        <v>29</v>
      </c>
      <c r="R145" s="256">
        <v>39.5</v>
      </c>
    </row>
    <row r="146" spans="17:18">
      <c r="Q146" s="226" t="s">
        <v>29</v>
      </c>
      <c r="R146" s="256">
        <v>6</v>
      </c>
    </row>
    <row r="147" spans="17:18">
      <c r="Q147" s="226" t="s">
        <v>29</v>
      </c>
      <c r="R147" s="256">
        <v>41</v>
      </c>
    </row>
    <row r="148" spans="17:18">
      <c r="Q148" s="226" t="s">
        <v>29</v>
      </c>
      <c r="R148" s="256">
        <v>57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4.5</v>
      </c>
    </row>
    <row r="151" spans="17:18">
      <c r="Q151" s="226" t="s">
        <v>29</v>
      </c>
      <c r="R151" s="256">
        <v>1.5</v>
      </c>
    </row>
    <row r="152" spans="17:18">
      <c r="Q152" s="226" t="s">
        <v>29</v>
      </c>
      <c r="R152" s="256">
        <v>23</v>
      </c>
    </row>
    <row r="153" spans="17:18">
      <c r="Q153" s="226" t="s">
        <v>29</v>
      </c>
      <c r="R153" s="256">
        <v>43</v>
      </c>
    </row>
    <row r="154" spans="17:18">
      <c r="Q154" s="226" t="s">
        <v>29</v>
      </c>
      <c r="R154" s="256">
        <v>4.5</v>
      </c>
    </row>
    <row r="155" spans="17:18">
      <c r="Q155" s="226" t="s">
        <v>29</v>
      </c>
      <c r="R155" s="256">
        <v>6</v>
      </c>
    </row>
    <row r="156" spans="17:18">
      <c r="Q156" s="226" t="s">
        <v>29</v>
      </c>
      <c r="R156" s="256">
        <v>4.5</v>
      </c>
    </row>
    <row r="157" spans="17:18">
      <c r="Q157" s="226" t="s">
        <v>29</v>
      </c>
      <c r="R157" s="256">
        <v>4.5</v>
      </c>
    </row>
    <row r="158" spans="17:18">
      <c r="Q158" s="226" t="s">
        <v>29</v>
      </c>
      <c r="R158" s="256">
        <v>20.5</v>
      </c>
    </row>
    <row r="159" spans="17:18">
      <c r="Q159" s="226" t="s">
        <v>29</v>
      </c>
      <c r="R159" s="256">
        <v>59</v>
      </c>
    </row>
    <row r="160" spans="17:18">
      <c r="Q160" s="226" t="s">
        <v>29</v>
      </c>
      <c r="R160" s="256">
        <v>12</v>
      </c>
    </row>
    <row r="161" spans="17:18">
      <c r="Q161" s="226" t="s">
        <v>29</v>
      </c>
      <c r="R161" s="256">
        <v>20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9</v>
      </c>
    </row>
    <row r="165" spans="17:18">
      <c r="Q165" s="226" t="s">
        <v>29</v>
      </c>
      <c r="R165" s="256">
        <v>36</v>
      </c>
    </row>
    <row r="166" spans="17:18">
      <c r="Q166" s="226" t="s">
        <v>29</v>
      </c>
      <c r="R166" s="256">
        <v>23</v>
      </c>
    </row>
    <row r="167" spans="17:18">
      <c r="Q167" s="226" t="s">
        <v>29</v>
      </c>
      <c r="R167" s="256">
        <v>15</v>
      </c>
    </row>
    <row r="168" spans="17:18">
      <c r="Q168" s="226" t="s">
        <v>29</v>
      </c>
      <c r="R168" s="256">
        <v>20</v>
      </c>
    </row>
    <row r="169" spans="17:18">
      <c r="Q169" s="226" t="s">
        <v>29</v>
      </c>
      <c r="R169" s="256">
        <v>16.5</v>
      </c>
    </row>
    <row r="170" spans="17:18">
      <c r="Q170" s="226" t="s">
        <v>29</v>
      </c>
      <c r="R170" s="256">
        <v>9</v>
      </c>
    </row>
    <row r="171" spans="17:18">
      <c r="Q171" s="226" t="s">
        <v>29</v>
      </c>
      <c r="R171" s="256">
        <v>7.5</v>
      </c>
    </row>
    <row r="172" spans="17:18">
      <c r="Q172" s="226" t="s">
        <v>29</v>
      </c>
      <c r="R172" s="256">
        <v>9</v>
      </c>
    </row>
    <row r="173" spans="17:18">
      <c r="Q173" s="226" t="s">
        <v>29</v>
      </c>
      <c r="R173" s="256">
        <v>9</v>
      </c>
    </row>
    <row r="174" spans="17:18">
      <c r="Q174" s="226" t="s">
        <v>29</v>
      </c>
      <c r="R174" s="256">
        <v>6</v>
      </c>
    </row>
    <row r="175" spans="17:18">
      <c r="Q175" s="226" t="s">
        <v>29</v>
      </c>
      <c r="R175" s="256">
        <v>10.5</v>
      </c>
    </row>
    <row r="176" spans="17:18">
      <c r="Q176" s="226" t="s">
        <v>29</v>
      </c>
      <c r="R176" s="256">
        <v>3</v>
      </c>
    </row>
    <row r="177" spans="17:18">
      <c r="Q177" s="226" t="s">
        <v>29</v>
      </c>
      <c r="R177" s="256">
        <v>11</v>
      </c>
    </row>
    <row r="178" spans="17:18">
      <c r="Q178" s="226" t="s">
        <v>29</v>
      </c>
      <c r="R178" s="256">
        <v>9</v>
      </c>
    </row>
    <row r="179" spans="17:18">
      <c r="Q179" s="226" t="s">
        <v>29</v>
      </c>
      <c r="R179" s="256">
        <v>3</v>
      </c>
    </row>
    <row r="180" spans="17:18">
      <c r="Q180" s="226" t="s">
        <v>29</v>
      </c>
      <c r="R180" s="256">
        <v>5</v>
      </c>
    </row>
    <row r="181" spans="17:18">
      <c r="Q181" s="226" t="s">
        <v>29</v>
      </c>
      <c r="R181" s="256">
        <v>3</v>
      </c>
    </row>
    <row r="182" spans="17:18">
      <c r="Q182" s="226" t="s">
        <v>29</v>
      </c>
      <c r="R182" s="256">
        <v>3</v>
      </c>
    </row>
    <row r="183" spans="17:18">
      <c r="Q183" s="226" t="s">
        <v>29</v>
      </c>
      <c r="R183" s="256">
        <v>2</v>
      </c>
    </row>
    <row r="184" spans="17:18">
      <c r="Q184" s="226" t="s">
        <v>29</v>
      </c>
      <c r="R184" s="256">
        <v>34.5</v>
      </c>
    </row>
    <row r="185" spans="17:18">
      <c r="Q185" s="226" t="s">
        <v>29</v>
      </c>
      <c r="R185" s="256">
        <v>17</v>
      </c>
    </row>
    <row r="186" spans="17:18">
      <c r="Q186" s="226" t="s">
        <v>29</v>
      </c>
      <c r="R186" s="256">
        <v>6</v>
      </c>
    </row>
    <row r="187" spans="17:18">
      <c r="Q187" s="226" t="s">
        <v>31</v>
      </c>
      <c r="R187" s="256">
        <v>6</v>
      </c>
    </row>
    <row r="188" spans="17:18">
      <c r="Q188" s="226" t="s">
        <v>31</v>
      </c>
      <c r="R188" s="256">
        <v>3</v>
      </c>
    </row>
    <row r="189" spans="17:18">
      <c r="Q189" s="226" t="s">
        <v>31</v>
      </c>
      <c r="R189" s="256">
        <v>7.5</v>
      </c>
    </row>
    <row r="190" spans="17:18">
      <c r="Q190" s="226" t="s">
        <v>31</v>
      </c>
      <c r="R190" s="256">
        <v>23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21.5</v>
      </c>
    </row>
    <row r="193" spans="17:18">
      <c r="Q193" s="226" t="s">
        <v>31</v>
      </c>
      <c r="R193" s="256">
        <v>9</v>
      </c>
    </row>
    <row r="194" spans="17:18">
      <c r="Q194" s="226" t="s">
        <v>31</v>
      </c>
      <c r="R194" s="256">
        <v>20</v>
      </c>
    </row>
    <row r="195" spans="17:18">
      <c r="Q195" s="226" t="s">
        <v>31</v>
      </c>
      <c r="R195" s="256">
        <v>23</v>
      </c>
    </row>
    <row r="196" spans="17:18">
      <c r="Q196" s="226" t="s">
        <v>31</v>
      </c>
      <c r="R196" s="256">
        <v>26</v>
      </c>
    </row>
    <row r="197" spans="17:18">
      <c r="Q197" s="226" t="s">
        <v>31</v>
      </c>
      <c r="R197" s="256">
        <v>18</v>
      </c>
    </row>
    <row r="198" spans="17:18">
      <c r="Q198" s="226" t="s">
        <v>31</v>
      </c>
      <c r="R198" s="256">
        <v>8.5</v>
      </c>
    </row>
    <row r="199" spans="17:18">
      <c r="Q199" s="226" t="s">
        <v>31</v>
      </c>
      <c r="R199" s="256">
        <v>20</v>
      </c>
    </row>
    <row r="200" spans="17:18">
      <c r="Q200" s="226" t="s">
        <v>31</v>
      </c>
      <c r="R200" s="256">
        <v>6</v>
      </c>
    </row>
    <row r="201" spans="17:18">
      <c r="Q201" s="226" t="s">
        <v>31</v>
      </c>
      <c r="R201" s="256">
        <v>1.5</v>
      </c>
    </row>
    <row r="202" spans="17:18">
      <c r="Q202" s="226" t="s">
        <v>31</v>
      </c>
      <c r="R202" s="256">
        <v>3</v>
      </c>
    </row>
    <row r="203" spans="17:18">
      <c r="Q203" s="226" t="s">
        <v>31</v>
      </c>
      <c r="R203" s="256">
        <v>51</v>
      </c>
    </row>
    <row r="204" spans="17:18">
      <c r="Q204" s="226" t="s">
        <v>31</v>
      </c>
      <c r="R204" s="256">
        <v>7.5</v>
      </c>
    </row>
    <row r="205" spans="17:18">
      <c r="Q205" s="226" t="s">
        <v>31</v>
      </c>
      <c r="R205" s="256">
        <v>6.5</v>
      </c>
    </row>
    <row r="206" spans="17:18">
      <c r="Q206" s="226" t="s">
        <v>31</v>
      </c>
      <c r="R206" s="256">
        <v>23</v>
      </c>
    </row>
    <row r="207" spans="17:18">
      <c r="Q207" s="226" t="s">
        <v>31</v>
      </c>
      <c r="R207" s="256">
        <v>20</v>
      </c>
    </row>
    <row r="208" spans="17:18">
      <c r="Q208" s="226" t="s">
        <v>31</v>
      </c>
      <c r="R208" s="256">
        <v>26</v>
      </c>
    </row>
    <row r="209" spans="17:18">
      <c r="Q209" s="226" t="s">
        <v>31</v>
      </c>
      <c r="R209" s="256">
        <v>15</v>
      </c>
    </row>
    <row r="210" spans="17:18">
      <c r="Q210" s="226" t="s">
        <v>31</v>
      </c>
      <c r="R210" s="256">
        <v>12.5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16.5</v>
      </c>
    </row>
    <row r="213" spans="17:18">
      <c r="Q213" s="226" t="s">
        <v>31</v>
      </c>
      <c r="R213" s="256">
        <v>25.5</v>
      </c>
    </row>
    <row r="214" spans="17:18">
      <c r="Q214" s="226" t="s">
        <v>31</v>
      </c>
      <c r="R214" s="256">
        <v>24.5</v>
      </c>
    </row>
    <row r="215" spans="17:18">
      <c r="Q215" s="226" t="s">
        <v>31</v>
      </c>
      <c r="R215" s="256">
        <v>3.5</v>
      </c>
    </row>
    <row r="216" spans="17:18">
      <c r="Q216" s="226" t="s">
        <v>31</v>
      </c>
      <c r="R216" s="256">
        <v>7.5</v>
      </c>
    </row>
    <row r="217" spans="17:18">
      <c r="Q217" s="226" t="s">
        <v>31</v>
      </c>
      <c r="R217" s="256">
        <v>12</v>
      </c>
    </row>
    <row r="218" spans="17:18">
      <c r="Q218" s="226" t="s">
        <v>31</v>
      </c>
      <c r="R218" s="256">
        <v>23</v>
      </c>
    </row>
    <row r="219" spans="17:18">
      <c r="Q219" s="226" t="s">
        <v>31</v>
      </c>
      <c r="R219" s="256">
        <v>27.5</v>
      </c>
    </row>
    <row r="220" spans="17:18">
      <c r="Q220" s="226" t="s">
        <v>31</v>
      </c>
      <c r="R220" s="256">
        <v>26</v>
      </c>
    </row>
    <row r="221" spans="17:18">
      <c r="Q221" s="226" t="s">
        <v>31</v>
      </c>
      <c r="R221" s="256">
        <v>23</v>
      </c>
    </row>
    <row r="222" spans="17:18">
      <c r="Q222" s="226" t="s">
        <v>31</v>
      </c>
      <c r="R222" s="256">
        <v>3</v>
      </c>
    </row>
    <row r="223" spans="17:18">
      <c r="Q223" s="226" t="s">
        <v>31</v>
      </c>
      <c r="R223" s="256">
        <v>5</v>
      </c>
    </row>
    <row r="224" spans="17:18">
      <c r="Q224" s="226" t="s">
        <v>31</v>
      </c>
      <c r="R224" s="256">
        <v>34.5</v>
      </c>
    </row>
    <row r="225" spans="17:18">
      <c r="Q225" s="226" t="s">
        <v>31</v>
      </c>
      <c r="R225" s="256">
        <v>20</v>
      </c>
    </row>
    <row r="226" spans="17:18">
      <c r="Q226" s="226" t="s">
        <v>31</v>
      </c>
      <c r="R226" s="256">
        <v>33</v>
      </c>
    </row>
    <row r="227" spans="17:18">
      <c r="Q227" s="226" t="s">
        <v>31</v>
      </c>
      <c r="R227" s="256">
        <v>24.5</v>
      </c>
    </row>
    <row r="228" spans="17:18">
      <c r="Q228" s="226" t="s">
        <v>31</v>
      </c>
      <c r="R228" s="256">
        <v>26</v>
      </c>
    </row>
    <row r="229" spans="17:18">
      <c r="Q229" s="226" t="s">
        <v>31</v>
      </c>
      <c r="R229" s="256">
        <v>15</v>
      </c>
    </row>
    <row r="230" spans="17:18">
      <c r="Q230" s="226" t="s">
        <v>31</v>
      </c>
      <c r="R230" s="256">
        <v>3</v>
      </c>
    </row>
    <row r="231" spans="17:18">
      <c r="Q231" s="226" t="s">
        <v>31</v>
      </c>
      <c r="R231" s="256">
        <v>20</v>
      </c>
    </row>
    <row r="232" spans="17:18">
      <c r="Q232" s="226" t="s">
        <v>31</v>
      </c>
      <c r="R232" s="256">
        <v>23</v>
      </c>
    </row>
    <row r="233" spans="17:18">
      <c r="Q233" s="226" t="s">
        <v>31</v>
      </c>
      <c r="R233" s="256">
        <v>13.5</v>
      </c>
    </row>
    <row r="234" spans="17:18">
      <c r="Q234" s="226" t="s">
        <v>31</v>
      </c>
      <c r="R234" s="256">
        <v>74.5</v>
      </c>
    </row>
    <row r="235" spans="17:18">
      <c r="Q235" s="226" t="s">
        <v>31</v>
      </c>
      <c r="R235" s="256">
        <v>47</v>
      </c>
    </row>
    <row r="236" spans="17:18">
      <c r="Q236" s="226" t="s">
        <v>31</v>
      </c>
      <c r="R236" s="256">
        <v>72</v>
      </c>
    </row>
    <row r="237" spans="17:18">
      <c r="Q237" s="226" t="s">
        <v>31</v>
      </c>
      <c r="R237" s="256">
        <v>6</v>
      </c>
    </row>
    <row r="238" spans="17:18">
      <c r="Q238" s="226" t="s">
        <v>31</v>
      </c>
      <c r="R238" s="256">
        <v>14</v>
      </c>
    </row>
    <row r="239" spans="17:18">
      <c r="Q239" s="226" t="s">
        <v>31</v>
      </c>
      <c r="R239" s="256">
        <v>6</v>
      </c>
    </row>
    <row r="240" spans="17:18">
      <c r="Q240" s="226" t="s">
        <v>31</v>
      </c>
      <c r="R240" s="256">
        <v>26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64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23</v>
      </c>
    </row>
    <row r="245" spans="17:18">
      <c r="Q245" s="226" t="s">
        <v>31</v>
      </c>
      <c r="R245" s="256">
        <v>41.5</v>
      </c>
    </row>
    <row r="246" spans="17:18">
      <c r="Q246" s="226" t="s">
        <v>31</v>
      </c>
      <c r="R246" s="256">
        <v>21</v>
      </c>
    </row>
    <row r="247" spans="17:18">
      <c r="Q247" s="226" t="s">
        <v>31</v>
      </c>
      <c r="R247" s="256">
        <v>25</v>
      </c>
    </row>
    <row r="248" spans="17:18">
      <c r="Q248" s="226" t="s">
        <v>31</v>
      </c>
      <c r="R248" s="256">
        <v>20</v>
      </c>
    </row>
    <row r="249" spans="17:18">
      <c r="Q249" s="226" t="s">
        <v>31</v>
      </c>
      <c r="R249" s="256">
        <v>18</v>
      </c>
    </row>
    <row r="250" spans="17:18">
      <c r="Q250" s="226" t="s">
        <v>31</v>
      </c>
      <c r="R250" s="256">
        <v>23</v>
      </c>
    </row>
    <row r="251" spans="17:18">
      <c r="Q251" s="226" t="s">
        <v>31</v>
      </c>
      <c r="R251" s="256">
        <v>24.5</v>
      </c>
    </row>
    <row r="252" spans="17:18">
      <c r="Q252" s="226" t="s">
        <v>31</v>
      </c>
      <c r="R252" s="256">
        <v>49</v>
      </c>
    </row>
    <row r="253" spans="17:18">
      <c r="Q253" s="226" t="s">
        <v>31</v>
      </c>
      <c r="R253" s="256">
        <v>20</v>
      </c>
    </row>
    <row r="254" spans="17:18">
      <c r="Q254" s="226" t="s">
        <v>31</v>
      </c>
      <c r="R254" s="256">
        <v>34</v>
      </c>
    </row>
    <row r="255" spans="17:18">
      <c r="Q255" s="226" t="s">
        <v>31</v>
      </c>
      <c r="R255" s="256">
        <v>6</v>
      </c>
    </row>
    <row r="256" spans="17:18">
      <c r="Q256" s="226" t="s">
        <v>31</v>
      </c>
      <c r="R256" s="256">
        <v>12</v>
      </c>
    </row>
    <row r="257" spans="17:18">
      <c r="Q257" s="226" t="s">
        <v>31</v>
      </c>
      <c r="R257" s="256">
        <v>3</v>
      </c>
    </row>
    <row r="258" spans="17:18">
      <c r="Q258" s="226" t="s">
        <v>31</v>
      </c>
      <c r="R258" s="256">
        <v>27</v>
      </c>
    </row>
    <row r="259" spans="17:18">
      <c r="Q259" s="226" t="s">
        <v>31</v>
      </c>
      <c r="R259" s="256">
        <v>24.5</v>
      </c>
    </row>
    <row r="260" spans="17:18">
      <c r="Q260" s="226" t="s">
        <v>31</v>
      </c>
      <c r="R260" s="256">
        <v>2</v>
      </c>
    </row>
    <row r="261" spans="17:18">
      <c r="Q261" s="226" t="s">
        <v>31</v>
      </c>
      <c r="R261" s="256">
        <v>8.5</v>
      </c>
    </row>
    <row r="262" spans="17:18">
      <c r="Q262" s="226" t="s">
        <v>31</v>
      </c>
      <c r="R262" s="256">
        <v>2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3</v>
      </c>
    </row>
    <row r="265" spans="17:18">
      <c r="Q265" s="226" t="s">
        <v>31</v>
      </c>
      <c r="R265" s="256">
        <v>46</v>
      </c>
    </row>
    <row r="266" spans="17:18">
      <c r="Q266" s="226" t="s">
        <v>31</v>
      </c>
      <c r="R266" s="256">
        <v>9</v>
      </c>
    </row>
    <row r="267" spans="17:18">
      <c r="Q267" s="226" t="s">
        <v>31</v>
      </c>
      <c r="R267" s="256">
        <v>20</v>
      </c>
    </row>
    <row r="268" spans="17:18">
      <c r="Q268" s="226" t="s">
        <v>31</v>
      </c>
      <c r="R268" s="256">
        <v>55</v>
      </c>
    </row>
    <row r="269" spans="17:18">
      <c r="Q269" s="226" t="s">
        <v>31</v>
      </c>
      <c r="R269" s="256">
        <v>3</v>
      </c>
    </row>
    <row r="270" spans="17:18">
      <c r="Q270" s="226" t="s">
        <v>31</v>
      </c>
      <c r="R270" s="256">
        <v>30</v>
      </c>
    </row>
    <row r="271" spans="17:18">
      <c r="Q271" s="226" t="s">
        <v>31</v>
      </c>
      <c r="R271" s="256">
        <v>6</v>
      </c>
    </row>
    <row r="272" spans="17:18">
      <c r="Q272" s="226" t="s">
        <v>31</v>
      </c>
      <c r="R272" s="256">
        <v>45</v>
      </c>
    </row>
    <row r="273" spans="17:18">
      <c r="Q273" s="226" t="s">
        <v>31</v>
      </c>
      <c r="R273" s="256">
        <v>6</v>
      </c>
    </row>
    <row r="274" spans="17:18">
      <c r="Q274" s="226" t="s">
        <v>31</v>
      </c>
      <c r="R274" s="256">
        <v>8</v>
      </c>
    </row>
    <row r="275" spans="17:18">
      <c r="Q275" s="226" t="s">
        <v>33</v>
      </c>
      <c r="R275" s="256">
        <v>9</v>
      </c>
    </row>
    <row r="276" spans="17:18">
      <c r="Q276" s="226" t="s">
        <v>33</v>
      </c>
      <c r="R276" s="256">
        <v>29</v>
      </c>
    </row>
    <row r="277" spans="17:18">
      <c r="Q277" s="226" t="s">
        <v>33</v>
      </c>
      <c r="R277" s="256">
        <v>40</v>
      </c>
    </row>
    <row r="278" spans="17:18">
      <c r="Q278" s="226" t="s">
        <v>33</v>
      </c>
      <c r="R278" s="256">
        <v>23</v>
      </c>
    </row>
    <row r="279" spans="17:18">
      <c r="Q279" s="226" t="s">
        <v>33</v>
      </c>
      <c r="R279" s="256">
        <v>40</v>
      </c>
    </row>
    <row r="280" spans="17:18">
      <c r="Q280" s="226" t="s">
        <v>33</v>
      </c>
      <c r="R280" s="256">
        <v>4.5</v>
      </c>
    </row>
    <row r="281" spans="17:18">
      <c r="Q281" s="226" t="s">
        <v>33</v>
      </c>
      <c r="R281" s="256">
        <v>51</v>
      </c>
    </row>
    <row r="282" spans="17:18">
      <c r="Q282" s="226" t="s">
        <v>33</v>
      </c>
      <c r="R282" s="256">
        <v>82.5</v>
      </c>
    </row>
    <row r="283" spans="17:18">
      <c r="Q283" s="226" t="s">
        <v>33</v>
      </c>
      <c r="R283" s="256">
        <v>24.5</v>
      </c>
    </row>
    <row r="284" spans="17:18">
      <c r="Q284" s="226" t="s">
        <v>33</v>
      </c>
      <c r="R284" s="256">
        <v>23</v>
      </c>
    </row>
    <row r="285" spans="17:18">
      <c r="Q285" s="226" t="s">
        <v>33</v>
      </c>
      <c r="R285" s="256">
        <v>5.5</v>
      </c>
    </row>
    <row r="286" spans="17:18">
      <c r="Q286" s="226" t="s">
        <v>33</v>
      </c>
      <c r="R286" s="256">
        <v>24.5</v>
      </c>
    </row>
    <row r="287" spans="17:18">
      <c r="Q287" s="226" t="s">
        <v>33</v>
      </c>
      <c r="R287" s="256">
        <v>3</v>
      </c>
    </row>
    <row r="288" spans="17:18">
      <c r="Q288" s="226" t="s">
        <v>33</v>
      </c>
      <c r="R288" s="256">
        <v>6</v>
      </c>
    </row>
    <row r="289" spans="17:18">
      <c r="Q289" s="226" t="s">
        <v>33</v>
      </c>
      <c r="R289" s="256">
        <v>3</v>
      </c>
    </row>
    <row r="290" spans="17:18">
      <c r="Q290" s="226" t="s">
        <v>33</v>
      </c>
      <c r="R290" s="256">
        <v>30</v>
      </c>
    </row>
    <row r="291" spans="17:18">
      <c r="Q291" s="226" t="s">
        <v>33</v>
      </c>
      <c r="R291" s="256">
        <v>6</v>
      </c>
    </row>
    <row r="292" spans="17:18">
      <c r="Q292" s="226" t="s">
        <v>33</v>
      </c>
      <c r="R292" s="256">
        <v>24.5</v>
      </c>
    </row>
    <row r="293" spans="17:18">
      <c r="Q293" s="226" t="s">
        <v>33</v>
      </c>
      <c r="R293" s="256">
        <v>24.5</v>
      </c>
    </row>
    <row r="294" spans="17:18">
      <c r="Q294" s="226" t="s">
        <v>33</v>
      </c>
      <c r="R294" s="256">
        <v>23</v>
      </c>
    </row>
    <row r="295" spans="17:18">
      <c r="Q295" s="226" t="s">
        <v>33</v>
      </c>
      <c r="R295" s="256">
        <v>26</v>
      </c>
    </row>
    <row r="296" spans="17:18">
      <c r="Q296" s="226" t="s">
        <v>33</v>
      </c>
      <c r="R296" s="256">
        <v>20</v>
      </c>
    </row>
    <row r="297" spans="17:18">
      <c r="Q297" s="226" t="s">
        <v>33</v>
      </c>
      <c r="R297" s="256">
        <v>9</v>
      </c>
    </row>
    <row r="298" spans="17:18">
      <c r="Q298" s="226" t="s">
        <v>33</v>
      </c>
      <c r="R298" s="256">
        <v>32</v>
      </c>
    </row>
    <row r="299" spans="17:18">
      <c r="Q299" s="226" t="s">
        <v>33</v>
      </c>
      <c r="R299" s="256">
        <v>30</v>
      </c>
    </row>
    <row r="300" spans="17:18">
      <c r="Q300" s="226" t="s">
        <v>33</v>
      </c>
      <c r="R300" s="256">
        <v>18</v>
      </c>
    </row>
    <row r="301" spans="17:18">
      <c r="Q301" s="226" t="s">
        <v>33</v>
      </c>
      <c r="R301" s="256">
        <v>11.5</v>
      </c>
    </row>
    <row r="302" spans="17:18">
      <c r="Q302" s="226" t="s">
        <v>33</v>
      </c>
      <c r="R302" s="256">
        <v>20.5</v>
      </c>
    </row>
    <row r="303" spans="17:18">
      <c r="Q303" s="226" t="s">
        <v>33</v>
      </c>
      <c r="R303" s="256">
        <v>3</v>
      </c>
    </row>
    <row r="304" spans="17:18">
      <c r="Q304" s="226" t="s">
        <v>33</v>
      </c>
      <c r="R304" s="256">
        <v>21.5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24.5</v>
      </c>
    </row>
    <row r="307" spans="17:18">
      <c r="Q307" s="226" t="s">
        <v>33</v>
      </c>
      <c r="R307" s="256">
        <v>101.5</v>
      </c>
    </row>
    <row r="308" spans="17:18">
      <c r="Q308" s="226" t="s">
        <v>33</v>
      </c>
      <c r="R308" s="256">
        <v>6</v>
      </c>
    </row>
    <row r="309" spans="17:18">
      <c r="Q309" s="226" t="s">
        <v>33</v>
      </c>
      <c r="R309" s="256">
        <v>6</v>
      </c>
    </row>
    <row r="310" spans="17:18">
      <c r="Q310" s="226" t="s">
        <v>33</v>
      </c>
      <c r="R310" s="256">
        <v>23</v>
      </c>
    </row>
    <row r="311" spans="17:18">
      <c r="Q311" s="226" t="s">
        <v>33</v>
      </c>
      <c r="R311" s="256">
        <v>6</v>
      </c>
    </row>
    <row r="312" spans="17:18">
      <c r="Q312" s="226" t="s">
        <v>33</v>
      </c>
      <c r="R312" s="256">
        <v>9</v>
      </c>
    </row>
    <row r="313" spans="17:18">
      <c r="Q313" s="226" t="s">
        <v>33</v>
      </c>
      <c r="R313" s="256">
        <v>3</v>
      </c>
    </row>
    <row r="314" spans="17:18">
      <c r="Q314" s="226" t="s">
        <v>33</v>
      </c>
      <c r="R314" s="256">
        <v>74.5</v>
      </c>
    </row>
    <row r="315" spans="17:18">
      <c r="Q315" s="226" t="s">
        <v>33</v>
      </c>
      <c r="R315" s="256">
        <v>21.5</v>
      </c>
    </row>
    <row r="316" spans="17:18">
      <c r="Q316" s="226" t="s">
        <v>33</v>
      </c>
      <c r="R316" s="256">
        <v>6</v>
      </c>
    </row>
    <row r="317" spans="17:18">
      <c r="Q317" s="226" t="s">
        <v>33</v>
      </c>
      <c r="R317" s="256">
        <v>29.5</v>
      </c>
    </row>
    <row r="318" spans="17:18">
      <c r="Q318" s="226" t="s">
        <v>33</v>
      </c>
      <c r="R318" s="256">
        <v>9</v>
      </c>
    </row>
    <row r="319" spans="17:18">
      <c r="Q319" s="226" t="s">
        <v>33</v>
      </c>
      <c r="R319" s="256">
        <v>10.5</v>
      </c>
    </row>
    <row r="320" spans="17:18">
      <c r="Q320" s="226" t="s">
        <v>33</v>
      </c>
      <c r="R320" s="256">
        <v>4.5</v>
      </c>
    </row>
    <row r="321" spans="17:18">
      <c r="Q321" s="226" t="s">
        <v>33</v>
      </c>
      <c r="R321" s="256">
        <v>20</v>
      </c>
    </row>
    <row r="322" spans="17:18">
      <c r="Q322" s="226" t="s">
        <v>33</v>
      </c>
      <c r="R322" s="256">
        <v>25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3</v>
      </c>
    </row>
    <row r="325" spans="17:18">
      <c r="Q325" s="226" t="s">
        <v>33</v>
      </c>
      <c r="R325" s="256">
        <v>46.5</v>
      </c>
    </row>
    <row r="326" spans="17:18">
      <c r="Q326" s="226" t="s">
        <v>33</v>
      </c>
      <c r="R326" s="256">
        <v>20</v>
      </c>
    </row>
    <row r="327" spans="17:18">
      <c r="Q327" s="226" t="s">
        <v>33</v>
      </c>
      <c r="R327" s="256">
        <v>23</v>
      </c>
    </row>
    <row r="328" spans="17:18">
      <c r="Q328" s="226" t="s">
        <v>33</v>
      </c>
      <c r="R328" s="256">
        <v>3</v>
      </c>
    </row>
    <row r="329" spans="17:18">
      <c r="Q329" s="226" t="s">
        <v>33</v>
      </c>
      <c r="R329" s="256">
        <v>77.5</v>
      </c>
    </row>
    <row r="330" spans="17:18">
      <c r="Q330" s="226" t="s">
        <v>33</v>
      </c>
      <c r="R330" s="256">
        <v>20</v>
      </c>
    </row>
    <row r="331" spans="17:18">
      <c r="Q331" s="226" t="s">
        <v>33</v>
      </c>
      <c r="R331" s="256">
        <v>60</v>
      </c>
    </row>
    <row r="332" spans="17:18">
      <c r="Q332" s="226" t="s">
        <v>33</v>
      </c>
      <c r="R332" s="256">
        <v>20</v>
      </c>
    </row>
    <row r="333" spans="17:18">
      <c r="Q333" s="226" t="s">
        <v>33</v>
      </c>
      <c r="R333" s="256">
        <v>35</v>
      </c>
    </row>
    <row r="334" spans="17:18">
      <c r="Q334" s="226" t="s">
        <v>33</v>
      </c>
      <c r="R334" s="256">
        <v>37.5</v>
      </c>
    </row>
    <row r="335" spans="17:18">
      <c r="Q335" s="226" t="s">
        <v>33</v>
      </c>
      <c r="R335" s="256">
        <v>20</v>
      </c>
    </row>
    <row r="336" spans="17:18">
      <c r="Q336" s="226" t="s">
        <v>33</v>
      </c>
      <c r="R336" s="256">
        <v>12.5</v>
      </c>
    </row>
    <row r="337" spans="17:18">
      <c r="Q337" s="226" t="s">
        <v>33</v>
      </c>
      <c r="R337" s="256">
        <v>47</v>
      </c>
    </row>
    <row r="338" spans="17:18">
      <c r="Q338" s="226" t="s">
        <v>33</v>
      </c>
      <c r="R338" s="256">
        <v>3</v>
      </c>
    </row>
    <row r="339" spans="17:18">
      <c r="Q339" s="226" t="s">
        <v>33</v>
      </c>
      <c r="R339" s="256">
        <v>4.5</v>
      </c>
    </row>
    <row r="340" spans="17:18">
      <c r="Q340" s="226" t="s">
        <v>33</v>
      </c>
      <c r="R340" s="256">
        <v>20</v>
      </c>
    </row>
    <row r="341" spans="17:18">
      <c r="Q341" s="226" t="s">
        <v>33</v>
      </c>
      <c r="R341" s="256">
        <v>2</v>
      </c>
    </row>
    <row r="342" spans="17:18">
      <c r="Q342" s="226" t="s">
        <v>33</v>
      </c>
      <c r="R342" s="256">
        <v>9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3</v>
      </c>
    </row>
    <row r="345" spans="17:18">
      <c r="Q345" s="226" t="s">
        <v>33</v>
      </c>
      <c r="R345" s="256">
        <v>31</v>
      </c>
    </row>
    <row r="346" spans="17:18">
      <c r="Q346" s="226" t="s">
        <v>33</v>
      </c>
      <c r="R346" s="256">
        <v>20</v>
      </c>
    </row>
    <row r="347" spans="17:18">
      <c r="Q347" s="226" t="s">
        <v>33</v>
      </c>
      <c r="R347" s="256">
        <v>23</v>
      </c>
    </row>
    <row r="348" spans="17:18">
      <c r="Q348" s="226" t="s">
        <v>33</v>
      </c>
      <c r="R348" s="256">
        <v>30</v>
      </c>
    </row>
    <row r="349" spans="17:18">
      <c r="Q349" s="226" t="s">
        <v>33</v>
      </c>
      <c r="R349" s="256">
        <v>35</v>
      </c>
    </row>
    <row r="350" spans="17:18">
      <c r="Q350" s="226" t="s">
        <v>33</v>
      </c>
      <c r="R350" s="256">
        <v>20</v>
      </c>
    </row>
    <row r="351" spans="17:18">
      <c r="Q351" s="226" t="s">
        <v>33</v>
      </c>
      <c r="R351" s="256">
        <v>1.5</v>
      </c>
    </row>
    <row r="352" spans="17:18">
      <c r="Q352" s="226" t="s">
        <v>33</v>
      </c>
      <c r="R352" s="256">
        <v>18</v>
      </c>
    </row>
    <row r="353" spans="17:18">
      <c r="Q353" s="226" t="s">
        <v>33</v>
      </c>
      <c r="R353" s="256">
        <v>26</v>
      </c>
    </row>
    <row r="354" spans="17:18">
      <c r="Q354" s="226" t="s">
        <v>33</v>
      </c>
      <c r="R354" s="256">
        <v>49</v>
      </c>
    </row>
    <row r="355" spans="17:18">
      <c r="Q355" s="226" t="s">
        <v>33</v>
      </c>
      <c r="R355" s="256">
        <v>44</v>
      </c>
    </row>
    <row r="356" spans="17:18">
      <c r="Q356" s="226" t="s">
        <v>33</v>
      </c>
      <c r="R356" s="256">
        <v>27.5</v>
      </c>
    </row>
    <row r="357" spans="17:18">
      <c r="Q357" s="226" t="s">
        <v>33</v>
      </c>
      <c r="R357" s="256">
        <v>3</v>
      </c>
    </row>
    <row r="358" spans="17:18">
      <c r="Q358" s="226" t="s">
        <v>33</v>
      </c>
      <c r="R358" s="256">
        <v>29</v>
      </c>
    </row>
    <row r="359" spans="17:18">
      <c r="Q359" s="226" t="s">
        <v>33</v>
      </c>
      <c r="R359" s="256">
        <v>23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20</v>
      </c>
    </row>
    <row r="362" spans="17:18">
      <c r="Q362" s="226" t="s">
        <v>33</v>
      </c>
      <c r="R362" s="256">
        <v>33.5</v>
      </c>
    </row>
    <row r="363" spans="17:18">
      <c r="Q363" s="226" t="s">
        <v>33</v>
      </c>
      <c r="R363" s="256">
        <v>26</v>
      </c>
    </row>
    <row r="364" spans="17:18">
      <c r="Q364" s="226" t="s">
        <v>33</v>
      </c>
      <c r="R364" s="256">
        <v>23</v>
      </c>
    </row>
    <row r="365" spans="17:18">
      <c r="Q365" s="226" t="s">
        <v>33</v>
      </c>
      <c r="R365" s="256">
        <v>88.5</v>
      </c>
    </row>
    <row r="366" spans="17:18">
      <c r="Q366" s="226" t="s">
        <v>33</v>
      </c>
      <c r="R366" s="256">
        <v>23</v>
      </c>
    </row>
    <row r="367" spans="17:18">
      <c r="Q367" s="226" t="s">
        <v>33</v>
      </c>
      <c r="R367" s="256">
        <v>33.5</v>
      </c>
    </row>
    <row r="368" spans="17:18">
      <c r="Q368" s="226" t="s">
        <v>33</v>
      </c>
      <c r="R368" s="256">
        <v>3</v>
      </c>
    </row>
    <row r="369" spans="17:18">
      <c r="Q369" s="226" t="s">
        <v>33</v>
      </c>
      <c r="R369" s="256">
        <v>27.5</v>
      </c>
    </row>
    <row r="370" spans="17:18">
      <c r="Q370" s="226" t="s">
        <v>33</v>
      </c>
      <c r="R370" s="256">
        <v>23</v>
      </c>
    </row>
    <row r="371" spans="17:18">
      <c r="Q371" s="226" t="s">
        <v>33</v>
      </c>
      <c r="R371" s="256">
        <v>22.5</v>
      </c>
    </row>
    <row r="372" spans="17:18">
      <c r="Q372" s="226" t="s">
        <v>33</v>
      </c>
      <c r="R372" s="256">
        <v>31</v>
      </c>
    </row>
    <row r="373" spans="17:18">
      <c r="Q373" s="226" t="s">
        <v>33</v>
      </c>
      <c r="R373" s="256">
        <v>9</v>
      </c>
    </row>
    <row r="374" spans="17:18">
      <c r="Q374" s="226" t="s">
        <v>33</v>
      </c>
      <c r="R374" s="256">
        <v>3</v>
      </c>
    </row>
    <row r="375" spans="17:18">
      <c r="Q375" s="226" t="s">
        <v>33</v>
      </c>
      <c r="R375" s="256">
        <v>46</v>
      </c>
    </row>
    <row r="376" spans="17:18">
      <c r="Q376" s="226" t="s">
        <v>33</v>
      </c>
      <c r="R376" s="256">
        <v>3</v>
      </c>
    </row>
    <row r="377" spans="17:18">
      <c r="Q377" s="226" t="s">
        <v>34</v>
      </c>
      <c r="R377" s="256">
        <v>6.5</v>
      </c>
    </row>
    <row r="378" spans="17:18">
      <c r="Q378" s="226" t="s">
        <v>34</v>
      </c>
      <c r="R378" s="256">
        <v>73</v>
      </c>
    </row>
    <row r="379" spans="17:18">
      <c r="Q379" s="226" t="s">
        <v>34</v>
      </c>
      <c r="R379" s="256">
        <v>26</v>
      </c>
    </row>
    <row r="380" spans="17:18">
      <c r="Q380" s="226" t="s">
        <v>34</v>
      </c>
      <c r="R380" s="256">
        <v>13.5</v>
      </c>
    </row>
    <row r="381" spans="17:18">
      <c r="Q381" s="226" t="s">
        <v>34</v>
      </c>
      <c r="R381" s="256">
        <v>44.5</v>
      </c>
    </row>
    <row r="382" spans="17:18">
      <c r="Q382" s="226" t="s">
        <v>34</v>
      </c>
      <c r="R382" s="256">
        <v>15</v>
      </c>
    </row>
    <row r="383" spans="17:18">
      <c r="Q383" s="226" t="s">
        <v>34</v>
      </c>
      <c r="R383" s="256">
        <v>6</v>
      </c>
    </row>
    <row r="384" spans="17:18">
      <c r="Q384" s="226" t="s">
        <v>34</v>
      </c>
      <c r="R384" s="256">
        <v>32</v>
      </c>
    </row>
    <row r="385" spans="17:18">
      <c r="Q385" s="226" t="s">
        <v>34</v>
      </c>
      <c r="R385" s="256">
        <v>20</v>
      </c>
    </row>
    <row r="386" spans="17:18">
      <c r="Q386" s="226" t="s">
        <v>34</v>
      </c>
      <c r="R386" s="256">
        <v>27.5</v>
      </c>
    </row>
    <row r="387" spans="17:18">
      <c r="Q387" s="226" t="s">
        <v>34</v>
      </c>
      <c r="R387" s="256">
        <v>4.5</v>
      </c>
    </row>
    <row r="388" spans="17:18">
      <c r="Q388" s="226" t="s">
        <v>34</v>
      </c>
      <c r="R388" s="256">
        <v>3</v>
      </c>
    </row>
    <row r="389" spans="17:18">
      <c r="Q389" s="226" t="s">
        <v>34</v>
      </c>
      <c r="R389" s="256">
        <v>49</v>
      </c>
    </row>
    <row r="390" spans="17:18">
      <c r="Q390" s="226" t="s">
        <v>34</v>
      </c>
      <c r="R390" s="256">
        <v>26</v>
      </c>
    </row>
    <row r="391" spans="17:18">
      <c r="Q391" s="226" t="s">
        <v>34</v>
      </c>
      <c r="R391" s="256">
        <v>15</v>
      </c>
    </row>
    <row r="392" spans="17:18">
      <c r="Q392" s="226" t="s">
        <v>34</v>
      </c>
      <c r="R392" s="256">
        <v>21.5</v>
      </c>
    </row>
    <row r="393" spans="17:18">
      <c r="Q393" s="226" t="s">
        <v>34</v>
      </c>
      <c r="R393" s="256">
        <v>9</v>
      </c>
    </row>
    <row r="394" spans="17:18">
      <c r="Q394" s="226" t="s">
        <v>34</v>
      </c>
      <c r="R394" s="256">
        <v>21.5</v>
      </c>
    </row>
    <row r="395" spans="17:18">
      <c r="Q395" s="226" t="s">
        <v>34</v>
      </c>
      <c r="R395" s="256">
        <v>29</v>
      </c>
    </row>
    <row r="396" spans="17:18">
      <c r="Q396" s="226" t="s">
        <v>34</v>
      </c>
      <c r="R396" s="256">
        <v>1.5</v>
      </c>
    </row>
    <row r="397" spans="17:18">
      <c r="Q397" s="226" t="s">
        <v>34</v>
      </c>
      <c r="R397" s="256">
        <v>26.5</v>
      </c>
    </row>
    <row r="398" spans="17:18">
      <c r="Q398" s="226" t="s">
        <v>34</v>
      </c>
      <c r="R398" s="256">
        <v>33</v>
      </c>
    </row>
    <row r="399" spans="17:18">
      <c r="Q399" s="226" t="s">
        <v>34</v>
      </c>
      <c r="R399" s="256">
        <v>27.5</v>
      </c>
    </row>
    <row r="400" spans="17:18">
      <c r="Q400" s="226" t="s">
        <v>34</v>
      </c>
      <c r="R400" s="256">
        <v>10.5</v>
      </c>
    </row>
    <row r="401" spans="17:18">
      <c r="Q401" s="226" t="s">
        <v>34</v>
      </c>
      <c r="R401" s="256">
        <v>64</v>
      </c>
    </row>
    <row r="402" spans="17:18">
      <c r="Q402" s="226" t="s">
        <v>34</v>
      </c>
      <c r="R402" s="256">
        <v>25</v>
      </c>
    </row>
    <row r="403" spans="17:18">
      <c r="Q403" s="226" t="s">
        <v>34</v>
      </c>
      <c r="R403" s="256">
        <v>20</v>
      </c>
    </row>
    <row r="404" spans="17:18">
      <c r="Q404" s="226" t="s">
        <v>34</v>
      </c>
      <c r="R404" s="256">
        <v>23</v>
      </c>
    </row>
    <row r="405" spans="17:18">
      <c r="Q405" s="226" t="s">
        <v>34</v>
      </c>
      <c r="R405" s="256">
        <v>10.5</v>
      </c>
    </row>
    <row r="406" spans="17:18">
      <c r="Q406" s="226" t="s">
        <v>34</v>
      </c>
      <c r="R406" s="256">
        <v>33.5</v>
      </c>
    </row>
    <row r="407" spans="17:18">
      <c r="Q407" s="226" t="s">
        <v>34</v>
      </c>
      <c r="R407" s="256">
        <v>7.5</v>
      </c>
    </row>
    <row r="408" spans="17:18">
      <c r="Q408" s="226" t="s">
        <v>34</v>
      </c>
      <c r="R408" s="256">
        <v>7.5</v>
      </c>
    </row>
    <row r="409" spans="17:18">
      <c r="Q409" s="226" t="s">
        <v>34</v>
      </c>
      <c r="R409" s="256">
        <v>26.5</v>
      </c>
    </row>
    <row r="410" spans="17:18">
      <c r="Q410" s="226" t="s">
        <v>34</v>
      </c>
      <c r="R410" s="256">
        <v>4.5</v>
      </c>
    </row>
    <row r="411" spans="17:18">
      <c r="Q411" s="226" t="s">
        <v>34</v>
      </c>
      <c r="R411" s="256">
        <v>3</v>
      </c>
    </row>
    <row r="412" spans="17:18">
      <c r="Q412" s="226" t="s">
        <v>34</v>
      </c>
      <c r="R412" s="256">
        <v>7.5</v>
      </c>
    </row>
    <row r="413" spans="17:18">
      <c r="Q413" s="226" t="s">
        <v>34</v>
      </c>
      <c r="R413" s="256">
        <v>33.5</v>
      </c>
    </row>
    <row r="414" spans="17:18">
      <c r="Q414" s="226" t="s">
        <v>34</v>
      </c>
      <c r="R414" s="256">
        <v>15</v>
      </c>
    </row>
    <row r="415" spans="17:18">
      <c r="Q415" s="226" t="s">
        <v>34</v>
      </c>
      <c r="R415" s="256">
        <v>22.5</v>
      </c>
    </row>
    <row r="416" spans="17:18">
      <c r="Q416" s="226" t="s">
        <v>34</v>
      </c>
      <c r="R416" s="256">
        <v>10.5</v>
      </c>
    </row>
    <row r="417" spans="17:18">
      <c r="Q417" s="226" t="s">
        <v>34</v>
      </c>
      <c r="R417" s="256">
        <v>30.5</v>
      </c>
    </row>
    <row r="418" spans="17:18">
      <c r="Q418" s="226" t="s">
        <v>34</v>
      </c>
      <c r="R418" s="256">
        <v>26</v>
      </c>
    </row>
    <row r="419" spans="17:18">
      <c r="Q419" s="226" t="s">
        <v>34</v>
      </c>
      <c r="R419" s="256">
        <v>32</v>
      </c>
    </row>
    <row r="420" spans="17:18">
      <c r="Q420" s="226" t="s">
        <v>34</v>
      </c>
      <c r="R420" s="256">
        <v>20</v>
      </c>
    </row>
    <row r="421" spans="17:18">
      <c r="Q421" s="226" t="s">
        <v>34</v>
      </c>
      <c r="R421" s="256">
        <v>113.5</v>
      </c>
    </row>
    <row r="422" spans="17:18">
      <c r="Q422" s="226" t="s">
        <v>34</v>
      </c>
      <c r="R422" s="256">
        <v>7.5</v>
      </c>
    </row>
    <row r="423" spans="17:18">
      <c r="Q423" s="226" t="s">
        <v>34</v>
      </c>
      <c r="R423" s="256">
        <v>9</v>
      </c>
    </row>
    <row r="424" spans="17:18">
      <c r="Q424" s="226" t="s">
        <v>34</v>
      </c>
      <c r="R424" s="256">
        <v>7.5</v>
      </c>
    </row>
    <row r="425" spans="17:18">
      <c r="Q425" s="226" t="s">
        <v>34</v>
      </c>
      <c r="R425" s="256">
        <v>25.5</v>
      </c>
    </row>
    <row r="426" spans="17:18">
      <c r="Q426" s="226" t="s">
        <v>34</v>
      </c>
      <c r="R426" s="256">
        <v>44</v>
      </c>
    </row>
    <row r="427" spans="17:18">
      <c r="Q427" s="226" t="s">
        <v>34</v>
      </c>
      <c r="R427" s="256">
        <v>21</v>
      </c>
    </row>
    <row r="428" spans="17:18">
      <c r="Q428" s="226" t="s">
        <v>34</v>
      </c>
      <c r="R428" s="256">
        <v>6</v>
      </c>
    </row>
    <row r="429" spans="17:18">
      <c r="Q429" s="226" t="s">
        <v>34</v>
      </c>
      <c r="R429" s="256">
        <v>1.5</v>
      </c>
    </row>
    <row r="430" spans="17:18">
      <c r="Q430" s="226" t="s">
        <v>34</v>
      </c>
      <c r="R430" s="256">
        <v>6</v>
      </c>
    </row>
    <row r="431" spans="17:18">
      <c r="Q431" s="226" t="s">
        <v>34</v>
      </c>
      <c r="R431" s="256">
        <v>49</v>
      </c>
    </row>
    <row r="432" spans="17:18">
      <c r="Q432" s="226" t="s">
        <v>34</v>
      </c>
      <c r="R432" s="256">
        <v>15</v>
      </c>
    </row>
    <row r="433" spans="17:18">
      <c r="Q433" s="226" t="s">
        <v>34</v>
      </c>
      <c r="R433" s="256">
        <v>49</v>
      </c>
    </row>
    <row r="434" spans="17:18">
      <c r="Q434" s="226" t="s">
        <v>34</v>
      </c>
      <c r="R434" s="256">
        <v>27.5</v>
      </c>
    </row>
    <row r="435" spans="17:18">
      <c r="Q435" s="226" t="s">
        <v>34</v>
      </c>
      <c r="R435" s="256">
        <v>6</v>
      </c>
    </row>
    <row r="436" spans="17:18">
      <c r="Q436" s="226" t="s">
        <v>34</v>
      </c>
      <c r="R436" s="256">
        <v>13</v>
      </c>
    </row>
    <row r="437" spans="17:18">
      <c r="Q437" s="226" t="s">
        <v>34</v>
      </c>
      <c r="R437" s="256">
        <v>12</v>
      </c>
    </row>
    <row r="438" spans="17:18">
      <c r="Q438" s="226" t="s">
        <v>34</v>
      </c>
      <c r="R438" s="256">
        <v>24</v>
      </c>
    </row>
    <row r="439" spans="17:18">
      <c r="Q439" s="226" t="s">
        <v>34</v>
      </c>
      <c r="R439" s="256">
        <v>121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2</v>
      </c>
    </row>
    <row r="442" spans="17:18">
      <c r="Q442" s="226" t="s">
        <v>34</v>
      </c>
      <c r="R442" s="256">
        <v>3</v>
      </c>
    </row>
    <row r="443" spans="17:18">
      <c r="Q443" s="226" t="s">
        <v>34</v>
      </c>
      <c r="R443" s="256">
        <v>25</v>
      </c>
    </row>
    <row r="444" spans="17:18">
      <c r="Q444" s="226" t="s">
        <v>34</v>
      </c>
      <c r="R444" s="256">
        <v>9.5</v>
      </c>
    </row>
    <row r="445" spans="17:18">
      <c r="Q445" s="226" t="s">
        <v>34</v>
      </c>
      <c r="R445" s="256">
        <v>45</v>
      </c>
    </row>
    <row r="446" spans="17:18">
      <c r="Q446" s="226" t="s">
        <v>34</v>
      </c>
      <c r="R446" s="256">
        <v>6</v>
      </c>
    </row>
    <row r="447" spans="17:18">
      <c r="Q447" s="226" t="s">
        <v>34</v>
      </c>
      <c r="R447" s="256">
        <v>23</v>
      </c>
    </row>
    <row r="448" spans="17:18">
      <c r="Q448" s="226" t="s">
        <v>34</v>
      </c>
      <c r="R448" s="256">
        <v>26</v>
      </c>
    </row>
    <row r="449" spans="17:18">
      <c r="Q449" s="226" t="s">
        <v>34</v>
      </c>
      <c r="R449" s="256">
        <v>27.5</v>
      </c>
    </row>
    <row r="450" spans="17:18">
      <c r="Q450" s="226" t="s">
        <v>34</v>
      </c>
      <c r="R450" s="256">
        <v>35</v>
      </c>
    </row>
    <row r="451" spans="17:18">
      <c r="Q451" s="226" t="s">
        <v>34</v>
      </c>
      <c r="R451" s="256">
        <v>23</v>
      </c>
    </row>
    <row r="452" spans="17:18">
      <c r="Q452" s="226" t="s">
        <v>34</v>
      </c>
      <c r="R452" s="256">
        <v>16.5</v>
      </c>
    </row>
    <row r="453" spans="17:18">
      <c r="Q453" s="226" t="s">
        <v>34</v>
      </c>
      <c r="R453" s="256">
        <v>26</v>
      </c>
    </row>
    <row r="454" spans="17:18">
      <c r="Q454" s="226" t="s">
        <v>34</v>
      </c>
      <c r="R454" s="256">
        <v>26</v>
      </c>
    </row>
    <row r="455" spans="17:18">
      <c r="Q455" s="226" t="s">
        <v>34</v>
      </c>
      <c r="R455" s="256">
        <v>23</v>
      </c>
    </row>
    <row r="456" spans="17:18">
      <c r="Q456" s="226" t="s">
        <v>34</v>
      </c>
      <c r="R456" s="256">
        <v>18</v>
      </c>
    </row>
    <row r="457" spans="17:18">
      <c r="Q457" s="226" t="s">
        <v>34</v>
      </c>
      <c r="R457" s="256">
        <v>27</v>
      </c>
    </row>
    <row r="458" spans="17:18">
      <c r="Q458" s="226" t="s">
        <v>34</v>
      </c>
      <c r="R458" s="256">
        <v>20</v>
      </c>
    </row>
    <row r="459" spans="17:18">
      <c r="Q459" s="226" t="s">
        <v>34</v>
      </c>
      <c r="R459" s="256">
        <v>27.5</v>
      </c>
    </row>
    <row r="460" spans="17:18">
      <c r="Q460" s="226" t="s">
        <v>34</v>
      </c>
      <c r="R460" s="256">
        <v>35.5</v>
      </c>
    </row>
    <row r="461" spans="17:18">
      <c r="Q461" s="226" t="s">
        <v>34</v>
      </c>
      <c r="R461" s="256">
        <v>23</v>
      </c>
    </row>
    <row r="462" spans="17:18">
      <c r="Q462" s="226" t="s">
        <v>34</v>
      </c>
      <c r="R462" s="256">
        <v>46</v>
      </c>
    </row>
    <row r="463" spans="17:18">
      <c r="Q463" s="226" t="s">
        <v>34</v>
      </c>
      <c r="R463" s="256">
        <v>53</v>
      </c>
    </row>
    <row r="464" spans="17:18">
      <c r="Q464" s="226" t="s">
        <v>34</v>
      </c>
      <c r="R464" s="256">
        <v>8</v>
      </c>
    </row>
    <row r="465" spans="17:18">
      <c r="Q465" s="226" t="s">
        <v>34</v>
      </c>
      <c r="R465" s="256">
        <v>32</v>
      </c>
    </row>
    <row r="466" spans="17:18">
      <c r="Q466" s="226" t="s">
        <v>34</v>
      </c>
      <c r="R466" s="256">
        <v>5</v>
      </c>
    </row>
    <row r="467" spans="17:18">
      <c r="Q467" s="226" t="s">
        <v>34</v>
      </c>
      <c r="R467" s="256">
        <v>45</v>
      </c>
    </row>
    <row r="468" spans="17:18">
      <c r="Q468" s="226" t="s">
        <v>34</v>
      </c>
      <c r="R468" s="256">
        <v>10.5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34</v>
      </c>
    </row>
    <row r="471" spans="17:18">
      <c r="Q471" s="226" t="s">
        <v>34</v>
      </c>
      <c r="R471" s="256">
        <v>26</v>
      </c>
    </row>
    <row r="472" spans="17:18">
      <c r="Q472" s="226" t="s">
        <v>34</v>
      </c>
      <c r="R472" s="256">
        <v>6</v>
      </c>
    </row>
    <row r="473" spans="17:18">
      <c r="Q473" s="226" t="s">
        <v>34</v>
      </c>
      <c r="R473" s="256">
        <v>16</v>
      </c>
    </row>
    <row r="474" spans="17:18">
      <c r="Q474" s="226" t="s">
        <v>34</v>
      </c>
      <c r="R474" s="256">
        <v>6</v>
      </c>
    </row>
    <row r="475" spans="17:18">
      <c r="Q475" s="226" t="s">
        <v>34</v>
      </c>
      <c r="R475" s="256">
        <v>23</v>
      </c>
    </row>
    <row r="476" spans="17:18">
      <c r="Q476" s="226" t="s">
        <v>34</v>
      </c>
      <c r="R476" s="256">
        <v>23</v>
      </c>
    </row>
    <row r="477" spans="17:18">
      <c r="Q477" s="226" t="s">
        <v>34</v>
      </c>
      <c r="R477" s="256">
        <v>10.5</v>
      </c>
    </row>
    <row r="478" spans="17:18">
      <c r="Q478" s="226" t="s">
        <v>34</v>
      </c>
      <c r="R478" s="256">
        <v>9</v>
      </c>
    </row>
    <row r="479" spans="17:18">
      <c r="Q479" s="226" t="s">
        <v>34</v>
      </c>
      <c r="R479" s="256">
        <v>12</v>
      </c>
    </row>
    <row r="480" spans="17:18">
      <c r="Q480" s="226" t="s">
        <v>34</v>
      </c>
      <c r="R480" s="256">
        <v>19.5</v>
      </c>
    </row>
    <row r="481" spans="17:18">
      <c r="Q481" s="226" t="s">
        <v>34</v>
      </c>
      <c r="R481" s="256">
        <v>1.5</v>
      </c>
    </row>
    <row r="482" spans="17:18">
      <c r="Q482" s="226" t="s">
        <v>34</v>
      </c>
      <c r="R482" s="256">
        <v>40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85</v>
      </c>
    </row>
    <row r="485" spans="17:18">
      <c r="Q485" s="226" t="s">
        <v>35</v>
      </c>
      <c r="R485" s="256">
        <v>24</v>
      </c>
    </row>
    <row r="486" spans="17:18">
      <c r="Q486" s="226" t="s">
        <v>35</v>
      </c>
      <c r="R486" s="256">
        <v>20</v>
      </c>
    </row>
    <row r="487" spans="17:18">
      <c r="Q487" s="226" t="s">
        <v>35</v>
      </c>
      <c r="R487" s="256">
        <v>29</v>
      </c>
    </row>
    <row r="488" spans="17:18">
      <c r="Q488" s="226" t="s">
        <v>35</v>
      </c>
      <c r="R488" s="256">
        <v>30</v>
      </c>
    </row>
    <row r="489" spans="17:18">
      <c r="Q489" s="226" t="s">
        <v>35</v>
      </c>
      <c r="R489" s="256">
        <v>26.5</v>
      </c>
    </row>
    <row r="490" spans="17:18">
      <c r="Q490" s="226" t="s">
        <v>35</v>
      </c>
      <c r="R490" s="256">
        <v>25</v>
      </c>
    </row>
    <row r="491" spans="17:18">
      <c r="Q491" s="226" t="s">
        <v>35</v>
      </c>
      <c r="R491" s="256">
        <v>126</v>
      </c>
    </row>
    <row r="492" spans="17:18">
      <c r="Q492" s="226" t="s">
        <v>35</v>
      </c>
      <c r="R492" s="256">
        <v>3.5</v>
      </c>
    </row>
    <row r="493" spans="17:18">
      <c r="Q493" s="226" t="s">
        <v>35</v>
      </c>
      <c r="R493" s="256">
        <v>31</v>
      </c>
    </row>
    <row r="494" spans="17:18">
      <c r="Q494" s="226" t="s">
        <v>35</v>
      </c>
      <c r="R494" s="256">
        <v>21.5</v>
      </c>
    </row>
    <row r="495" spans="17:18">
      <c r="Q495" s="226" t="s">
        <v>35</v>
      </c>
      <c r="R495" s="256">
        <v>6</v>
      </c>
    </row>
    <row r="496" spans="17:18">
      <c r="Q496" s="226" t="s">
        <v>35</v>
      </c>
      <c r="R496" s="256">
        <v>3</v>
      </c>
    </row>
    <row r="497" spans="17:18">
      <c r="Q497" s="226" t="s">
        <v>35</v>
      </c>
      <c r="R497" s="256">
        <v>23</v>
      </c>
    </row>
    <row r="498" spans="17:18">
      <c r="Q498" s="226" t="s">
        <v>35</v>
      </c>
      <c r="R498" s="256">
        <v>6</v>
      </c>
    </row>
    <row r="499" spans="17:18">
      <c r="Q499" s="226" t="s">
        <v>35</v>
      </c>
      <c r="R499" s="256">
        <v>23</v>
      </c>
    </row>
    <row r="500" spans="17:18">
      <c r="Q500" s="226" t="s">
        <v>35</v>
      </c>
      <c r="R500" s="256">
        <v>30</v>
      </c>
    </row>
    <row r="501" spans="17:18">
      <c r="Q501" s="226" t="s">
        <v>35</v>
      </c>
      <c r="R501" s="256">
        <v>23</v>
      </c>
    </row>
    <row r="502" spans="17:18">
      <c r="Q502" s="226" t="s">
        <v>35</v>
      </c>
      <c r="R502" s="256">
        <v>6</v>
      </c>
    </row>
    <row r="503" spans="17:18">
      <c r="Q503" s="226" t="s">
        <v>35</v>
      </c>
      <c r="R503" s="256">
        <v>18</v>
      </c>
    </row>
    <row r="504" spans="17:18">
      <c r="Q504" s="226" t="s">
        <v>35</v>
      </c>
      <c r="R504" s="256">
        <v>23</v>
      </c>
    </row>
    <row r="505" spans="17:18">
      <c r="Q505" s="226" t="s">
        <v>35</v>
      </c>
      <c r="R505" s="256">
        <v>23</v>
      </c>
    </row>
    <row r="506" spans="17:18">
      <c r="Q506" s="226" t="s">
        <v>35</v>
      </c>
      <c r="R506" s="256">
        <v>115</v>
      </c>
    </row>
    <row r="507" spans="17:18">
      <c r="Q507" s="226" t="s">
        <v>35</v>
      </c>
      <c r="R507" s="256">
        <v>4.5</v>
      </c>
    </row>
    <row r="508" spans="17:18">
      <c r="Q508" s="226" t="s">
        <v>35</v>
      </c>
      <c r="R508" s="256">
        <v>215.5</v>
      </c>
    </row>
    <row r="509" spans="17:18">
      <c r="Q509" s="226" t="s">
        <v>35</v>
      </c>
      <c r="R509" s="256">
        <v>62.5</v>
      </c>
    </row>
    <row r="510" spans="17:18">
      <c r="Q510" s="226" t="s">
        <v>35</v>
      </c>
      <c r="R510" s="256">
        <v>24.5</v>
      </c>
    </row>
    <row r="511" spans="17:18">
      <c r="Q511" s="226" t="s">
        <v>35</v>
      </c>
      <c r="R511" s="256">
        <v>7.5</v>
      </c>
    </row>
    <row r="512" spans="17:18">
      <c r="Q512" s="226" t="s">
        <v>35</v>
      </c>
      <c r="R512" s="256">
        <v>11</v>
      </c>
    </row>
    <row r="513" spans="17:18">
      <c r="Q513" s="226" t="s">
        <v>35</v>
      </c>
      <c r="R513" s="256">
        <v>32</v>
      </c>
    </row>
    <row r="514" spans="17:18">
      <c r="Q514" s="226" t="s">
        <v>35</v>
      </c>
      <c r="R514" s="256">
        <v>43</v>
      </c>
    </row>
    <row r="515" spans="17:18">
      <c r="Q515" s="226" t="s">
        <v>35</v>
      </c>
      <c r="R515" s="256">
        <v>33.5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23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32</v>
      </c>
    </row>
    <row r="520" spans="17:18">
      <c r="Q520" s="226" t="s">
        <v>35</v>
      </c>
      <c r="R520" s="256">
        <v>52</v>
      </c>
    </row>
    <row r="521" spans="17:18">
      <c r="Q521" s="226" t="s">
        <v>35</v>
      </c>
      <c r="R521" s="256">
        <v>4.5</v>
      </c>
    </row>
    <row r="522" spans="17:18">
      <c r="Q522" s="226" t="s">
        <v>35</v>
      </c>
      <c r="R522" s="256">
        <v>14</v>
      </c>
    </row>
    <row r="523" spans="17:18">
      <c r="Q523" s="226" t="s">
        <v>35</v>
      </c>
      <c r="R523" s="256">
        <v>32</v>
      </c>
    </row>
    <row r="524" spans="17:18">
      <c r="Q524" s="226" t="s">
        <v>35</v>
      </c>
      <c r="R524" s="256">
        <v>56.5</v>
      </c>
    </row>
    <row r="525" spans="17:18">
      <c r="Q525" s="226" t="s">
        <v>35</v>
      </c>
      <c r="R525" s="256">
        <v>29.5</v>
      </c>
    </row>
    <row r="526" spans="17:18">
      <c r="Q526" s="226" t="s">
        <v>35</v>
      </c>
      <c r="R526" s="256">
        <v>25</v>
      </c>
    </row>
    <row r="527" spans="17:18">
      <c r="Q527" s="226" t="s">
        <v>35</v>
      </c>
      <c r="R527" s="256">
        <v>20</v>
      </c>
    </row>
    <row r="528" spans="17:18">
      <c r="Q528" s="226" t="s">
        <v>35</v>
      </c>
      <c r="R528" s="256">
        <v>32</v>
      </c>
    </row>
    <row r="529" spans="17:18">
      <c r="Q529" s="226" t="s">
        <v>35</v>
      </c>
      <c r="R529" s="256">
        <v>150</v>
      </c>
    </row>
    <row r="530" spans="17:18">
      <c r="Q530" s="226" t="s">
        <v>35</v>
      </c>
      <c r="R530" s="256">
        <v>5</v>
      </c>
    </row>
    <row r="531" spans="17:18">
      <c r="Q531" s="226" t="s">
        <v>35</v>
      </c>
      <c r="R531" s="256">
        <v>6.5</v>
      </c>
    </row>
    <row r="532" spans="17:18">
      <c r="Q532" s="226" t="s">
        <v>35</v>
      </c>
      <c r="R532" s="256">
        <v>1.5</v>
      </c>
    </row>
    <row r="533" spans="17:18">
      <c r="Q533" s="226" t="s">
        <v>35</v>
      </c>
      <c r="R533" s="256">
        <v>6</v>
      </c>
    </row>
    <row r="534" spans="17:18">
      <c r="Q534" s="226" t="s">
        <v>35</v>
      </c>
      <c r="R534" s="256">
        <v>6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43</v>
      </c>
    </row>
    <row r="537" spans="17:18">
      <c r="Q537" s="226" t="s">
        <v>35</v>
      </c>
      <c r="R537" s="256">
        <v>23</v>
      </c>
    </row>
    <row r="538" spans="17:18">
      <c r="Q538" s="226" t="s">
        <v>35</v>
      </c>
      <c r="R538" s="256">
        <v>20</v>
      </c>
    </row>
    <row r="539" spans="17:18">
      <c r="Q539" s="226" t="s">
        <v>35</v>
      </c>
      <c r="R539" s="256">
        <v>20</v>
      </c>
    </row>
    <row r="540" spans="17:18">
      <c r="Q540" s="226" t="s">
        <v>35</v>
      </c>
      <c r="R540" s="256">
        <v>23</v>
      </c>
    </row>
    <row r="541" spans="17:18">
      <c r="Q541" s="226" t="s">
        <v>35</v>
      </c>
      <c r="R541" s="256">
        <v>13.5</v>
      </c>
    </row>
    <row r="542" spans="17:18">
      <c r="Q542" s="226" t="s">
        <v>35</v>
      </c>
      <c r="R542" s="256">
        <v>33</v>
      </c>
    </row>
    <row r="543" spans="17:18">
      <c r="Q543" s="226" t="s">
        <v>35</v>
      </c>
      <c r="R543" s="256">
        <v>11</v>
      </c>
    </row>
    <row r="544" spans="17:18">
      <c r="Q544" s="226" t="s">
        <v>35</v>
      </c>
      <c r="R544" s="256">
        <v>15</v>
      </c>
    </row>
    <row r="545" spans="17:18">
      <c r="Q545" s="226" t="s">
        <v>35</v>
      </c>
      <c r="R545" s="256">
        <v>20</v>
      </c>
    </row>
    <row r="546" spans="17:18">
      <c r="Q546" s="226" t="s">
        <v>35</v>
      </c>
      <c r="R546" s="256">
        <v>7.5</v>
      </c>
    </row>
    <row r="547" spans="17:18">
      <c r="Q547" s="226" t="s">
        <v>35</v>
      </c>
      <c r="R547" s="256">
        <v>23</v>
      </c>
    </row>
    <row r="548" spans="17:18">
      <c r="Q548" s="226" t="s">
        <v>35</v>
      </c>
      <c r="R548" s="256">
        <v>20</v>
      </c>
    </row>
    <row r="549" spans="17:18">
      <c r="Q549" s="226" t="s">
        <v>35</v>
      </c>
      <c r="R549" s="256">
        <v>11</v>
      </c>
    </row>
    <row r="550" spans="17:18">
      <c r="Q550" s="226" t="s">
        <v>35</v>
      </c>
      <c r="R550" s="256">
        <v>41</v>
      </c>
    </row>
    <row r="551" spans="17:18">
      <c r="Q551" s="226" t="s">
        <v>35</v>
      </c>
      <c r="R551" s="256">
        <v>50</v>
      </c>
    </row>
    <row r="552" spans="17:18">
      <c r="Q552" s="226" t="s">
        <v>35</v>
      </c>
      <c r="R552" s="256">
        <v>26</v>
      </c>
    </row>
    <row r="553" spans="17:18">
      <c r="Q553" s="226" t="s">
        <v>35</v>
      </c>
      <c r="R553" s="256">
        <v>55.5</v>
      </c>
    </row>
    <row r="554" spans="17:18">
      <c r="Q554" s="226" t="s">
        <v>35</v>
      </c>
      <c r="R554" s="256">
        <v>24.5</v>
      </c>
    </row>
    <row r="555" spans="17:18">
      <c r="Q555" s="226" t="s">
        <v>35</v>
      </c>
      <c r="R555" s="256">
        <v>36.5</v>
      </c>
    </row>
    <row r="556" spans="17:18">
      <c r="Q556" s="226" t="s">
        <v>35</v>
      </c>
      <c r="R556" s="256">
        <v>35.5</v>
      </c>
    </row>
    <row r="557" spans="17:18">
      <c r="Q557" s="226" t="s">
        <v>35</v>
      </c>
      <c r="R557" s="256">
        <v>21</v>
      </c>
    </row>
    <row r="558" spans="17:18">
      <c r="Q558" s="226" t="s">
        <v>35</v>
      </c>
      <c r="R558" s="256">
        <v>38</v>
      </c>
    </row>
    <row r="559" spans="17:18">
      <c r="Q559" s="226" t="s">
        <v>35</v>
      </c>
      <c r="R559" s="256">
        <v>13.5</v>
      </c>
    </row>
    <row r="560" spans="17:18">
      <c r="Q560" s="226" t="s">
        <v>35</v>
      </c>
      <c r="R560" s="256">
        <v>12</v>
      </c>
    </row>
    <row r="561" spans="17:18">
      <c r="Q561" s="226" t="s">
        <v>35</v>
      </c>
      <c r="R561" s="256">
        <v>32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61.5</v>
      </c>
    </row>
    <row r="564" spans="17:18">
      <c r="Q564" s="226" t="s">
        <v>35</v>
      </c>
      <c r="R564" s="256">
        <v>32</v>
      </c>
    </row>
    <row r="565" spans="17:18">
      <c r="Q565" s="226" t="s">
        <v>126</v>
      </c>
      <c r="R565" s="256">
        <v>106</v>
      </c>
    </row>
    <row r="566" spans="17:18">
      <c r="Q566" s="226" t="s">
        <v>126</v>
      </c>
      <c r="R566" s="256">
        <v>24.5</v>
      </c>
    </row>
    <row r="567" spans="17:18">
      <c r="Q567" s="226" t="s">
        <v>126</v>
      </c>
      <c r="R567" s="256">
        <v>45</v>
      </c>
    </row>
    <row r="568" spans="17:18">
      <c r="Q568" s="226" t="s">
        <v>126</v>
      </c>
      <c r="R568" s="256">
        <v>55</v>
      </c>
    </row>
    <row r="569" spans="17:18">
      <c r="Q569" s="226" t="s">
        <v>126</v>
      </c>
      <c r="R569" s="256">
        <v>24.5</v>
      </c>
    </row>
    <row r="570" spans="17:18">
      <c r="Q570" s="226" t="s">
        <v>126</v>
      </c>
      <c r="R570" s="256">
        <v>26.5</v>
      </c>
    </row>
    <row r="571" spans="17:18">
      <c r="Q571" s="226" t="s">
        <v>126</v>
      </c>
      <c r="R571" s="256">
        <v>26</v>
      </c>
    </row>
    <row r="572" spans="17:18">
      <c r="Q572" s="226" t="s">
        <v>126</v>
      </c>
      <c r="R572" s="256">
        <v>4.5</v>
      </c>
    </row>
    <row r="573" spans="17:18">
      <c r="Q573" s="226" t="s">
        <v>126</v>
      </c>
      <c r="R573" s="256">
        <v>31</v>
      </c>
    </row>
    <row r="574" spans="17:18">
      <c r="Q574" s="226" t="s">
        <v>126</v>
      </c>
      <c r="R574" s="256">
        <v>6</v>
      </c>
    </row>
    <row r="575" spans="17:18">
      <c r="Q575" s="226" t="s">
        <v>126</v>
      </c>
      <c r="R575" s="256">
        <v>30</v>
      </c>
    </row>
    <row r="576" spans="17:18">
      <c r="Q576" s="226" t="s">
        <v>126</v>
      </c>
      <c r="R576" s="256">
        <v>6</v>
      </c>
    </row>
    <row r="577" spans="17:18">
      <c r="Q577" s="226" t="s">
        <v>126</v>
      </c>
      <c r="R577" s="256">
        <v>32</v>
      </c>
    </row>
    <row r="578" spans="17:18">
      <c r="Q578" s="226" t="s">
        <v>126</v>
      </c>
      <c r="R578" s="256">
        <v>49</v>
      </c>
    </row>
    <row r="579" spans="17:18">
      <c r="Q579" s="226" t="s">
        <v>126</v>
      </c>
      <c r="R579" s="256">
        <v>99</v>
      </c>
    </row>
    <row r="580" spans="17:18">
      <c r="Q580" s="226" t="s">
        <v>126</v>
      </c>
      <c r="R580" s="256">
        <v>30</v>
      </c>
    </row>
    <row r="581" spans="17:18">
      <c r="Q581" s="226" t="s">
        <v>126</v>
      </c>
      <c r="R581" s="256">
        <v>45</v>
      </c>
    </row>
    <row r="582" spans="17:18">
      <c r="Q582" s="226" t="s">
        <v>126</v>
      </c>
      <c r="R582" s="256">
        <v>23</v>
      </c>
    </row>
    <row r="583" spans="17:18">
      <c r="Q583" s="226" t="s">
        <v>126</v>
      </c>
      <c r="R583" s="256">
        <v>59.5</v>
      </c>
    </row>
    <row r="584" spans="17:18">
      <c r="Q584" s="226" t="s">
        <v>126</v>
      </c>
      <c r="R584" s="256">
        <v>4.5</v>
      </c>
    </row>
    <row r="585" spans="17:18">
      <c r="Q585" s="226" t="s">
        <v>126</v>
      </c>
      <c r="R585" s="256">
        <v>28</v>
      </c>
    </row>
    <row r="586" spans="17:18">
      <c r="Q586" s="226" t="s">
        <v>126</v>
      </c>
      <c r="R586" s="256">
        <v>27.5</v>
      </c>
    </row>
    <row r="587" spans="17:18">
      <c r="Q587" s="267">
        <v>24</v>
      </c>
      <c r="R587" s="256">
        <v>46</v>
      </c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BL886"/>
  <sheetViews>
    <sheetView topLeftCell="AT1" zoomScale="85" zoomScaleNormal="85" workbookViewId="0">
      <selection activeCell="BI2" activeCellId="1" sqref="BG2 BI2"/>
    </sheetView>
  </sheetViews>
  <sheetFormatPr defaultRowHeight="15"/>
  <cols>
    <col min="1" max="1" width="9.140625" style="274"/>
    <col min="2" max="2" width="12.5703125" style="274" bestFit="1" customWidth="1"/>
    <col min="3" max="4" width="10.5703125" style="274" bestFit="1" customWidth="1"/>
    <col min="5" max="5" width="7.28515625" style="274" bestFit="1" customWidth="1"/>
    <col min="6" max="6" width="11.5703125" style="274" bestFit="1" customWidth="1"/>
    <col min="7" max="8" width="9.140625" style="274"/>
    <col min="9" max="9" width="35.42578125" style="274" bestFit="1" customWidth="1"/>
    <col min="10" max="10" width="10.42578125" style="274" bestFit="1" customWidth="1"/>
    <col min="11" max="11" width="9.85546875" style="274" bestFit="1" customWidth="1"/>
    <col min="12" max="12" width="9.140625" style="274"/>
    <col min="13" max="13" width="19.42578125" style="274" bestFit="1" customWidth="1"/>
    <col min="14" max="14" width="10.5703125" style="274" bestFit="1" customWidth="1"/>
    <col min="15" max="20" width="9.140625" style="274"/>
    <col min="21" max="21" width="13.7109375" style="274" bestFit="1" customWidth="1"/>
    <col min="22" max="22" width="9.140625" style="274"/>
    <col min="23" max="23" width="20" style="274" bestFit="1" customWidth="1"/>
    <col min="24" max="34" width="9.140625" style="274"/>
    <col min="35" max="35" width="11.42578125" style="274" customWidth="1"/>
    <col min="36" max="36" width="9.140625" style="274"/>
    <col min="37" max="37" width="19.85546875" style="274" bestFit="1" customWidth="1"/>
    <col min="38" max="38" width="9.5703125" style="274" bestFit="1" customWidth="1"/>
    <col min="39" max="39" width="12.28515625" style="274" bestFit="1" customWidth="1"/>
    <col min="40" max="40" width="20.140625" style="274" bestFit="1" customWidth="1"/>
    <col min="41" max="41" width="10.5703125" style="274" bestFit="1" customWidth="1"/>
    <col min="42" max="42" width="14.5703125" style="274" bestFit="1" customWidth="1"/>
    <col min="43" max="43" width="15.7109375" style="274" bestFit="1" customWidth="1"/>
    <col min="44" max="45" width="12.28515625" style="274" bestFit="1" customWidth="1"/>
    <col min="46" max="46" width="23.85546875" style="274" bestFit="1" customWidth="1"/>
    <col min="47" max="47" width="13.42578125" style="274" bestFit="1" customWidth="1"/>
    <col min="48" max="48" width="16.140625" style="274" bestFit="1" customWidth="1"/>
    <col min="49" max="49" width="10.85546875" style="274" bestFit="1" customWidth="1"/>
    <col min="50" max="50" width="14.5703125" style="274" bestFit="1" customWidth="1"/>
    <col min="51" max="51" width="20.140625" style="274" bestFit="1" customWidth="1"/>
    <col min="52" max="53" width="12.28515625" style="274" bestFit="1" customWidth="1"/>
    <col min="54" max="54" width="20.140625" style="274" bestFit="1" customWidth="1"/>
    <col min="55" max="56" width="12.28515625" style="274" bestFit="1" customWidth="1"/>
    <col min="57" max="57" width="23.85546875" style="274" bestFit="1" customWidth="1"/>
    <col min="58" max="58" width="13.42578125" style="274" bestFit="1" customWidth="1"/>
    <col min="59" max="59" width="16.140625" style="274" bestFit="1" customWidth="1"/>
    <col min="60" max="60" width="10.85546875" style="274" bestFit="1" customWidth="1"/>
    <col min="61" max="61" width="34.7109375" style="274" bestFit="1" customWidth="1"/>
    <col min="62" max="62" width="9.140625" style="274"/>
    <col min="63" max="63" width="10.85546875" style="274" bestFit="1" customWidth="1"/>
    <col min="64" max="64" width="20.140625" style="274" bestFit="1" customWidth="1"/>
    <col min="65" max="16384" width="9.140625" style="27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75" t="s">
        <v>4</v>
      </c>
      <c r="G1" s="139" t="s">
        <v>44</v>
      </c>
      <c r="I1" s="225" t="s">
        <v>40</v>
      </c>
      <c r="J1" s="287" t="s">
        <v>15</v>
      </c>
      <c r="K1" s="278" t="s">
        <v>41</v>
      </c>
      <c r="M1" s="142" t="s">
        <v>155</v>
      </c>
      <c r="N1" s="142" t="s">
        <v>156</v>
      </c>
      <c r="Q1" s="274" t="s">
        <v>25</v>
      </c>
      <c r="R1" s="274" t="s">
        <v>15</v>
      </c>
      <c r="T1" s="287" t="s">
        <v>157</v>
      </c>
      <c r="U1" s="287" t="s">
        <v>158</v>
      </c>
      <c r="W1" s="285" t="s">
        <v>155</v>
      </c>
      <c r="X1" s="278" t="s">
        <v>159</v>
      </c>
      <c r="Y1" s="278" t="s">
        <v>160</v>
      </c>
      <c r="Z1" s="278" t="s">
        <v>161</v>
      </c>
      <c r="AA1" s="278" t="s">
        <v>162</v>
      </c>
      <c r="AB1" s="278" t="s">
        <v>163</v>
      </c>
      <c r="AC1" s="278" t="s">
        <v>164</v>
      </c>
      <c r="AD1" s="278" t="s">
        <v>165</v>
      </c>
      <c r="AE1" s="278" t="s">
        <v>166</v>
      </c>
      <c r="AF1" s="278" t="s">
        <v>167</v>
      </c>
      <c r="AG1" s="278" t="s">
        <v>168</v>
      </c>
      <c r="AH1" s="278" t="s">
        <v>169</v>
      </c>
      <c r="AI1" s="278" t="s">
        <v>203</v>
      </c>
      <c r="AJ1" s="278" t="s">
        <v>15</v>
      </c>
      <c r="AN1" s="286" t="s">
        <v>181</v>
      </c>
      <c r="AO1" s="286" t="s">
        <v>182</v>
      </c>
      <c r="AQ1" s="274" t="s">
        <v>183</v>
      </c>
      <c r="AR1" s="274" t="s">
        <v>187</v>
      </c>
      <c r="AT1" s="274" t="s">
        <v>201</v>
      </c>
      <c r="AU1" s="283" t="s">
        <v>188</v>
      </c>
      <c r="AX1" s="290" t="s">
        <v>204</v>
      </c>
      <c r="AY1" s="290" t="s">
        <v>176</v>
      </c>
      <c r="AZ1" s="290" t="s">
        <v>179</v>
      </c>
      <c r="BA1" s="290" t="s">
        <v>118</v>
      </c>
      <c r="BB1" s="290" t="s">
        <v>177</v>
      </c>
      <c r="BC1" s="290" t="s">
        <v>180</v>
      </c>
      <c r="BD1" s="290" t="s">
        <v>205</v>
      </c>
      <c r="BE1" s="290" t="s">
        <v>207</v>
      </c>
      <c r="BF1" s="290" t="s">
        <v>206</v>
      </c>
      <c r="BG1" s="290" t="s">
        <v>208</v>
      </c>
      <c r="BH1" s="290" t="s">
        <v>209</v>
      </c>
      <c r="BI1" s="290" t="s">
        <v>252</v>
      </c>
      <c r="BJ1" s="290" t="s">
        <v>194</v>
      </c>
      <c r="BK1" s="290" t="s">
        <v>59</v>
      </c>
      <c r="BL1" s="290" t="s">
        <v>271</v>
      </c>
    </row>
    <row r="2" spans="1:64">
      <c r="A2" s="244">
        <v>44896</v>
      </c>
      <c r="B2" s="237">
        <v>117.5</v>
      </c>
      <c r="C2" s="238">
        <v>188.5</v>
      </c>
      <c r="D2" s="239">
        <v>0</v>
      </c>
      <c r="E2" s="240">
        <v>0</v>
      </c>
      <c r="F2" s="247">
        <f>SUM(B2:E2)</f>
        <v>306</v>
      </c>
      <c r="G2" s="274">
        <v>530</v>
      </c>
      <c r="I2" s="226" t="s">
        <v>91</v>
      </c>
      <c r="J2" s="273">
        <v>3400</v>
      </c>
      <c r="K2" s="273">
        <v>170</v>
      </c>
      <c r="M2" s="226" t="s">
        <v>91</v>
      </c>
      <c r="N2" s="273">
        <v>3400</v>
      </c>
      <c r="Q2" s="226" t="s">
        <v>26</v>
      </c>
      <c r="R2" s="256">
        <v>9</v>
      </c>
      <c r="T2" s="274">
        <v>13</v>
      </c>
      <c r="U2" s="281">
        <v>0</v>
      </c>
      <c r="W2" s="226" t="s">
        <v>91</v>
      </c>
      <c r="X2" s="288">
        <v>0</v>
      </c>
      <c r="Y2" s="288">
        <v>1</v>
      </c>
      <c r="Z2" s="288">
        <v>1</v>
      </c>
      <c r="AA2" s="288">
        <v>5</v>
      </c>
      <c r="AB2" s="288">
        <v>11</v>
      </c>
      <c r="AC2" s="288">
        <v>5</v>
      </c>
      <c r="AD2" s="288">
        <v>21</v>
      </c>
      <c r="AE2" s="288">
        <v>30</v>
      </c>
      <c r="AF2" s="288">
        <v>45</v>
      </c>
      <c r="AG2" s="288">
        <v>38</v>
      </c>
      <c r="AH2" s="288">
        <v>12</v>
      </c>
      <c r="AI2" s="288">
        <v>1</v>
      </c>
      <c r="AJ2" s="289">
        <f>SUM(X2:AI2)</f>
        <v>170</v>
      </c>
      <c r="AN2" s="275" t="s">
        <v>178</v>
      </c>
      <c r="AO2" s="284">
        <v>712.46</v>
      </c>
      <c r="AQ2" s="274" t="s">
        <v>184</v>
      </c>
      <c r="AR2" s="282">
        <v>450</v>
      </c>
      <c r="AT2" s="277" t="s">
        <v>189</v>
      </c>
      <c r="AU2" s="276">
        <v>1430</v>
      </c>
      <c r="AX2" s="294">
        <v>178.32</v>
      </c>
      <c r="AY2" s="294">
        <v>49.92</v>
      </c>
      <c r="AZ2" s="294">
        <v>150.30000000000001</v>
      </c>
      <c r="BA2" s="294">
        <v>74.3</v>
      </c>
      <c r="BB2" s="294">
        <v>9.8000000000000007</v>
      </c>
      <c r="BC2" s="294">
        <v>63.82</v>
      </c>
      <c r="BD2" s="294">
        <v>68.36</v>
      </c>
      <c r="BE2" s="294"/>
      <c r="BF2" s="294">
        <v>377.09</v>
      </c>
      <c r="BG2" s="294">
        <v>229.82</v>
      </c>
      <c r="BH2" s="294"/>
      <c r="BI2" s="294">
        <v>121.09</v>
      </c>
      <c r="BJ2" s="294"/>
      <c r="BK2" s="294"/>
      <c r="BL2" s="294"/>
    </row>
    <row r="3" spans="1:64">
      <c r="A3" s="244">
        <v>44897</v>
      </c>
      <c r="B3" s="237">
        <v>120.5</v>
      </c>
      <c r="C3" s="238">
        <v>195</v>
      </c>
      <c r="D3" s="239">
        <v>0</v>
      </c>
      <c r="E3" s="240">
        <v>0</v>
      </c>
      <c r="F3" s="247">
        <f t="shared" ref="F3:F32" si="0">SUM(B3:E3)</f>
        <v>315.5</v>
      </c>
      <c r="I3" s="226" t="s">
        <v>211</v>
      </c>
      <c r="J3" s="273">
        <v>834</v>
      </c>
      <c r="K3" s="273">
        <v>278</v>
      </c>
      <c r="M3" s="226" t="s">
        <v>211</v>
      </c>
      <c r="N3" s="273">
        <v>834</v>
      </c>
      <c r="Q3" s="226" t="s">
        <v>26</v>
      </c>
      <c r="R3" s="256">
        <v>6</v>
      </c>
      <c r="T3" s="274">
        <v>14</v>
      </c>
      <c r="U3" s="281">
        <f>SUM(R2:R9)</f>
        <v>62</v>
      </c>
      <c r="W3" s="226" t="s">
        <v>211</v>
      </c>
      <c r="X3" s="288">
        <v>0</v>
      </c>
      <c r="Y3" s="288">
        <v>5</v>
      </c>
      <c r="Z3" s="288">
        <v>29</v>
      </c>
      <c r="AA3" s="288">
        <v>16</v>
      </c>
      <c r="AB3" s="288">
        <v>23</v>
      </c>
      <c r="AC3" s="288">
        <v>38</v>
      </c>
      <c r="AD3" s="288">
        <v>30</v>
      </c>
      <c r="AE3" s="288">
        <v>50</v>
      </c>
      <c r="AF3" s="288">
        <v>34</v>
      </c>
      <c r="AG3" s="288">
        <v>28</v>
      </c>
      <c r="AH3" s="288">
        <v>16</v>
      </c>
      <c r="AI3" s="288">
        <v>9</v>
      </c>
      <c r="AJ3" s="289">
        <f>SUM(X3:AI3)</f>
        <v>278</v>
      </c>
      <c r="AN3" s="275" t="s">
        <v>176</v>
      </c>
      <c r="AO3" s="276">
        <v>135.80000000000001</v>
      </c>
      <c r="AQ3" s="274" t="s">
        <v>185</v>
      </c>
      <c r="AR3" s="282">
        <v>500</v>
      </c>
      <c r="AT3" s="292" t="s">
        <v>178</v>
      </c>
      <c r="AU3" s="284">
        <v>712.46</v>
      </c>
      <c r="AX3" s="294">
        <v>112.38</v>
      </c>
      <c r="AY3" s="294">
        <v>40.46</v>
      </c>
      <c r="AZ3" s="294"/>
      <c r="BA3" s="294"/>
      <c r="BB3" s="294">
        <v>33.6</v>
      </c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44898</v>
      </c>
      <c r="B4" s="237">
        <v>163</v>
      </c>
      <c r="C4" s="238">
        <v>285.5</v>
      </c>
      <c r="D4" s="239">
        <v>0</v>
      </c>
      <c r="E4" s="240">
        <v>0</v>
      </c>
      <c r="F4" s="247">
        <f t="shared" si="0"/>
        <v>448.5</v>
      </c>
      <c r="I4" s="226" t="s">
        <v>67</v>
      </c>
      <c r="J4" s="273">
        <v>618</v>
      </c>
      <c r="K4" s="273">
        <v>103</v>
      </c>
      <c r="M4" s="226" t="s">
        <v>67</v>
      </c>
      <c r="N4" s="273">
        <v>618</v>
      </c>
      <c r="Q4" s="226" t="s">
        <v>26</v>
      </c>
      <c r="R4" s="256">
        <v>7.5</v>
      </c>
      <c r="T4" s="274">
        <v>15</v>
      </c>
      <c r="U4" s="281">
        <f>SUM(R10:R34)</f>
        <v>346</v>
      </c>
      <c r="W4" s="226" t="s">
        <v>67</v>
      </c>
      <c r="X4" s="288">
        <v>0</v>
      </c>
      <c r="Y4" s="288">
        <v>0</v>
      </c>
      <c r="Z4" s="288">
        <v>3</v>
      </c>
      <c r="AA4" s="288">
        <v>0</v>
      </c>
      <c r="AB4" s="288">
        <v>3</v>
      </c>
      <c r="AC4" s="288">
        <v>8</v>
      </c>
      <c r="AD4" s="288">
        <v>11</v>
      </c>
      <c r="AE4" s="288">
        <v>7</v>
      </c>
      <c r="AF4" s="288">
        <v>32</v>
      </c>
      <c r="AG4" s="288">
        <v>22</v>
      </c>
      <c r="AH4" s="288">
        <v>17</v>
      </c>
      <c r="AI4" s="288">
        <v>0</v>
      </c>
      <c r="AJ4" s="289">
        <f t="shared" ref="AJ4:AJ6" si="1">SUM(X4:AI4)</f>
        <v>103</v>
      </c>
      <c r="AN4" s="275" t="s">
        <v>179</v>
      </c>
      <c r="AO4" s="276">
        <v>150.30000000000001</v>
      </c>
      <c r="AQ4" s="274" t="s">
        <v>186</v>
      </c>
      <c r="AR4" s="282">
        <v>480</v>
      </c>
      <c r="AT4" s="292" t="s">
        <v>176</v>
      </c>
      <c r="AU4" s="276">
        <v>135.80000000000001</v>
      </c>
      <c r="AX4" s="294">
        <v>22</v>
      </c>
      <c r="AY4" s="294">
        <v>16.8</v>
      </c>
      <c r="AZ4" s="294"/>
      <c r="BA4" s="294"/>
      <c r="BB4" s="294">
        <v>64.400000000000006</v>
      </c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44899</v>
      </c>
      <c r="B5" s="237">
        <v>229</v>
      </c>
      <c r="C5" s="238">
        <v>458.5</v>
      </c>
      <c r="D5" s="239">
        <v>0</v>
      </c>
      <c r="E5" s="240">
        <v>0</v>
      </c>
      <c r="F5" s="247">
        <f t="shared" si="0"/>
        <v>687.5</v>
      </c>
      <c r="I5" s="226" t="s">
        <v>196</v>
      </c>
      <c r="J5" s="273">
        <v>450</v>
      </c>
      <c r="K5" s="273">
        <v>18</v>
      </c>
      <c r="M5" s="226" t="s">
        <v>196</v>
      </c>
      <c r="N5" s="273">
        <v>450</v>
      </c>
      <c r="Q5" s="226" t="s">
        <v>26</v>
      </c>
      <c r="R5" s="256">
        <v>3</v>
      </c>
      <c r="T5" s="274">
        <v>16</v>
      </c>
      <c r="U5" s="281">
        <f>SUM(R35:R58)</f>
        <v>335</v>
      </c>
      <c r="W5" s="226" t="s">
        <v>196</v>
      </c>
      <c r="X5" s="288">
        <v>0</v>
      </c>
      <c r="Y5" s="288">
        <v>0</v>
      </c>
      <c r="Z5" s="288">
        <v>0</v>
      </c>
      <c r="AA5" s="288">
        <v>0</v>
      </c>
      <c r="AB5" s="288">
        <v>0</v>
      </c>
      <c r="AC5" s="288">
        <v>0</v>
      </c>
      <c r="AD5" s="288">
        <v>1</v>
      </c>
      <c r="AE5" s="288">
        <v>5</v>
      </c>
      <c r="AF5" s="288">
        <v>3</v>
      </c>
      <c r="AG5" s="288">
        <v>7</v>
      </c>
      <c r="AH5" s="288">
        <v>2</v>
      </c>
      <c r="AI5" s="288">
        <v>0</v>
      </c>
      <c r="AJ5" s="289">
        <f t="shared" si="1"/>
        <v>18</v>
      </c>
      <c r="AN5" s="275" t="s">
        <v>193</v>
      </c>
      <c r="AO5" s="284">
        <v>74.3</v>
      </c>
      <c r="AT5" s="292" t="s">
        <v>179</v>
      </c>
      <c r="AU5" s="276">
        <v>150.30000000000001</v>
      </c>
      <c r="AX5" s="294">
        <v>19.75</v>
      </c>
      <c r="AY5" s="294">
        <v>28.62</v>
      </c>
      <c r="AZ5" s="294"/>
      <c r="BA5" s="294"/>
      <c r="BB5" s="294">
        <v>31</v>
      </c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44900</v>
      </c>
      <c r="B6" s="237">
        <v>253.5</v>
      </c>
      <c r="C6" s="238">
        <v>178</v>
      </c>
      <c r="D6" s="239">
        <v>0</v>
      </c>
      <c r="E6" s="240">
        <v>0</v>
      </c>
      <c r="F6" s="247">
        <f t="shared" si="0"/>
        <v>431.5</v>
      </c>
      <c r="I6" s="226" t="s">
        <v>48</v>
      </c>
      <c r="J6" s="273">
        <v>400</v>
      </c>
      <c r="K6" s="273">
        <v>20</v>
      </c>
      <c r="M6" s="226" t="s">
        <v>48</v>
      </c>
      <c r="N6" s="273">
        <v>400</v>
      </c>
      <c r="Q6" s="226" t="s">
        <v>26</v>
      </c>
      <c r="R6" s="256">
        <v>20</v>
      </c>
      <c r="T6" s="274">
        <v>17</v>
      </c>
      <c r="U6" s="281">
        <f>SUM(R59:R91)</f>
        <v>413.5</v>
      </c>
      <c r="W6" s="226" t="s">
        <v>48</v>
      </c>
      <c r="X6" s="288">
        <v>0</v>
      </c>
      <c r="Y6" s="288">
        <v>0</v>
      </c>
      <c r="Z6" s="288">
        <v>2</v>
      </c>
      <c r="AA6" s="288">
        <v>0</v>
      </c>
      <c r="AB6" s="288">
        <v>0</v>
      </c>
      <c r="AC6" s="288">
        <v>4</v>
      </c>
      <c r="AD6" s="288">
        <v>2</v>
      </c>
      <c r="AE6" s="288">
        <v>4</v>
      </c>
      <c r="AF6" s="288">
        <v>2</v>
      </c>
      <c r="AG6" s="288">
        <v>3</v>
      </c>
      <c r="AH6" s="288">
        <v>3</v>
      </c>
      <c r="AI6" s="288">
        <v>0</v>
      </c>
      <c r="AJ6" s="289">
        <f t="shared" si="1"/>
        <v>20</v>
      </c>
      <c r="AN6" s="275" t="s">
        <v>177</v>
      </c>
      <c r="AO6" s="276">
        <v>166</v>
      </c>
      <c r="AT6" s="292" t="s">
        <v>193</v>
      </c>
      <c r="AU6" s="284">
        <v>74.3</v>
      </c>
      <c r="AX6" s="294">
        <v>38</v>
      </c>
      <c r="AY6" s="294"/>
      <c r="AZ6" s="294"/>
      <c r="BA6" s="294"/>
      <c r="BB6" s="294">
        <v>27.2</v>
      </c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44901</v>
      </c>
      <c r="B7" s="241">
        <v>0</v>
      </c>
      <c r="C7" s="242">
        <v>0</v>
      </c>
      <c r="D7" s="241">
        <v>0</v>
      </c>
      <c r="E7" s="242">
        <v>0</v>
      </c>
      <c r="F7" s="243">
        <f t="shared" si="0"/>
        <v>0</v>
      </c>
      <c r="I7" s="226" t="s">
        <v>82</v>
      </c>
      <c r="J7" s="273">
        <v>375</v>
      </c>
      <c r="K7" s="273">
        <v>15</v>
      </c>
      <c r="Q7" s="226" t="s">
        <v>26</v>
      </c>
      <c r="R7" s="256">
        <v>3</v>
      </c>
      <c r="T7" s="274">
        <v>18</v>
      </c>
      <c r="U7" s="281">
        <f>SUM(R92:R145)</f>
        <v>770</v>
      </c>
      <c r="AN7" s="275" t="s">
        <v>180</v>
      </c>
      <c r="AO7" s="276">
        <v>63.82</v>
      </c>
      <c r="AT7" s="292" t="s">
        <v>177</v>
      </c>
      <c r="AU7" s="276">
        <v>166</v>
      </c>
      <c r="AX7" s="294">
        <v>25.57</v>
      </c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44902</v>
      </c>
      <c r="B8" s="237">
        <v>260.5</v>
      </c>
      <c r="C8" s="238">
        <v>0</v>
      </c>
      <c r="D8" s="239">
        <v>0</v>
      </c>
      <c r="E8" s="240">
        <v>0</v>
      </c>
      <c r="F8" s="247">
        <f t="shared" si="0"/>
        <v>260.5</v>
      </c>
      <c r="I8" s="226" t="s">
        <v>217</v>
      </c>
      <c r="J8" s="273">
        <v>345</v>
      </c>
      <c r="K8" s="273">
        <v>115</v>
      </c>
      <c r="Q8" s="226" t="s">
        <v>26</v>
      </c>
      <c r="R8" s="256">
        <v>7.5</v>
      </c>
      <c r="T8" s="274">
        <v>19</v>
      </c>
      <c r="U8" s="281">
        <f>SUM(R146:R214)</f>
        <v>1191.5</v>
      </c>
      <c r="AN8" s="275" t="s">
        <v>205</v>
      </c>
      <c r="AO8" s="276">
        <v>68.36</v>
      </c>
      <c r="AT8" s="292" t="s">
        <v>180</v>
      </c>
      <c r="AU8" s="276">
        <v>63.82</v>
      </c>
      <c r="AX8" s="294">
        <v>18.59</v>
      </c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44903</v>
      </c>
      <c r="B9" s="237">
        <v>149</v>
      </c>
      <c r="C9" s="238">
        <v>118.5</v>
      </c>
      <c r="D9" s="239">
        <v>0</v>
      </c>
      <c r="E9" s="240">
        <v>0</v>
      </c>
      <c r="F9" s="247">
        <f t="shared" si="0"/>
        <v>267.5</v>
      </c>
      <c r="I9" s="226" t="s">
        <v>218</v>
      </c>
      <c r="J9" s="273">
        <v>318</v>
      </c>
      <c r="K9" s="273">
        <v>106</v>
      </c>
      <c r="Q9" s="226" t="s">
        <v>26</v>
      </c>
      <c r="R9" s="256">
        <v>6</v>
      </c>
      <c r="T9" s="274">
        <v>20</v>
      </c>
      <c r="U9" s="281">
        <f>SUM(R215:R312)</f>
        <v>1977.5</v>
      </c>
      <c r="AN9" s="275" t="s">
        <v>210</v>
      </c>
      <c r="AO9" s="284">
        <v>0</v>
      </c>
      <c r="AT9" s="292" t="s">
        <v>205</v>
      </c>
      <c r="AU9" s="276">
        <v>68.36</v>
      </c>
      <c r="AX9" s="294">
        <v>14.86</v>
      </c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44904</v>
      </c>
      <c r="B10" s="237">
        <v>547.5</v>
      </c>
      <c r="C10" s="238">
        <v>317</v>
      </c>
      <c r="D10" s="239">
        <v>0</v>
      </c>
      <c r="E10" s="240">
        <v>0</v>
      </c>
      <c r="F10" s="247">
        <f t="shared" si="0"/>
        <v>864.5</v>
      </c>
      <c r="I10" s="226" t="s">
        <v>214</v>
      </c>
      <c r="J10" s="273">
        <v>318</v>
      </c>
      <c r="K10" s="273">
        <v>106</v>
      </c>
      <c r="Q10" s="226" t="s">
        <v>27</v>
      </c>
      <c r="R10" s="256">
        <v>3</v>
      </c>
      <c r="T10" s="274">
        <v>21</v>
      </c>
      <c r="U10" s="281">
        <f>SUM(R313:R411)</f>
        <v>2199.5</v>
      </c>
      <c r="AN10" s="275" t="s">
        <v>206</v>
      </c>
      <c r="AO10" s="276">
        <v>377.09</v>
      </c>
      <c r="AT10" s="292" t="s">
        <v>210</v>
      </c>
      <c r="AU10" s="284">
        <v>0</v>
      </c>
      <c r="AX10" s="294">
        <v>17.649999999999999</v>
      </c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44905</v>
      </c>
      <c r="B11" s="237">
        <v>351.5</v>
      </c>
      <c r="C11" s="238">
        <v>459.5</v>
      </c>
      <c r="D11" s="239">
        <v>0</v>
      </c>
      <c r="E11" s="240">
        <v>0</v>
      </c>
      <c r="F11" s="247">
        <f t="shared" si="0"/>
        <v>811</v>
      </c>
      <c r="I11" s="226" t="s">
        <v>212</v>
      </c>
      <c r="J11" s="273">
        <v>264</v>
      </c>
      <c r="K11" s="273">
        <v>176</v>
      </c>
      <c r="Q11" s="226" t="s">
        <v>27</v>
      </c>
      <c r="R11" s="256">
        <v>15</v>
      </c>
      <c r="T11" s="274">
        <v>22</v>
      </c>
      <c r="U11" s="281">
        <f>SUM(R412:R483)</f>
        <v>1982.5</v>
      </c>
      <c r="AN11" s="275" t="s">
        <v>208</v>
      </c>
      <c r="AO11" s="276">
        <v>229.82</v>
      </c>
      <c r="AT11" s="292" t="s">
        <v>206</v>
      </c>
      <c r="AU11" s="276">
        <v>377.09</v>
      </c>
      <c r="AX11" s="294">
        <v>6.79</v>
      </c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44906</v>
      </c>
      <c r="B12" s="237">
        <v>178.5</v>
      </c>
      <c r="C12" s="238">
        <v>164</v>
      </c>
      <c r="D12" s="239">
        <v>0</v>
      </c>
      <c r="E12" s="240">
        <v>0</v>
      </c>
      <c r="F12" s="247">
        <f t="shared" si="0"/>
        <v>342.5</v>
      </c>
      <c r="I12" s="226" t="s">
        <v>66</v>
      </c>
      <c r="J12" s="273">
        <v>255</v>
      </c>
      <c r="K12" s="273">
        <v>51</v>
      </c>
      <c r="Q12" s="226" t="s">
        <v>27</v>
      </c>
      <c r="R12" s="256">
        <v>12</v>
      </c>
      <c r="T12" s="274">
        <v>23</v>
      </c>
      <c r="U12" s="281">
        <f>SUM(R484:R523)</f>
        <v>897.5</v>
      </c>
      <c r="AN12" s="275" t="s">
        <v>209</v>
      </c>
      <c r="AO12" s="276">
        <v>0</v>
      </c>
      <c r="AT12" s="292" t="s">
        <v>208</v>
      </c>
      <c r="AU12" s="276">
        <v>229.82</v>
      </c>
      <c r="AX12" s="294">
        <v>34.99</v>
      </c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44907</v>
      </c>
      <c r="B13" s="237">
        <v>109.5</v>
      </c>
      <c r="C13" s="238">
        <v>36</v>
      </c>
      <c r="D13" s="239">
        <v>0</v>
      </c>
      <c r="E13" s="240">
        <v>0</v>
      </c>
      <c r="F13" s="247">
        <f t="shared" si="0"/>
        <v>145.5</v>
      </c>
      <c r="I13" s="226" t="s">
        <v>223</v>
      </c>
      <c r="J13" s="273">
        <v>255</v>
      </c>
      <c r="K13" s="273">
        <v>85</v>
      </c>
      <c r="Q13" s="226" t="s">
        <v>27</v>
      </c>
      <c r="R13" s="256">
        <v>12</v>
      </c>
      <c r="T13" s="274">
        <v>24</v>
      </c>
      <c r="U13" s="281">
        <f>SUM(R524:R531)</f>
        <v>398.5</v>
      </c>
      <c r="AN13" s="275" t="s">
        <v>253</v>
      </c>
      <c r="AO13" s="276">
        <v>121.09</v>
      </c>
      <c r="AT13" s="292" t="s">
        <v>209</v>
      </c>
      <c r="AU13" s="276">
        <v>0</v>
      </c>
      <c r="AX13" s="294">
        <v>47</v>
      </c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44908</v>
      </c>
      <c r="B14" s="241">
        <v>0</v>
      </c>
      <c r="C14" s="242">
        <v>0</v>
      </c>
      <c r="D14" s="241">
        <v>0</v>
      </c>
      <c r="E14" s="242">
        <v>0</v>
      </c>
      <c r="F14" s="243">
        <f t="shared" si="0"/>
        <v>0</v>
      </c>
      <c r="I14" s="226" t="s">
        <v>227</v>
      </c>
      <c r="J14" s="273">
        <v>237</v>
      </c>
      <c r="K14" s="273">
        <v>79</v>
      </c>
      <c r="Q14" s="226" t="s">
        <v>27</v>
      </c>
      <c r="R14" s="256">
        <v>2</v>
      </c>
      <c r="AN14" s="275" t="s">
        <v>49</v>
      </c>
      <c r="AO14" s="276">
        <v>0</v>
      </c>
      <c r="AT14" s="292" t="s">
        <v>253</v>
      </c>
      <c r="AU14" s="276">
        <v>121.09</v>
      </c>
      <c r="AX14" s="294">
        <v>27.24</v>
      </c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44909</v>
      </c>
      <c r="B15" s="237">
        <v>171</v>
      </c>
      <c r="C15" s="238">
        <v>82</v>
      </c>
      <c r="D15" s="239">
        <v>0</v>
      </c>
      <c r="E15" s="240">
        <v>0</v>
      </c>
      <c r="F15" s="247">
        <f t="shared" si="0"/>
        <v>253</v>
      </c>
      <c r="I15" s="226" t="s">
        <v>215</v>
      </c>
      <c r="J15" s="273">
        <v>180</v>
      </c>
      <c r="K15" s="273">
        <v>9</v>
      </c>
      <c r="Q15" s="226" t="s">
        <v>27</v>
      </c>
      <c r="R15" s="256">
        <v>22</v>
      </c>
      <c r="AN15" s="275" t="s">
        <v>266</v>
      </c>
      <c r="AO15" s="276">
        <v>0</v>
      </c>
      <c r="AT15" s="292" t="s">
        <v>49</v>
      </c>
      <c r="AU15" s="276">
        <v>0</v>
      </c>
      <c r="AX15" s="294">
        <v>4.4800000000000004</v>
      </c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44910</v>
      </c>
      <c r="B16" s="237">
        <v>144</v>
      </c>
      <c r="C16" s="238">
        <v>188.5</v>
      </c>
      <c r="D16" s="239">
        <v>0</v>
      </c>
      <c r="E16" s="240">
        <v>0</v>
      </c>
      <c r="F16" s="247">
        <f t="shared" si="0"/>
        <v>332.5</v>
      </c>
      <c r="I16" s="226" t="s">
        <v>74</v>
      </c>
      <c r="J16" s="273">
        <v>160</v>
      </c>
      <c r="K16" s="273">
        <v>8</v>
      </c>
      <c r="Q16" s="226" t="s">
        <v>27</v>
      </c>
      <c r="R16" s="256">
        <v>6</v>
      </c>
      <c r="AN16" s="275" t="s">
        <v>271</v>
      </c>
      <c r="AO16" s="276">
        <v>0</v>
      </c>
      <c r="AT16" s="292" t="s">
        <v>266</v>
      </c>
      <c r="AU16" s="276">
        <v>0</v>
      </c>
      <c r="AX16" s="294">
        <v>18.62</v>
      </c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44911</v>
      </c>
      <c r="B17" s="237">
        <v>145.5</v>
      </c>
      <c r="C17" s="238">
        <v>168.5</v>
      </c>
      <c r="D17" s="239">
        <v>0</v>
      </c>
      <c r="E17" s="240">
        <v>0</v>
      </c>
      <c r="F17" s="247">
        <f t="shared" si="0"/>
        <v>314</v>
      </c>
      <c r="I17" s="226" t="s">
        <v>216</v>
      </c>
      <c r="J17" s="273">
        <v>150</v>
      </c>
      <c r="K17" s="273">
        <v>6</v>
      </c>
      <c r="Q17" s="226" t="s">
        <v>27</v>
      </c>
      <c r="R17" s="256">
        <v>25</v>
      </c>
      <c r="AN17" s="275" t="s">
        <v>200</v>
      </c>
      <c r="AO17" s="276">
        <v>1232</v>
      </c>
      <c r="AT17" s="292" t="s">
        <v>271</v>
      </c>
      <c r="AU17" s="276">
        <v>0</v>
      </c>
      <c r="AX17" s="294">
        <v>15.1</v>
      </c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44912</v>
      </c>
      <c r="B18" s="237">
        <v>239.5</v>
      </c>
      <c r="C18" s="238">
        <v>219.5</v>
      </c>
      <c r="D18" s="239">
        <v>0</v>
      </c>
      <c r="E18" s="240">
        <v>0</v>
      </c>
      <c r="F18" s="247">
        <f t="shared" si="0"/>
        <v>459</v>
      </c>
      <c r="I18" s="226" t="s">
        <v>76</v>
      </c>
      <c r="J18" s="273">
        <v>140</v>
      </c>
      <c r="K18" s="273">
        <v>7</v>
      </c>
      <c r="Q18" s="226" t="s">
        <v>27</v>
      </c>
      <c r="R18" s="256">
        <v>4.5</v>
      </c>
      <c r="AT18" s="292" t="s">
        <v>200</v>
      </c>
      <c r="AU18" s="276">
        <v>1232</v>
      </c>
      <c r="AX18" s="294">
        <v>5.48</v>
      </c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44913</v>
      </c>
      <c r="B19" s="237">
        <v>279.5</v>
      </c>
      <c r="C19" s="238">
        <v>264.5</v>
      </c>
      <c r="D19" s="239">
        <v>0</v>
      </c>
      <c r="E19" s="240">
        <v>0</v>
      </c>
      <c r="F19" s="247">
        <f t="shared" si="0"/>
        <v>544</v>
      </c>
      <c r="I19" s="226" t="s">
        <v>213</v>
      </c>
      <c r="J19" s="273">
        <v>136.5</v>
      </c>
      <c r="K19" s="273">
        <v>91</v>
      </c>
      <c r="Q19" s="226" t="s">
        <v>27</v>
      </c>
      <c r="R19" s="256">
        <v>4.5</v>
      </c>
      <c r="AX19" s="294">
        <v>24.5</v>
      </c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44914</v>
      </c>
      <c r="B20" s="237">
        <v>350.5</v>
      </c>
      <c r="C20" s="238">
        <v>213.5</v>
      </c>
      <c r="D20" s="239">
        <v>0</v>
      </c>
      <c r="E20" s="240">
        <v>0</v>
      </c>
      <c r="F20" s="247">
        <f t="shared" si="0"/>
        <v>564</v>
      </c>
      <c r="I20" s="226" t="s">
        <v>65</v>
      </c>
      <c r="J20" s="273">
        <v>112</v>
      </c>
      <c r="K20" s="273">
        <v>14</v>
      </c>
      <c r="Q20" s="226" t="s">
        <v>27</v>
      </c>
      <c r="R20" s="256">
        <v>7.5</v>
      </c>
      <c r="AX20" s="294">
        <v>16.14</v>
      </c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44915</v>
      </c>
      <c r="B21" s="241">
        <v>0</v>
      </c>
      <c r="C21" s="242">
        <v>0</v>
      </c>
      <c r="D21" s="241">
        <v>0</v>
      </c>
      <c r="E21" s="242">
        <v>0</v>
      </c>
      <c r="F21" s="243">
        <f t="shared" si="0"/>
        <v>0</v>
      </c>
      <c r="I21" s="226" t="s">
        <v>45</v>
      </c>
      <c r="J21" s="273">
        <v>105</v>
      </c>
      <c r="K21" s="273">
        <v>7</v>
      </c>
      <c r="Q21" s="226" t="s">
        <v>27</v>
      </c>
      <c r="R21" s="256">
        <v>47</v>
      </c>
      <c r="AX21" s="294">
        <v>65</v>
      </c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44916</v>
      </c>
      <c r="B22" s="237">
        <v>256.5</v>
      </c>
      <c r="C22" s="238">
        <v>199.5</v>
      </c>
      <c r="D22" s="239">
        <v>0</v>
      </c>
      <c r="E22" s="240">
        <v>0</v>
      </c>
      <c r="F22" s="247">
        <f t="shared" si="0"/>
        <v>456</v>
      </c>
      <c r="I22" s="226" t="s">
        <v>84</v>
      </c>
      <c r="J22" s="273">
        <v>102</v>
      </c>
      <c r="K22" s="273">
        <v>51</v>
      </c>
      <c r="Q22" s="226" t="s">
        <v>27</v>
      </c>
      <c r="R22" s="256">
        <v>1.5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44917</v>
      </c>
      <c r="B23" s="237">
        <v>206.5</v>
      </c>
      <c r="C23" s="238">
        <v>116</v>
      </c>
      <c r="D23" s="239">
        <v>0</v>
      </c>
      <c r="E23" s="240">
        <v>0</v>
      </c>
      <c r="F23" s="247">
        <f t="shared" si="0"/>
        <v>322.5</v>
      </c>
      <c r="I23" s="226" t="s">
        <v>83</v>
      </c>
      <c r="J23" s="273">
        <v>100</v>
      </c>
      <c r="K23" s="273">
        <v>5</v>
      </c>
      <c r="Q23" s="226" t="s">
        <v>27</v>
      </c>
      <c r="R23" s="256">
        <v>40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44918</v>
      </c>
      <c r="B24" s="237">
        <v>308</v>
      </c>
      <c r="C24" s="238">
        <v>214</v>
      </c>
      <c r="D24" s="239">
        <v>0</v>
      </c>
      <c r="E24" s="240">
        <v>0</v>
      </c>
      <c r="F24" s="247">
        <f t="shared" si="0"/>
        <v>522</v>
      </c>
      <c r="I24" s="226" t="s">
        <v>219</v>
      </c>
      <c r="J24" s="273">
        <v>91</v>
      </c>
      <c r="K24" s="273">
        <v>26</v>
      </c>
      <c r="Q24" s="226" t="s">
        <v>27</v>
      </c>
      <c r="R24" s="256">
        <v>38.5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44919</v>
      </c>
      <c r="B25" s="241">
        <v>0</v>
      </c>
      <c r="C25" s="242">
        <v>0</v>
      </c>
      <c r="D25" s="241">
        <v>0</v>
      </c>
      <c r="E25" s="242">
        <v>0</v>
      </c>
      <c r="F25" s="243">
        <f t="shared" si="0"/>
        <v>0</v>
      </c>
      <c r="I25" s="226" t="s">
        <v>89</v>
      </c>
      <c r="J25" s="273">
        <v>84</v>
      </c>
      <c r="K25" s="273">
        <v>24</v>
      </c>
      <c r="Q25" s="226" t="s">
        <v>27</v>
      </c>
      <c r="R25" s="256">
        <v>12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44920</v>
      </c>
      <c r="B26" s="241">
        <v>0</v>
      </c>
      <c r="C26" s="242">
        <v>0</v>
      </c>
      <c r="D26" s="241">
        <v>0</v>
      </c>
      <c r="E26" s="242">
        <v>0</v>
      </c>
      <c r="F26" s="243">
        <f t="shared" si="0"/>
        <v>0</v>
      </c>
      <c r="I26" s="226" t="s">
        <v>50</v>
      </c>
      <c r="J26" s="273">
        <v>80</v>
      </c>
      <c r="K26" s="273">
        <v>4</v>
      </c>
      <c r="Q26" s="226" t="s">
        <v>27</v>
      </c>
      <c r="R26" s="256">
        <v>9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44921</v>
      </c>
      <c r="B27" s="237">
        <v>297.5</v>
      </c>
      <c r="C27" s="238">
        <v>151.5</v>
      </c>
      <c r="D27" s="239">
        <v>0</v>
      </c>
      <c r="E27" s="240">
        <v>0</v>
      </c>
      <c r="F27" s="247">
        <f t="shared" si="0"/>
        <v>449</v>
      </c>
      <c r="I27" s="226" t="s">
        <v>146</v>
      </c>
      <c r="J27" s="273">
        <v>80</v>
      </c>
      <c r="K27" s="273">
        <v>4</v>
      </c>
      <c r="Q27" s="226" t="s">
        <v>27</v>
      </c>
      <c r="R27" s="256">
        <v>19.5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44922</v>
      </c>
      <c r="B28" s="237">
        <v>148.5</v>
      </c>
      <c r="C28" s="238">
        <v>62.5</v>
      </c>
      <c r="D28" s="239">
        <v>0</v>
      </c>
      <c r="E28" s="240">
        <v>0</v>
      </c>
      <c r="F28" s="247">
        <f t="shared" si="0"/>
        <v>211</v>
      </c>
      <c r="I28" s="226" t="s">
        <v>152</v>
      </c>
      <c r="J28" s="273">
        <v>80</v>
      </c>
      <c r="K28" s="273">
        <v>40</v>
      </c>
      <c r="Q28" s="226" t="s">
        <v>27</v>
      </c>
      <c r="R28" s="256">
        <v>10.5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44923</v>
      </c>
      <c r="B29" s="237">
        <v>170</v>
      </c>
      <c r="C29" s="238">
        <v>127</v>
      </c>
      <c r="D29" s="239">
        <v>0</v>
      </c>
      <c r="E29" s="240">
        <v>0</v>
      </c>
      <c r="F29" s="247">
        <f t="shared" si="0"/>
        <v>297</v>
      </c>
      <c r="I29" s="226" t="s">
        <v>239</v>
      </c>
      <c r="J29" s="273">
        <v>65.5</v>
      </c>
      <c r="K29" s="273">
        <v>45</v>
      </c>
      <c r="Q29" s="226" t="s">
        <v>27</v>
      </c>
      <c r="R29" s="256">
        <v>15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44924</v>
      </c>
      <c r="B30" s="237">
        <v>135.5</v>
      </c>
      <c r="C30" s="238">
        <v>205</v>
      </c>
      <c r="D30" s="239">
        <v>0</v>
      </c>
      <c r="E30" s="240">
        <v>0</v>
      </c>
      <c r="F30" s="247">
        <f t="shared" si="0"/>
        <v>340.5</v>
      </c>
      <c r="I30" s="226" t="s">
        <v>275</v>
      </c>
      <c r="J30" s="273">
        <v>65</v>
      </c>
      <c r="K30" s="273">
        <v>2</v>
      </c>
      <c r="Q30" s="226" t="s">
        <v>27</v>
      </c>
      <c r="R30" s="256">
        <v>6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 ht="18.75">
      <c r="A31" s="244">
        <v>44925</v>
      </c>
      <c r="B31" s="237">
        <v>363</v>
      </c>
      <c r="C31" s="238">
        <v>265.5</v>
      </c>
      <c r="D31" s="239">
        <v>0</v>
      </c>
      <c r="E31" s="240">
        <v>0</v>
      </c>
      <c r="F31" s="247">
        <f t="shared" si="0"/>
        <v>628.5</v>
      </c>
      <c r="I31" s="226" t="s">
        <v>222</v>
      </c>
      <c r="J31" s="273">
        <v>64.5</v>
      </c>
      <c r="K31" s="273">
        <v>43</v>
      </c>
      <c r="Q31" s="226" t="s">
        <v>27</v>
      </c>
      <c r="R31" s="256">
        <v>12</v>
      </c>
      <c r="AX31" s="291">
        <f>SUM(AX2:AX30)</f>
        <v>712.46</v>
      </c>
      <c r="AY31" s="291">
        <f t="shared" ref="AY31:BL31" si="2">SUM(AY2:AY30)</f>
        <v>135.79999999999998</v>
      </c>
      <c r="AZ31" s="291">
        <f t="shared" si="2"/>
        <v>150.30000000000001</v>
      </c>
      <c r="BA31" s="291">
        <f t="shared" si="2"/>
        <v>74.3</v>
      </c>
      <c r="BB31" s="291">
        <f t="shared" si="2"/>
        <v>166</v>
      </c>
      <c r="BC31" s="291">
        <f t="shared" si="2"/>
        <v>63.82</v>
      </c>
      <c r="BD31" s="291">
        <f t="shared" si="2"/>
        <v>68.36</v>
      </c>
      <c r="BE31" s="291">
        <f t="shared" si="2"/>
        <v>0</v>
      </c>
      <c r="BF31" s="291">
        <f t="shared" si="2"/>
        <v>377.09</v>
      </c>
      <c r="BG31" s="291">
        <f t="shared" si="2"/>
        <v>229.82</v>
      </c>
      <c r="BH31" s="291">
        <f t="shared" si="2"/>
        <v>0</v>
      </c>
      <c r="BI31" s="291">
        <f t="shared" si="2"/>
        <v>121.09</v>
      </c>
      <c r="BJ31" s="291">
        <f t="shared" si="2"/>
        <v>0</v>
      </c>
      <c r="BK31" s="291">
        <f t="shared" si="2"/>
        <v>0</v>
      </c>
      <c r="BL31" s="291">
        <f t="shared" si="2"/>
        <v>0</v>
      </c>
    </row>
    <row r="32" spans="1:64">
      <c r="A32" s="244">
        <v>44926</v>
      </c>
      <c r="B32" s="241"/>
      <c r="C32" s="242">
        <v>0</v>
      </c>
      <c r="D32" s="241">
        <v>0</v>
      </c>
      <c r="E32" s="242">
        <v>0</v>
      </c>
      <c r="F32" s="243">
        <f t="shared" si="0"/>
        <v>0</v>
      </c>
      <c r="I32" s="226" t="s">
        <v>221</v>
      </c>
      <c r="J32" s="273">
        <v>58.5</v>
      </c>
      <c r="K32" s="273">
        <v>39</v>
      </c>
      <c r="Q32" s="226" t="s">
        <v>27</v>
      </c>
      <c r="R32" s="256">
        <v>6</v>
      </c>
    </row>
    <row r="33" spans="2:18">
      <c r="F33" s="222"/>
      <c r="I33" s="226" t="s">
        <v>96</v>
      </c>
      <c r="J33" s="273">
        <v>54</v>
      </c>
      <c r="K33" s="273">
        <v>18</v>
      </c>
      <c r="Q33" s="226" t="s">
        <v>27</v>
      </c>
      <c r="R33" s="256">
        <v>10.5</v>
      </c>
    </row>
    <row r="34" spans="2:18">
      <c r="B34" s="222"/>
      <c r="C34" s="222"/>
      <c r="D34" s="222"/>
      <c r="E34" s="222"/>
      <c r="F34" s="222"/>
      <c r="I34" s="226" t="s">
        <v>94</v>
      </c>
      <c r="J34" s="273">
        <v>50</v>
      </c>
      <c r="K34" s="273">
        <v>2</v>
      </c>
      <c r="Q34" s="226" t="s">
        <v>27</v>
      </c>
      <c r="R34" s="256">
        <v>5</v>
      </c>
    </row>
    <row r="35" spans="2:18">
      <c r="F35" s="222"/>
      <c r="I35" s="226" t="s">
        <v>233</v>
      </c>
      <c r="J35" s="273">
        <v>42</v>
      </c>
      <c r="K35" s="273">
        <v>14</v>
      </c>
      <c r="Q35" s="226" t="s">
        <v>32</v>
      </c>
      <c r="R35" s="256">
        <v>7.5</v>
      </c>
    </row>
    <row r="36" spans="2:18">
      <c r="I36" s="226" t="s">
        <v>232</v>
      </c>
      <c r="J36" s="273">
        <v>42</v>
      </c>
      <c r="K36" s="273">
        <v>14</v>
      </c>
      <c r="Q36" s="226" t="s">
        <v>32</v>
      </c>
      <c r="R36" s="256">
        <v>6</v>
      </c>
    </row>
    <row r="37" spans="2:18">
      <c r="I37" s="226" t="s">
        <v>230</v>
      </c>
      <c r="J37" s="273">
        <v>39</v>
      </c>
      <c r="K37" s="273">
        <v>26</v>
      </c>
      <c r="Q37" s="226" t="s">
        <v>32</v>
      </c>
      <c r="R37" s="256">
        <v>10.5</v>
      </c>
    </row>
    <row r="38" spans="2:18">
      <c r="I38" s="226" t="s">
        <v>86</v>
      </c>
      <c r="J38" s="273">
        <v>38</v>
      </c>
      <c r="K38" s="273">
        <v>27</v>
      </c>
      <c r="Q38" s="226" t="s">
        <v>32</v>
      </c>
      <c r="R38" s="256">
        <v>7.5</v>
      </c>
    </row>
    <row r="39" spans="2:18">
      <c r="I39" s="226" t="s">
        <v>272</v>
      </c>
      <c r="J39" s="273">
        <v>35</v>
      </c>
      <c r="K39" s="273">
        <v>1</v>
      </c>
      <c r="Q39" s="226" t="s">
        <v>32</v>
      </c>
      <c r="R39" s="256">
        <v>3</v>
      </c>
    </row>
    <row r="40" spans="2:18">
      <c r="I40" s="226" t="s">
        <v>240</v>
      </c>
      <c r="J40" s="273">
        <v>33</v>
      </c>
      <c r="K40" s="273">
        <v>11</v>
      </c>
      <c r="Q40" s="226" t="s">
        <v>32</v>
      </c>
      <c r="R40" s="256">
        <v>9.5</v>
      </c>
    </row>
    <row r="41" spans="2:18">
      <c r="I41" s="226" t="s">
        <v>229</v>
      </c>
      <c r="J41" s="273">
        <v>33</v>
      </c>
      <c r="K41" s="273">
        <v>11</v>
      </c>
      <c r="Q41" s="226" t="s">
        <v>32</v>
      </c>
      <c r="R41" s="256">
        <v>7.5</v>
      </c>
    </row>
    <row r="42" spans="2:18">
      <c r="I42" s="226" t="s">
        <v>226</v>
      </c>
      <c r="J42" s="273">
        <v>30</v>
      </c>
      <c r="K42" s="273">
        <v>10</v>
      </c>
      <c r="Q42" s="226" t="s">
        <v>32</v>
      </c>
      <c r="R42" s="256">
        <v>20</v>
      </c>
    </row>
    <row r="43" spans="2:18">
      <c r="I43" s="226" t="s">
        <v>255</v>
      </c>
      <c r="J43" s="273">
        <v>25</v>
      </c>
      <c r="K43" s="273">
        <v>1</v>
      </c>
      <c r="Q43" s="226" t="s">
        <v>32</v>
      </c>
      <c r="R43" s="256">
        <v>23</v>
      </c>
    </row>
    <row r="44" spans="2:18">
      <c r="I44" s="226" t="s">
        <v>242</v>
      </c>
      <c r="J44" s="273">
        <v>24</v>
      </c>
      <c r="K44" s="273">
        <v>16</v>
      </c>
      <c r="Q44" s="226" t="s">
        <v>32</v>
      </c>
      <c r="R44" s="256">
        <v>10.5</v>
      </c>
    </row>
    <row r="45" spans="2:18">
      <c r="I45" s="226" t="s">
        <v>149</v>
      </c>
      <c r="J45" s="273">
        <v>24</v>
      </c>
      <c r="K45" s="273">
        <v>3</v>
      </c>
      <c r="Q45" s="226" t="s">
        <v>32</v>
      </c>
      <c r="R45" s="256">
        <v>13</v>
      </c>
    </row>
    <row r="46" spans="2:18">
      <c r="I46" s="226" t="s">
        <v>231</v>
      </c>
      <c r="J46" s="273">
        <v>22.5</v>
      </c>
      <c r="K46" s="273">
        <v>15</v>
      </c>
      <c r="Q46" s="226" t="s">
        <v>32</v>
      </c>
      <c r="R46" s="256">
        <v>22</v>
      </c>
    </row>
    <row r="47" spans="2:18">
      <c r="I47" s="226" t="s">
        <v>234</v>
      </c>
      <c r="J47" s="273">
        <v>21</v>
      </c>
      <c r="K47" s="273">
        <v>14</v>
      </c>
      <c r="Q47" s="226" t="s">
        <v>32</v>
      </c>
      <c r="R47" s="256">
        <v>1.5</v>
      </c>
    </row>
    <row r="48" spans="2:18">
      <c r="I48" s="226" t="s">
        <v>220</v>
      </c>
      <c r="J48" s="273">
        <v>20</v>
      </c>
      <c r="K48" s="273">
        <v>1</v>
      </c>
      <c r="Q48" s="226" t="s">
        <v>32</v>
      </c>
      <c r="R48" s="256">
        <v>10.5</v>
      </c>
    </row>
    <row r="49" spans="9:18">
      <c r="I49" s="226" t="s">
        <v>71</v>
      </c>
      <c r="J49" s="273">
        <v>20</v>
      </c>
      <c r="K49" s="273">
        <v>1</v>
      </c>
      <c r="Q49" s="226" t="s">
        <v>32</v>
      </c>
      <c r="R49" s="256">
        <v>12</v>
      </c>
    </row>
    <row r="50" spans="9:18">
      <c r="I50" s="226" t="s">
        <v>79</v>
      </c>
      <c r="J50" s="273">
        <v>20</v>
      </c>
      <c r="K50" s="273">
        <v>1</v>
      </c>
      <c r="Q50" s="226" t="s">
        <v>32</v>
      </c>
      <c r="R50" s="256">
        <v>27.5</v>
      </c>
    </row>
    <row r="51" spans="9:18">
      <c r="I51" s="226" t="s">
        <v>148</v>
      </c>
      <c r="J51" s="273">
        <v>17</v>
      </c>
      <c r="K51" s="273">
        <v>4</v>
      </c>
      <c r="Q51" s="226" t="s">
        <v>32</v>
      </c>
      <c r="R51" s="256">
        <v>55</v>
      </c>
    </row>
    <row r="52" spans="9:18">
      <c r="I52" s="226" t="s">
        <v>85</v>
      </c>
      <c r="J52" s="273">
        <v>12</v>
      </c>
      <c r="K52" s="273">
        <v>4</v>
      </c>
      <c r="Q52" s="226" t="s">
        <v>32</v>
      </c>
      <c r="R52" s="256">
        <v>3</v>
      </c>
    </row>
    <row r="53" spans="9:18">
      <c r="I53" s="226" t="s">
        <v>147</v>
      </c>
      <c r="J53" s="273">
        <v>10</v>
      </c>
      <c r="K53" s="273">
        <v>1</v>
      </c>
      <c r="Q53" s="226" t="s">
        <v>32</v>
      </c>
      <c r="R53" s="256">
        <v>9</v>
      </c>
    </row>
    <row r="54" spans="9:18">
      <c r="I54" s="226" t="s">
        <v>270</v>
      </c>
      <c r="J54" s="273">
        <v>9</v>
      </c>
      <c r="K54" s="273">
        <v>6</v>
      </c>
      <c r="Q54" s="226" t="s">
        <v>32</v>
      </c>
      <c r="R54" s="256">
        <v>12</v>
      </c>
    </row>
    <row r="55" spans="9:18">
      <c r="I55" s="226" t="s">
        <v>150</v>
      </c>
      <c r="J55" s="273">
        <v>8</v>
      </c>
      <c r="K55" s="273">
        <v>1</v>
      </c>
      <c r="Q55" s="226" t="s">
        <v>32</v>
      </c>
      <c r="R55" s="256">
        <v>15.5</v>
      </c>
    </row>
    <row r="56" spans="9:18">
      <c r="I56" s="226" t="s">
        <v>151</v>
      </c>
      <c r="J56" s="273">
        <v>8</v>
      </c>
      <c r="K56" s="273">
        <v>1</v>
      </c>
      <c r="Q56" s="226" t="s">
        <v>32</v>
      </c>
      <c r="R56" s="256">
        <v>9</v>
      </c>
    </row>
    <row r="57" spans="9:18">
      <c r="I57" s="226" t="s">
        <v>243</v>
      </c>
      <c r="J57" s="273">
        <v>6</v>
      </c>
      <c r="K57" s="273">
        <v>2</v>
      </c>
      <c r="Q57" s="226" t="s">
        <v>32</v>
      </c>
      <c r="R57" s="256">
        <v>20</v>
      </c>
    </row>
    <row r="58" spans="9:18">
      <c r="I58" s="226" t="s">
        <v>97</v>
      </c>
      <c r="J58" s="273">
        <v>3</v>
      </c>
      <c r="K58" s="273">
        <v>3</v>
      </c>
      <c r="Q58" s="226" t="s">
        <v>32</v>
      </c>
      <c r="R58" s="256">
        <v>20</v>
      </c>
    </row>
    <row r="59" spans="9:18">
      <c r="I59" s="226" t="s">
        <v>247</v>
      </c>
      <c r="J59" s="273">
        <v>3</v>
      </c>
      <c r="K59" s="273">
        <v>1</v>
      </c>
      <c r="Q59" s="226" t="s">
        <v>28</v>
      </c>
      <c r="R59" s="256">
        <v>7.5</v>
      </c>
    </row>
    <row r="60" spans="9:18">
      <c r="I60" s="226" t="s">
        <v>90</v>
      </c>
      <c r="J60" s="273">
        <v>2</v>
      </c>
      <c r="K60" s="273">
        <v>1</v>
      </c>
      <c r="Q60" s="226" t="s">
        <v>28</v>
      </c>
      <c r="R60" s="256">
        <v>6</v>
      </c>
    </row>
    <row r="61" spans="9:18">
      <c r="I61" s="226"/>
      <c r="J61" s="273"/>
      <c r="K61" s="273"/>
      <c r="Q61" s="226" t="s">
        <v>28</v>
      </c>
      <c r="R61" s="256">
        <v>22.5</v>
      </c>
    </row>
    <row r="62" spans="9:18">
      <c r="I62" s="226"/>
      <c r="J62" s="273"/>
      <c r="K62" s="273"/>
      <c r="Q62" s="226" t="s">
        <v>28</v>
      </c>
      <c r="R62" s="256">
        <v>20</v>
      </c>
    </row>
    <row r="63" spans="9:18">
      <c r="I63" s="226"/>
      <c r="J63" s="273"/>
      <c r="K63" s="273"/>
      <c r="Q63" s="226" t="s">
        <v>28</v>
      </c>
      <c r="R63" s="256">
        <v>21.5</v>
      </c>
    </row>
    <row r="64" spans="9:18">
      <c r="I64" s="279"/>
      <c r="J64" s="200"/>
      <c r="K64" s="200"/>
      <c r="Q64" s="226" t="s">
        <v>28</v>
      </c>
      <c r="R64" s="256">
        <v>3</v>
      </c>
    </row>
    <row r="65" spans="9:18">
      <c r="I65" s="279"/>
      <c r="J65" s="200"/>
      <c r="K65" s="200"/>
      <c r="Q65" s="226" t="s">
        <v>28</v>
      </c>
      <c r="R65" s="256">
        <v>31.5</v>
      </c>
    </row>
    <row r="66" spans="9:18">
      <c r="I66" s="279"/>
      <c r="J66" s="200"/>
      <c r="K66" s="200"/>
      <c r="Q66" s="226" t="s">
        <v>28</v>
      </c>
      <c r="R66" s="256">
        <v>3</v>
      </c>
    </row>
    <row r="67" spans="9:18">
      <c r="I67" s="279"/>
      <c r="J67" s="200"/>
      <c r="K67" s="200"/>
      <c r="Q67" s="226" t="s">
        <v>28</v>
      </c>
      <c r="R67" s="256">
        <v>2</v>
      </c>
    </row>
    <row r="68" spans="9:18">
      <c r="I68" s="279"/>
      <c r="J68" s="200"/>
      <c r="K68" s="200"/>
      <c r="Q68" s="226" t="s">
        <v>28</v>
      </c>
      <c r="R68" s="256">
        <v>23</v>
      </c>
    </row>
    <row r="69" spans="9:18">
      <c r="I69" s="279"/>
      <c r="J69" s="199"/>
      <c r="K69" s="200"/>
      <c r="Q69" s="226" t="s">
        <v>28</v>
      </c>
      <c r="R69" s="256">
        <v>20</v>
      </c>
    </row>
    <row r="70" spans="9:18">
      <c r="I70" s="279"/>
      <c r="J70" s="199"/>
      <c r="K70" s="200"/>
      <c r="Q70" s="226" t="s">
        <v>28</v>
      </c>
      <c r="R70" s="256">
        <v>14.5</v>
      </c>
    </row>
    <row r="71" spans="9:18">
      <c r="I71" s="226"/>
      <c r="J71" s="254"/>
      <c r="K71" s="254"/>
      <c r="Q71" s="226" t="s">
        <v>28</v>
      </c>
      <c r="R71" s="256">
        <v>20</v>
      </c>
    </row>
    <row r="72" spans="9:18">
      <c r="I72" s="226"/>
      <c r="J72" s="254"/>
      <c r="K72" s="254"/>
      <c r="Q72" s="226" t="s">
        <v>28</v>
      </c>
      <c r="R72" s="256">
        <v>9</v>
      </c>
    </row>
    <row r="73" spans="9:18">
      <c r="I73" s="226"/>
      <c r="J73" s="254"/>
      <c r="K73" s="254"/>
      <c r="Q73" s="226" t="s">
        <v>28</v>
      </c>
      <c r="R73" s="256">
        <v>3</v>
      </c>
    </row>
    <row r="74" spans="9:18">
      <c r="I74" s="226"/>
      <c r="J74" s="254"/>
      <c r="K74" s="254"/>
      <c r="Q74" s="226" t="s">
        <v>28</v>
      </c>
      <c r="R74" s="256">
        <v>3</v>
      </c>
    </row>
    <row r="75" spans="9:18">
      <c r="I75" s="226"/>
      <c r="J75" s="254"/>
      <c r="K75" s="254"/>
      <c r="Q75" s="226" t="s">
        <v>28</v>
      </c>
      <c r="R75" s="256">
        <v>6</v>
      </c>
    </row>
    <row r="76" spans="9:18">
      <c r="I76" s="226"/>
      <c r="J76" s="254"/>
      <c r="K76" s="254"/>
      <c r="Q76" s="226" t="s">
        <v>28</v>
      </c>
      <c r="R76" s="256">
        <v>23</v>
      </c>
    </row>
    <row r="77" spans="9:18">
      <c r="I77" s="226"/>
      <c r="J77" s="254"/>
      <c r="K77" s="254"/>
      <c r="Q77" s="226" t="s">
        <v>28</v>
      </c>
      <c r="R77" s="256">
        <v>1.5</v>
      </c>
    </row>
    <row r="78" spans="9:18">
      <c r="I78" s="226"/>
      <c r="J78" s="254"/>
      <c r="K78" s="254"/>
      <c r="Q78" s="226" t="s">
        <v>28</v>
      </c>
      <c r="R78" s="256">
        <v>5</v>
      </c>
    </row>
    <row r="79" spans="9:18">
      <c r="Q79" s="226" t="s">
        <v>28</v>
      </c>
      <c r="R79" s="256">
        <v>29</v>
      </c>
    </row>
    <row r="80" spans="9:18">
      <c r="Q80" s="226" t="s">
        <v>28</v>
      </c>
      <c r="R80" s="256">
        <v>3</v>
      </c>
    </row>
    <row r="81" spans="17:18">
      <c r="Q81" s="226" t="s">
        <v>28</v>
      </c>
      <c r="R81" s="256">
        <v>14</v>
      </c>
    </row>
    <row r="82" spans="17:18">
      <c r="Q82" s="226" t="s">
        <v>28</v>
      </c>
      <c r="R82" s="256">
        <v>9</v>
      </c>
    </row>
    <row r="83" spans="17:18">
      <c r="Q83" s="226" t="s">
        <v>28</v>
      </c>
      <c r="R83" s="256">
        <v>20</v>
      </c>
    </row>
    <row r="84" spans="17:18">
      <c r="Q84" s="226" t="s">
        <v>28</v>
      </c>
      <c r="R84" s="256">
        <v>3</v>
      </c>
    </row>
    <row r="85" spans="17:18">
      <c r="Q85" s="226" t="s">
        <v>28</v>
      </c>
      <c r="R85" s="256">
        <v>9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6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41</v>
      </c>
    </row>
    <row r="90" spans="17:18">
      <c r="Q90" s="226" t="s">
        <v>28</v>
      </c>
      <c r="R90" s="256">
        <v>2</v>
      </c>
    </row>
    <row r="91" spans="17:18">
      <c r="Q91" s="226" t="s">
        <v>28</v>
      </c>
      <c r="R91" s="256">
        <v>2</v>
      </c>
    </row>
    <row r="92" spans="17:18">
      <c r="Q92" s="226" t="s">
        <v>29</v>
      </c>
      <c r="R92" s="256">
        <v>24.5</v>
      </c>
    </row>
    <row r="93" spans="17:18">
      <c r="Q93" s="226" t="s">
        <v>29</v>
      </c>
      <c r="R93" s="256">
        <v>1.5</v>
      </c>
    </row>
    <row r="94" spans="17:18">
      <c r="Q94" s="226" t="s">
        <v>29</v>
      </c>
      <c r="R94" s="256">
        <v>26</v>
      </c>
    </row>
    <row r="95" spans="17:18">
      <c r="Q95" s="226" t="s">
        <v>29</v>
      </c>
      <c r="R95" s="256">
        <v>4.5</v>
      </c>
    </row>
    <row r="96" spans="17:18">
      <c r="Q96" s="226" t="s">
        <v>29</v>
      </c>
      <c r="R96" s="256">
        <v>6.5</v>
      </c>
    </row>
    <row r="97" spans="17:18">
      <c r="Q97" s="226" t="s">
        <v>29</v>
      </c>
      <c r="R97" s="256">
        <v>21</v>
      </c>
    </row>
    <row r="98" spans="17:18">
      <c r="Q98" s="226" t="s">
        <v>29</v>
      </c>
      <c r="R98" s="256">
        <v>27</v>
      </c>
    </row>
    <row r="99" spans="17:18">
      <c r="Q99" s="226" t="s">
        <v>29</v>
      </c>
      <c r="R99" s="256">
        <v>34</v>
      </c>
    </row>
    <row r="100" spans="17:18">
      <c r="Q100" s="226" t="s">
        <v>29</v>
      </c>
      <c r="R100" s="256">
        <v>24</v>
      </c>
    </row>
    <row r="101" spans="17:18">
      <c r="Q101" s="226" t="s">
        <v>29</v>
      </c>
      <c r="R101" s="256">
        <v>13.5</v>
      </c>
    </row>
    <row r="102" spans="17:18">
      <c r="Q102" s="226" t="s">
        <v>29</v>
      </c>
      <c r="R102" s="256">
        <v>2</v>
      </c>
    </row>
    <row r="103" spans="17:18">
      <c r="Q103" s="226" t="s">
        <v>29</v>
      </c>
      <c r="R103" s="256">
        <v>9</v>
      </c>
    </row>
    <row r="104" spans="17:18">
      <c r="Q104" s="226" t="s">
        <v>29</v>
      </c>
      <c r="R104" s="256">
        <v>18</v>
      </c>
    </row>
    <row r="105" spans="17:18">
      <c r="Q105" s="226" t="s">
        <v>29</v>
      </c>
      <c r="R105" s="256">
        <v>1.5</v>
      </c>
    </row>
    <row r="106" spans="17:18">
      <c r="Q106" s="226" t="s">
        <v>29</v>
      </c>
      <c r="R106" s="256">
        <v>18</v>
      </c>
    </row>
    <row r="107" spans="17:18">
      <c r="Q107" s="226" t="s">
        <v>29</v>
      </c>
      <c r="R107" s="256">
        <v>27</v>
      </c>
    </row>
    <row r="108" spans="17:18">
      <c r="Q108" s="226" t="s">
        <v>29</v>
      </c>
      <c r="R108" s="256">
        <v>15</v>
      </c>
    </row>
    <row r="109" spans="17:18">
      <c r="Q109" s="226" t="s">
        <v>29</v>
      </c>
      <c r="R109" s="256">
        <v>2</v>
      </c>
    </row>
    <row r="110" spans="17:18">
      <c r="Q110" s="226" t="s">
        <v>29</v>
      </c>
      <c r="R110" s="256">
        <v>10.5</v>
      </c>
    </row>
    <row r="111" spans="17:18">
      <c r="Q111" s="226" t="s">
        <v>29</v>
      </c>
      <c r="R111" s="256">
        <v>9</v>
      </c>
    </row>
    <row r="112" spans="17:18">
      <c r="Q112" s="226" t="s">
        <v>29</v>
      </c>
      <c r="R112" s="256">
        <v>6</v>
      </c>
    </row>
    <row r="113" spans="17:18">
      <c r="Q113" s="226" t="s">
        <v>29</v>
      </c>
      <c r="R113" s="256">
        <v>4</v>
      </c>
    </row>
    <row r="114" spans="17:18">
      <c r="Q114" s="226" t="s">
        <v>29</v>
      </c>
      <c r="R114" s="256">
        <v>12</v>
      </c>
    </row>
    <row r="115" spans="17:18">
      <c r="Q115" s="226" t="s">
        <v>29</v>
      </c>
      <c r="R115" s="256">
        <v>13</v>
      </c>
    </row>
    <row r="116" spans="17:18">
      <c r="Q116" s="226" t="s">
        <v>29</v>
      </c>
      <c r="R116" s="256">
        <v>9</v>
      </c>
    </row>
    <row r="117" spans="17:18">
      <c r="Q117" s="226" t="s">
        <v>29</v>
      </c>
      <c r="R117" s="256">
        <v>6</v>
      </c>
    </row>
    <row r="118" spans="17:18">
      <c r="Q118" s="226" t="s">
        <v>29</v>
      </c>
      <c r="R118" s="256">
        <v>38</v>
      </c>
    </row>
    <row r="119" spans="17:18">
      <c r="Q119" s="226" t="s">
        <v>29</v>
      </c>
      <c r="R119" s="256">
        <v>15</v>
      </c>
    </row>
    <row r="120" spans="17:18">
      <c r="Q120" s="226" t="s">
        <v>29</v>
      </c>
      <c r="R120" s="256">
        <v>15</v>
      </c>
    </row>
    <row r="121" spans="17:18">
      <c r="Q121" s="226" t="s">
        <v>29</v>
      </c>
      <c r="R121" s="256">
        <v>32</v>
      </c>
    </row>
    <row r="122" spans="17:18">
      <c r="Q122" s="226" t="s">
        <v>29</v>
      </c>
      <c r="R122" s="256">
        <v>7.5</v>
      </c>
    </row>
    <row r="123" spans="17:18">
      <c r="Q123" s="226" t="s">
        <v>29</v>
      </c>
      <c r="R123" s="256">
        <v>3</v>
      </c>
    </row>
    <row r="124" spans="17:18">
      <c r="Q124" s="226" t="s">
        <v>29</v>
      </c>
      <c r="R124" s="256">
        <v>29</v>
      </c>
    </row>
    <row r="125" spans="17:18">
      <c r="Q125" s="226" t="s">
        <v>29</v>
      </c>
      <c r="R125" s="256">
        <v>5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16.5</v>
      </c>
    </row>
    <row r="128" spans="17:18">
      <c r="Q128" s="226" t="s">
        <v>29</v>
      </c>
      <c r="R128" s="256">
        <v>2</v>
      </c>
    </row>
    <row r="129" spans="17:18">
      <c r="Q129" s="226" t="s">
        <v>29</v>
      </c>
      <c r="R129" s="256">
        <v>20</v>
      </c>
    </row>
    <row r="130" spans="17:18">
      <c r="Q130" s="226" t="s">
        <v>29</v>
      </c>
      <c r="R130" s="256">
        <v>23</v>
      </c>
    </row>
    <row r="131" spans="17:18">
      <c r="Q131" s="226" t="s">
        <v>29</v>
      </c>
      <c r="R131" s="256">
        <v>9</v>
      </c>
    </row>
    <row r="132" spans="17:18">
      <c r="Q132" s="226" t="s">
        <v>29</v>
      </c>
      <c r="R132" s="256">
        <v>23</v>
      </c>
    </row>
    <row r="133" spans="17:18">
      <c r="Q133" s="226" t="s">
        <v>29</v>
      </c>
      <c r="R133" s="256">
        <v>30</v>
      </c>
    </row>
    <row r="134" spans="17:18">
      <c r="Q134" s="226" t="s">
        <v>29</v>
      </c>
      <c r="R134" s="256">
        <v>34</v>
      </c>
    </row>
    <row r="135" spans="17:18">
      <c r="Q135" s="226" t="s">
        <v>29</v>
      </c>
      <c r="R135" s="256">
        <v>6</v>
      </c>
    </row>
    <row r="136" spans="17:18">
      <c r="Q136" s="226" t="s">
        <v>29</v>
      </c>
      <c r="R136" s="256">
        <v>3</v>
      </c>
    </row>
    <row r="137" spans="17:18">
      <c r="Q137" s="226" t="s">
        <v>29</v>
      </c>
      <c r="R137" s="256">
        <v>8</v>
      </c>
    </row>
    <row r="138" spans="17:18">
      <c r="Q138" s="226" t="s">
        <v>29</v>
      </c>
      <c r="R138" s="256">
        <v>9</v>
      </c>
    </row>
    <row r="139" spans="17:18">
      <c r="Q139" s="226" t="s">
        <v>29</v>
      </c>
      <c r="R139" s="256">
        <v>18</v>
      </c>
    </row>
    <row r="140" spans="17:18">
      <c r="Q140" s="226" t="s">
        <v>29</v>
      </c>
      <c r="R140" s="256">
        <v>4.5</v>
      </c>
    </row>
    <row r="141" spans="17:18">
      <c r="Q141" s="226" t="s">
        <v>29</v>
      </c>
      <c r="R141" s="256">
        <v>7.5</v>
      </c>
    </row>
    <row r="142" spans="17:18">
      <c r="Q142" s="226" t="s">
        <v>29</v>
      </c>
      <c r="R142" s="256">
        <v>15</v>
      </c>
    </row>
    <row r="143" spans="17:18">
      <c r="Q143" s="226" t="s">
        <v>29</v>
      </c>
      <c r="R143" s="256">
        <v>11</v>
      </c>
    </row>
    <row r="144" spans="17:18">
      <c r="Q144" s="226" t="s">
        <v>29</v>
      </c>
      <c r="R144" s="256">
        <v>12</v>
      </c>
    </row>
    <row r="145" spans="17:18">
      <c r="Q145" s="226" t="s">
        <v>29</v>
      </c>
      <c r="R145" s="256">
        <v>25</v>
      </c>
    </row>
    <row r="146" spans="17:18">
      <c r="Q146" s="226" t="s">
        <v>31</v>
      </c>
      <c r="R146" s="256">
        <v>20</v>
      </c>
    </row>
    <row r="147" spans="17:18">
      <c r="Q147" s="226" t="s">
        <v>31</v>
      </c>
      <c r="R147" s="256">
        <v>20</v>
      </c>
    </row>
    <row r="148" spans="17:18">
      <c r="Q148" s="226" t="s">
        <v>31</v>
      </c>
      <c r="R148" s="256">
        <v>23</v>
      </c>
    </row>
    <row r="149" spans="17:18">
      <c r="Q149" s="226" t="s">
        <v>31</v>
      </c>
      <c r="R149" s="256">
        <v>5</v>
      </c>
    </row>
    <row r="150" spans="17:18">
      <c r="Q150" s="226" t="s">
        <v>31</v>
      </c>
      <c r="R150" s="256">
        <v>5</v>
      </c>
    </row>
    <row r="151" spans="17:18">
      <c r="Q151" s="226" t="s">
        <v>31</v>
      </c>
      <c r="R151" s="256">
        <v>30.5</v>
      </c>
    </row>
    <row r="152" spans="17:18">
      <c r="Q152" s="226" t="s">
        <v>31</v>
      </c>
      <c r="R152" s="256">
        <v>4.5</v>
      </c>
    </row>
    <row r="153" spans="17:18">
      <c r="Q153" s="226" t="s">
        <v>31</v>
      </c>
      <c r="R153" s="256">
        <v>6</v>
      </c>
    </row>
    <row r="154" spans="17:18">
      <c r="Q154" s="226" t="s">
        <v>31</v>
      </c>
      <c r="R154" s="256">
        <v>3</v>
      </c>
    </row>
    <row r="155" spans="17:18">
      <c r="Q155" s="226" t="s">
        <v>31</v>
      </c>
      <c r="R155" s="256">
        <v>6</v>
      </c>
    </row>
    <row r="156" spans="17:18">
      <c r="Q156" s="226" t="s">
        <v>31</v>
      </c>
      <c r="R156" s="256">
        <v>23</v>
      </c>
    </row>
    <row r="157" spans="17:18">
      <c r="Q157" s="226" t="s">
        <v>31</v>
      </c>
      <c r="R157" s="256">
        <v>20</v>
      </c>
    </row>
    <row r="158" spans="17:18">
      <c r="Q158" s="226" t="s">
        <v>31</v>
      </c>
      <c r="R158" s="256">
        <v>27.5</v>
      </c>
    </row>
    <row r="159" spans="17:18">
      <c r="Q159" s="226" t="s">
        <v>31</v>
      </c>
      <c r="R159" s="256">
        <v>5</v>
      </c>
    </row>
    <row r="160" spans="17:18">
      <c r="Q160" s="226" t="s">
        <v>31</v>
      </c>
      <c r="R160" s="256">
        <v>3</v>
      </c>
    </row>
    <row r="161" spans="17:18">
      <c r="Q161" s="226" t="s">
        <v>31</v>
      </c>
      <c r="R161" s="256">
        <v>56.5</v>
      </c>
    </row>
    <row r="162" spans="17:18">
      <c r="Q162" s="226" t="s">
        <v>31</v>
      </c>
      <c r="R162" s="256">
        <v>23</v>
      </c>
    </row>
    <row r="163" spans="17:18">
      <c r="Q163" s="226" t="s">
        <v>31</v>
      </c>
      <c r="R163" s="256">
        <v>26</v>
      </c>
    </row>
    <row r="164" spans="17:18">
      <c r="Q164" s="226" t="s">
        <v>31</v>
      </c>
      <c r="R164" s="256">
        <v>18</v>
      </c>
    </row>
    <row r="165" spans="17:18">
      <c r="Q165" s="226" t="s">
        <v>31</v>
      </c>
      <c r="R165" s="256">
        <v>3</v>
      </c>
    </row>
    <row r="166" spans="17:18">
      <c r="Q166" s="226" t="s">
        <v>31</v>
      </c>
      <c r="R166" s="256">
        <v>16</v>
      </c>
    </row>
    <row r="167" spans="17:18">
      <c r="Q167" s="226" t="s">
        <v>31</v>
      </c>
      <c r="R167" s="256">
        <v>23</v>
      </c>
    </row>
    <row r="168" spans="17:18">
      <c r="Q168" s="226" t="s">
        <v>31</v>
      </c>
      <c r="R168" s="256">
        <v>53.5</v>
      </c>
    </row>
    <row r="169" spans="17:18">
      <c r="Q169" s="226" t="s">
        <v>31</v>
      </c>
      <c r="R169" s="256">
        <v>21</v>
      </c>
    </row>
    <row r="170" spans="17:18">
      <c r="Q170" s="226" t="s">
        <v>31</v>
      </c>
      <c r="R170" s="256">
        <v>10.5</v>
      </c>
    </row>
    <row r="171" spans="17:18">
      <c r="Q171" s="226" t="s">
        <v>31</v>
      </c>
      <c r="R171" s="256">
        <v>23</v>
      </c>
    </row>
    <row r="172" spans="17:18">
      <c r="Q172" s="226" t="s">
        <v>31</v>
      </c>
      <c r="R172" s="256">
        <v>6</v>
      </c>
    </row>
    <row r="173" spans="17:18">
      <c r="Q173" s="226" t="s">
        <v>31</v>
      </c>
      <c r="R173" s="256">
        <v>40</v>
      </c>
    </row>
    <row r="174" spans="17:18">
      <c r="Q174" s="226" t="s">
        <v>31</v>
      </c>
      <c r="R174" s="256">
        <v>6</v>
      </c>
    </row>
    <row r="175" spans="17:18">
      <c r="Q175" s="226" t="s">
        <v>31</v>
      </c>
      <c r="R175" s="256">
        <v>7.5</v>
      </c>
    </row>
    <row r="176" spans="17:18">
      <c r="Q176" s="226" t="s">
        <v>31</v>
      </c>
      <c r="R176" s="256">
        <v>32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1.5</v>
      </c>
    </row>
    <row r="179" spans="17:18">
      <c r="Q179" s="226" t="s">
        <v>31</v>
      </c>
      <c r="R179" s="256">
        <v>23</v>
      </c>
    </row>
    <row r="180" spans="17:18">
      <c r="Q180" s="226" t="s">
        <v>31</v>
      </c>
      <c r="R180" s="256">
        <v>7.5</v>
      </c>
    </row>
    <row r="181" spans="17:18">
      <c r="Q181" s="226" t="s">
        <v>31</v>
      </c>
      <c r="R181" s="256">
        <v>3</v>
      </c>
    </row>
    <row r="182" spans="17:18">
      <c r="Q182" s="226" t="s">
        <v>31</v>
      </c>
      <c r="R182" s="256">
        <v>23</v>
      </c>
    </row>
    <row r="183" spans="17:18">
      <c r="Q183" s="226" t="s">
        <v>31</v>
      </c>
      <c r="R183" s="256">
        <v>21.5</v>
      </c>
    </row>
    <row r="184" spans="17:18">
      <c r="Q184" s="226" t="s">
        <v>31</v>
      </c>
      <c r="R184" s="256">
        <v>20</v>
      </c>
    </row>
    <row r="185" spans="17:18">
      <c r="Q185" s="226" t="s">
        <v>31</v>
      </c>
      <c r="R185" s="256">
        <v>24.5</v>
      </c>
    </row>
    <row r="186" spans="17:18">
      <c r="Q186" s="226" t="s">
        <v>31</v>
      </c>
      <c r="R186" s="256">
        <v>29.5</v>
      </c>
    </row>
    <row r="187" spans="17:18">
      <c r="Q187" s="226" t="s">
        <v>31</v>
      </c>
      <c r="R187" s="256">
        <v>4.5</v>
      </c>
    </row>
    <row r="188" spans="17:18">
      <c r="Q188" s="226" t="s">
        <v>31</v>
      </c>
      <c r="R188" s="256">
        <v>9.5</v>
      </c>
    </row>
    <row r="189" spans="17:18">
      <c r="Q189" s="226" t="s">
        <v>31</v>
      </c>
      <c r="R189" s="256">
        <v>9.5</v>
      </c>
    </row>
    <row r="190" spans="17:18">
      <c r="Q190" s="226" t="s">
        <v>31</v>
      </c>
      <c r="R190" s="256">
        <v>9</v>
      </c>
    </row>
    <row r="191" spans="17:18">
      <c r="Q191" s="226" t="s">
        <v>31</v>
      </c>
      <c r="R191" s="256">
        <v>23</v>
      </c>
    </row>
    <row r="192" spans="17:18">
      <c r="Q192" s="226" t="s">
        <v>31</v>
      </c>
      <c r="R192" s="256">
        <v>3</v>
      </c>
    </row>
    <row r="193" spans="17:18">
      <c r="Q193" s="226" t="s">
        <v>31</v>
      </c>
      <c r="R193" s="256">
        <v>25</v>
      </c>
    </row>
    <row r="194" spans="17:18">
      <c r="Q194" s="226" t="s">
        <v>31</v>
      </c>
      <c r="R194" s="256">
        <v>25</v>
      </c>
    </row>
    <row r="195" spans="17:18">
      <c r="Q195" s="226" t="s">
        <v>31</v>
      </c>
      <c r="R195" s="256">
        <v>26.5</v>
      </c>
    </row>
    <row r="196" spans="17:18">
      <c r="Q196" s="226" t="s">
        <v>31</v>
      </c>
      <c r="R196" s="256">
        <v>15.5</v>
      </c>
    </row>
    <row r="197" spans="17:18">
      <c r="Q197" s="226" t="s">
        <v>31</v>
      </c>
      <c r="R197" s="256">
        <v>6</v>
      </c>
    </row>
    <row r="198" spans="17:18">
      <c r="Q198" s="226" t="s">
        <v>31</v>
      </c>
      <c r="R198" s="256">
        <v>18</v>
      </c>
    </row>
    <row r="199" spans="17:18">
      <c r="Q199" s="226" t="s">
        <v>31</v>
      </c>
      <c r="R199" s="256">
        <v>6</v>
      </c>
    </row>
    <row r="200" spans="17:18">
      <c r="Q200" s="226" t="s">
        <v>31</v>
      </c>
      <c r="R200" s="256">
        <v>12</v>
      </c>
    </row>
    <row r="201" spans="17:18">
      <c r="Q201" s="226" t="s">
        <v>31</v>
      </c>
      <c r="R201" s="256">
        <v>40</v>
      </c>
    </row>
    <row r="202" spans="17:18">
      <c r="Q202" s="226" t="s">
        <v>31</v>
      </c>
      <c r="R202" s="256">
        <v>23</v>
      </c>
    </row>
    <row r="203" spans="17:18">
      <c r="Q203" s="226" t="s">
        <v>31</v>
      </c>
      <c r="R203" s="256">
        <v>22</v>
      </c>
    </row>
    <row r="204" spans="17:18">
      <c r="Q204" s="226" t="s">
        <v>31</v>
      </c>
      <c r="R204" s="256">
        <v>6</v>
      </c>
    </row>
    <row r="205" spans="17:18">
      <c r="Q205" s="226" t="s">
        <v>31</v>
      </c>
      <c r="R205" s="256">
        <v>9</v>
      </c>
    </row>
    <row r="206" spans="17:18">
      <c r="Q206" s="226" t="s">
        <v>31</v>
      </c>
      <c r="R206" s="256">
        <v>20</v>
      </c>
    </row>
    <row r="207" spans="17:18">
      <c r="Q207" s="226" t="s">
        <v>31</v>
      </c>
      <c r="R207" s="256">
        <v>30.5</v>
      </c>
    </row>
    <row r="208" spans="17:18">
      <c r="Q208" s="226" t="s">
        <v>31</v>
      </c>
      <c r="R208" s="256">
        <v>3</v>
      </c>
    </row>
    <row r="209" spans="17:18">
      <c r="Q209" s="226" t="s">
        <v>31</v>
      </c>
      <c r="R209" s="256">
        <v>26</v>
      </c>
    </row>
    <row r="210" spans="17:18">
      <c r="Q210" s="226" t="s">
        <v>31</v>
      </c>
      <c r="R210" s="256">
        <v>38.5</v>
      </c>
    </row>
    <row r="211" spans="17:18">
      <c r="Q211" s="226" t="s">
        <v>31</v>
      </c>
      <c r="R211" s="256">
        <v>7.5</v>
      </c>
    </row>
    <row r="212" spans="17:18">
      <c r="Q212" s="226" t="s">
        <v>31</v>
      </c>
      <c r="R212" s="256">
        <v>17</v>
      </c>
    </row>
    <row r="213" spans="17:18">
      <c r="Q213" s="226" t="s">
        <v>31</v>
      </c>
      <c r="R213" s="256">
        <v>7.5</v>
      </c>
    </row>
    <row r="214" spans="17:18">
      <c r="Q214" s="226" t="s">
        <v>31</v>
      </c>
      <c r="R214" s="256">
        <v>23</v>
      </c>
    </row>
    <row r="215" spans="17:18">
      <c r="Q215" s="226" t="s">
        <v>33</v>
      </c>
      <c r="R215" s="256">
        <v>31</v>
      </c>
    </row>
    <row r="216" spans="17:18">
      <c r="Q216" s="226" t="s">
        <v>33</v>
      </c>
      <c r="R216" s="256">
        <v>20</v>
      </c>
    </row>
    <row r="217" spans="17:18">
      <c r="Q217" s="226" t="s">
        <v>33</v>
      </c>
      <c r="R217" s="256">
        <v>5</v>
      </c>
    </row>
    <row r="218" spans="17:18">
      <c r="Q218" s="226" t="s">
        <v>33</v>
      </c>
      <c r="R218" s="256">
        <v>6</v>
      </c>
    </row>
    <row r="219" spans="17:18">
      <c r="Q219" s="226" t="s">
        <v>33</v>
      </c>
      <c r="R219" s="256">
        <v>9</v>
      </c>
    </row>
    <row r="220" spans="17:18">
      <c r="Q220" s="226" t="s">
        <v>33</v>
      </c>
      <c r="R220" s="256">
        <v>38</v>
      </c>
    </row>
    <row r="221" spans="17:18">
      <c r="Q221" s="226" t="s">
        <v>33</v>
      </c>
      <c r="R221" s="256">
        <v>48</v>
      </c>
    </row>
    <row r="222" spans="17:18">
      <c r="Q222" s="226" t="s">
        <v>33</v>
      </c>
      <c r="R222" s="256">
        <v>9</v>
      </c>
    </row>
    <row r="223" spans="17:18">
      <c r="Q223" s="226" t="s">
        <v>33</v>
      </c>
      <c r="R223" s="256">
        <v>36</v>
      </c>
    </row>
    <row r="224" spans="17:18">
      <c r="Q224" s="226" t="s">
        <v>33</v>
      </c>
      <c r="R224" s="256">
        <v>6</v>
      </c>
    </row>
    <row r="225" spans="17:18">
      <c r="Q225" s="226" t="s">
        <v>33</v>
      </c>
      <c r="R225" s="256">
        <v>12.5</v>
      </c>
    </row>
    <row r="226" spans="17:18">
      <c r="Q226" s="226" t="s">
        <v>33</v>
      </c>
      <c r="R226" s="256">
        <v>38.5</v>
      </c>
    </row>
    <row r="227" spans="17:18">
      <c r="Q227" s="226" t="s">
        <v>33</v>
      </c>
      <c r="R227" s="256">
        <v>20</v>
      </c>
    </row>
    <row r="228" spans="17:18">
      <c r="Q228" s="226" t="s">
        <v>33</v>
      </c>
      <c r="R228" s="256">
        <v>6</v>
      </c>
    </row>
    <row r="229" spans="17:18">
      <c r="Q229" s="226" t="s">
        <v>33</v>
      </c>
      <c r="R229" s="256">
        <v>23</v>
      </c>
    </row>
    <row r="230" spans="17:18">
      <c r="Q230" s="226" t="s">
        <v>33</v>
      </c>
      <c r="R230" s="256">
        <v>12</v>
      </c>
    </row>
    <row r="231" spans="17:18">
      <c r="Q231" s="226" t="s">
        <v>33</v>
      </c>
      <c r="R231" s="256">
        <v>6</v>
      </c>
    </row>
    <row r="232" spans="17:18">
      <c r="Q232" s="226" t="s">
        <v>33</v>
      </c>
      <c r="R232" s="256">
        <v>20</v>
      </c>
    </row>
    <row r="233" spans="17:18">
      <c r="Q233" s="226" t="s">
        <v>33</v>
      </c>
      <c r="R233" s="256">
        <v>20</v>
      </c>
    </row>
    <row r="234" spans="17:18">
      <c r="Q234" s="226" t="s">
        <v>33</v>
      </c>
      <c r="R234" s="256">
        <v>10</v>
      </c>
    </row>
    <row r="235" spans="17:18">
      <c r="Q235" s="226" t="s">
        <v>33</v>
      </c>
      <c r="R235" s="256">
        <v>1.5</v>
      </c>
    </row>
    <row r="236" spans="17:18">
      <c r="Q236" s="226" t="s">
        <v>33</v>
      </c>
      <c r="R236" s="256">
        <v>20</v>
      </c>
    </row>
    <row r="237" spans="17:18">
      <c r="Q237" s="226" t="s">
        <v>33</v>
      </c>
      <c r="R237" s="256">
        <v>24.5</v>
      </c>
    </row>
    <row r="238" spans="17:18">
      <c r="Q238" s="226" t="s">
        <v>33</v>
      </c>
      <c r="R238" s="256">
        <v>20</v>
      </c>
    </row>
    <row r="239" spans="17:18">
      <c r="Q239" s="226" t="s">
        <v>33</v>
      </c>
      <c r="R239" s="256">
        <v>63</v>
      </c>
    </row>
    <row r="240" spans="17:18">
      <c r="Q240" s="226" t="s">
        <v>33</v>
      </c>
      <c r="R240" s="256">
        <v>69</v>
      </c>
    </row>
    <row r="241" spans="17:18">
      <c r="Q241" s="226" t="s">
        <v>33</v>
      </c>
      <c r="R241" s="256">
        <v>21</v>
      </c>
    </row>
    <row r="242" spans="17:18">
      <c r="Q242" s="226" t="s">
        <v>33</v>
      </c>
      <c r="R242" s="256">
        <v>22.5</v>
      </c>
    </row>
    <row r="243" spans="17:18">
      <c r="Q243" s="226" t="s">
        <v>33</v>
      </c>
      <c r="R243" s="256">
        <v>63</v>
      </c>
    </row>
    <row r="244" spans="17:18">
      <c r="Q244" s="226" t="s">
        <v>33</v>
      </c>
      <c r="R244" s="256">
        <v>9</v>
      </c>
    </row>
    <row r="245" spans="17:18">
      <c r="Q245" s="226" t="s">
        <v>33</v>
      </c>
      <c r="R245" s="256">
        <v>6</v>
      </c>
    </row>
    <row r="246" spans="17:18">
      <c r="Q246" s="226" t="s">
        <v>33</v>
      </c>
      <c r="R246" s="256">
        <v>13.5</v>
      </c>
    </row>
    <row r="247" spans="17:18">
      <c r="Q247" s="226" t="s">
        <v>33</v>
      </c>
      <c r="R247" s="256">
        <v>20</v>
      </c>
    </row>
    <row r="248" spans="17:18">
      <c r="Q248" s="226" t="s">
        <v>33</v>
      </c>
      <c r="R248" s="256">
        <v>23</v>
      </c>
    </row>
    <row r="249" spans="17:18">
      <c r="Q249" s="226" t="s">
        <v>33</v>
      </c>
      <c r="R249" s="256">
        <v>10.5</v>
      </c>
    </row>
    <row r="250" spans="17:18">
      <c r="Q250" s="226" t="s">
        <v>33</v>
      </c>
      <c r="R250" s="256">
        <v>28</v>
      </c>
    </row>
    <row r="251" spans="17:18">
      <c r="Q251" s="226" t="s">
        <v>33</v>
      </c>
      <c r="R251" s="256">
        <v>18</v>
      </c>
    </row>
    <row r="252" spans="17:18">
      <c r="Q252" s="226" t="s">
        <v>33</v>
      </c>
      <c r="R252" s="256">
        <v>9</v>
      </c>
    </row>
    <row r="253" spans="17:18">
      <c r="Q253" s="226" t="s">
        <v>33</v>
      </c>
      <c r="R253" s="256">
        <v>30</v>
      </c>
    </row>
    <row r="254" spans="17:18">
      <c r="Q254" s="226" t="s">
        <v>33</v>
      </c>
      <c r="R254" s="256">
        <v>6</v>
      </c>
    </row>
    <row r="255" spans="17:18">
      <c r="Q255" s="226" t="s">
        <v>33</v>
      </c>
      <c r="R255" s="256">
        <v>7</v>
      </c>
    </row>
    <row r="256" spans="17:18">
      <c r="Q256" s="226" t="s">
        <v>33</v>
      </c>
      <c r="R256" s="256">
        <v>6</v>
      </c>
    </row>
    <row r="257" spans="17:18">
      <c r="Q257" s="226" t="s">
        <v>33</v>
      </c>
      <c r="R257" s="256">
        <v>6</v>
      </c>
    </row>
    <row r="258" spans="17:18">
      <c r="Q258" s="226" t="s">
        <v>33</v>
      </c>
      <c r="R258" s="256">
        <v>3</v>
      </c>
    </row>
    <row r="259" spans="17:18">
      <c r="Q259" s="226" t="s">
        <v>33</v>
      </c>
      <c r="R259" s="256">
        <v>14.5</v>
      </c>
    </row>
    <row r="260" spans="17:18">
      <c r="Q260" s="226" t="s">
        <v>33</v>
      </c>
      <c r="R260" s="256">
        <v>9</v>
      </c>
    </row>
    <row r="261" spans="17:18">
      <c r="Q261" s="226" t="s">
        <v>33</v>
      </c>
      <c r="R261" s="256">
        <v>32.5</v>
      </c>
    </row>
    <row r="262" spans="17:18">
      <c r="Q262" s="226" t="s">
        <v>33</v>
      </c>
      <c r="R262" s="256">
        <v>3</v>
      </c>
    </row>
    <row r="263" spans="17:18">
      <c r="Q263" s="226" t="s">
        <v>33</v>
      </c>
      <c r="R263" s="256">
        <v>7.5</v>
      </c>
    </row>
    <row r="264" spans="17:18">
      <c r="Q264" s="226" t="s">
        <v>33</v>
      </c>
      <c r="R264" s="256">
        <v>4.5</v>
      </c>
    </row>
    <row r="265" spans="17:18">
      <c r="Q265" s="226" t="s">
        <v>33</v>
      </c>
      <c r="R265" s="256">
        <v>3</v>
      </c>
    </row>
    <row r="266" spans="17:18">
      <c r="Q266" s="226" t="s">
        <v>33</v>
      </c>
      <c r="R266" s="256">
        <v>17</v>
      </c>
    </row>
    <row r="267" spans="17:18">
      <c r="Q267" s="226" t="s">
        <v>33</v>
      </c>
      <c r="R267" s="256">
        <v>21</v>
      </c>
    </row>
    <row r="268" spans="17:18">
      <c r="Q268" s="226" t="s">
        <v>33</v>
      </c>
      <c r="R268" s="256">
        <v>7.5</v>
      </c>
    </row>
    <row r="269" spans="17:18">
      <c r="Q269" s="226" t="s">
        <v>33</v>
      </c>
      <c r="R269" s="256">
        <v>29.5</v>
      </c>
    </row>
    <row r="270" spans="17:18">
      <c r="Q270" s="226" t="s">
        <v>33</v>
      </c>
      <c r="R270" s="256">
        <v>20</v>
      </c>
    </row>
    <row r="271" spans="17:18">
      <c r="Q271" s="226" t="s">
        <v>33</v>
      </c>
      <c r="R271" s="256">
        <v>30.5</v>
      </c>
    </row>
    <row r="272" spans="17:18">
      <c r="Q272" s="226" t="s">
        <v>33</v>
      </c>
      <c r="R272" s="256">
        <v>6</v>
      </c>
    </row>
    <row r="273" spans="17:18">
      <c r="Q273" s="226" t="s">
        <v>33</v>
      </c>
      <c r="R273" s="256">
        <v>32.5</v>
      </c>
    </row>
    <row r="274" spans="17:18">
      <c r="Q274" s="226" t="s">
        <v>33</v>
      </c>
      <c r="R274" s="256">
        <v>21.5</v>
      </c>
    </row>
    <row r="275" spans="17:18">
      <c r="Q275" s="226" t="s">
        <v>33</v>
      </c>
      <c r="R275" s="256">
        <v>73.5</v>
      </c>
    </row>
    <row r="276" spans="17:18">
      <c r="Q276" s="226" t="s">
        <v>33</v>
      </c>
      <c r="R276" s="256">
        <v>6</v>
      </c>
    </row>
    <row r="277" spans="17:18">
      <c r="Q277" s="226" t="s">
        <v>33</v>
      </c>
      <c r="R277" s="256">
        <v>15</v>
      </c>
    </row>
    <row r="278" spans="17:18">
      <c r="Q278" s="226" t="s">
        <v>33</v>
      </c>
      <c r="R278" s="256">
        <v>4.5</v>
      </c>
    </row>
    <row r="279" spans="17:18">
      <c r="Q279" s="226" t="s">
        <v>33</v>
      </c>
      <c r="R279" s="256">
        <v>7.5</v>
      </c>
    </row>
    <row r="280" spans="17:18">
      <c r="Q280" s="226" t="s">
        <v>33</v>
      </c>
      <c r="R280" s="256">
        <v>101</v>
      </c>
    </row>
    <row r="281" spans="17:18">
      <c r="Q281" s="226" t="s">
        <v>33</v>
      </c>
      <c r="R281" s="256">
        <v>7.5</v>
      </c>
    </row>
    <row r="282" spans="17:18">
      <c r="Q282" s="226" t="s">
        <v>33</v>
      </c>
      <c r="R282" s="256">
        <v>12</v>
      </c>
    </row>
    <row r="283" spans="17:18">
      <c r="Q283" s="226" t="s">
        <v>33</v>
      </c>
      <c r="R283" s="256">
        <v>9</v>
      </c>
    </row>
    <row r="284" spans="17:18">
      <c r="Q284" s="226" t="s">
        <v>33</v>
      </c>
      <c r="R284" s="256">
        <v>21</v>
      </c>
    </row>
    <row r="285" spans="17:18">
      <c r="Q285" s="226" t="s">
        <v>33</v>
      </c>
      <c r="R285" s="256">
        <v>73.5</v>
      </c>
    </row>
    <row r="286" spans="17:18">
      <c r="Q286" s="226" t="s">
        <v>33</v>
      </c>
      <c r="R286" s="256">
        <v>18</v>
      </c>
    </row>
    <row r="287" spans="17:18">
      <c r="Q287" s="226" t="s">
        <v>33</v>
      </c>
      <c r="R287" s="256">
        <v>10.5</v>
      </c>
    </row>
    <row r="288" spans="17:18">
      <c r="Q288" s="226" t="s">
        <v>33</v>
      </c>
      <c r="R288" s="256">
        <v>26.5</v>
      </c>
    </row>
    <row r="289" spans="17:18">
      <c r="Q289" s="226" t="s">
        <v>33</v>
      </c>
      <c r="R289" s="256">
        <v>6</v>
      </c>
    </row>
    <row r="290" spans="17:18">
      <c r="Q290" s="226" t="s">
        <v>33</v>
      </c>
      <c r="R290" s="256">
        <v>24.5</v>
      </c>
    </row>
    <row r="291" spans="17:18">
      <c r="Q291" s="226" t="s">
        <v>33</v>
      </c>
      <c r="R291" s="256">
        <v>43</v>
      </c>
    </row>
    <row r="292" spans="17:18">
      <c r="Q292" s="226" t="s">
        <v>33</v>
      </c>
      <c r="R292" s="256">
        <v>23</v>
      </c>
    </row>
    <row r="293" spans="17:18">
      <c r="Q293" s="226" t="s">
        <v>33</v>
      </c>
      <c r="R293" s="256">
        <v>36</v>
      </c>
    </row>
    <row r="294" spans="17:18">
      <c r="Q294" s="226" t="s">
        <v>33</v>
      </c>
      <c r="R294" s="256">
        <v>1.5</v>
      </c>
    </row>
    <row r="295" spans="17:18">
      <c r="Q295" s="226" t="s">
        <v>33</v>
      </c>
      <c r="R295" s="256">
        <v>12</v>
      </c>
    </row>
    <row r="296" spans="17:18">
      <c r="Q296" s="226" t="s">
        <v>33</v>
      </c>
      <c r="R296" s="256">
        <v>18</v>
      </c>
    </row>
    <row r="297" spans="17:18">
      <c r="Q297" s="226" t="s">
        <v>33</v>
      </c>
      <c r="R297" s="256">
        <v>24.5</v>
      </c>
    </row>
    <row r="298" spans="17:18">
      <c r="Q298" s="226" t="s">
        <v>33</v>
      </c>
      <c r="R298" s="256">
        <v>13.5</v>
      </c>
    </row>
    <row r="299" spans="17:18">
      <c r="Q299" s="226" t="s">
        <v>33</v>
      </c>
      <c r="R299" s="256">
        <v>9.5</v>
      </c>
    </row>
    <row r="300" spans="17:18">
      <c r="Q300" s="226" t="s">
        <v>33</v>
      </c>
      <c r="R300" s="256">
        <v>7.5</v>
      </c>
    </row>
    <row r="301" spans="17:18">
      <c r="Q301" s="226" t="s">
        <v>33</v>
      </c>
      <c r="R301" s="256">
        <v>26</v>
      </c>
    </row>
    <row r="302" spans="17:18">
      <c r="Q302" s="226" t="s">
        <v>33</v>
      </c>
      <c r="R302" s="256">
        <v>4.5</v>
      </c>
    </row>
    <row r="303" spans="17:18">
      <c r="Q303" s="226" t="s">
        <v>33</v>
      </c>
      <c r="R303" s="256">
        <v>6</v>
      </c>
    </row>
    <row r="304" spans="17:18">
      <c r="Q304" s="226" t="s">
        <v>33</v>
      </c>
      <c r="R304" s="256">
        <v>6</v>
      </c>
    </row>
    <row r="305" spans="17:18">
      <c r="Q305" s="226" t="s">
        <v>33</v>
      </c>
      <c r="R305" s="256">
        <v>15</v>
      </c>
    </row>
    <row r="306" spans="17:18">
      <c r="Q306" s="226" t="s">
        <v>33</v>
      </c>
      <c r="R306" s="256">
        <v>20</v>
      </c>
    </row>
    <row r="307" spans="17:18">
      <c r="Q307" s="226" t="s">
        <v>33</v>
      </c>
      <c r="R307" s="256">
        <v>23</v>
      </c>
    </row>
    <row r="308" spans="17:18">
      <c r="Q308" s="226" t="s">
        <v>33</v>
      </c>
      <c r="R308" s="256">
        <v>23</v>
      </c>
    </row>
    <row r="309" spans="17:18">
      <c r="Q309" s="226" t="s">
        <v>33</v>
      </c>
      <c r="R309" s="256">
        <v>49</v>
      </c>
    </row>
    <row r="310" spans="17:18">
      <c r="Q310" s="226" t="s">
        <v>33</v>
      </c>
      <c r="R310" s="256">
        <v>33.5</v>
      </c>
    </row>
    <row r="311" spans="17:18">
      <c r="Q311" s="226" t="s">
        <v>33</v>
      </c>
      <c r="R311" s="256">
        <v>12</v>
      </c>
    </row>
    <row r="312" spans="17:18">
      <c r="Q312" s="226" t="s">
        <v>33</v>
      </c>
      <c r="R312" s="256">
        <v>20</v>
      </c>
    </row>
    <row r="313" spans="17:18">
      <c r="Q313" s="226" t="s">
        <v>34</v>
      </c>
      <c r="R313" s="256">
        <v>28.5</v>
      </c>
    </row>
    <row r="314" spans="17:18">
      <c r="Q314" s="226" t="s">
        <v>34</v>
      </c>
      <c r="R314" s="256">
        <v>6</v>
      </c>
    </row>
    <row r="315" spans="17:18">
      <c r="Q315" s="226" t="s">
        <v>34</v>
      </c>
      <c r="R315" s="256">
        <v>2</v>
      </c>
    </row>
    <row r="316" spans="17:18">
      <c r="Q316" s="226" t="s">
        <v>34</v>
      </c>
      <c r="R316" s="256">
        <v>32</v>
      </c>
    </row>
    <row r="317" spans="17:18">
      <c r="Q317" s="226" t="s">
        <v>34</v>
      </c>
      <c r="R317" s="256">
        <v>27</v>
      </c>
    </row>
    <row r="318" spans="17:18">
      <c r="Q318" s="226" t="s">
        <v>34</v>
      </c>
      <c r="R318" s="256">
        <v>6</v>
      </c>
    </row>
    <row r="319" spans="17:18">
      <c r="Q319" s="226" t="s">
        <v>34</v>
      </c>
      <c r="R319" s="256">
        <v>27.5</v>
      </c>
    </row>
    <row r="320" spans="17:18">
      <c r="Q320" s="226" t="s">
        <v>34</v>
      </c>
      <c r="R320" s="256">
        <v>29.5</v>
      </c>
    </row>
    <row r="321" spans="17:18">
      <c r="Q321" s="226" t="s">
        <v>34</v>
      </c>
      <c r="R321" s="256">
        <v>20</v>
      </c>
    </row>
    <row r="322" spans="17:18">
      <c r="Q322" s="226" t="s">
        <v>34</v>
      </c>
      <c r="R322" s="256">
        <v>6</v>
      </c>
    </row>
    <row r="323" spans="17:18">
      <c r="Q323" s="226" t="s">
        <v>34</v>
      </c>
      <c r="R323" s="256">
        <v>6</v>
      </c>
    </row>
    <row r="324" spans="17:18">
      <c r="Q324" s="226" t="s">
        <v>34</v>
      </c>
      <c r="R324" s="256">
        <v>12</v>
      </c>
    </row>
    <row r="325" spans="17:18">
      <c r="Q325" s="226" t="s">
        <v>34</v>
      </c>
      <c r="R325" s="256">
        <v>6</v>
      </c>
    </row>
    <row r="326" spans="17:18">
      <c r="Q326" s="226" t="s">
        <v>34</v>
      </c>
      <c r="R326" s="256">
        <v>10.5</v>
      </c>
    </row>
    <row r="327" spans="17:18">
      <c r="Q327" s="226" t="s">
        <v>34</v>
      </c>
      <c r="R327" s="256">
        <v>27.5</v>
      </c>
    </row>
    <row r="328" spans="17:18">
      <c r="Q328" s="226" t="s">
        <v>34</v>
      </c>
      <c r="R328" s="256">
        <v>3</v>
      </c>
    </row>
    <row r="329" spans="17:18">
      <c r="Q329" s="226" t="s">
        <v>34</v>
      </c>
      <c r="R329" s="256">
        <v>26.5</v>
      </c>
    </row>
    <row r="330" spans="17:18">
      <c r="Q330" s="226" t="s">
        <v>34</v>
      </c>
      <c r="R330" s="256">
        <v>23</v>
      </c>
    </row>
    <row r="331" spans="17:18">
      <c r="Q331" s="226" t="s">
        <v>34</v>
      </c>
      <c r="R331" s="256">
        <v>23</v>
      </c>
    </row>
    <row r="332" spans="17:18">
      <c r="Q332" s="226" t="s">
        <v>34</v>
      </c>
      <c r="R332" s="256">
        <v>20</v>
      </c>
    </row>
    <row r="333" spans="17:18">
      <c r="Q333" s="226" t="s">
        <v>34</v>
      </c>
      <c r="R333" s="256">
        <v>31</v>
      </c>
    </row>
    <row r="334" spans="17:18">
      <c r="Q334" s="226" t="s">
        <v>34</v>
      </c>
      <c r="R334" s="256">
        <v>15</v>
      </c>
    </row>
    <row r="335" spans="17:18">
      <c r="Q335" s="226" t="s">
        <v>34</v>
      </c>
      <c r="R335" s="256">
        <v>1.5</v>
      </c>
    </row>
    <row r="336" spans="17:18">
      <c r="Q336" s="226" t="s">
        <v>34</v>
      </c>
      <c r="R336" s="256">
        <v>9</v>
      </c>
    </row>
    <row r="337" spans="17:18">
      <c r="Q337" s="226" t="s">
        <v>34</v>
      </c>
      <c r="R337" s="256">
        <v>19.5</v>
      </c>
    </row>
    <row r="338" spans="17:18">
      <c r="Q338" s="226" t="s">
        <v>34</v>
      </c>
      <c r="R338" s="256">
        <v>43</v>
      </c>
    </row>
    <row r="339" spans="17:18">
      <c r="Q339" s="226" t="s">
        <v>34</v>
      </c>
      <c r="R339" s="256">
        <v>3</v>
      </c>
    </row>
    <row r="340" spans="17:18">
      <c r="Q340" s="226" t="s">
        <v>34</v>
      </c>
      <c r="R340" s="256">
        <v>12</v>
      </c>
    </row>
    <row r="341" spans="17:18">
      <c r="Q341" s="226" t="s">
        <v>34</v>
      </c>
      <c r="R341" s="256">
        <v>16.5</v>
      </c>
    </row>
    <row r="342" spans="17:18">
      <c r="Q342" s="226" t="s">
        <v>34</v>
      </c>
      <c r="R342" s="256">
        <v>6</v>
      </c>
    </row>
    <row r="343" spans="17:18">
      <c r="Q343" s="226" t="s">
        <v>34</v>
      </c>
      <c r="R343" s="256">
        <v>47.5</v>
      </c>
    </row>
    <row r="344" spans="17:18">
      <c r="Q344" s="226" t="s">
        <v>34</v>
      </c>
      <c r="R344" s="256">
        <v>20</v>
      </c>
    </row>
    <row r="345" spans="17:18">
      <c r="Q345" s="226" t="s">
        <v>34</v>
      </c>
      <c r="R345" s="256">
        <v>25</v>
      </c>
    </row>
    <row r="346" spans="17:18">
      <c r="Q346" s="226" t="s">
        <v>34</v>
      </c>
      <c r="R346" s="256">
        <v>51.5</v>
      </c>
    </row>
    <row r="347" spans="17:18">
      <c r="Q347" s="226" t="s">
        <v>34</v>
      </c>
      <c r="R347" s="256">
        <v>87</v>
      </c>
    </row>
    <row r="348" spans="17:18">
      <c r="Q348" s="226" t="s">
        <v>34</v>
      </c>
      <c r="R348" s="256">
        <v>9</v>
      </c>
    </row>
    <row r="349" spans="17:18">
      <c r="Q349" s="226" t="s">
        <v>34</v>
      </c>
      <c r="R349" s="256">
        <v>32</v>
      </c>
    </row>
    <row r="350" spans="17:18">
      <c r="Q350" s="226" t="s">
        <v>34</v>
      </c>
      <c r="R350" s="256">
        <v>18</v>
      </c>
    </row>
    <row r="351" spans="17:18">
      <c r="Q351" s="226" t="s">
        <v>34</v>
      </c>
      <c r="R351" s="256">
        <v>4.5</v>
      </c>
    </row>
    <row r="352" spans="17:18">
      <c r="Q352" s="226" t="s">
        <v>34</v>
      </c>
      <c r="R352" s="256">
        <v>32</v>
      </c>
    </row>
    <row r="353" spans="17:18">
      <c r="Q353" s="226" t="s">
        <v>34</v>
      </c>
      <c r="R353" s="256">
        <v>55.5</v>
      </c>
    </row>
    <row r="354" spans="17:18">
      <c r="Q354" s="226" t="s">
        <v>34</v>
      </c>
      <c r="R354" s="256">
        <v>23</v>
      </c>
    </row>
    <row r="355" spans="17:18">
      <c r="Q355" s="226" t="s">
        <v>34</v>
      </c>
      <c r="R355" s="256">
        <v>9</v>
      </c>
    </row>
    <row r="356" spans="17:18">
      <c r="Q356" s="226" t="s">
        <v>34</v>
      </c>
      <c r="R356" s="256">
        <v>23</v>
      </c>
    </row>
    <row r="357" spans="17:18">
      <c r="Q357" s="226" t="s">
        <v>34</v>
      </c>
      <c r="R357" s="256">
        <v>18.5</v>
      </c>
    </row>
    <row r="358" spans="17:18">
      <c r="Q358" s="226" t="s">
        <v>34</v>
      </c>
      <c r="R358" s="256">
        <v>3</v>
      </c>
    </row>
    <row r="359" spans="17:18">
      <c r="Q359" s="226" t="s">
        <v>34</v>
      </c>
      <c r="R359" s="256">
        <v>23</v>
      </c>
    </row>
    <row r="360" spans="17:18">
      <c r="Q360" s="226" t="s">
        <v>34</v>
      </c>
      <c r="R360" s="256">
        <v>3</v>
      </c>
    </row>
    <row r="361" spans="17:18">
      <c r="Q361" s="226" t="s">
        <v>34</v>
      </c>
      <c r="R361" s="256">
        <v>25.5</v>
      </c>
    </row>
    <row r="362" spans="17:18">
      <c r="Q362" s="226" t="s">
        <v>34</v>
      </c>
      <c r="R362" s="256">
        <v>23</v>
      </c>
    </row>
    <row r="363" spans="17:18">
      <c r="Q363" s="226" t="s">
        <v>34</v>
      </c>
      <c r="R363" s="256">
        <v>32.5</v>
      </c>
    </row>
    <row r="364" spans="17:18">
      <c r="Q364" s="226" t="s">
        <v>34</v>
      </c>
      <c r="R364" s="256">
        <v>20</v>
      </c>
    </row>
    <row r="365" spans="17:18">
      <c r="Q365" s="226" t="s">
        <v>34</v>
      </c>
      <c r="R365" s="256">
        <v>37</v>
      </c>
    </row>
    <row r="366" spans="17:18">
      <c r="Q366" s="226" t="s">
        <v>34</v>
      </c>
      <c r="R366" s="256">
        <v>37</v>
      </c>
    </row>
    <row r="367" spans="17:18">
      <c r="Q367" s="226" t="s">
        <v>34</v>
      </c>
      <c r="R367" s="256">
        <v>11</v>
      </c>
    </row>
    <row r="368" spans="17:18">
      <c r="Q368" s="226" t="s">
        <v>34</v>
      </c>
      <c r="R368" s="256">
        <v>62</v>
      </c>
    </row>
    <row r="369" spans="17:18">
      <c r="Q369" s="226" t="s">
        <v>34</v>
      </c>
      <c r="R369" s="256">
        <v>16.5</v>
      </c>
    </row>
    <row r="370" spans="17:18">
      <c r="Q370" s="226" t="s">
        <v>34</v>
      </c>
      <c r="R370" s="256">
        <v>4.5</v>
      </c>
    </row>
    <row r="371" spans="17:18">
      <c r="Q371" s="226" t="s">
        <v>34</v>
      </c>
      <c r="R371" s="256">
        <v>13.5</v>
      </c>
    </row>
    <row r="372" spans="17:18">
      <c r="Q372" s="226" t="s">
        <v>34</v>
      </c>
      <c r="R372" s="256">
        <v>25</v>
      </c>
    </row>
    <row r="373" spans="17:18">
      <c r="Q373" s="226" t="s">
        <v>34</v>
      </c>
      <c r="R373" s="256">
        <v>25</v>
      </c>
    </row>
    <row r="374" spans="17:18">
      <c r="Q374" s="226" t="s">
        <v>34</v>
      </c>
      <c r="R374" s="256">
        <v>14</v>
      </c>
    </row>
    <row r="375" spans="17:18">
      <c r="Q375" s="226" t="s">
        <v>34</v>
      </c>
      <c r="R375" s="256">
        <v>23</v>
      </c>
    </row>
    <row r="376" spans="17:18">
      <c r="Q376" s="226" t="s">
        <v>34</v>
      </c>
      <c r="R376" s="256">
        <v>21.5</v>
      </c>
    </row>
    <row r="377" spans="17:18">
      <c r="Q377" s="226" t="s">
        <v>34</v>
      </c>
      <c r="R377" s="256">
        <v>3</v>
      </c>
    </row>
    <row r="378" spans="17:18">
      <c r="Q378" s="226" t="s">
        <v>34</v>
      </c>
      <c r="R378" s="256">
        <v>23.5</v>
      </c>
    </row>
    <row r="379" spans="17:18">
      <c r="Q379" s="226" t="s">
        <v>34</v>
      </c>
      <c r="R379" s="256">
        <v>5</v>
      </c>
    </row>
    <row r="380" spans="17:18">
      <c r="Q380" s="226" t="s">
        <v>34</v>
      </c>
      <c r="R380" s="256">
        <v>20</v>
      </c>
    </row>
    <row r="381" spans="17:18">
      <c r="Q381" s="226" t="s">
        <v>34</v>
      </c>
      <c r="R381" s="256">
        <v>12</v>
      </c>
    </row>
    <row r="382" spans="17:18">
      <c r="Q382" s="226" t="s">
        <v>34</v>
      </c>
      <c r="R382" s="256">
        <v>23</v>
      </c>
    </row>
    <row r="383" spans="17:18">
      <c r="Q383" s="226" t="s">
        <v>34</v>
      </c>
      <c r="R383" s="256">
        <v>30.5</v>
      </c>
    </row>
    <row r="384" spans="17:18">
      <c r="Q384" s="226" t="s">
        <v>34</v>
      </c>
      <c r="R384" s="256">
        <v>27</v>
      </c>
    </row>
    <row r="385" spans="17:18">
      <c r="Q385" s="226" t="s">
        <v>34</v>
      </c>
      <c r="R385" s="256">
        <v>40.5</v>
      </c>
    </row>
    <row r="386" spans="17:18">
      <c r="Q386" s="226" t="s">
        <v>34</v>
      </c>
      <c r="R386" s="256">
        <v>1.5</v>
      </c>
    </row>
    <row r="387" spans="17:18">
      <c r="Q387" s="226" t="s">
        <v>34</v>
      </c>
      <c r="R387" s="256">
        <v>30</v>
      </c>
    </row>
    <row r="388" spans="17:18">
      <c r="Q388" s="226" t="s">
        <v>34</v>
      </c>
      <c r="R388" s="256">
        <v>31</v>
      </c>
    </row>
    <row r="389" spans="17:18">
      <c r="Q389" s="226" t="s">
        <v>34</v>
      </c>
      <c r="R389" s="256">
        <v>125</v>
      </c>
    </row>
    <row r="390" spans="17:18">
      <c r="Q390" s="226" t="s">
        <v>34</v>
      </c>
      <c r="R390" s="256">
        <v>35.5</v>
      </c>
    </row>
    <row r="391" spans="17:18">
      <c r="Q391" s="226" t="s">
        <v>34</v>
      </c>
      <c r="R391" s="256">
        <v>1.5</v>
      </c>
    </row>
    <row r="392" spans="17:18">
      <c r="Q392" s="226" t="s">
        <v>34</v>
      </c>
      <c r="R392" s="256">
        <v>50</v>
      </c>
    </row>
    <row r="393" spans="17:18">
      <c r="Q393" s="226" t="s">
        <v>34</v>
      </c>
      <c r="R393" s="256">
        <v>30</v>
      </c>
    </row>
    <row r="394" spans="17:18">
      <c r="Q394" s="226" t="s">
        <v>34</v>
      </c>
      <c r="R394" s="256">
        <v>23</v>
      </c>
    </row>
    <row r="395" spans="17:18">
      <c r="Q395" s="226" t="s">
        <v>34</v>
      </c>
      <c r="R395" s="256">
        <v>6</v>
      </c>
    </row>
    <row r="396" spans="17:18">
      <c r="Q396" s="226" t="s">
        <v>34</v>
      </c>
      <c r="R396" s="256">
        <v>25</v>
      </c>
    </row>
    <row r="397" spans="17:18">
      <c r="Q397" s="226" t="s">
        <v>34</v>
      </c>
      <c r="R397" s="256">
        <v>15</v>
      </c>
    </row>
    <row r="398" spans="17:18">
      <c r="Q398" s="226" t="s">
        <v>34</v>
      </c>
      <c r="R398" s="256">
        <v>6</v>
      </c>
    </row>
    <row r="399" spans="17:18">
      <c r="Q399" s="226" t="s">
        <v>34</v>
      </c>
      <c r="R399" s="256">
        <v>6</v>
      </c>
    </row>
    <row r="400" spans="17:18">
      <c r="Q400" s="226" t="s">
        <v>34</v>
      </c>
      <c r="R400" s="256">
        <v>33.5</v>
      </c>
    </row>
    <row r="401" spans="17:18">
      <c r="Q401" s="226" t="s">
        <v>34</v>
      </c>
      <c r="R401" s="256">
        <v>31.5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8</v>
      </c>
    </row>
    <row r="404" spans="17:18">
      <c r="Q404" s="226" t="s">
        <v>34</v>
      </c>
      <c r="R404" s="256">
        <v>9</v>
      </c>
    </row>
    <row r="405" spans="17:18">
      <c r="Q405" s="226" t="s">
        <v>34</v>
      </c>
      <c r="R405" s="256">
        <v>46</v>
      </c>
    </row>
    <row r="406" spans="17:18">
      <c r="Q406" s="226" t="s">
        <v>34</v>
      </c>
      <c r="R406" s="256">
        <v>3</v>
      </c>
    </row>
    <row r="407" spans="17:18">
      <c r="Q407" s="226" t="s">
        <v>34</v>
      </c>
      <c r="R407" s="256">
        <v>14</v>
      </c>
    </row>
    <row r="408" spans="17:18">
      <c r="Q408" s="226" t="s">
        <v>34</v>
      </c>
      <c r="R408" s="256">
        <v>29.5</v>
      </c>
    </row>
    <row r="409" spans="17:18">
      <c r="Q409" s="226" t="s">
        <v>34</v>
      </c>
      <c r="R409" s="256">
        <v>26</v>
      </c>
    </row>
    <row r="410" spans="17:18">
      <c r="Q410" s="226" t="s">
        <v>34</v>
      </c>
      <c r="R410" s="256">
        <v>26</v>
      </c>
    </row>
    <row r="411" spans="17:18">
      <c r="Q411" s="226" t="s">
        <v>34</v>
      </c>
      <c r="R411" s="256">
        <v>23</v>
      </c>
    </row>
    <row r="412" spans="17:18">
      <c r="Q412" s="226" t="s">
        <v>35</v>
      </c>
      <c r="R412" s="256">
        <v>104</v>
      </c>
    </row>
    <row r="413" spans="17:18">
      <c r="Q413" s="226" t="s">
        <v>35</v>
      </c>
      <c r="R413" s="256">
        <v>30</v>
      </c>
    </row>
    <row r="414" spans="17:18">
      <c r="Q414" s="226" t="s">
        <v>35</v>
      </c>
      <c r="R414" s="256">
        <v>3</v>
      </c>
    </row>
    <row r="415" spans="17:18">
      <c r="Q415" s="226" t="s">
        <v>35</v>
      </c>
      <c r="R415" s="256">
        <v>38</v>
      </c>
    </row>
    <row r="416" spans="17:18">
      <c r="Q416" s="226" t="s">
        <v>35</v>
      </c>
      <c r="R416" s="256">
        <v>41</v>
      </c>
    </row>
    <row r="417" spans="17:18">
      <c r="Q417" s="226" t="s">
        <v>35</v>
      </c>
      <c r="R417" s="256">
        <v>15</v>
      </c>
    </row>
    <row r="418" spans="17:18">
      <c r="Q418" s="226" t="s">
        <v>35</v>
      </c>
      <c r="R418" s="256">
        <v>9</v>
      </c>
    </row>
    <row r="419" spans="17:18">
      <c r="Q419" s="226" t="s">
        <v>35</v>
      </c>
      <c r="R419" s="256">
        <v>12</v>
      </c>
    </row>
    <row r="420" spans="17:18">
      <c r="Q420" s="226" t="s">
        <v>35</v>
      </c>
      <c r="R420" s="256">
        <v>85</v>
      </c>
    </row>
    <row r="421" spans="17:18">
      <c r="Q421" s="226" t="s">
        <v>35</v>
      </c>
      <c r="R421" s="256">
        <v>14</v>
      </c>
    </row>
    <row r="422" spans="17:18">
      <c r="Q422" s="226" t="s">
        <v>35</v>
      </c>
      <c r="R422" s="256">
        <v>27</v>
      </c>
    </row>
    <row r="423" spans="17:18">
      <c r="Q423" s="226" t="s">
        <v>35</v>
      </c>
      <c r="R423" s="256">
        <v>14</v>
      </c>
    </row>
    <row r="424" spans="17:18">
      <c r="Q424" s="226" t="s">
        <v>35</v>
      </c>
      <c r="R424" s="256">
        <v>3</v>
      </c>
    </row>
    <row r="425" spans="17:18">
      <c r="Q425" s="226" t="s">
        <v>35</v>
      </c>
      <c r="R425" s="256">
        <v>22.5</v>
      </c>
    </row>
    <row r="426" spans="17:18">
      <c r="Q426" s="226" t="s">
        <v>35</v>
      </c>
      <c r="R426" s="256">
        <v>21.5</v>
      </c>
    </row>
    <row r="427" spans="17:18">
      <c r="Q427" s="226" t="s">
        <v>35</v>
      </c>
      <c r="R427" s="256">
        <v>3</v>
      </c>
    </row>
    <row r="428" spans="17:18">
      <c r="Q428" s="226" t="s">
        <v>35</v>
      </c>
      <c r="R428" s="256">
        <v>12</v>
      </c>
    </row>
    <row r="429" spans="17:18">
      <c r="Q429" s="226" t="s">
        <v>35</v>
      </c>
      <c r="R429" s="256">
        <v>21.5</v>
      </c>
    </row>
    <row r="430" spans="17:18">
      <c r="Q430" s="226" t="s">
        <v>35</v>
      </c>
      <c r="R430" s="256">
        <v>12</v>
      </c>
    </row>
    <row r="431" spans="17:18">
      <c r="Q431" s="226" t="s">
        <v>35</v>
      </c>
      <c r="R431" s="256">
        <v>4.5</v>
      </c>
    </row>
    <row r="432" spans="17:18">
      <c r="Q432" s="226" t="s">
        <v>35</v>
      </c>
      <c r="R432" s="256">
        <v>4.5</v>
      </c>
    </row>
    <row r="433" spans="17:18">
      <c r="Q433" s="226" t="s">
        <v>35</v>
      </c>
      <c r="R433" s="256">
        <v>1.5</v>
      </c>
    </row>
    <row r="434" spans="17:18">
      <c r="Q434" s="226" t="s">
        <v>35</v>
      </c>
      <c r="R434" s="256">
        <v>3</v>
      </c>
    </row>
    <row r="435" spans="17:18">
      <c r="Q435" s="226" t="s">
        <v>35</v>
      </c>
      <c r="R435" s="256">
        <v>8</v>
      </c>
    </row>
    <row r="436" spans="17:18">
      <c r="Q436" s="226" t="s">
        <v>35</v>
      </c>
      <c r="R436" s="256">
        <v>50</v>
      </c>
    </row>
    <row r="437" spans="17:18">
      <c r="Q437" s="226" t="s">
        <v>35</v>
      </c>
      <c r="R437" s="256">
        <v>23</v>
      </c>
    </row>
    <row r="438" spans="17:18">
      <c r="Q438" s="226" t="s">
        <v>35</v>
      </c>
      <c r="R438" s="256">
        <v>30.5</v>
      </c>
    </row>
    <row r="439" spans="17:18">
      <c r="Q439" s="226" t="s">
        <v>35</v>
      </c>
      <c r="R439" s="256">
        <v>50</v>
      </c>
    </row>
    <row r="440" spans="17:18">
      <c r="Q440" s="226" t="s">
        <v>35</v>
      </c>
      <c r="R440" s="256">
        <v>101</v>
      </c>
    </row>
    <row r="441" spans="17:18">
      <c r="Q441" s="226" t="s">
        <v>35</v>
      </c>
      <c r="R441" s="256">
        <v>6</v>
      </c>
    </row>
    <row r="442" spans="17:18">
      <c r="Q442" s="226" t="s">
        <v>35</v>
      </c>
      <c r="R442" s="256">
        <v>7.5</v>
      </c>
    </row>
    <row r="443" spans="17:18">
      <c r="Q443" s="226" t="s">
        <v>35</v>
      </c>
      <c r="R443" s="256">
        <v>30.5</v>
      </c>
    </row>
    <row r="444" spans="17:18">
      <c r="Q444" s="226" t="s">
        <v>35</v>
      </c>
      <c r="R444" s="256">
        <v>52.5</v>
      </c>
    </row>
    <row r="445" spans="17:18">
      <c r="Q445" s="226" t="s">
        <v>35</v>
      </c>
      <c r="R445" s="256">
        <v>21.5</v>
      </c>
    </row>
    <row r="446" spans="17:18">
      <c r="Q446" s="226" t="s">
        <v>35</v>
      </c>
      <c r="R446" s="256">
        <v>56</v>
      </c>
    </row>
    <row r="447" spans="17:18">
      <c r="Q447" s="226" t="s">
        <v>35</v>
      </c>
      <c r="R447" s="256">
        <v>12</v>
      </c>
    </row>
    <row r="448" spans="17:18">
      <c r="Q448" s="226" t="s">
        <v>35</v>
      </c>
      <c r="R448" s="256">
        <v>23</v>
      </c>
    </row>
    <row r="449" spans="17:18">
      <c r="Q449" s="226" t="s">
        <v>35</v>
      </c>
      <c r="R449" s="256">
        <v>20</v>
      </c>
    </row>
    <row r="450" spans="17:18">
      <c r="Q450" s="226" t="s">
        <v>35</v>
      </c>
      <c r="R450" s="256">
        <v>32</v>
      </c>
    </row>
    <row r="451" spans="17:18">
      <c r="Q451" s="226" t="s">
        <v>35</v>
      </c>
      <c r="R451" s="256">
        <v>69</v>
      </c>
    </row>
    <row r="452" spans="17:18">
      <c r="Q452" s="226" t="s">
        <v>35</v>
      </c>
      <c r="R452" s="256">
        <v>38.5</v>
      </c>
    </row>
    <row r="453" spans="17:18">
      <c r="Q453" s="226" t="s">
        <v>35</v>
      </c>
      <c r="R453" s="256">
        <v>30</v>
      </c>
    </row>
    <row r="454" spans="17:18">
      <c r="Q454" s="226" t="s">
        <v>35</v>
      </c>
      <c r="R454" s="256">
        <v>10.5</v>
      </c>
    </row>
    <row r="455" spans="17:18">
      <c r="Q455" s="226" t="s">
        <v>35</v>
      </c>
      <c r="R455" s="256">
        <v>27.5</v>
      </c>
    </row>
    <row r="456" spans="17:18">
      <c r="Q456" s="226" t="s">
        <v>35</v>
      </c>
      <c r="R456" s="256">
        <v>4</v>
      </c>
    </row>
    <row r="457" spans="17:18">
      <c r="Q457" s="226" t="s">
        <v>35</v>
      </c>
      <c r="R457" s="256">
        <v>4.5</v>
      </c>
    </row>
    <row r="458" spans="17:18">
      <c r="Q458" s="226" t="s">
        <v>35</v>
      </c>
      <c r="R458" s="256">
        <v>10.5</v>
      </c>
    </row>
    <row r="459" spans="17:18">
      <c r="Q459" s="226" t="s">
        <v>35</v>
      </c>
      <c r="R459" s="256">
        <v>6</v>
      </c>
    </row>
    <row r="460" spans="17:18">
      <c r="Q460" s="226" t="s">
        <v>35</v>
      </c>
      <c r="R460" s="256">
        <v>41.5</v>
      </c>
    </row>
    <row r="461" spans="17:18">
      <c r="Q461" s="226" t="s">
        <v>35</v>
      </c>
      <c r="R461" s="256">
        <v>42</v>
      </c>
    </row>
    <row r="462" spans="17:18">
      <c r="Q462" s="226" t="s">
        <v>35</v>
      </c>
      <c r="R462" s="256">
        <v>1.5</v>
      </c>
    </row>
    <row r="463" spans="17:18">
      <c r="Q463" s="226" t="s">
        <v>35</v>
      </c>
      <c r="R463" s="256">
        <v>23</v>
      </c>
    </row>
    <row r="464" spans="17:18">
      <c r="Q464" s="226" t="s">
        <v>35</v>
      </c>
      <c r="R464" s="256">
        <v>30</v>
      </c>
    </row>
    <row r="465" spans="17:18">
      <c r="Q465" s="226" t="s">
        <v>35</v>
      </c>
      <c r="R465" s="256">
        <v>55</v>
      </c>
    </row>
    <row r="466" spans="17:18">
      <c r="Q466" s="226" t="s">
        <v>35</v>
      </c>
      <c r="R466" s="256">
        <v>6</v>
      </c>
    </row>
    <row r="467" spans="17:18">
      <c r="Q467" s="226" t="s">
        <v>35</v>
      </c>
      <c r="R467" s="256">
        <v>13.5</v>
      </c>
    </row>
    <row r="468" spans="17:18">
      <c r="Q468" s="226" t="s">
        <v>35</v>
      </c>
      <c r="R468" s="256">
        <v>48.5</v>
      </c>
    </row>
    <row r="469" spans="17:18">
      <c r="Q469" s="226" t="s">
        <v>35</v>
      </c>
      <c r="R469" s="256">
        <v>36.5</v>
      </c>
    </row>
    <row r="470" spans="17:18">
      <c r="Q470" s="226" t="s">
        <v>35</v>
      </c>
      <c r="R470" s="256">
        <v>4.5</v>
      </c>
    </row>
    <row r="471" spans="17:18">
      <c r="Q471" s="226" t="s">
        <v>35</v>
      </c>
      <c r="R471" s="256">
        <v>33.5</v>
      </c>
    </row>
    <row r="472" spans="17:18">
      <c r="Q472" s="226" t="s">
        <v>35</v>
      </c>
      <c r="R472" s="256">
        <v>32.5</v>
      </c>
    </row>
    <row r="473" spans="17:18">
      <c r="Q473" s="226" t="s">
        <v>35</v>
      </c>
      <c r="R473" s="256">
        <v>31</v>
      </c>
    </row>
    <row r="474" spans="17:18">
      <c r="Q474" s="226" t="s">
        <v>35</v>
      </c>
      <c r="R474" s="256">
        <v>31</v>
      </c>
    </row>
    <row r="475" spans="17:18">
      <c r="Q475" s="226" t="s">
        <v>35</v>
      </c>
      <c r="R475" s="256">
        <v>12.5</v>
      </c>
    </row>
    <row r="476" spans="17:18">
      <c r="Q476" s="226" t="s">
        <v>35</v>
      </c>
      <c r="R476" s="256">
        <v>28</v>
      </c>
    </row>
    <row r="477" spans="17:18">
      <c r="Q477" s="226" t="s">
        <v>35</v>
      </c>
      <c r="R477" s="256">
        <v>50.5</v>
      </c>
    </row>
    <row r="478" spans="17:18">
      <c r="Q478" s="226" t="s">
        <v>35</v>
      </c>
      <c r="R478" s="256">
        <v>65</v>
      </c>
    </row>
    <row r="479" spans="17:18">
      <c r="Q479" s="226" t="s">
        <v>35</v>
      </c>
      <c r="R479" s="256">
        <v>24.5</v>
      </c>
    </row>
    <row r="480" spans="17:18">
      <c r="Q480" s="226" t="s">
        <v>35</v>
      </c>
      <c r="R480" s="256">
        <v>26</v>
      </c>
    </row>
    <row r="481" spans="17:18">
      <c r="Q481" s="226" t="s">
        <v>35</v>
      </c>
      <c r="R481" s="256">
        <v>23</v>
      </c>
    </row>
    <row r="482" spans="17:18">
      <c r="Q482" s="226" t="s">
        <v>35</v>
      </c>
      <c r="R482" s="256">
        <v>15</v>
      </c>
    </row>
    <row r="483" spans="17:18">
      <c r="Q483" s="226" t="s">
        <v>35</v>
      </c>
      <c r="R483" s="256">
        <v>83</v>
      </c>
    </row>
    <row r="484" spans="17:18">
      <c r="Q484" s="226" t="s">
        <v>126</v>
      </c>
      <c r="R484" s="256">
        <v>39.5</v>
      </c>
    </row>
    <row r="485" spans="17:18">
      <c r="Q485" s="226" t="s">
        <v>126</v>
      </c>
      <c r="R485" s="256">
        <v>43.5</v>
      </c>
    </row>
    <row r="486" spans="17:18">
      <c r="Q486" s="226" t="s">
        <v>126</v>
      </c>
      <c r="R486" s="256">
        <v>4</v>
      </c>
    </row>
    <row r="487" spans="17:18">
      <c r="Q487" s="226" t="s">
        <v>126</v>
      </c>
      <c r="R487" s="256">
        <v>37.5</v>
      </c>
    </row>
    <row r="488" spans="17:18">
      <c r="Q488" s="226" t="s">
        <v>126</v>
      </c>
      <c r="R488" s="256">
        <v>26</v>
      </c>
    </row>
    <row r="489" spans="17:18">
      <c r="Q489" s="226" t="s">
        <v>126</v>
      </c>
      <c r="R489" s="256">
        <v>96.5</v>
      </c>
    </row>
    <row r="490" spans="17:18">
      <c r="Q490" s="226" t="s">
        <v>126</v>
      </c>
      <c r="R490" s="256">
        <v>18.5</v>
      </c>
    </row>
    <row r="491" spans="17:18">
      <c r="Q491" s="226" t="s">
        <v>126</v>
      </c>
      <c r="R491" s="256">
        <v>40</v>
      </c>
    </row>
    <row r="492" spans="17:18">
      <c r="Q492" s="226" t="s">
        <v>126</v>
      </c>
      <c r="R492" s="256">
        <v>3</v>
      </c>
    </row>
    <row r="493" spans="17:18">
      <c r="Q493" s="226" t="s">
        <v>126</v>
      </c>
      <c r="R493" s="256">
        <v>31</v>
      </c>
    </row>
    <row r="494" spans="17:18">
      <c r="Q494" s="226" t="s">
        <v>126</v>
      </c>
      <c r="R494" s="256">
        <v>7.5</v>
      </c>
    </row>
    <row r="495" spans="17:18">
      <c r="Q495" s="226" t="s">
        <v>126</v>
      </c>
      <c r="R495" s="256">
        <v>6</v>
      </c>
    </row>
    <row r="496" spans="17:18">
      <c r="Q496" s="226" t="s">
        <v>126</v>
      </c>
      <c r="R496" s="256">
        <v>7.5</v>
      </c>
    </row>
    <row r="497" spans="17:18">
      <c r="Q497" s="226" t="s">
        <v>126</v>
      </c>
      <c r="R497" s="256">
        <v>1.5</v>
      </c>
    </row>
    <row r="498" spans="17:18">
      <c r="Q498" s="226" t="s">
        <v>126</v>
      </c>
      <c r="R498" s="256">
        <v>9</v>
      </c>
    </row>
    <row r="499" spans="17:18">
      <c r="Q499" s="226" t="s">
        <v>126</v>
      </c>
      <c r="R499" s="256">
        <v>6</v>
      </c>
    </row>
    <row r="500" spans="17:18">
      <c r="Q500" s="226" t="s">
        <v>126</v>
      </c>
      <c r="R500" s="256">
        <v>7</v>
      </c>
    </row>
    <row r="501" spans="17:18">
      <c r="Q501" s="226" t="s">
        <v>126</v>
      </c>
      <c r="R501" s="256">
        <v>6</v>
      </c>
    </row>
    <row r="502" spans="17:18">
      <c r="Q502" s="226" t="s">
        <v>126</v>
      </c>
      <c r="R502" s="256">
        <v>24</v>
      </c>
    </row>
    <row r="503" spans="17:18">
      <c r="Q503" s="226" t="s">
        <v>126</v>
      </c>
      <c r="R503" s="256">
        <v>34.5</v>
      </c>
    </row>
    <row r="504" spans="17:18">
      <c r="Q504" s="226" t="s">
        <v>126</v>
      </c>
      <c r="R504" s="256">
        <v>35</v>
      </c>
    </row>
    <row r="505" spans="17:18">
      <c r="Q505" s="226" t="s">
        <v>126</v>
      </c>
      <c r="R505" s="256">
        <v>15</v>
      </c>
    </row>
    <row r="506" spans="17:18">
      <c r="Q506" s="226" t="s">
        <v>126</v>
      </c>
      <c r="R506" s="256">
        <v>3</v>
      </c>
    </row>
    <row r="507" spans="17:18">
      <c r="Q507" s="226" t="s">
        <v>126</v>
      </c>
      <c r="R507" s="256">
        <v>44</v>
      </c>
    </row>
    <row r="508" spans="17:18">
      <c r="Q508" s="226" t="s">
        <v>126</v>
      </c>
      <c r="R508" s="256">
        <v>29.5</v>
      </c>
    </row>
    <row r="509" spans="17:18">
      <c r="Q509" s="226" t="s">
        <v>126</v>
      </c>
      <c r="R509" s="256">
        <v>24</v>
      </c>
    </row>
    <row r="510" spans="17:18">
      <c r="Q510" s="226" t="s">
        <v>126</v>
      </c>
      <c r="R510" s="256">
        <v>38</v>
      </c>
    </row>
    <row r="511" spans="17:18">
      <c r="Q511" s="226" t="s">
        <v>126</v>
      </c>
      <c r="R511" s="256">
        <v>35</v>
      </c>
    </row>
    <row r="512" spans="17:18">
      <c r="Q512" s="226" t="s">
        <v>126</v>
      </c>
      <c r="R512" s="256">
        <v>12</v>
      </c>
    </row>
    <row r="513" spans="17:18">
      <c r="Q513" s="226" t="s">
        <v>126</v>
      </c>
      <c r="R513" s="256">
        <v>66</v>
      </c>
    </row>
    <row r="514" spans="17:18">
      <c r="Q514" s="226" t="s">
        <v>126</v>
      </c>
      <c r="R514" s="256">
        <v>9</v>
      </c>
    </row>
    <row r="515" spans="17:18">
      <c r="Q515" s="226" t="s">
        <v>126</v>
      </c>
      <c r="R515" s="256">
        <v>26</v>
      </c>
    </row>
    <row r="516" spans="17:18">
      <c r="Q516" s="226" t="s">
        <v>126</v>
      </c>
      <c r="R516" s="256">
        <v>6</v>
      </c>
    </row>
    <row r="517" spans="17:18">
      <c r="Q517" s="226" t="s">
        <v>126</v>
      </c>
      <c r="R517" s="256">
        <v>3</v>
      </c>
    </row>
    <row r="518" spans="17:18">
      <c r="Q518" s="226" t="s">
        <v>126</v>
      </c>
      <c r="R518" s="256">
        <v>3</v>
      </c>
    </row>
    <row r="519" spans="17:18">
      <c r="Q519" s="226" t="s">
        <v>126</v>
      </c>
      <c r="R519" s="256">
        <v>6</v>
      </c>
    </row>
    <row r="520" spans="17:18">
      <c r="Q520" s="226" t="s">
        <v>126</v>
      </c>
      <c r="R520" s="256">
        <v>9</v>
      </c>
    </row>
    <row r="521" spans="17:18">
      <c r="Q521" s="226" t="s">
        <v>126</v>
      </c>
      <c r="R521" s="256">
        <v>41.5</v>
      </c>
    </row>
    <row r="522" spans="17:18">
      <c r="Q522" s="226" t="s">
        <v>126</v>
      </c>
      <c r="R522" s="256">
        <v>7</v>
      </c>
    </row>
    <row r="523" spans="17:18">
      <c r="Q523" s="226" t="s">
        <v>126</v>
      </c>
      <c r="R523" s="256">
        <v>37</v>
      </c>
    </row>
    <row r="524" spans="17:18">
      <c r="Q524" s="267">
        <v>24</v>
      </c>
      <c r="R524" s="256">
        <v>16</v>
      </c>
    </row>
    <row r="525" spans="17:18">
      <c r="Q525" s="267">
        <v>24</v>
      </c>
      <c r="R525" s="256">
        <v>15</v>
      </c>
    </row>
    <row r="526" spans="17:18">
      <c r="Q526" s="267">
        <v>24</v>
      </c>
      <c r="R526" s="256">
        <v>14</v>
      </c>
    </row>
    <row r="527" spans="17:18">
      <c r="Q527" s="267">
        <v>24</v>
      </c>
      <c r="R527" s="256">
        <v>15.5</v>
      </c>
    </row>
    <row r="528" spans="17:18">
      <c r="Q528" s="267">
        <v>24</v>
      </c>
      <c r="R528" s="256">
        <v>29</v>
      </c>
    </row>
    <row r="529" spans="17:18">
      <c r="Q529" s="267">
        <v>24</v>
      </c>
      <c r="R529" s="256">
        <v>97.5</v>
      </c>
    </row>
    <row r="530" spans="17:18">
      <c r="Q530" s="267">
        <v>24</v>
      </c>
      <c r="R530" s="256">
        <v>4.5</v>
      </c>
    </row>
    <row r="531" spans="17:18">
      <c r="Q531" s="267">
        <v>24</v>
      </c>
      <c r="R531" s="256">
        <v>207</v>
      </c>
    </row>
    <row r="532" spans="17:18">
      <c r="Q532" s="226"/>
      <c r="R532" s="256"/>
    </row>
    <row r="533" spans="17:18">
      <c r="Q533" s="226"/>
      <c r="R533" s="256"/>
    </row>
    <row r="534" spans="17:18">
      <c r="Q534" s="226"/>
      <c r="R534" s="256"/>
    </row>
    <row r="535" spans="17:18">
      <c r="Q535" s="226"/>
      <c r="R535" s="256"/>
    </row>
    <row r="536" spans="17:18">
      <c r="Q536" s="226"/>
      <c r="R536" s="256"/>
    </row>
    <row r="537" spans="17:18">
      <c r="Q537" s="226"/>
      <c r="R537" s="256"/>
    </row>
    <row r="538" spans="17:18">
      <c r="Q538" s="226"/>
      <c r="R538" s="256"/>
    </row>
    <row r="539" spans="17:18">
      <c r="Q539" s="226"/>
      <c r="R539" s="256"/>
    </row>
    <row r="540" spans="17:18">
      <c r="Q540" s="226"/>
      <c r="R540" s="256"/>
    </row>
    <row r="541" spans="17:18">
      <c r="Q541" s="226"/>
      <c r="R541" s="256"/>
    </row>
    <row r="542" spans="17:18">
      <c r="Q542" s="226"/>
      <c r="R542" s="256"/>
    </row>
    <row r="543" spans="17:18">
      <c r="Q543" s="226"/>
      <c r="R543" s="256"/>
    </row>
    <row r="544" spans="17:18">
      <c r="Q544" s="226"/>
      <c r="R544" s="256"/>
    </row>
    <row r="545" spans="17:18">
      <c r="Q545" s="226"/>
      <c r="R545" s="256"/>
    </row>
    <row r="546" spans="17:18">
      <c r="Q546" s="226"/>
      <c r="R546" s="256"/>
    </row>
    <row r="547" spans="17:18">
      <c r="Q547" s="226"/>
      <c r="R547" s="256"/>
    </row>
    <row r="548" spans="17:18">
      <c r="Q548" s="226"/>
      <c r="R548" s="256"/>
    </row>
    <row r="549" spans="17:18">
      <c r="Q549" s="226"/>
      <c r="R549" s="256"/>
    </row>
    <row r="550" spans="17:18">
      <c r="Q550" s="226"/>
      <c r="R550" s="256"/>
    </row>
    <row r="551" spans="17:18">
      <c r="Q551" s="226"/>
      <c r="R551" s="256"/>
    </row>
    <row r="552" spans="17:18">
      <c r="Q552" s="226"/>
      <c r="R552" s="256"/>
    </row>
    <row r="553" spans="17:18">
      <c r="Q553" s="226"/>
      <c r="R553" s="256"/>
    </row>
    <row r="554" spans="17:18">
      <c r="Q554" s="226"/>
      <c r="R554" s="256"/>
    </row>
    <row r="555" spans="17:18">
      <c r="Q555" s="226"/>
      <c r="R555" s="256"/>
    </row>
    <row r="556" spans="17:18">
      <c r="Q556" s="226"/>
      <c r="R556" s="256"/>
    </row>
    <row r="557" spans="17:18">
      <c r="Q557" s="226"/>
      <c r="R557" s="256"/>
    </row>
    <row r="558" spans="17:18">
      <c r="Q558" s="226"/>
      <c r="R558" s="256"/>
    </row>
    <row r="559" spans="17:18">
      <c r="Q559" s="226"/>
      <c r="R559" s="256"/>
    </row>
    <row r="560" spans="17:18">
      <c r="Q560" s="226"/>
      <c r="R560" s="256"/>
    </row>
    <row r="561" spans="17:18">
      <c r="Q561" s="226"/>
      <c r="R561" s="256"/>
    </row>
    <row r="562" spans="17:18">
      <c r="Q562" s="226"/>
      <c r="R562" s="256"/>
    </row>
    <row r="563" spans="17:18">
      <c r="Q563" s="226"/>
      <c r="R563" s="256"/>
    </row>
    <row r="564" spans="17:18">
      <c r="Q564" s="226"/>
      <c r="R564" s="256"/>
    </row>
    <row r="565" spans="17:18">
      <c r="Q565" s="226"/>
      <c r="R565" s="256"/>
    </row>
    <row r="566" spans="17:18">
      <c r="Q566" s="226"/>
      <c r="R566" s="256"/>
    </row>
    <row r="567" spans="17:18">
      <c r="Q567" s="226"/>
      <c r="R567" s="256"/>
    </row>
    <row r="568" spans="17:18">
      <c r="Q568" s="226"/>
      <c r="R568" s="256"/>
    </row>
    <row r="569" spans="17:18">
      <c r="Q569" s="226"/>
      <c r="R569" s="256"/>
    </row>
    <row r="570" spans="17:18">
      <c r="Q570" s="226"/>
      <c r="R570" s="256"/>
    </row>
    <row r="571" spans="17:18">
      <c r="Q571" s="226"/>
      <c r="R571" s="256"/>
    </row>
    <row r="572" spans="17:18">
      <c r="Q572" s="226"/>
      <c r="R572" s="256"/>
    </row>
    <row r="573" spans="17:18">
      <c r="Q573" s="226"/>
      <c r="R573" s="256"/>
    </row>
    <row r="574" spans="17:18">
      <c r="Q574" s="226"/>
      <c r="R574" s="256"/>
    </row>
    <row r="575" spans="17:18">
      <c r="Q575" s="226"/>
      <c r="R575" s="256"/>
    </row>
    <row r="576" spans="17:18">
      <c r="Q576" s="226"/>
      <c r="R576" s="256"/>
    </row>
    <row r="577" spans="17:18">
      <c r="Q577" s="226"/>
      <c r="R577" s="256"/>
    </row>
    <row r="578" spans="17:18">
      <c r="Q578" s="226"/>
      <c r="R578" s="256"/>
    </row>
    <row r="579" spans="17:18">
      <c r="Q579" s="226"/>
      <c r="R579" s="256"/>
    </row>
    <row r="580" spans="17:18">
      <c r="Q580" s="226"/>
      <c r="R580" s="256"/>
    </row>
    <row r="581" spans="17:18">
      <c r="Q581" s="226"/>
      <c r="R581" s="256"/>
    </row>
    <row r="582" spans="17:18">
      <c r="Q582" s="226"/>
      <c r="R582" s="256"/>
    </row>
    <row r="583" spans="17:18">
      <c r="Q583" s="226"/>
      <c r="R583" s="256"/>
    </row>
    <row r="584" spans="17:18">
      <c r="Q584" s="226"/>
      <c r="R584" s="256"/>
    </row>
    <row r="585" spans="17:18">
      <c r="Q585" s="226"/>
      <c r="R585" s="256"/>
    </row>
    <row r="586" spans="17:18">
      <c r="Q586" s="226"/>
      <c r="R586" s="256"/>
    </row>
    <row r="587" spans="17:18">
      <c r="Q587" s="267"/>
      <c r="R587" s="256"/>
    </row>
    <row r="589" spans="17:18">
      <c r="Q589" s="279"/>
      <c r="R589" s="280"/>
    </row>
    <row r="590" spans="17:18">
      <c r="Q590" s="279"/>
      <c r="R590" s="280"/>
    </row>
    <row r="591" spans="17:18">
      <c r="Q591" s="279"/>
      <c r="R591" s="280"/>
    </row>
    <row r="592" spans="17:18">
      <c r="Q592" s="279"/>
      <c r="R592" s="280"/>
    </row>
    <row r="593" spans="17:18">
      <c r="Q593" s="279"/>
      <c r="R593" s="280"/>
    </row>
    <row r="594" spans="17:18">
      <c r="Q594" s="279"/>
      <c r="R594" s="280"/>
    </row>
    <row r="595" spans="17:18">
      <c r="Q595" s="279"/>
      <c r="R595" s="280"/>
    </row>
    <row r="596" spans="17:18">
      <c r="Q596" s="279"/>
      <c r="R596" s="280"/>
    </row>
    <row r="597" spans="17:18">
      <c r="Q597" s="279"/>
      <c r="R597" s="280"/>
    </row>
    <row r="598" spans="17:18">
      <c r="Q598" s="279"/>
      <c r="R598" s="280"/>
    </row>
    <row r="599" spans="17:18">
      <c r="Q599" s="279"/>
      <c r="R599" s="280"/>
    </row>
    <row r="600" spans="17:18">
      <c r="Q600" s="279"/>
      <c r="R600" s="280"/>
    </row>
    <row r="601" spans="17:18">
      <c r="Q601" s="279"/>
      <c r="R601" s="280"/>
    </row>
    <row r="602" spans="17:18">
      <c r="Q602" s="279"/>
      <c r="R602" s="280"/>
    </row>
    <row r="603" spans="17:18">
      <c r="Q603" s="279"/>
      <c r="R603" s="280"/>
    </row>
    <row r="604" spans="17:18">
      <c r="Q604" s="279"/>
      <c r="R604" s="280"/>
    </row>
    <row r="605" spans="17:18">
      <c r="Q605" s="279"/>
      <c r="R605" s="280"/>
    </row>
    <row r="606" spans="17:18">
      <c r="Q606" s="279"/>
      <c r="R606" s="280"/>
    </row>
    <row r="607" spans="17:18">
      <c r="Q607" s="279"/>
      <c r="R607" s="280"/>
    </row>
    <row r="608" spans="17:18">
      <c r="Q608" s="279"/>
      <c r="R608" s="280"/>
    </row>
    <row r="609" spans="17:18">
      <c r="Q609" s="279"/>
      <c r="R609" s="280"/>
    </row>
    <row r="610" spans="17:18">
      <c r="Q610" s="279"/>
      <c r="R610" s="280"/>
    </row>
    <row r="611" spans="17:18">
      <c r="Q611" s="279"/>
      <c r="R611" s="280"/>
    </row>
    <row r="612" spans="17:18">
      <c r="Q612" s="279"/>
      <c r="R612" s="280"/>
    </row>
    <row r="613" spans="17:18">
      <c r="Q613" s="279"/>
      <c r="R613" s="280"/>
    </row>
    <row r="614" spans="17:18">
      <c r="Q614" s="279"/>
      <c r="R614" s="280"/>
    </row>
    <row r="615" spans="17:18">
      <c r="Q615" s="279"/>
      <c r="R615" s="280"/>
    </row>
    <row r="616" spans="17:18">
      <c r="Q616" s="279"/>
      <c r="R616" s="280"/>
    </row>
    <row r="617" spans="17:18">
      <c r="Q617" s="279"/>
      <c r="R617" s="280"/>
    </row>
    <row r="618" spans="17:18">
      <c r="Q618" s="279"/>
      <c r="R618" s="280"/>
    </row>
    <row r="619" spans="17:18">
      <c r="Q619" s="279"/>
      <c r="R619" s="280"/>
    </row>
    <row r="620" spans="17:18">
      <c r="Q620" s="279"/>
      <c r="R620" s="280"/>
    </row>
    <row r="621" spans="17:18">
      <c r="Q621" s="279"/>
      <c r="R621" s="280"/>
    </row>
    <row r="622" spans="17:18">
      <c r="Q622" s="279"/>
      <c r="R622" s="280"/>
    </row>
    <row r="623" spans="17:18">
      <c r="Q623" s="279"/>
      <c r="R623" s="280"/>
    </row>
    <row r="624" spans="17:18">
      <c r="Q624" s="279"/>
      <c r="R624" s="280"/>
    </row>
    <row r="625" spans="17:18">
      <c r="Q625" s="279"/>
      <c r="R625" s="280"/>
    </row>
    <row r="626" spans="17:18">
      <c r="Q626" s="279"/>
      <c r="R626" s="280"/>
    </row>
    <row r="627" spans="17:18">
      <c r="Q627" s="279"/>
      <c r="R627" s="280"/>
    </row>
    <row r="628" spans="17:18">
      <c r="Q628" s="279"/>
      <c r="R628" s="280"/>
    </row>
    <row r="629" spans="17:18">
      <c r="Q629" s="279"/>
      <c r="R629" s="280"/>
    </row>
    <row r="630" spans="17:18">
      <c r="Q630" s="279"/>
      <c r="R630" s="280"/>
    </row>
    <row r="631" spans="17:18">
      <c r="Q631" s="279"/>
      <c r="R631" s="280"/>
    </row>
    <row r="632" spans="17:18">
      <c r="Q632" s="279"/>
      <c r="R632" s="280"/>
    </row>
    <row r="633" spans="17:18">
      <c r="Q633" s="279"/>
      <c r="R633" s="280"/>
    </row>
    <row r="634" spans="17:18">
      <c r="Q634" s="279"/>
      <c r="R634" s="280"/>
    </row>
    <row r="635" spans="17:18">
      <c r="Q635" s="279"/>
      <c r="R635" s="280"/>
    </row>
    <row r="636" spans="17:18">
      <c r="Q636" s="279"/>
      <c r="R636" s="280"/>
    </row>
    <row r="637" spans="17:18">
      <c r="Q637" s="279"/>
      <c r="R637" s="280"/>
    </row>
    <row r="638" spans="17:18">
      <c r="Q638" s="279"/>
      <c r="R638" s="280"/>
    </row>
    <row r="639" spans="17:18">
      <c r="Q639" s="279"/>
      <c r="R639" s="280"/>
    </row>
    <row r="640" spans="17:18">
      <c r="Q640" s="279"/>
      <c r="R640" s="280"/>
    </row>
    <row r="641" spans="17:18">
      <c r="Q641" s="279"/>
      <c r="R641" s="280"/>
    </row>
    <row r="642" spans="17:18">
      <c r="Q642" s="279"/>
      <c r="R642" s="280"/>
    </row>
    <row r="643" spans="17:18">
      <c r="Q643" s="279"/>
      <c r="R643" s="280"/>
    </row>
    <row r="644" spans="17:18">
      <c r="Q644" s="279"/>
      <c r="R644" s="280"/>
    </row>
    <row r="645" spans="17:18">
      <c r="Q645" s="279"/>
      <c r="R645" s="280"/>
    </row>
    <row r="646" spans="17:18">
      <c r="Q646" s="279"/>
      <c r="R646" s="280"/>
    </row>
    <row r="647" spans="17:18">
      <c r="Q647" s="279"/>
      <c r="R647" s="280"/>
    </row>
    <row r="648" spans="17:18">
      <c r="Q648" s="279"/>
      <c r="R648" s="280"/>
    </row>
    <row r="649" spans="17:18">
      <c r="Q649" s="279"/>
      <c r="R649" s="280"/>
    </row>
    <row r="650" spans="17:18">
      <c r="Q650" s="279"/>
      <c r="R650" s="280"/>
    </row>
    <row r="651" spans="17:18">
      <c r="Q651" s="279"/>
      <c r="R651" s="280"/>
    </row>
    <row r="652" spans="17:18">
      <c r="Q652" s="279"/>
      <c r="R652" s="280"/>
    </row>
    <row r="653" spans="17:18">
      <c r="Q653" s="279"/>
      <c r="R653" s="280"/>
    </row>
    <row r="654" spans="17:18">
      <c r="Q654" s="279"/>
      <c r="R654" s="280"/>
    </row>
    <row r="655" spans="17:18">
      <c r="Q655" s="279"/>
      <c r="R655" s="280"/>
    </row>
    <row r="656" spans="17:18">
      <c r="Q656" s="279"/>
      <c r="R656" s="280"/>
    </row>
    <row r="657" spans="17:18">
      <c r="Q657" s="279"/>
      <c r="R657" s="280"/>
    </row>
    <row r="658" spans="17:18">
      <c r="Q658" s="279"/>
      <c r="R658" s="280"/>
    </row>
    <row r="659" spans="17:18">
      <c r="Q659" s="279"/>
      <c r="R659" s="280"/>
    </row>
    <row r="660" spans="17:18">
      <c r="Q660" s="279"/>
      <c r="R660" s="280"/>
    </row>
    <row r="661" spans="17:18">
      <c r="Q661" s="279"/>
      <c r="R661" s="280"/>
    </row>
    <row r="662" spans="17:18">
      <c r="Q662" s="279"/>
      <c r="R662" s="280"/>
    </row>
    <row r="663" spans="17:18">
      <c r="Q663" s="279"/>
      <c r="R663" s="280"/>
    </row>
    <row r="664" spans="17:18">
      <c r="Q664" s="279"/>
      <c r="R664" s="280"/>
    </row>
    <row r="665" spans="17:18">
      <c r="Q665" s="279"/>
      <c r="R665" s="280"/>
    </row>
    <row r="666" spans="17:18">
      <c r="Q666" s="279"/>
      <c r="R666" s="280"/>
    </row>
    <row r="667" spans="17:18">
      <c r="Q667" s="279"/>
      <c r="R667" s="280"/>
    </row>
    <row r="668" spans="17:18">
      <c r="Q668" s="279"/>
      <c r="R668" s="280"/>
    </row>
    <row r="669" spans="17:18">
      <c r="Q669" s="279"/>
      <c r="R669" s="280"/>
    </row>
    <row r="670" spans="17:18">
      <c r="Q670" s="279"/>
      <c r="R670" s="280"/>
    </row>
    <row r="671" spans="17:18">
      <c r="Q671" s="279"/>
      <c r="R671" s="280"/>
    </row>
    <row r="672" spans="17:18">
      <c r="Q672" s="279"/>
      <c r="R672" s="280"/>
    </row>
    <row r="673" spans="17:18">
      <c r="Q673" s="279"/>
      <c r="R673" s="280"/>
    </row>
    <row r="674" spans="17:18">
      <c r="Q674" s="279"/>
      <c r="R674" s="280"/>
    </row>
    <row r="675" spans="17:18">
      <c r="Q675" s="279"/>
      <c r="R675" s="280"/>
    </row>
    <row r="676" spans="17:18">
      <c r="Q676" s="279"/>
      <c r="R676" s="280"/>
    </row>
    <row r="677" spans="17:18">
      <c r="Q677" s="279"/>
      <c r="R677" s="280"/>
    </row>
    <row r="678" spans="17:18">
      <c r="Q678" s="279"/>
      <c r="R678" s="280"/>
    </row>
    <row r="679" spans="17:18">
      <c r="Q679" s="279"/>
      <c r="R679" s="280"/>
    </row>
    <row r="680" spans="17:18">
      <c r="Q680" s="279"/>
      <c r="R680" s="280"/>
    </row>
    <row r="681" spans="17:18">
      <c r="Q681" s="279"/>
      <c r="R681" s="280"/>
    </row>
    <row r="682" spans="17:18">
      <c r="Q682" s="279"/>
      <c r="R682" s="280"/>
    </row>
    <row r="683" spans="17:18">
      <c r="Q683" s="279"/>
      <c r="R683" s="280"/>
    </row>
    <row r="684" spans="17:18">
      <c r="Q684" s="279"/>
      <c r="R684" s="280"/>
    </row>
    <row r="685" spans="17:18">
      <c r="Q685" s="279"/>
      <c r="R685" s="280"/>
    </row>
    <row r="686" spans="17:18">
      <c r="Q686" s="279"/>
      <c r="R686" s="280"/>
    </row>
    <row r="687" spans="17:18">
      <c r="Q687" s="279"/>
      <c r="R687" s="280"/>
    </row>
    <row r="688" spans="17:18">
      <c r="Q688" s="279"/>
      <c r="R688" s="280"/>
    </row>
    <row r="689" spans="17:18">
      <c r="Q689" s="279"/>
      <c r="R689" s="280"/>
    </row>
    <row r="690" spans="17:18">
      <c r="Q690" s="279"/>
      <c r="R690" s="280"/>
    </row>
    <row r="691" spans="17:18">
      <c r="Q691" s="279"/>
      <c r="R691" s="280"/>
    </row>
    <row r="692" spans="17:18">
      <c r="Q692" s="279"/>
      <c r="R692" s="280"/>
    </row>
    <row r="693" spans="17:18">
      <c r="Q693" s="279"/>
      <c r="R693" s="280"/>
    </row>
    <row r="694" spans="17:18">
      <c r="Q694" s="279"/>
      <c r="R694" s="280"/>
    </row>
    <row r="695" spans="17:18">
      <c r="Q695" s="279"/>
      <c r="R695" s="280"/>
    </row>
    <row r="696" spans="17:18">
      <c r="Q696" s="279"/>
      <c r="R696" s="280"/>
    </row>
    <row r="697" spans="17:18">
      <c r="Q697" s="279"/>
      <c r="R697" s="280"/>
    </row>
    <row r="698" spans="17:18">
      <c r="Q698" s="279"/>
      <c r="R698" s="280"/>
    </row>
    <row r="699" spans="17:18">
      <c r="Q699" s="279"/>
      <c r="R699" s="280"/>
    </row>
    <row r="700" spans="17:18">
      <c r="Q700" s="279"/>
      <c r="R700" s="280"/>
    </row>
    <row r="701" spans="17:18">
      <c r="Q701" s="279"/>
      <c r="R701" s="280"/>
    </row>
    <row r="702" spans="17:18">
      <c r="Q702" s="279"/>
      <c r="R702" s="280"/>
    </row>
    <row r="703" spans="17:18">
      <c r="Q703" s="279"/>
      <c r="R703" s="280"/>
    </row>
    <row r="704" spans="17:18">
      <c r="Q704" s="279"/>
      <c r="R704" s="280"/>
    </row>
    <row r="705" spans="17:18">
      <c r="Q705" s="279"/>
      <c r="R705" s="280"/>
    </row>
    <row r="706" spans="17:18">
      <c r="Q706" s="279"/>
      <c r="R706" s="280"/>
    </row>
    <row r="707" spans="17:18">
      <c r="Q707" s="279"/>
      <c r="R707" s="280"/>
    </row>
    <row r="708" spans="17:18">
      <c r="Q708" s="279"/>
      <c r="R708" s="280"/>
    </row>
    <row r="709" spans="17:18">
      <c r="Q709" s="279"/>
      <c r="R709" s="280"/>
    </row>
    <row r="710" spans="17:18">
      <c r="Q710" s="279"/>
      <c r="R710" s="280"/>
    </row>
    <row r="711" spans="17:18">
      <c r="Q711" s="279"/>
      <c r="R711" s="280"/>
    </row>
    <row r="712" spans="17:18">
      <c r="Q712" s="279"/>
      <c r="R712" s="280"/>
    </row>
    <row r="713" spans="17:18">
      <c r="Q713" s="279"/>
      <c r="R713" s="280"/>
    </row>
    <row r="714" spans="17:18">
      <c r="Q714" s="279"/>
      <c r="R714" s="280"/>
    </row>
    <row r="715" spans="17:18">
      <c r="Q715" s="279"/>
      <c r="R715" s="280"/>
    </row>
    <row r="716" spans="17:18">
      <c r="Q716" s="279"/>
      <c r="R716" s="280"/>
    </row>
    <row r="717" spans="17:18">
      <c r="Q717" s="279"/>
      <c r="R717" s="280"/>
    </row>
    <row r="718" spans="17:18">
      <c r="Q718" s="279"/>
      <c r="R718" s="280"/>
    </row>
    <row r="719" spans="17:18">
      <c r="Q719" s="279"/>
      <c r="R719" s="280"/>
    </row>
    <row r="720" spans="17:18">
      <c r="Q720" s="279"/>
      <c r="R720" s="280"/>
    </row>
    <row r="721" spans="17:18">
      <c r="Q721" s="279"/>
      <c r="R721" s="280"/>
    </row>
    <row r="722" spans="17:18">
      <c r="Q722" s="279"/>
      <c r="R722" s="280"/>
    </row>
    <row r="723" spans="17:18">
      <c r="Q723" s="279"/>
      <c r="R723" s="280"/>
    </row>
    <row r="724" spans="17:18">
      <c r="Q724" s="279"/>
      <c r="R724" s="280"/>
    </row>
    <row r="725" spans="17:18">
      <c r="Q725" s="279"/>
      <c r="R725" s="280"/>
    </row>
    <row r="726" spans="17:18">
      <c r="Q726" s="279"/>
      <c r="R726" s="280"/>
    </row>
    <row r="727" spans="17:18">
      <c r="Q727" s="279"/>
      <c r="R727" s="280"/>
    </row>
    <row r="728" spans="17:18">
      <c r="Q728" s="279"/>
      <c r="R728" s="280"/>
    </row>
    <row r="729" spans="17:18">
      <c r="Q729" s="279"/>
      <c r="R729" s="280"/>
    </row>
    <row r="730" spans="17:18">
      <c r="Q730" s="279"/>
      <c r="R730" s="280"/>
    </row>
    <row r="731" spans="17:18">
      <c r="Q731" s="279"/>
      <c r="R731" s="280"/>
    </row>
    <row r="732" spans="17:18">
      <c r="Q732" s="279"/>
      <c r="R732" s="280"/>
    </row>
    <row r="733" spans="17:18">
      <c r="Q733" s="279"/>
      <c r="R733" s="280"/>
    </row>
    <row r="734" spans="17:18">
      <c r="Q734" s="279"/>
      <c r="R734" s="280"/>
    </row>
    <row r="735" spans="17:18">
      <c r="Q735" s="279"/>
      <c r="R735" s="280"/>
    </row>
    <row r="736" spans="17:18">
      <c r="Q736" s="279"/>
      <c r="R736" s="280"/>
    </row>
    <row r="737" spans="17:18">
      <c r="Q737" s="279"/>
      <c r="R737" s="280"/>
    </row>
    <row r="738" spans="17:18">
      <c r="Q738" s="279"/>
      <c r="R738" s="280"/>
    </row>
    <row r="739" spans="17:18">
      <c r="Q739" s="279"/>
      <c r="R739" s="280"/>
    </row>
    <row r="740" spans="17:18">
      <c r="Q740" s="279"/>
      <c r="R740" s="280"/>
    </row>
    <row r="741" spans="17:18">
      <c r="Q741" s="279"/>
      <c r="R741" s="280"/>
    </row>
    <row r="742" spans="17:18">
      <c r="Q742" s="279"/>
      <c r="R742" s="280"/>
    </row>
    <row r="743" spans="17:18">
      <c r="Q743" s="279"/>
      <c r="R743" s="280"/>
    </row>
    <row r="744" spans="17:18">
      <c r="Q744" s="279"/>
      <c r="R744" s="280"/>
    </row>
    <row r="745" spans="17:18">
      <c r="Q745" s="279"/>
      <c r="R745" s="280"/>
    </row>
    <row r="746" spans="17:18">
      <c r="Q746" s="279"/>
      <c r="R746" s="280"/>
    </row>
    <row r="747" spans="17:18">
      <c r="Q747" s="279"/>
      <c r="R747" s="280"/>
    </row>
    <row r="748" spans="17:18">
      <c r="Q748" s="279"/>
      <c r="R748" s="280"/>
    </row>
    <row r="749" spans="17:18">
      <c r="Q749" s="279"/>
      <c r="R749" s="280"/>
    </row>
    <row r="750" spans="17:18">
      <c r="Q750" s="279"/>
      <c r="R750" s="280"/>
    </row>
    <row r="751" spans="17:18">
      <c r="Q751" s="279"/>
      <c r="R751" s="280"/>
    </row>
    <row r="752" spans="17:18">
      <c r="Q752" s="279"/>
      <c r="R752" s="280"/>
    </row>
    <row r="753" spans="17:18">
      <c r="Q753" s="279"/>
      <c r="R753" s="280"/>
    </row>
    <row r="754" spans="17:18">
      <c r="Q754" s="279"/>
      <c r="R754" s="280"/>
    </row>
    <row r="755" spans="17:18">
      <c r="Q755" s="279"/>
      <c r="R755" s="280"/>
    </row>
    <row r="756" spans="17:18">
      <c r="Q756" s="279"/>
      <c r="R756" s="280"/>
    </row>
    <row r="757" spans="17:18">
      <c r="Q757" s="279"/>
      <c r="R757" s="280"/>
    </row>
    <row r="758" spans="17:18">
      <c r="Q758" s="279"/>
      <c r="R758" s="280"/>
    </row>
    <row r="759" spans="17:18">
      <c r="Q759" s="279"/>
      <c r="R759" s="280"/>
    </row>
    <row r="760" spans="17:18">
      <c r="Q760" s="279"/>
      <c r="R760" s="280"/>
    </row>
    <row r="761" spans="17:18">
      <c r="Q761" s="279"/>
      <c r="R761" s="280"/>
    </row>
    <row r="762" spans="17:18">
      <c r="Q762" s="279"/>
      <c r="R762" s="280"/>
    </row>
    <row r="763" spans="17:18">
      <c r="Q763" s="279"/>
      <c r="R763" s="280"/>
    </row>
    <row r="764" spans="17:18">
      <c r="Q764" s="279"/>
      <c r="R764" s="280"/>
    </row>
    <row r="765" spans="17:18">
      <c r="Q765" s="279"/>
      <c r="R765" s="280"/>
    </row>
    <row r="766" spans="17:18">
      <c r="Q766" s="279"/>
      <c r="R766" s="280"/>
    </row>
    <row r="767" spans="17:18">
      <c r="Q767" s="279"/>
      <c r="R767" s="280"/>
    </row>
    <row r="768" spans="17:18">
      <c r="Q768" s="279"/>
      <c r="R768" s="280"/>
    </row>
    <row r="769" spans="17:18">
      <c r="Q769" s="279"/>
      <c r="R769" s="280"/>
    </row>
    <row r="770" spans="17:18">
      <c r="Q770" s="279"/>
      <c r="R770" s="280"/>
    </row>
    <row r="771" spans="17:18">
      <c r="Q771" s="279"/>
      <c r="R771" s="280"/>
    </row>
    <row r="772" spans="17:18">
      <c r="Q772" s="279"/>
      <c r="R772" s="280"/>
    </row>
    <row r="773" spans="17:18">
      <c r="Q773" s="279"/>
      <c r="R773" s="280"/>
    </row>
    <row r="774" spans="17:18">
      <c r="Q774" s="279"/>
      <c r="R774" s="280"/>
    </row>
    <row r="775" spans="17:18">
      <c r="Q775" s="279"/>
      <c r="R775" s="280"/>
    </row>
    <row r="776" spans="17:18">
      <c r="Q776" s="279"/>
      <c r="R776" s="280"/>
    </row>
    <row r="777" spans="17:18">
      <c r="Q777" s="279"/>
      <c r="R777" s="280"/>
    </row>
    <row r="778" spans="17:18">
      <c r="Q778" s="279"/>
      <c r="R778" s="280"/>
    </row>
    <row r="779" spans="17:18">
      <c r="Q779" s="279"/>
      <c r="R779" s="280"/>
    </row>
    <row r="780" spans="17:18">
      <c r="Q780" s="279"/>
      <c r="R780" s="280"/>
    </row>
    <row r="781" spans="17:18">
      <c r="Q781" s="279"/>
      <c r="R781" s="280"/>
    </row>
    <row r="782" spans="17:18">
      <c r="Q782" s="279"/>
      <c r="R782" s="280"/>
    </row>
    <row r="783" spans="17:18">
      <c r="Q783" s="279"/>
      <c r="R783" s="280"/>
    </row>
    <row r="784" spans="17:18">
      <c r="Q784" s="279"/>
      <c r="R784" s="280"/>
    </row>
    <row r="785" spans="17:18">
      <c r="Q785" s="279"/>
      <c r="R785" s="280"/>
    </row>
    <row r="786" spans="17:18">
      <c r="Q786" s="279"/>
      <c r="R786" s="280"/>
    </row>
    <row r="787" spans="17:18">
      <c r="Q787" s="279"/>
      <c r="R787" s="280"/>
    </row>
    <row r="788" spans="17:18">
      <c r="Q788" s="279"/>
      <c r="R788" s="280"/>
    </row>
    <row r="789" spans="17:18">
      <c r="Q789" s="279"/>
      <c r="R789" s="280"/>
    </row>
    <row r="790" spans="17:18">
      <c r="Q790" s="279"/>
      <c r="R790" s="280"/>
    </row>
    <row r="791" spans="17:18">
      <c r="Q791" s="279"/>
      <c r="R791" s="280"/>
    </row>
    <row r="792" spans="17:18">
      <c r="Q792" s="279"/>
      <c r="R792" s="280"/>
    </row>
    <row r="793" spans="17:18">
      <c r="Q793" s="279"/>
      <c r="R793" s="280"/>
    </row>
    <row r="794" spans="17:18">
      <c r="Q794" s="279"/>
      <c r="R794" s="280"/>
    </row>
    <row r="795" spans="17:18">
      <c r="Q795" s="279"/>
      <c r="R795" s="280"/>
    </row>
    <row r="796" spans="17:18">
      <c r="Q796" s="279"/>
      <c r="R796" s="280"/>
    </row>
    <row r="797" spans="17:18">
      <c r="Q797" s="279"/>
      <c r="R797" s="280"/>
    </row>
    <row r="798" spans="17:18">
      <c r="Q798" s="279"/>
      <c r="R798" s="280"/>
    </row>
    <row r="799" spans="17:18">
      <c r="Q799" s="279"/>
      <c r="R799" s="280"/>
    </row>
    <row r="800" spans="17:18">
      <c r="Q800" s="279"/>
      <c r="R800" s="280"/>
    </row>
    <row r="801" spans="17:18">
      <c r="Q801" s="279"/>
      <c r="R801" s="280"/>
    </row>
    <row r="802" spans="17:18">
      <c r="Q802" s="279"/>
      <c r="R802" s="280"/>
    </row>
    <row r="803" spans="17:18">
      <c r="Q803" s="279"/>
      <c r="R803" s="280"/>
    </row>
    <row r="804" spans="17:18">
      <c r="Q804" s="279"/>
      <c r="R804" s="280"/>
    </row>
    <row r="805" spans="17:18">
      <c r="Q805" s="279"/>
      <c r="R805" s="280"/>
    </row>
    <row r="806" spans="17:18">
      <c r="Q806" s="279"/>
      <c r="R806" s="280"/>
    </row>
    <row r="807" spans="17:18">
      <c r="Q807" s="279"/>
      <c r="R807" s="280"/>
    </row>
    <row r="808" spans="17:18">
      <c r="Q808" s="279"/>
      <c r="R808" s="280"/>
    </row>
    <row r="809" spans="17:18">
      <c r="Q809" s="279"/>
      <c r="R809" s="280"/>
    </row>
    <row r="810" spans="17:18">
      <c r="Q810" s="279"/>
      <c r="R810" s="280"/>
    </row>
    <row r="811" spans="17:18">
      <c r="Q811" s="279"/>
      <c r="R811" s="280"/>
    </row>
    <row r="812" spans="17:18">
      <c r="Q812" s="279"/>
      <c r="R812" s="280"/>
    </row>
    <row r="813" spans="17:18">
      <c r="Q813" s="279"/>
      <c r="R813" s="280"/>
    </row>
    <row r="814" spans="17:18">
      <c r="Q814" s="279"/>
      <c r="R814" s="280"/>
    </row>
    <row r="815" spans="17:18">
      <c r="Q815" s="279"/>
      <c r="R815" s="280"/>
    </row>
    <row r="816" spans="17:18">
      <c r="Q816" s="279"/>
      <c r="R816" s="280"/>
    </row>
    <row r="817" spans="17:18">
      <c r="Q817" s="279"/>
      <c r="R817" s="280"/>
    </row>
    <row r="818" spans="17:18">
      <c r="Q818" s="279"/>
      <c r="R818" s="280"/>
    </row>
    <row r="819" spans="17:18">
      <c r="Q819" s="279"/>
      <c r="R819" s="280"/>
    </row>
    <row r="820" spans="17:18">
      <c r="Q820" s="279"/>
      <c r="R820" s="280"/>
    </row>
    <row r="821" spans="17:18">
      <c r="Q821" s="279"/>
      <c r="R821" s="280"/>
    </row>
    <row r="822" spans="17:18">
      <c r="Q822" s="279"/>
      <c r="R822" s="280"/>
    </row>
    <row r="823" spans="17:18">
      <c r="Q823" s="279"/>
      <c r="R823" s="280"/>
    </row>
    <row r="824" spans="17:18">
      <c r="Q824" s="279"/>
      <c r="R824" s="280"/>
    </row>
    <row r="825" spans="17:18">
      <c r="Q825" s="279"/>
      <c r="R825" s="280"/>
    </row>
    <row r="826" spans="17:18">
      <c r="Q826" s="279"/>
      <c r="R826" s="280"/>
    </row>
    <row r="827" spans="17:18">
      <c r="Q827" s="279"/>
      <c r="R827" s="280"/>
    </row>
    <row r="828" spans="17:18">
      <c r="Q828" s="279"/>
      <c r="R828" s="280"/>
    </row>
    <row r="829" spans="17:18">
      <c r="Q829" s="279"/>
      <c r="R829" s="280"/>
    </row>
    <row r="830" spans="17:18">
      <c r="Q830" s="279"/>
      <c r="R830" s="280"/>
    </row>
    <row r="831" spans="17:18">
      <c r="Q831" s="279"/>
      <c r="R831" s="280"/>
    </row>
    <row r="832" spans="17:18">
      <c r="Q832" s="279"/>
      <c r="R832" s="280"/>
    </row>
    <row r="833" spans="17:18">
      <c r="Q833" s="279"/>
      <c r="R833" s="280"/>
    </row>
    <row r="834" spans="17:18">
      <c r="Q834" s="279"/>
      <c r="R834" s="280"/>
    </row>
    <row r="835" spans="17:18">
      <c r="Q835" s="279"/>
      <c r="R835" s="280"/>
    </row>
    <row r="836" spans="17:18">
      <c r="Q836" s="293"/>
      <c r="R836" s="280"/>
    </row>
    <row r="837" spans="17:18">
      <c r="Q837" s="293"/>
      <c r="R837" s="280"/>
    </row>
    <row r="838" spans="17:18">
      <c r="Q838" s="293"/>
      <c r="R838" s="280"/>
    </row>
    <row r="839" spans="17:18">
      <c r="Q839" s="293"/>
      <c r="R839" s="280"/>
    </row>
    <row r="840" spans="17:18">
      <c r="Q840" s="293"/>
      <c r="R840" s="280"/>
    </row>
    <row r="841" spans="17:18">
      <c r="Q841" s="293"/>
      <c r="R841" s="280"/>
    </row>
    <row r="842" spans="17:18">
      <c r="Q842" s="293"/>
      <c r="R842" s="280"/>
    </row>
    <row r="843" spans="17:18">
      <c r="Q843" s="293"/>
      <c r="R843" s="280"/>
    </row>
    <row r="844" spans="17:18">
      <c r="Q844" s="293"/>
      <c r="R844" s="280"/>
    </row>
    <row r="845" spans="17:18">
      <c r="Q845" s="226"/>
      <c r="R845" s="256"/>
    </row>
    <row r="846" spans="17:18">
      <c r="Q846" s="226"/>
      <c r="R846" s="256"/>
    </row>
    <row r="847" spans="17:18">
      <c r="Q847" s="226"/>
      <c r="R847" s="256"/>
    </row>
    <row r="848" spans="17:18">
      <c r="Q848" s="226"/>
      <c r="R848" s="256"/>
    </row>
    <row r="849" spans="17:18">
      <c r="Q849" s="267"/>
      <c r="R849" s="256"/>
    </row>
    <row r="850" spans="17:18">
      <c r="Q850" s="267"/>
      <c r="R850" s="256"/>
    </row>
    <row r="851" spans="17:18">
      <c r="Q851" s="267"/>
      <c r="R851" s="256"/>
    </row>
    <row r="852" spans="17:18">
      <c r="Q852" s="267"/>
      <c r="R852" s="256"/>
    </row>
    <row r="853" spans="17:18">
      <c r="Q853" s="267"/>
      <c r="R853" s="256"/>
    </row>
    <row r="854" spans="17:18">
      <c r="Q854" s="267"/>
      <c r="R854" s="256"/>
    </row>
    <row r="855" spans="17:18">
      <c r="Q855" s="267"/>
      <c r="R855" s="256"/>
    </row>
    <row r="856" spans="17:18">
      <c r="Q856" s="267"/>
      <c r="R856" s="256"/>
    </row>
    <row r="857" spans="17:18">
      <c r="Q857" s="267"/>
      <c r="R857" s="256"/>
    </row>
    <row r="858" spans="17:18">
      <c r="Q858" s="267"/>
      <c r="R858" s="256"/>
    </row>
    <row r="859" spans="17:18">
      <c r="Q859" s="267"/>
      <c r="R859" s="256"/>
    </row>
    <row r="860" spans="17:18">
      <c r="Q860" s="267"/>
      <c r="R860" s="256"/>
    </row>
    <row r="861" spans="17:18">
      <c r="Q861" s="267"/>
      <c r="R861" s="256"/>
    </row>
    <row r="862" spans="17:18">
      <c r="Q862" s="267"/>
      <c r="R862" s="256"/>
    </row>
    <row r="863" spans="17:18">
      <c r="Q863" s="267"/>
      <c r="R863" s="256"/>
    </row>
    <row r="864" spans="17:18">
      <c r="Q864" s="267"/>
      <c r="R864" s="256"/>
    </row>
    <row r="865" spans="17:18">
      <c r="Q865" s="267"/>
      <c r="R865" s="256"/>
    </row>
    <row r="866" spans="17:18">
      <c r="Q866" s="267"/>
      <c r="R866" s="256"/>
    </row>
    <row r="867" spans="17:18">
      <c r="Q867" s="267"/>
      <c r="R867" s="256"/>
    </row>
    <row r="868" spans="17:18">
      <c r="Q868" s="267"/>
      <c r="R868" s="256"/>
    </row>
    <row r="869" spans="17:18">
      <c r="Q869" s="267"/>
      <c r="R869" s="256"/>
    </row>
    <row r="870" spans="17:18">
      <c r="Q870" s="267"/>
      <c r="R870" s="256"/>
    </row>
    <row r="871" spans="17:18">
      <c r="Q871" s="267"/>
      <c r="R871" s="256"/>
    </row>
    <row r="872" spans="17:18">
      <c r="Q872" s="267"/>
      <c r="R872" s="256"/>
    </row>
    <row r="873" spans="17:18">
      <c r="Q873" s="267"/>
      <c r="R873" s="256"/>
    </row>
    <row r="874" spans="17:18">
      <c r="Q874" s="267"/>
      <c r="R874" s="256"/>
    </row>
    <row r="875" spans="17:18">
      <c r="Q875" s="267"/>
      <c r="R875" s="256"/>
    </row>
    <row r="876" spans="17:18">
      <c r="Q876" s="267"/>
      <c r="R876" s="256"/>
    </row>
    <row r="877" spans="17:18">
      <c r="Q877" s="267"/>
      <c r="R877" s="256"/>
    </row>
    <row r="878" spans="17:18">
      <c r="Q878" s="267"/>
      <c r="R878" s="256"/>
    </row>
    <row r="879" spans="17:18">
      <c r="Q879" s="267"/>
      <c r="R879" s="256"/>
    </row>
    <row r="880" spans="17:18">
      <c r="Q880" s="267"/>
      <c r="R880" s="256"/>
    </row>
    <row r="881" spans="17:18">
      <c r="Q881" s="267"/>
      <c r="R881" s="256"/>
    </row>
    <row r="882" spans="17:18">
      <c r="Q882" s="267"/>
      <c r="R882" s="256"/>
    </row>
    <row r="883" spans="17:18">
      <c r="Q883" s="267"/>
      <c r="R883" s="256"/>
    </row>
    <row r="884" spans="17:18">
      <c r="Q884" s="267"/>
      <c r="R884" s="256"/>
    </row>
    <row r="885" spans="17:18">
      <c r="Q885" s="267"/>
      <c r="R885" s="256"/>
    </row>
    <row r="886" spans="17:18">
      <c r="Q886" s="267"/>
      <c r="R886" s="256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5"/>
  <sheetViews>
    <sheetView workbookViewId="0">
      <selection activeCell="H18" sqref="H18"/>
    </sheetView>
  </sheetViews>
  <sheetFormatPr defaultRowHeight="15"/>
  <cols>
    <col min="1" max="1" width="35.42578125" bestFit="1" customWidth="1"/>
  </cols>
  <sheetData>
    <row r="1" spans="1:26" ht="15.75" thickBot="1">
      <c r="A1" s="33" t="s">
        <v>40</v>
      </c>
      <c r="B1" s="33" t="s">
        <v>159</v>
      </c>
      <c r="C1" s="33" t="s">
        <v>160</v>
      </c>
      <c r="D1" s="33" t="s">
        <v>161</v>
      </c>
      <c r="E1" s="33" t="s">
        <v>162</v>
      </c>
      <c r="F1" s="33" t="s">
        <v>163</v>
      </c>
      <c r="G1" s="33" t="s">
        <v>164</v>
      </c>
      <c r="H1" s="33" t="s">
        <v>165</v>
      </c>
      <c r="I1" s="33" t="s">
        <v>166</v>
      </c>
      <c r="J1" s="33" t="s">
        <v>167</v>
      </c>
      <c r="K1" s="33" t="s">
        <v>168</v>
      </c>
      <c r="L1" s="33" t="s">
        <v>169</v>
      </c>
      <c r="M1" s="33" t="s">
        <v>15</v>
      </c>
    </row>
    <row r="2" spans="1:26">
      <c r="A2" s="34" t="s">
        <v>58</v>
      </c>
      <c r="B2" s="34">
        <v>0</v>
      </c>
      <c r="C2" s="145">
        <v>8</v>
      </c>
      <c r="D2" s="145">
        <v>7</v>
      </c>
      <c r="E2" s="145">
        <v>15</v>
      </c>
      <c r="F2" s="145">
        <v>22</v>
      </c>
      <c r="G2" s="145">
        <v>40</v>
      </c>
      <c r="H2" s="145">
        <v>82</v>
      </c>
      <c r="I2" s="145">
        <v>108</v>
      </c>
      <c r="J2" s="145">
        <v>65</v>
      </c>
      <c r="K2" s="145">
        <v>59</v>
      </c>
      <c r="L2" s="145">
        <v>16</v>
      </c>
      <c r="M2" s="146">
        <v>422</v>
      </c>
    </row>
    <row r="3" spans="1:26">
      <c r="A3" s="34" t="s">
        <v>65</v>
      </c>
      <c r="B3" s="34">
        <v>0</v>
      </c>
      <c r="C3" s="34">
        <v>0</v>
      </c>
      <c r="D3" s="34">
        <v>0</v>
      </c>
      <c r="E3" s="145">
        <v>4</v>
      </c>
      <c r="F3" s="34">
        <v>0</v>
      </c>
      <c r="G3" s="34">
        <v>0</v>
      </c>
      <c r="H3" s="34">
        <v>1</v>
      </c>
      <c r="I3" s="34">
        <v>0</v>
      </c>
      <c r="J3" s="34">
        <v>7</v>
      </c>
      <c r="K3" s="34">
        <v>0</v>
      </c>
      <c r="L3" s="34">
        <v>0</v>
      </c>
      <c r="M3" s="146">
        <v>12</v>
      </c>
    </row>
    <row r="4" spans="1:26" ht="18.75">
      <c r="A4" s="34" t="s">
        <v>59</v>
      </c>
      <c r="B4" s="34">
        <v>0</v>
      </c>
      <c r="C4" s="34">
        <v>0</v>
      </c>
      <c r="D4" s="34">
        <v>2</v>
      </c>
      <c r="E4" s="34">
        <v>0</v>
      </c>
      <c r="F4" s="145">
        <v>1</v>
      </c>
      <c r="G4" s="145">
        <v>11</v>
      </c>
      <c r="H4" s="145">
        <v>7</v>
      </c>
      <c r="I4" s="145">
        <v>11</v>
      </c>
      <c r="J4" s="145">
        <v>29</v>
      </c>
      <c r="K4" s="145">
        <v>6</v>
      </c>
      <c r="L4" s="145">
        <v>7</v>
      </c>
      <c r="M4" s="146">
        <v>74</v>
      </c>
      <c r="O4" s="83" t="s">
        <v>172</v>
      </c>
      <c r="P4" s="83"/>
      <c r="Q4" s="83"/>
      <c r="R4" s="83"/>
      <c r="S4" s="83"/>
      <c r="T4" s="83"/>
      <c r="U4" s="83"/>
      <c r="V4" s="83"/>
      <c r="W4" s="83"/>
      <c r="X4" s="82"/>
      <c r="Y4" s="82"/>
      <c r="Z4" s="82"/>
    </row>
    <row r="5" spans="1:26" ht="18.75">
      <c r="A5" s="34" t="s">
        <v>66</v>
      </c>
      <c r="B5" s="34">
        <v>0</v>
      </c>
      <c r="C5" s="34">
        <v>0</v>
      </c>
      <c r="D5" s="34">
        <v>0</v>
      </c>
      <c r="E5" s="145">
        <v>1</v>
      </c>
      <c r="F5" s="145">
        <v>4</v>
      </c>
      <c r="G5" s="145">
        <v>2</v>
      </c>
      <c r="H5" s="145">
        <v>8</v>
      </c>
      <c r="I5" s="145">
        <v>11</v>
      </c>
      <c r="J5" s="145">
        <v>15</v>
      </c>
      <c r="K5" s="145">
        <v>5</v>
      </c>
      <c r="L5" s="145">
        <v>3</v>
      </c>
      <c r="M5" s="146">
        <v>49</v>
      </c>
      <c r="O5" s="83" t="s">
        <v>173</v>
      </c>
      <c r="P5" s="83"/>
      <c r="Q5" s="83"/>
      <c r="R5" s="83"/>
      <c r="S5" s="83"/>
      <c r="T5" s="83"/>
      <c r="U5" s="83"/>
      <c r="V5" s="83"/>
      <c r="W5" s="83"/>
      <c r="X5" s="82"/>
      <c r="Y5" s="82"/>
      <c r="Z5" s="82"/>
    </row>
    <row r="6" spans="1:26" ht="18.75">
      <c r="A6" s="34" t="s">
        <v>67</v>
      </c>
      <c r="B6" s="34">
        <v>0</v>
      </c>
      <c r="C6" s="34">
        <v>0</v>
      </c>
      <c r="D6" s="34">
        <v>0</v>
      </c>
      <c r="E6" s="34">
        <v>0</v>
      </c>
      <c r="F6" s="34">
        <v>0</v>
      </c>
      <c r="G6" s="145">
        <v>13</v>
      </c>
      <c r="H6" s="145">
        <v>4</v>
      </c>
      <c r="I6" s="145">
        <v>31</v>
      </c>
      <c r="J6" s="145">
        <v>26</v>
      </c>
      <c r="K6" s="145">
        <v>21</v>
      </c>
      <c r="L6" s="145">
        <v>7</v>
      </c>
      <c r="M6" s="146">
        <v>102</v>
      </c>
      <c r="O6" s="83" t="s">
        <v>174</v>
      </c>
      <c r="P6" s="83"/>
      <c r="Q6" s="83"/>
      <c r="R6" s="83"/>
      <c r="S6" s="83"/>
      <c r="T6" s="83"/>
      <c r="U6" s="83"/>
      <c r="V6" s="83"/>
      <c r="W6" s="83"/>
      <c r="X6" s="82"/>
      <c r="Y6" s="82"/>
      <c r="Z6" s="82"/>
    </row>
    <row r="7" spans="1:26" ht="18.75">
      <c r="A7" s="34" t="s">
        <v>62</v>
      </c>
      <c r="B7" s="34">
        <v>0</v>
      </c>
      <c r="C7" s="145">
        <v>1</v>
      </c>
      <c r="D7" s="34">
        <v>0</v>
      </c>
      <c r="E7" s="34">
        <v>0</v>
      </c>
      <c r="F7" s="34">
        <v>0</v>
      </c>
      <c r="G7" s="145">
        <v>1</v>
      </c>
      <c r="H7" s="145">
        <v>2</v>
      </c>
      <c r="I7" s="145">
        <v>3</v>
      </c>
      <c r="J7" s="147">
        <v>0</v>
      </c>
      <c r="K7" s="145">
        <v>1</v>
      </c>
      <c r="L7" s="34">
        <v>0</v>
      </c>
      <c r="M7" s="146">
        <v>8</v>
      </c>
      <c r="O7" s="83" t="s">
        <v>175</v>
      </c>
      <c r="P7" s="83"/>
      <c r="Q7" s="83"/>
      <c r="R7" s="83"/>
      <c r="S7" s="83"/>
      <c r="T7" s="83"/>
      <c r="U7" s="83"/>
      <c r="V7" s="83"/>
      <c r="W7" s="83"/>
      <c r="X7" s="82"/>
      <c r="Y7" s="82"/>
      <c r="Z7" s="82"/>
    </row>
    <row r="8" spans="1:26">
      <c r="A8" s="34" t="s">
        <v>63</v>
      </c>
      <c r="B8" s="34">
        <v>0</v>
      </c>
      <c r="C8" s="145">
        <v>1</v>
      </c>
      <c r="D8" s="145">
        <v>7</v>
      </c>
      <c r="E8" s="34">
        <v>0</v>
      </c>
      <c r="F8" s="145">
        <v>8</v>
      </c>
      <c r="G8" s="145">
        <v>12</v>
      </c>
      <c r="H8" s="145">
        <v>22</v>
      </c>
      <c r="I8" s="145">
        <v>26</v>
      </c>
      <c r="J8" s="145">
        <v>33</v>
      </c>
      <c r="K8" s="145">
        <v>3</v>
      </c>
      <c r="L8" s="34">
        <v>0</v>
      </c>
      <c r="M8" s="146">
        <v>112</v>
      </c>
    </row>
    <row r="9" spans="1:26">
      <c r="A9" s="34" t="s">
        <v>45</v>
      </c>
      <c r="B9" s="34">
        <v>0</v>
      </c>
      <c r="C9" s="34">
        <v>0</v>
      </c>
      <c r="D9" s="34">
        <v>1</v>
      </c>
      <c r="E9" s="34">
        <v>0</v>
      </c>
      <c r="F9" s="34">
        <v>2</v>
      </c>
      <c r="G9" s="34">
        <v>0</v>
      </c>
      <c r="H9" s="34">
        <v>0</v>
      </c>
      <c r="I9" s="145">
        <v>6</v>
      </c>
      <c r="J9" s="34">
        <v>0</v>
      </c>
      <c r="K9" s="34">
        <v>0</v>
      </c>
      <c r="L9" s="34">
        <v>0</v>
      </c>
      <c r="M9" s="146">
        <v>9</v>
      </c>
    </row>
    <row r="10" spans="1:26">
      <c r="A10" s="34" t="s">
        <v>74</v>
      </c>
      <c r="B10" s="34">
        <v>0</v>
      </c>
      <c r="C10" s="34">
        <v>0</v>
      </c>
      <c r="D10" s="34">
        <v>0</v>
      </c>
      <c r="E10" s="34">
        <v>2</v>
      </c>
      <c r="F10" s="34">
        <v>0</v>
      </c>
      <c r="G10" s="34">
        <v>1</v>
      </c>
      <c r="H10" s="34">
        <v>1</v>
      </c>
      <c r="I10" s="145">
        <v>7</v>
      </c>
      <c r="J10" s="34">
        <v>3</v>
      </c>
      <c r="K10" s="34">
        <v>0</v>
      </c>
      <c r="L10" s="34">
        <v>0</v>
      </c>
      <c r="M10" s="146">
        <v>14</v>
      </c>
    </row>
    <row r="11" spans="1:26">
      <c r="A11" s="34" t="s">
        <v>76</v>
      </c>
      <c r="B11" s="34">
        <v>0</v>
      </c>
      <c r="C11" s="34">
        <v>0</v>
      </c>
      <c r="D11" s="34">
        <v>0</v>
      </c>
      <c r="E11" s="34">
        <v>0</v>
      </c>
      <c r="F11" s="34">
        <v>0</v>
      </c>
      <c r="G11" s="34">
        <v>1</v>
      </c>
      <c r="H11" s="34">
        <v>0</v>
      </c>
      <c r="I11" s="145">
        <v>3</v>
      </c>
      <c r="J11" s="34">
        <v>1</v>
      </c>
      <c r="K11" s="34">
        <v>0</v>
      </c>
      <c r="L11" s="34">
        <v>0</v>
      </c>
      <c r="M11" s="146">
        <v>5</v>
      </c>
    </row>
    <row r="12" spans="1:26">
      <c r="A12" s="34" t="s">
        <v>50</v>
      </c>
      <c r="B12" s="34">
        <v>0</v>
      </c>
      <c r="C12" s="34">
        <v>0</v>
      </c>
      <c r="D12" s="145">
        <v>2</v>
      </c>
      <c r="E12" s="34">
        <v>1</v>
      </c>
      <c r="F12" s="34">
        <v>0</v>
      </c>
      <c r="G12" s="34">
        <v>0</v>
      </c>
      <c r="H12" s="34">
        <v>0</v>
      </c>
      <c r="I12" s="145">
        <v>2</v>
      </c>
      <c r="J12" s="34">
        <v>1</v>
      </c>
      <c r="K12" s="34">
        <v>2</v>
      </c>
      <c r="L12" s="34">
        <v>0</v>
      </c>
      <c r="M12" s="146">
        <v>8</v>
      </c>
    </row>
    <row r="13" spans="1:26">
      <c r="A13" s="34" t="s">
        <v>79</v>
      </c>
      <c r="B13" s="34">
        <v>0</v>
      </c>
      <c r="C13" s="34">
        <v>0</v>
      </c>
      <c r="D13" s="34">
        <v>0</v>
      </c>
      <c r="E13" s="34">
        <v>0</v>
      </c>
      <c r="F13" s="34">
        <v>1</v>
      </c>
      <c r="G13" s="34">
        <v>0</v>
      </c>
      <c r="H13" s="34">
        <v>0</v>
      </c>
      <c r="I13" s="34">
        <v>0</v>
      </c>
      <c r="J13" s="34">
        <v>0</v>
      </c>
      <c r="K13" s="34">
        <v>1</v>
      </c>
      <c r="L13" s="34">
        <v>0</v>
      </c>
      <c r="M13" s="146">
        <v>2</v>
      </c>
    </row>
    <row r="14" spans="1:26">
      <c r="A14" s="34" t="s">
        <v>48</v>
      </c>
      <c r="B14" s="145">
        <v>1</v>
      </c>
      <c r="C14" s="34">
        <v>0</v>
      </c>
      <c r="D14" s="145">
        <v>1</v>
      </c>
      <c r="E14" s="145">
        <v>3</v>
      </c>
      <c r="F14" s="34">
        <v>0</v>
      </c>
      <c r="G14" s="145">
        <v>1</v>
      </c>
      <c r="H14" s="145">
        <v>5</v>
      </c>
      <c r="I14" s="145">
        <v>12</v>
      </c>
      <c r="J14" s="34">
        <v>10</v>
      </c>
      <c r="K14" s="34">
        <v>1</v>
      </c>
      <c r="L14" s="34">
        <v>0</v>
      </c>
      <c r="M14" s="146">
        <v>34</v>
      </c>
    </row>
    <row r="15" spans="1:26">
      <c r="A15" s="34" t="s">
        <v>146</v>
      </c>
      <c r="B15" s="34">
        <v>0</v>
      </c>
      <c r="C15" s="34">
        <v>0</v>
      </c>
      <c r="D15" s="34">
        <v>0</v>
      </c>
      <c r="E15" s="34">
        <v>0</v>
      </c>
      <c r="F15" s="34">
        <v>0</v>
      </c>
      <c r="G15" s="34">
        <v>1</v>
      </c>
      <c r="H15" s="34">
        <v>0</v>
      </c>
      <c r="I15" s="34">
        <v>0</v>
      </c>
      <c r="J15" s="34">
        <v>0</v>
      </c>
      <c r="K15" s="34">
        <v>0</v>
      </c>
      <c r="L15" s="34">
        <v>0</v>
      </c>
      <c r="M15" s="146">
        <v>1</v>
      </c>
    </row>
    <row r="16" spans="1:26">
      <c r="A16" s="34" t="s">
        <v>82</v>
      </c>
      <c r="B16" s="34">
        <v>0</v>
      </c>
      <c r="C16" s="34">
        <v>0</v>
      </c>
      <c r="D16" s="34">
        <v>1</v>
      </c>
      <c r="E16" s="34">
        <v>0</v>
      </c>
      <c r="F16" s="34">
        <v>0</v>
      </c>
      <c r="G16" s="34">
        <v>0</v>
      </c>
      <c r="H16" s="34">
        <v>1</v>
      </c>
      <c r="I16" s="34">
        <v>5</v>
      </c>
      <c r="J16" s="34">
        <v>5</v>
      </c>
      <c r="K16" s="34">
        <v>6</v>
      </c>
      <c r="L16" s="34">
        <v>0</v>
      </c>
      <c r="M16" s="146">
        <v>18</v>
      </c>
    </row>
    <row r="17" spans="1:13">
      <c r="A17" s="34" t="s">
        <v>83</v>
      </c>
      <c r="B17" s="34">
        <v>0</v>
      </c>
      <c r="C17" s="34">
        <v>0</v>
      </c>
      <c r="D17" s="34">
        <v>0</v>
      </c>
      <c r="E17" s="34">
        <v>0</v>
      </c>
      <c r="F17" s="34">
        <v>2</v>
      </c>
      <c r="G17" s="34">
        <v>0</v>
      </c>
      <c r="H17" s="34">
        <v>1</v>
      </c>
      <c r="I17" s="34">
        <v>1</v>
      </c>
      <c r="J17" s="34">
        <v>0</v>
      </c>
      <c r="K17" s="34">
        <v>0</v>
      </c>
      <c r="L17" s="34">
        <v>0</v>
      </c>
      <c r="M17" s="146">
        <v>4</v>
      </c>
    </row>
    <row r="18" spans="1:13">
      <c r="A18" s="34" t="s">
        <v>84</v>
      </c>
      <c r="B18" s="34">
        <v>0</v>
      </c>
      <c r="C18" s="34">
        <v>0</v>
      </c>
      <c r="D18" s="34">
        <v>0</v>
      </c>
      <c r="E18" s="145">
        <v>4</v>
      </c>
      <c r="F18" s="145">
        <v>1</v>
      </c>
      <c r="G18" s="145">
        <v>14</v>
      </c>
      <c r="H18" s="145">
        <v>21</v>
      </c>
      <c r="I18" s="145">
        <v>11</v>
      </c>
      <c r="J18" s="145">
        <v>15</v>
      </c>
      <c r="K18" s="145">
        <v>6</v>
      </c>
      <c r="L18" s="34">
        <v>0</v>
      </c>
      <c r="M18" s="146">
        <v>72</v>
      </c>
    </row>
    <row r="19" spans="1:13">
      <c r="A19" s="34" t="s">
        <v>54</v>
      </c>
      <c r="B19" s="145">
        <v>4</v>
      </c>
      <c r="C19" s="145">
        <v>7</v>
      </c>
      <c r="D19" s="145">
        <v>11</v>
      </c>
      <c r="E19" s="145">
        <v>36</v>
      </c>
      <c r="F19" s="145">
        <v>17</v>
      </c>
      <c r="G19" s="145">
        <v>73</v>
      </c>
      <c r="H19" s="145">
        <v>94</v>
      </c>
      <c r="I19" s="145">
        <v>80</v>
      </c>
      <c r="J19" s="145">
        <v>51</v>
      </c>
      <c r="K19" s="145">
        <v>27</v>
      </c>
      <c r="L19" s="145">
        <v>9</v>
      </c>
      <c r="M19" s="146">
        <v>409</v>
      </c>
    </row>
    <row r="20" spans="1:13">
      <c r="A20" s="34" t="s">
        <v>85</v>
      </c>
      <c r="B20" s="34">
        <v>0</v>
      </c>
      <c r="C20" s="34">
        <v>0</v>
      </c>
      <c r="D20" s="34">
        <v>0</v>
      </c>
      <c r="E20" s="34">
        <v>0</v>
      </c>
      <c r="F20" s="34">
        <v>0</v>
      </c>
      <c r="G20" s="145">
        <v>3</v>
      </c>
      <c r="H20" s="145">
        <v>1</v>
      </c>
      <c r="I20" s="145">
        <v>1</v>
      </c>
      <c r="J20" s="34">
        <v>0</v>
      </c>
      <c r="K20" s="34">
        <v>0</v>
      </c>
      <c r="L20" s="34">
        <v>1</v>
      </c>
      <c r="M20" s="146">
        <v>6</v>
      </c>
    </row>
    <row r="21" spans="1:13">
      <c r="A21" s="34" t="s">
        <v>86</v>
      </c>
      <c r="B21" s="34">
        <v>0</v>
      </c>
      <c r="C21" s="34">
        <v>0</v>
      </c>
      <c r="D21" s="145">
        <v>1</v>
      </c>
      <c r="E21" s="34">
        <v>1</v>
      </c>
      <c r="F21" s="34">
        <v>1</v>
      </c>
      <c r="G21" s="34">
        <v>1</v>
      </c>
      <c r="H21" s="34">
        <v>3</v>
      </c>
      <c r="I21" s="34">
        <v>9</v>
      </c>
      <c r="J21" s="34">
        <v>10</v>
      </c>
      <c r="K21" s="34">
        <v>2</v>
      </c>
      <c r="L21" s="34">
        <v>0</v>
      </c>
      <c r="M21" s="146">
        <v>28</v>
      </c>
    </row>
    <row r="22" spans="1:13">
      <c r="A22" s="34" t="s">
        <v>88</v>
      </c>
      <c r="B22" s="34">
        <v>0</v>
      </c>
      <c r="C22" s="34">
        <v>0</v>
      </c>
      <c r="D22" s="34">
        <v>0</v>
      </c>
      <c r="E22" s="34">
        <v>0</v>
      </c>
      <c r="F22" s="34">
        <v>0</v>
      </c>
      <c r="G22" s="34">
        <v>1</v>
      </c>
      <c r="H22" s="34">
        <v>0</v>
      </c>
      <c r="I22" s="34">
        <v>0</v>
      </c>
      <c r="J22" s="34">
        <v>1</v>
      </c>
      <c r="K22" s="34">
        <v>0</v>
      </c>
      <c r="L22" s="34">
        <v>0</v>
      </c>
      <c r="M22" s="146">
        <v>2</v>
      </c>
    </row>
    <row r="23" spans="1:13">
      <c r="A23" s="34" t="s">
        <v>89</v>
      </c>
      <c r="B23" s="34">
        <v>0</v>
      </c>
      <c r="C23" s="34">
        <v>0</v>
      </c>
      <c r="D23" s="34">
        <v>0</v>
      </c>
      <c r="E23" s="34">
        <v>0</v>
      </c>
      <c r="F23" s="34">
        <v>1</v>
      </c>
      <c r="G23" s="34">
        <v>0</v>
      </c>
      <c r="H23" s="34">
        <v>1</v>
      </c>
      <c r="I23" s="34">
        <v>1</v>
      </c>
      <c r="J23" s="34">
        <v>0</v>
      </c>
      <c r="K23" s="34">
        <v>3</v>
      </c>
      <c r="L23" s="34">
        <v>0</v>
      </c>
      <c r="M23" s="146">
        <v>6</v>
      </c>
    </row>
    <row r="24" spans="1:13">
      <c r="A24" s="34" t="s">
        <v>90</v>
      </c>
      <c r="B24" s="34">
        <v>0</v>
      </c>
      <c r="C24" s="34">
        <v>0</v>
      </c>
      <c r="D24" s="34">
        <v>0</v>
      </c>
      <c r="E24" s="34">
        <v>0</v>
      </c>
      <c r="F24" s="34">
        <v>0</v>
      </c>
      <c r="G24" s="34">
        <v>1</v>
      </c>
      <c r="H24" s="34">
        <v>0</v>
      </c>
      <c r="I24" s="34">
        <v>3</v>
      </c>
      <c r="J24" s="34">
        <v>0</v>
      </c>
      <c r="K24" s="34">
        <v>0</v>
      </c>
      <c r="L24" s="34">
        <v>0</v>
      </c>
      <c r="M24" s="146">
        <v>4</v>
      </c>
    </row>
    <row r="25" spans="1:13">
      <c r="A25" s="34" t="s">
        <v>91</v>
      </c>
      <c r="B25" s="34">
        <v>0</v>
      </c>
      <c r="C25" s="145">
        <v>1</v>
      </c>
      <c r="D25" s="145">
        <v>1</v>
      </c>
      <c r="E25" s="145">
        <v>3</v>
      </c>
      <c r="F25" s="145">
        <v>6</v>
      </c>
      <c r="G25" s="145">
        <v>10</v>
      </c>
      <c r="H25" s="145">
        <v>26</v>
      </c>
      <c r="I25" s="145">
        <v>37</v>
      </c>
      <c r="J25" s="145">
        <v>20</v>
      </c>
      <c r="K25" s="145">
        <v>23</v>
      </c>
      <c r="L25" s="145">
        <v>7</v>
      </c>
      <c r="M25" s="146">
        <v>134</v>
      </c>
    </row>
    <row r="26" spans="1:13">
      <c r="A26" s="34" t="s">
        <v>147</v>
      </c>
      <c r="B26" s="34">
        <v>0</v>
      </c>
      <c r="C26" s="34">
        <v>0</v>
      </c>
      <c r="D26" s="34">
        <v>0</v>
      </c>
      <c r="E26" s="34">
        <v>0</v>
      </c>
      <c r="F26" s="34">
        <v>0</v>
      </c>
      <c r="G26" s="34">
        <v>0</v>
      </c>
      <c r="H26" s="145">
        <v>1</v>
      </c>
      <c r="I26" s="145">
        <v>1</v>
      </c>
      <c r="J26" s="34">
        <v>0</v>
      </c>
      <c r="K26" s="34">
        <v>0</v>
      </c>
      <c r="L26" s="34">
        <v>0</v>
      </c>
      <c r="M26" s="146">
        <v>2</v>
      </c>
    </row>
    <row r="27" spans="1:13">
      <c r="A27" s="34" t="s">
        <v>93</v>
      </c>
      <c r="B27" s="34">
        <v>0</v>
      </c>
      <c r="C27" s="34">
        <v>0</v>
      </c>
      <c r="D27" s="34">
        <v>0</v>
      </c>
      <c r="E27" s="34">
        <v>0</v>
      </c>
      <c r="F27" s="34">
        <v>0</v>
      </c>
      <c r="G27" s="34">
        <v>0</v>
      </c>
      <c r="H27" s="145">
        <v>1</v>
      </c>
      <c r="I27" s="145">
        <v>2</v>
      </c>
      <c r="J27" s="34">
        <v>0</v>
      </c>
      <c r="K27" s="34">
        <v>0</v>
      </c>
      <c r="L27" s="34">
        <v>0</v>
      </c>
      <c r="M27" s="146">
        <v>3</v>
      </c>
    </row>
    <row r="28" spans="1:13">
      <c r="A28" s="34" t="s">
        <v>94</v>
      </c>
      <c r="B28" s="34">
        <v>0</v>
      </c>
      <c r="C28" s="34">
        <v>0</v>
      </c>
      <c r="D28" s="34">
        <v>0</v>
      </c>
      <c r="E28" s="34">
        <v>0</v>
      </c>
      <c r="F28" s="34">
        <v>0</v>
      </c>
      <c r="G28" s="34">
        <v>0</v>
      </c>
      <c r="H28" s="145">
        <v>2</v>
      </c>
      <c r="I28" s="145">
        <v>1</v>
      </c>
      <c r="J28" s="145">
        <v>3</v>
      </c>
      <c r="K28" s="145">
        <v>3</v>
      </c>
      <c r="L28" s="34">
        <v>0</v>
      </c>
      <c r="M28" s="146">
        <v>9</v>
      </c>
    </row>
    <row r="29" spans="1:13">
      <c r="A29" s="34" t="s">
        <v>96</v>
      </c>
      <c r="B29" s="34">
        <v>0</v>
      </c>
      <c r="C29" s="34">
        <v>0</v>
      </c>
      <c r="D29" s="145">
        <v>2</v>
      </c>
      <c r="E29" s="145">
        <v>1</v>
      </c>
      <c r="F29" s="34">
        <v>0</v>
      </c>
      <c r="G29" s="145">
        <v>2</v>
      </c>
      <c r="H29" s="145">
        <v>1</v>
      </c>
      <c r="I29" s="145">
        <v>11</v>
      </c>
      <c r="J29" s="145">
        <v>3</v>
      </c>
      <c r="K29" s="145">
        <v>4</v>
      </c>
      <c r="L29" s="34">
        <v>0</v>
      </c>
      <c r="M29" s="146">
        <v>24</v>
      </c>
    </row>
    <row r="30" spans="1:13">
      <c r="A30" s="34" t="s">
        <v>148</v>
      </c>
      <c r="B30" s="34">
        <v>0</v>
      </c>
      <c r="C30" s="34">
        <v>0</v>
      </c>
      <c r="D30" s="34">
        <v>0</v>
      </c>
      <c r="E30" s="145">
        <v>1</v>
      </c>
      <c r="F30" s="34">
        <v>0</v>
      </c>
      <c r="G30" s="145">
        <v>1</v>
      </c>
      <c r="H30" s="34">
        <v>0</v>
      </c>
      <c r="I30" s="34">
        <v>1</v>
      </c>
      <c r="J30" s="34">
        <v>0</v>
      </c>
      <c r="K30" s="34">
        <v>0</v>
      </c>
      <c r="L30" s="34">
        <v>0</v>
      </c>
      <c r="M30" s="146">
        <v>3</v>
      </c>
    </row>
    <row r="31" spans="1:13">
      <c r="A31" s="34" t="s">
        <v>149</v>
      </c>
      <c r="B31" s="34">
        <v>0</v>
      </c>
      <c r="C31" s="34">
        <v>0</v>
      </c>
      <c r="D31" s="34">
        <v>0</v>
      </c>
      <c r="E31" s="34">
        <v>0</v>
      </c>
      <c r="F31" s="34">
        <v>0</v>
      </c>
      <c r="G31" s="34">
        <v>0</v>
      </c>
      <c r="H31" s="145">
        <v>1</v>
      </c>
      <c r="I31" s="145">
        <v>4</v>
      </c>
      <c r="J31" s="34">
        <v>1</v>
      </c>
      <c r="K31" s="34">
        <v>3</v>
      </c>
      <c r="L31" s="34">
        <v>0</v>
      </c>
      <c r="M31" s="146">
        <v>9</v>
      </c>
    </row>
    <row r="32" spans="1:13">
      <c r="A32" s="34" t="s">
        <v>150</v>
      </c>
      <c r="B32" s="34">
        <v>0</v>
      </c>
      <c r="C32" s="34">
        <v>0</v>
      </c>
      <c r="D32" s="34">
        <v>0</v>
      </c>
      <c r="E32" s="34">
        <v>0</v>
      </c>
      <c r="F32" s="34">
        <v>0</v>
      </c>
      <c r="G32" s="145">
        <v>1</v>
      </c>
      <c r="H32" s="145">
        <v>1</v>
      </c>
      <c r="I32" s="34">
        <v>0</v>
      </c>
      <c r="J32" s="34">
        <v>0</v>
      </c>
      <c r="K32" s="34">
        <v>0</v>
      </c>
      <c r="L32" s="34">
        <v>0</v>
      </c>
      <c r="M32" s="146">
        <v>2</v>
      </c>
    </row>
    <row r="33" spans="1:13">
      <c r="A33" s="34" t="s">
        <v>151</v>
      </c>
      <c r="B33" s="34">
        <v>0</v>
      </c>
      <c r="C33" s="34">
        <v>0</v>
      </c>
      <c r="D33" s="34">
        <v>0</v>
      </c>
      <c r="E33" s="34">
        <v>0</v>
      </c>
      <c r="F33" s="34">
        <v>0</v>
      </c>
      <c r="G33" s="34">
        <v>0</v>
      </c>
      <c r="H33" s="34">
        <v>0</v>
      </c>
      <c r="I33" s="34">
        <v>0</v>
      </c>
      <c r="J33" s="34">
        <v>0</v>
      </c>
      <c r="K33" s="34">
        <v>1</v>
      </c>
      <c r="L33" s="34">
        <v>0</v>
      </c>
      <c r="M33" s="146">
        <v>1</v>
      </c>
    </row>
    <row r="34" spans="1:13">
      <c r="A34" s="34" t="s">
        <v>152</v>
      </c>
      <c r="B34" s="34">
        <v>0</v>
      </c>
      <c r="C34" s="34">
        <v>0</v>
      </c>
      <c r="D34" s="34">
        <v>0</v>
      </c>
      <c r="E34" s="34">
        <v>0</v>
      </c>
      <c r="F34" s="145">
        <v>1</v>
      </c>
      <c r="G34" s="145">
        <v>3</v>
      </c>
      <c r="H34" s="145">
        <v>1</v>
      </c>
      <c r="I34" s="145">
        <v>7</v>
      </c>
      <c r="J34" s="145">
        <v>3</v>
      </c>
      <c r="K34" s="145">
        <v>5</v>
      </c>
      <c r="L34" s="34">
        <v>0</v>
      </c>
      <c r="M34" s="146">
        <v>20</v>
      </c>
    </row>
    <row r="35" spans="1:13">
      <c r="A35" s="34" t="s">
        <v>153</v>
      </c>
      <c r="B35" s="34">
        <v>0</v>
      </c>
      <c r="C35" s="34">
        <v>0</v>
      </c>
      <c r="D35" s="34">
        <v>0</v>
      </c>
      <c r="E35" s="34">
        <v>0</v>
      </c>
      <c r="F35" s="34">
        <v>0</v>
      </c>
      <c r="G35" s="34">
        <v>0</v>
      </c>
      <c r="H35" s="34">
        <v>0</v>
      </c>
      <c r="I35" s="34">
        <v>0</v>
      </c>
      <c r="J35" s="34">
        <v>0</v>
      </c>
      <c r="K35" s="34">
        <v>0</v>
      </c>
      <c r="L35" s="145">
        <v>2</v>
      </c>
      <c r="M35" s="146">
        <v>2</v>
      </c>
    </row>
  </sheetData>
  <conditionalFormatting sqref="B2:L35">
    <cfRule type="cellIs" dxfId="3" priority="1" stopIfTrue="1" operator="greaterThan">
      <formula>0</formula>
    </cfRule>
    <cfRule type="cellIs" dxfId="2" priority="2" stopIfTrue="1" operator="greaterThan">
      <formula>0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N671"/>
  <sheetViews>
    <sheetView topLeftCell="A40" zoomScaleNormal="100" workbookViewId="0">
      <selection activeCell="H107" sqref="H107"/>
    </sheetView>
  </sheetViews>
  <sheetFormatPr defaultRowHeight="15"/>
  <cols>
    <col min="1" max="1" width="35.42578125" style="290" bestFit="1" customWidth="1"/>
    <col min="2" max="2" width="9.85546875" style="290" bestFit="1" customWidth="1"/>
    <col min="3" max="3" width="12.5703125" style="299" bestFit="1" customWidth="1"/>
    <col min="8" max="8" width="35.42578125" bestFit="1" customWidth="1"/>
    <col min="9" max="9" width="8.140625" bestFit="1" customWidth="1"/>
    <col min="10" max="10" width="11.7109375" customWidth="1"/>
    <col min="12" max="12" width="35.42578125" bestFit="1" customWidth="1"/>
    <col min="13" max="13" width="8.140625" bestFit="1" customWidth="1"/>
    <col min="14" max="14" width="11.5703125" bestFit="1" customWidth="1"/>
  </cols>
  <sheetData>
    <row r="1" spans="1:14">
      <c r="A1" s="295" t="s">
        <v>40</v>
      </c>
      <c r="B1" s="295" t="s">
        <v>41</v>
      </c>
      <c r="C1" s="298" t="s">
        <v>15</v>
      </c>
    </row>
    <row r="3" spans="1:14">
      <c r="H3" s="297" t="s">
        <v>91</v>
      </c>
      <c r="I3" s="296">
        <v>2255</v>
      </c>
      <c r="J3" s="300">
        <v>45080</v>
      </c>
      <c r="L3" s="297" t="s">
        <v>58</v>
      </c>
      <c r="M3" s="296">
        <v>2308</v>
      </c>
      <c r="N3" s="300">
        <v>3462</v>
      </c>
    </row>
    <row r="4" spans="1:14">
      <c r="H4" s="297" t="s">
        <v>48</v>
      </c>
      <c r="I4" s="296">
        <v>372</v>
      </c>
      <c r="J4" s="300">
        <v>7463</v>
      </c>
      <c r="L4" s="297" t="s">
        <v>212</v>
      </c>
      <c r="M4" s="296">
        <v>1356</v>
      </c>
      <c r="N4" s="300">
        <v>2034</v>
      </c>
    </row>
    <row r="5" spans="1:14">
      <c r="H5" s="297" t="s">
        <v>82</v>
      </c>
      <c r="I5" s="296">
        <v>248</v>
      </c>
      <c r="J5" s="300">
        <v>6147</v>
      </c>
      <c r="L5" s="297" t="s">
        <v>213</v>
      </c>
      <c r="M5" s="296">
        <v>1078</v>
      </c>
      <c r="N5" s="300">
        <v>1612.5</v>
      </c>
    </row>
    <row r="6" spans="1:14">
      <c r="H6" s="297" t="s">
        <v>74</v>
      </c>
      <c r="I6" s="296">
        <v>145</v>
      </c>
      <c r="J6" s="300">
        <v>2873</v>
      </c>
      <c r="L6" s="297" t="s">
        <v>96</v>
      </c>
      <c r="M6" s="296">
        <v>222</v>
      </c>
      <c r="N6" s="300">
        <v>663</v>
      </c>
    </row>
    <row r="7" spans="1:14">
      <c r="H7" s="297" t="s">
        <v>45</v>
      </c>
      <c r="I7" s="296">
        <v>133</v>
      </c>
      <c r="J7" s="300">
        <v>2000</v>
      </c>
      <c r="L7" s="297" t="s">
        <v>222</v>
      </c>
      <c r="M7" s="296">
        <v>401</v>
      </c>
      <c r="N7" s="300">
        <v>600.5</v>
      </c>
    </row>
    <row r="8" spans="1:14">
      <c r="H8" s="297" t="s">
        <v>76</v>
      </c>
      <c r="I8" s="296">
        <v>84</v>
      </c>
      <c r="J8" s="300">
        <v>1691</v>
      </c>
      <c r="L8" s="297" t="s">
        <v>221</v>
      </c>
      <c r="M8" s="296">
        <v>353</v>
      </c>
      <c r="N8" s="300">
        <v>529.5</v>
      </c>
    </row>
    <row r="9" spans="1:14">
      <c r="H9" s="297" t="s">
        <v>50</v>
      </c>
      <c r="I9" s="296">
        <v>76</v>
      </c>
      <c r="J9" s="300">
        <v>1500</v>
      </c>
      <c r="L9" s="297" t="s">
        <v>226</v>
      </c>
      <c r="M9" s="296">
        <v>114</v>
      </c>
      <c r="N9" s="300">
        <v>342</v>
      </c>
    </row>
    <row r="10" spans="1:14">
      <c r="H10" s="297" t="s">
        <v>83</v>
      </c>
      <c r="I10" s="296">
        <v>55</v>
      </c>
      <c r="J10" s="300">
        <v>1102</v>
      </c>
      <c r="L10" s="297" t="s">
        <v>230</v>
      </c>
      <c r="M10" s="296">
        <v>217</v>
      </c>
      <c r="N10" s="300">
        <v>327</v>
      </c>
    </row>
    <row r="11" spans="1:14">
      <c r="H11" s="297" t="s">
        <v>215</v>
      </c>
      <c r="I11" s="296">
        <v>48</v>
      </c>
      <c r="J11" s="300">
        <v>960</v>
      </c>
      <c r="L11" s="297" t="s">
        <v>232</v>
      </c>
      <c r="M11" s="296">
        <v>106</v>
      </c>
      <c r="N11" s="300">
        <v>318</v>
      </c>
    </row>
    <row r="12" spans="1:14">
      <c r="H12" s="297" t="s">
        <v>146</v>
      </c>
      <c r="I12" s="296">
        <v>17</v>
      </c>
      <c r="J12" s="300">
        <v>343</v>
      </c>
      <c r="L12" s="297" t="s">
        <v>239</v>
      </c>
      <c r="M12" s="296">
        <v>216</v>
      </c>
      <c r="N12" s="300">
        <v>273</v>
      </c>
    </row>
    <row r="13" spans="1:14">
      <c r="H13" s="297" t="s">
        <v>79</v>
      </c>
      <c r="I13" s="296">
        <v>10</v>
      </c>
      <c r="J13" s="300">
        <v>203</v>
      </c>
      <c r="L13" s="297" t="s">
        <v>231</v>
      </c>
      <c r="M13" s="296">
        <v>177</v>
      </c>
      <c r="N13" s="300">
        <v>265.5</v>
      </c>
    </row>
    <row r="14" spans="1:14">
      <c r="H14" s="297" t="s">
        <v>195</v>
      </c>
      <c r="I14" s="296">
        <v>7</v>
      </c>
      <c r="J14" s="300">
        <v>150</v>
      </c>
      <c r="L14" s="297" t="s">
        <v>234</v>
      </c>
      <c r="M14" s="296">
        <v>167</v>
      </c>
      <c r="N14" s="300">
        <v>250.5</v>
      </c>
    </row>
    <row r="15" spans="1:14">
      <c r="H15" s="297" t="s">
        <v>71</v>
      </c>
      <c r="I15" s="296">
        <v>6</v>
      </c>
      <c r="J15" s="300">
        <v>120</v>
      </c>
      <c r="L15" s="297" t="s">
        <v>242</v>
      </c>
      <c r="M15" s="296">
        <v>123</v>
      </c>
      <c r="N15" s="300">
        <v>184.5</v>
      </c>
    </row>
    <row r="16" spans="1:14">
      <c r="H16" s="297" t="s">
        <v>268</v>
      </c>
      <c r="I16" s="296">
        <v>2</v>
      </c>
      <c r="J16" s="300">
        <v>40</v>
      </c>
      <c r="L16" s="297" t="s">
        <v>270</v>
      </c>
      <c r="M16" s="296">
        <v>13</v>
      </c>
      <c r="N16" s="300">
        <v>21</v>
      </c>
    </row>
    <row r="17" spans="1:14">
      <c r="H17" s="274"/>
      <c r="I17" s="274"/>
      <c r="J17" s="274"/>
      <c r="L17" s="297" t="s">
        <v>269</v>
      </c>
      <c r="M17" s="296">
        <v>4</v>
      </c>
      <c r="N17" s="300">
        <v>12</v>
      </c>
    </row>
    <row r="18" spans="1:14">
      <c r="H18" s="274"/>
      <c r="I18" s="274"/>
      <c r="J18" s="274"/>
      <c r="L18" s="297" t="s">
        <v>249</v>
      </c>
      <c r="M18" s="296">
        <v>2</v>
      </c>
      <c r="N18" s="300">
        <v>4</v>
      </c>
    </row>
    <row r="19" spans="1:14">
      <c r="H19" s="274"/>
      <c r="I19" s="274"/>
      <c r="J19" s="274"/>
      <c r="L19" s="297" t="s">
        <v>274</v>
      </c>
      <c r="M19" s="296">
        <v>1</v>
      </c>
      <c r="N19" s="300">
        <v>1.5</v>
      </c>
    </row>
    <row r="21" spans="1:14">
      <c r="H21" s="297" t="s">
        <v>245</v>
      </c>
      <c r="I21" s="296">
        <v>7</v>
      </c>
      <c r="J21" s="300">
        <v>24.5</v>
      </c>
      <c r="L21" s="297" t="s">
        <v>93</v>
      </c>
      <c r="M21" s="296">
        <v>21</v>
      </c>
      <c r="N21" s="300">
        <v>16</v>
      </c>
    </row>
    <row r="22" spans="1:14">
      <c r="H22" s="297" t="s">
        <v>197</v>
      </c>
      <c r="I22" s="296">
        <v>9</v>
      </c>
      <c r="J22" s="300">
        <v>31.5</v>
      </c>
      <c r="L22" s="297" t="s">
        <v>97</v>
      </c>
      <c r="M22" s="296">
        <v>63</v>
      </c>
      <c r="N22" s="300">
        <v>63</v>
      </c>
    </row>
    <row r="23" spans="1:14">
      <c r="H23" s="297" t="s">
        <v>84</v>
      </c>
      <c r="I23" s="296">
        <v>914</v>
      </c>
      <c r="J23" s="300">
        <v>1826</v>
      </c>
    </row>
    <row r="24" spans="1:14">
      <c r="A24" s="297" t="s">
        <v>87</v>
      </c>
      <c r="B24" s="296">
        <v>2</v>
      </c>
      <c r="C24" s="300">
        <v>2</v>
      </c>
      <c r="H24" s="297" t="s">
        <v>273</v>
      </c>
      <c r="I24" s="296">
        <v>1</v>
      </c>
      <c r="J24" s="300">
        <v>3</v>
      </c>
    </row>
    <row r="25" spans="1:14">
      <c r="H25" s="297" t="s">
        <v>218</v>
      </c>
      <c r="I25" s="296">
        <v>730</v>
      </c>
      <c r="J25" s="300">
        <v>2190</v>
      </c>
      <c r="L25" s="297" t="s">
        <v>67</v>
      </c>
      <c r="M25" s="296">
        <v>1112</v>
      </c>
      <c r="N25" s="300">
        <v>6718</v>
      </c>
    </row>
    <row r="26" spans="1:14">
      <c r="H26" s="297" t="s">
        <v>223</v>
      </c>
      <c r="I26" s="296">
        <v>503</v>
      </c>
      <c r="J26" s="300">
        <v>1509</v>
      </c>
      <c r="L26" s="297" t="s">
        <v>259</v>
      </c>
      <c r="M26" s="296">
        <v>1</v>
      </c>
      <c r="N26" s="300">
        <v>4</v>
      </c>
    </row>
    <row r="27" spans="1:14">
      <c r="H27" s="297" t="s">
        <v>248</v>
      </c>
      <c r="I27" s="296">
        <v>7</v>
      </c>
      <c r="J27" s="300">
        <v>21</v>
      </c>
      <c r="L27" s="297" t="s">
        <v>258</v>
      </c>
      <c r="M27" s="296">
        <v>1</v>
      </c>
      <c r="N27" s="300">
        <v>25</v>
      </c>
    </row>
    <row r="28" spans="1:14">
      <c r="H28" s="297" t="s">
        <v>214</v>
      </c>
      <c r="I28" s="296">
        <v>614</v>
      </c>
      <c r="J28" s="300">
        <v>1842</v>
      </c>
      <c r="L28" s="297" t="s">
        <v>196</v>
      </c>
      <c r="M28" s="296">
        <v>176</v>
      </c>
      <c r="N28" s="300">
        <v>4400</v>
      </c>
    </row>
    <row r="29" spans="1:14">
      <c r="H29" s="297" t="s">
        <v>246</v>
      </c>
      <c r="I29" s="296">
        <v>6</v>
      </c>
      <c r="J29" s="300">
        <v>18</v>
      </c>
    </row>
    <row r="30" spans="1:14">
      <c r="H30" s="297" t="s">
        <v>227</v>
      </c>
      <c r="I30" s="296">
        <v>512</v>
      </c>
      <c r="J30" s="300">
        <v>1536</v>
      </c>
      <c r="L30" s="297" t="s">
        <v>66</v>
      </c>
      <c r="M30" s="296">
        <v>844</v>
      </c>
      <c r="N30" s="300">
        <v>4001</v>
      </c>
    </row>
    <row r="31" spans="1:14">
      <c r="H31" s="297" t="s">
        <v>211</v>
      </c>
      <c r="I31" s="296">
        <v>1559</v>
      </c>
      <c r="J31" s="300">
        <v>4677</v>
      </c>
    </row>
    <row r="32" spans="1:14">
      <c r="H32" s="297" t="s">
        <v>244</v>
      </c>
      <c r="I32" s="296">
        <v>22</v>
      </c>
      <c r="J32" s="300">
        <v>66</v>
      </c>
      <c r="L32" s="297" t="s">
        <v>236</v>
      </c>
      <c r="M32" s="296">
        <v>1</v>
      </c>
      <c r="N32" s="300">
        <v>30</v>
      </c>
    </row>
    <row r="33" spans="1:14">
      <c r="H33" s="297" t="s">
        <v>54</v>
      </c>
      <c r="I33" s="296">
        <v>3092</v>
      </c>
      <c r="J33" s="300">
        <v>9276</v>
      </c>
      <c r="L33" s="297" t="s">
        <v>255</v>
      </c>
      <c r="M33" s="296">
        <v>5</v>
      </c>
      <c r="N33" s="300">
        <v>55</v>
      </c>
    </row>
    <row r="34" spans="1:14">
      <c r="H34" s="297" t="s">
        <v>153</v>
      </c>
      <c r="I34" s="296">
        <v>21</v>
      </c>
      <c r="J34" s="300">
        <v>73.5</v>
      </c>
      <c r="L34" s="297" t="s">
        <v>254</v>
      </c>
      <c r="M34" s="296">
        <v>2</v>
      </c>
      <c r="N34" s="300">
        <v>60</v>
      </c>
    </row>
    <row r="35" spans="1:14">
      <c r="H35" s="297" t="s">
        <v>85</v>
      </c>
      <c r="I35" s="296">
        <v>277</v>
      </c>
      <c r="J35" s="300">
        <v>791.5</v>
      </c>
      <c r="L35" s="297" t="s">
        <v>228</v>
      </c>
      <c r="M35" s="296">
        <v>2</v>
      </c>
      <c r="N35" s="300">
        <v>55</v>
      </c>
    </row>
    <row r="36" spans="1:14">
      <c r="L36" s="297" t="s">
        <v>250</v>
      </c>
      <c r="M36" s="296">
        <v>1</v>
      </c>
      <c r="N36" s="300">
        <v>0</v>
      </c>
    </row>
    <row r="37" spans="1:14">
      <c r="L37" s="297" t="s">
        <v>220</v>
      </c>
      <c r="M37" s="296">
        <v>7</v>
      </c>
      <c r="N37" s="300">
        <v>255</v>
      </c>
    </row>
    <row r="38" spans="1:14">
      <c r="L38" s="297" t="s">
        <v>235</v>
      </c>
      <c r="M38" s="296">
        <v>8</v>
      </c>
      <c r="N38" s="300">
        <v>260</v>
      </c>
    </row>
    <row r="39" spans="1:14">
      <c r="L39" s="297" t="s">
        <v>88</v>
      </c>
      <c r="M39" s="296">
        <v>56</v>
      </c>
      <c r="N39" s="300">
        <v>1672.5</v>
      </c>
    </row>
    <row r="40" spans="1:14">
      <c r="H40" s="297" t="s">
        <v>94</v>
      </c>
      <c r="I40" s="296">
        <v>27</v>
      </c>
      <c r="J40" s="300">
        <v>821</v>
      </c>
      <c r="L40" s="297" t="s">
        <v>256</v>
      </c>
      <c r="M40" s="296">
        <v>1</v>
      </c>
      <c r="N40" s="300">
        <v>30</v>
      </c>
    </row>
    <row r="41" spans="1:14">
      <c r="A41" s="297" t="s">
        <v>148</v>
      </c>
      <c r="B41" s="296">
        <v>74</v>
      </c>
      <c r="C41" s="300">
        <v>412.5</v>
      </c>
      <c r="H41" s="297" t="s">
        <v>64</v>
      </c>
      <c r="I41" s="296">
        <v>2</v>
      </c>
      <c r="J41" s="300">
        <v>40</v>
      </c>
      <c r="L41" s="297" t="s">
        <v>238</v>
      </c>
      <c r="M41" s="296">
        <v>7</v>
      </c>
      <c r="N41" s="300">
        <v>210</v>
      </c>
    </row>
    <row r="42" spans="1:14">
      <c r="H42" s="297" t="s">
        <v>191</v>
      </c>
      <c r="I42" s="296">
        <v>1</v>
      </c>
      <c r="J42" s="300">
        <v>2</v>
      </c>
      <c r="L42" s="297" t="s">
        <v>225</v>
      </c>
      <c r="M42" s="296">
        <v>2</v>
      </c>
      <c r="N42" s="300">
        <v>65</v>
      </c>
    </row>
    <row r="43" spans="1:14">
      <c r="H43" s="297" t="s">
        <v>62</v>
      </c>
      <c r="I43" s="296">
        <v>33</v>
      </c>
      <c r="J43" s="300">
        <v>66</v>
      </c>
      <c r="L43" s="297" t="s">
        <v>216</v>
      </c>
      <c r="M43" s="296">
        <v>45</v>
      </c>
      <c r="N43" s="300">
        <v>1255</v>
      </c>
    </row>
    <row r="44" spans="1:14">
      <c r="H44" s="297" t="s">
        <v>63</v>
      </c>
      <c r="I44" s="296">
        <v>193</v>
      </c>
      <c r="J44" s="300">
        <v>579</v>
      </c>
      <c r="L44" s="297" t="s">
        <v>263</v>
      </c>
      <c r="M44" s="296">
        <v>2</v>
      </c>
      <c r="N44" s="300">
        <v>60</v>
      </c>
    </row>
    <row r="45" spans="1:14">
      <c r="H45" s="297" t="s">
        <v>190</v>
      </c>
      <c r="I45" s="296">
        <v>1</v>
      </c>
      <c r="J45" s="300">
        <v>2.5</v>
      </c>
      <c r="L45" s="297" t="s">
        <v>264</v>
      </c>
      <c r="M45" s="296">
        <v>1</v>
      </c>
      <c r="N45" s="300">
        <v>30</v>
      </c>
    </row>
    <row r="46" spans="1:14">
      <c r="L46" s="297" t="s">
        <v>261</v>
      </c>
      <c r="M46" s="296">
        <v>6</v>
      </c>
      <c r="N46" s="300">
        <v>190</v>
      </c>
    </row>
    <row r="47" spans="1:14">
      <c r="L47" s="297" t="s">
        <v>267</v>
      </c>
      <c r="M47" s="296">
        <v>2</v>
      </c>
      <c r="N47" s="300">
        <v>100</v>
      </c>
    </row>
    <row r="48" spans="1:14">
      <c r="L48" s="297" t="s">
        <v>251</v>
      </c>
      <c r="M48" s="296">
        <v>1</v>
      </c>
      <c r="N48" s="300">
        <v>0</v>
      </c>
    </row>
    <row r="49" spans="1:14">
      <c r="H49" s="297" t="s">
        <v>202</v>
      </c>
      <c r="I49" s="296">
        <v>5</v>
      </c>
      <c r="J49" s="300">
        <v>30</v>
      </c>
      <c r="L49" s="297" t="s">
        <v>272</v>
      </c>
      <c r="M49" s="296">
        <v>2</v>
      </c>
      <c r="N49" s="300">
        <v>70</v>
      </c>
    </row>
    <row r="50" spans="1:14">
      <c r="H50" s="297" t="s">
        <v>147</v>
      </c>
      <c r="I50" s="296">
        <v>60</v>
      </c>
      <c r="J50" s="300">
        <v>420</v>
      </c>
      <c r="L50" s="297" t="s">
        <v>275</v>
      </c>
      <c r="M50" s="296">
        <v>2</v>
      </c>
      <c r="N50" s="300">
        <v>65</v>
      </c>
    </row>
    <row r="51" spans="1:14">
      <c r="H51" s="297" t="s">
        <v>151</v>
      </c>
      <c r="I51" s="296">
        <v>27</v>
      </c>
      <c r="J51" s="300">
        <v>192</v>
      </c>
      <c r="L51" s="297" t="s">
        <v>262</v>
      </c>
      <c r="M51" s="296">
        <v>3</v>
      </c>
      <c r="N51" s="300">
        <v>90</v>
      </c>
    </row>
    <row r="52" spans="1:14">
      <c r="H52" s="297" t="s">
        <v>260</v>
      </c>
      <c r="I52" s="296">
        <v>2</v>
      </c>
      <c r="J52" s="300">
        <v>4</v>
      </c>
      <c r="L52" s="297" t="s">
        <v>257</v>
      </c>
      <c r="M52" s="296">
        <v>1</v>
      </c>
      <c r="N52" s="300">
        <v>25</v>
      </c>
    </row>
    <row r="53" spans="1:14">
      <c r="L53" s="297" t="s">
        <v>224</v>
      </c>
      <c r="M53" s="296">
        <v>2</v>
      </c>
      <c r="N53" s="300">
        <v>90</v>
      </c>
    </row>
    <row r="55" spans="1:14">
      <c r="H55" s="297" t="s">
        <v>241</v>
      </c>
      <c r="I55" s="296">
        <v>19</v>
      </c>
      <c r="J55" s="300">
        <v>112</v>
      </c>
    </row>
    <row r="56" spans="1:14">
      <c r="A56" s="297" t="s">
        <v>90</v>
      </c>
      <c r="B56" s="296">
        <v>32</v>
      </c>
      <c r="C56" s="300">
        <v>79</v>
      </c>
      <c r="H56" s="297" t="s">
        <v>192</v>
      </c>
      <c r="I56" s="296">
        <v>12</v>
      </c>
      <c r="J56" s="300">
        <v>12</v>
      </c>
      <c r="L56" s="297" t="s">
        <v>217</v>
      </c>
      <c r="M56" s="296">
        <v>575</v>
      </c>
      <c r="N56" s="300">
        <v>1725</v>
      </c>
    </row>
    <row r="57" spans="1:14">
      <c r="H57" s="297" t="s">
        <v>149</v>
      </c>
      <c r="I57" s="296">
        <v>41</v>
      </c>
      <c r="J57" s="300">
        <v>328</v>
      </c>
      <c r="L57" s="297" t="s">
        <v>59</v>
      </c>
      <c r="M57" s="296">
        <v>572</v>
      </c>
      <c r="N57" s="300">
        <v>1686.5</v>
      </c>
    </row>
    <row r="58" spans="1:14">
      <c r="H58" s="297" t="s">
        <v>150</v>
      </c>
      <c r="I58" s="296">
        <v>19</v>
      </c>
      <c r="J58" s="300">
        <v>152</v>
      </c>
      <c r="L58" s="297" t="s">
        <v>219</v>
      </c>
      <c r="M58" s="296">
        <v>231</v>
      </c>
      <c r="N58" s="300">
        <v>808.5</v>
      </c>
    </row>
    <row r="59" spans="1:14">
      <c r="L59" s="297" t="s">
        <v>89</v>
      </c>
      <c r="M59" s="296">
        <v>167</v>
      </c>
      <c r="N59" s="300">
        <v>584.5</v>
      </c>
    </row>
    <row r="60" spans="1:14">
      <c r="H60" s="297" t="s">
        <v>152</v>
      </c>
      <c r="I60" s="296">
        <v>391</v>
      </c>
      <c r="J60" s="300">
        <v>780</v>
      </c>
      <c r="L60" s="297" t="s">
        <v>233</v>
      </c>
      <c r="M60" s="296">
        <v>104</v>
      </c>
      <c r="N60" s="300">
        <v>312</v>
      </c>
    </row>
    <row r="61" spans="1:14">
      <c r="H61" s="297" t="s">
        <v>65</v>
      </c>
      <c r="I61" s="296">
        <v>167</v>
      </c>
      <c r="J61" s="300">
        <v>1286</v>
      </c>
      <c r="L61" s="297" t="s">
        <v>229</v>
      </c>
      <c r="M61" s="296">
        <v>46</v>
      </c>
      <c r="N61" s="300">
        <v>138</v>
      </c>
    </row>
    <row r="62" spans="1:14">
      <c r="H62" s="274"/>
      <c r="I62" s="274"/>
      <c r="J62" s="274"/>
      <c r="L62" s="297" t="s">
        <v>240</v>
      </c>
      <c r="M62" s="296">
        <v>42</v>
      </c>
      <c r="N62" s="300">
        <v>126</v>
      </c>
    </row>
    <row r="63" spans="1:14">
      <c r="H63" s="274"/>
      <c r="I63" s="274"/>
      <c r="J63" s="274"/>
      <c r="L63" s="297" t="s">
        <v>247</v>
      </c>
      <c r="M63" s="296">
        <v>16</v>
      </c>
      <c r="N63" s="300">
        <v>48</v>
      </c>
    </row>
    <row r="64" spans="1:14">
      <c r="H64" s="274"/>
      <c r="I64" s="274"/>
      <c r="J64" s="274"/>
      <c r="L64" s="297" t="s">
        <v>243</v>
      </c>
      <c r="M64" s="296">
        <v>15</v>
      </c>
      <c r="N64" s="300">
        <v>45</v>
      </c>
    </row>
    <row r="65" spans="8:14">
      <c r="H65" s="274"/>
      <c r="I65" s="274"/>
      <c r="J65" s="274"/>
      <c r="L65" s="297" t="s">
        <v>237</v>
      </c>
      <c r="M65" s="296">
        <v>13</v>
      </c>
      <c r="N65" s="300">
        <v>39</v>
      </c>
    </row>
    <row r="66" spans="8:14">
      <c r="H66" s="274"/>
      <c r="I66" s="274"/>
      <c r="J66" s="274"/>
      <c r="L66" s="297" t="s">
        <v>265</v>
      </c>
      <c r="M66" s="296">
        <v>2</v>
      </c>
      <c r="N66" s="300">
        <v>6</v>
      </c>
    </row>
    <row r="67" spans="8:14">
      <c r="H67" s="274"/>
      <c r="I67" s="274"/>
      <c r="J67" s="274"/>
    </row>
    <row r="68" spans="8:14">
      <c r="H68" s="274"/>
      <c r="I68" s="274"/>
      <c r="J68" s="274"/>
    </row>
    <row r="69" spans="8:14">
      <c r="H69" s="274"/>
      <c r="I69" s="274"/>
      <c r="J69" s="274"/>
    </row>
    <row r="70" spans="8:14">
      <c r="H70" s="274"/>
      <c r="I70" s="274"/>
      <c r="J70" s="274"/>
    </row>
    <row r="71" spans="8:14">
      <c r="H71" s="274"/>
      <c r="I71" s="274"/>
      <c r="J71" s="274"/>
    </row>
    <row r="72" spans="8:14">
      <c r="H72" s="274"/>
      <c r="I72" s="274"/>
      <c r="J72" s="274"/>
    </row>
    <row r="73" spans="8:14">
      <c r="H73" s="274"/>
      <c r="I73" s="274"/>
      <c r="J73" s="274"/>
    </row>
    <row r="74" spans="8:14">
      <c r="H74" s="274"/>
      <c r="I74" s="274"/>
      <c r="J74" s="274"/>
    </row>
    <row r="75" spans="8:14">
      <c r="H75" s="274"/>
      <c r="I75" s="274"/>
      <c r="J75" s="274"/>
    </row>
    <row r="76" spans="8:14">
      <c r="H76" s="274"/>
      <c r="I76" s="274"/>
      <c r="J76" s="274"/>
    </row>
    <row r="77" spans="8:14">
      <c r="H77" s="274"/>
      <c r="I77" s="274"/>
      <c r="J77" s="274"/>
    </row>
    <row r="78" spans="8:14">
      <c r="H78" s="274"/>
      <c r="I78" s="274"/>
      <c r="J78" s="274"/>
    </row>
    <row r="79" spans="8:14">
      <c r="H79" s="274"/>
      <c r="I79" s="274"/>
      <c r="J79" s="274"/>
    </row>
    <row r="80" spans="8:14">
      <c r="H80" s="274"/>
      <c r="I80" s="274"/>
      <c r="J80" s="274"/>
    </row>
    <row r="81" spans="8:10">
      <c r="H81" s="274"/>
      <c r="I81" s="274"/>
      <c r="J81" s="274"/>
    </row>
    <row r="82" spans="8:10">
      <c r="H82" s="274"/>
      <c r="I82" s="274"/>
      <c r="J82" s="274"/>
    </row>
    <row r="83" spans="8:10">
      <c r="H83" s="274"/>
      <c r="I83" s="274"/>
      <c r="J83" s="274"/>
    </row>
    <row r="84" spans="8:10">
      <c r="H84" s="274"/>
      <c r="I84" s="274"/>
      <c r="J84" s="274"/>
    </row>
    <row r="85" spans="8:10">
      <c r="H85" s="274"/>
      <c r="I85" s="274"/>
      <c r="J85" s="274"/>
    </row>
    <row r="86" spans="8:10">
      <c r="H86" s="274"/>
      <c r="I86" s="274"/>
      <c r="J86" s="274"/>
    </row>
    <row r="87" spans="8:10">
      <c r="H87" s="274"/>
      <c r="I87" s="274"/>
      <c r="J87" s="274"/>
    </row>
    <row r="88" spans="8:10">
      <c r="H88" s="274"/>
      <c r="I88" s="274"/>
      <c r="J88" s="274"/>
    </row>
    <row r="89" spans="8:10">
      <c r="H89" s="274"/>
      <c r="I89" s="274"/>
      <c r="J89" s="274"/>
    </row>
    <row r="90" spans="8:10">
      <c r="H90" s="274"/>
      <c r="I90" s="274"/>
      <c r="J90" s="274"/>
    </row>
    <row r="91" spans="8:10">
      <c r="H91" s="274"/>
      <c r="I91" s="274"/>
      <c r="J91" s="274"/>
    </row>
    <row r="92" spans="8:10">
      <c r="H92" s="274"/>
      <c r="I92" s="274"/>
      <c r="J92" s="274"/>
    </row>
    <row r="93" spans="8:10">
      <c r="H93" s="274"/>
      <c r="I93" s="274"/>
      <c r="J93" s="274"/>
    </row>
    <row r="94" spans="8:10">
      <c r="H94" s="274"/>
      <c r="I94" s="274"/>
      <c r="J94" s="274"/>
    </row>
    <row r="95" spans="8:10">
      <c r="H95" s="274"/>
      <c r="I95" s="274"/>
      <c r="J95" s="274"/>
    </row>
    <row r="96" spans="8:10">
      <c r="H96" s="274"/>
      <c r="I96" s="274"/>
      <c r="J96" s="274"/>
    </row>
    <row r="97" spans="1:10">
      <c r="H97" s="274"/>
      <c r="I97" s="274"/>
      <c r="J97" s="274"/>
    </row>
    <row r="98" spans="1:10">
      <c r="H98" s="274"/>
      <c r="I98" s="274"/>
      <c r="J98" s="274"/>
    </row>
    <row r="99" spans="1:10">
      <c r="H99" s="274"/>
      <c r="I99" s="274"/>
      <c r="J99" s="274"/>
    </row>
    <row r="111" spans="1:10">
      <c r="A111" s="297" t="s">
        <v>86</v>
      </c>
      <c r="B111" s="296">
        <v>273</v>
      </c>
      <c r="C111" s="300">
        <v>379</v>
      </c>
    </row>
    <row r="112" spans="1:10">
      <c r="A112" s="302"/>
      <c r="B112" s="303">
        <v>24131</v>
      </c>
      <c r="C112" s="301">
        <v>135571.5</v>
      </c>
    </row>
    <row r="113" spans="1:5">
      <c r="A113" s="274"/>
      <c r="B113" s="274"/>
      <c r="C113" s="274"/>
      <c r="D113" s="274"/>
      <c r="E113" s="274"/>
    </row>
    <row r="114" spans="1:5">
      <c r="A114" s="274"/>
      <c r="B114" s="274"/>
      <c r="C114" s="274"/>
      <c r="D114" s="274"/>
      <c r="E114" s="274"/>
    </row>
    <row r="115" spans="1:5">
      <c r="A115" s="274"/>
      <c r="B115" s="274"/>
      <c r="C115" s="274"/>
      <c r="D115" s="274"/>
      <c r="E115" s="274"/>
    </row>
    <row r="116" spans="1:5">
      <c r="A116" s="274"/>
      <c r="B116" s="274"/>
      <c r="C116" s="274"/>
      <c r="D116" s="274"/>
      <c r="E116" s="274"/>
    </row>
    <row r="117" spans="1:5">
      <c r="A117" s="274"/>
      <c r="B117" s="274"/>
      <c r="C117" s="274"/>
      <c r="D117" s="274"/>
      <c r="E117" s="274"/>
    </row>
    <row r="118" spans="1:5">
      <c r="A118" s="274"/>
      <c r="B118" s="274"/>
      <c r="C118" s="274"/>
      <c r="D118" s="274"/>
      <c r="E118" s="274"/>
    </row>
    <row r="119" spans="1:5">
      <c r="A119" s="274"/>
      <c r="B119" s="274"/>
      <c r="C119" s="274"/>
      <c r="D119" s="274"/>
      <c r="E119" s="274"/>
    </row>
    <row r="120" spans="1:5">
      <c r="A120" s="274"/>
      <c r="B120" s="274"/>
      <c r="C120" s="274"/>
      <c r="D120" s="274"/>
      <c r="E120" s="274"/>
    </row>
    <row r="121" spans="1:5">
      <c r="A121" s="274"/>
      <c r="B121" s="274"/>
      <c r="C121" s="274"/>
      <c r="D121" s="274"/>
      <c r="E121" s="274"/>
    </row>
    <row r="122" spans="1:5">
      <c r="A122" s="274"/>
      <c r="B122" s="274"/>
      <c r="C122" s="274"/>
      <c r="D122" s="274"/>
      <c r="E122" s="274"/>
    </row>
    <row r="123" spans="1:5">
      <c r="A123" s="274"/>
      <c r="B123" s="274"/>
      <c r="C123" s="274"/>
      <c r="D123" s="274"/>
      <c r="E123" s="274"/>
    </row>
    <row r="124" spans="1:5">
      <c r="A124" s="274"/>
      <c r="B124" s="274"/>
      <c r="C124" s="274"/>
      <c r="D124" s="274"/>
      <c r="E124" s="274"/>
    </row>
    <row r="125" spans="1:5">
      <c r="A125" s="274"/>
      <c r="B125" s="274"/>
      <c r="C125" s="274"/>
      <c r="D125" s="274"/>
      <c r="E125" s="274"/>
    </row>
    <row r="126" spans="1:5">
      <c r="A126" s="274"/>
      <c r="B126" s="274"/>
      <c r="C126" s="274"/>
      <c r="D126" s="274"/>
      <c r="E126" s="274"/>
    </row>
    <row r="127" spans="1:5">
      <c r="A127" s="274"/>
      <c r="B127" s="274"/>
      <c r="C127" s="274"/>
      <c r="D127" s="274"/>
      <c r="E127" s="274"/>
    </row>
    <row r="128" spans="1:5">
      <c r="A128" s="274"/>
      <c r="B128" s="274"/>
      <c r="C128" s="274"/>
      <c r="D128" s="274"/>
      <c r="E128" s="274"/>
    </row>
    <row r="129" spans="1:5">
      <c r="A129" s="274"/>
      <c r="B129" s="274"/>
      <c r="C129" s="274"/>
      <c r="D129" s="274"/>
      <c r="E129" s="274"/>
    </row>
    <row r="130" spans="1:5">
      <c r="A130" s="274"/>
      <c r="B130" s="274"/>
      <c r="C130" s="274"/>
      <c r="D130" s="274"/>
      <c r="E130" s="274"/>
    </row>
    <row r="131" spans="1:5">
      <c r="A131" s="274"/>
      <c r="B131" s="274"/>
      <c r="C131" s="274"/>
      <c r="D131" s="274"/>
      <c r="E131" s="274"/>
    </row>
    <row r="132" spans="1:5">
      <c r="A132" s="274"/>
      <c r="B132" s="274"/>
      <c r="C132" s="274"/>
      <c r="D132" s="274"/>
      <c r="E132" s="274"/>
    </row>
    <row r="133" spans="1:5">
      <c r="A133" s="274"/>
      <c r="B133" s="274"/>
      <c r="C133" s="274"/>
      <c r="D133" s="274"/>
      <c r="E133" s="274"/>
    </row>
    <row r="134" spans="1:5">
      <c r="A134" s="274"/>
      <c r="B134" s="274"/>
      <c r="C134" s="274"/>
      <c r="D134" s="274"/>
      <c r="E134" s="274"/>
    </row>
    <row r="135" spans="1:5">
      <c r="A135" s="274"/>
      <c r="B135" s="274"/>
      <c r="C135" s="274"/>
      <c r="D135" s="274"/>
      <c r="E135" s="274"/>
    </row>
    <row r="136" spans="1:5">
      <c r="A136" s="274"/>
      <c r="B136" s="274"/>
      <c r="C136" s="274"/>
      <c r="D136" s="274"/>
      <c r="E136" s="274"/>
    </row>
    <row r="137" spans="1:5">
      <c r="A137" s="274"/>
      <c r="B137" s="274"/>
      <c r="C137" s="274"/>
      <c r="D137" s="274"/>
      <c r="E137" s="274"/>
    </row>
    <row r="138" spans="1:5">
      <c r="A138" s="274"/>
      <c r="B138" s="274"/>
      <c r="C138" s="274"/>
      <c r="D138" s="274"/>
      <c r="E138" s="274"/>
    </row>
    <row r="139" spans="1:5">
      <c r="A139" s="274"/>
      <c r="B139" s="274"/>
      <c r="C139" s="274"/>
      <c r="D139" s="274"/>
      <c r="E139" s="274"/>
    </row>
    <row r="140" spans="1:5">
      <c r="A140" s="274"/>
      <c r="B140" s="274"/>
      <c r="C140" s="274"/>
      <c r="D140" s="274"/>
      <c r="E140" s="274"/>
    </row>
    <row r="141" spans="1:5">
      <c r="A141" s="274"/>
      <c r="B141" s="274"/>
      <c r="C141" s="274"/>
      <c r="D141" s="274"/>
      <c r="E141" s="274"/>
    </row>
    <row r="142" spans="1:5">
      <c r="A142" s="274"/>
      <c r="B142" s="274"/>
      <c r="C142" s="274"/>
      <c r="D142" s="274"/>
      <c r="E142" s="274"/>
    </row>
    <row r="143" spans="1:5">
      <c r="A143" s="274"/>
      <c r="B143" s="274"/>
      <c r="C143" s="274"/>
      <c r="D143" s="274"/>
      <c r="E143" s="274"/>
    </row>
    <row r="144" spans="1:5">
      <c r="A144" s="274"/>
      <c r="B144" s="274"/>
      <c r="C144" s="274"/>
      <c r="D144" s="274"/>
      <c r="E144" s="274"/>
    </row>
    <row r="145" spans="1:5">
      <c r="A145" s="274"/>
      <c r="B145" s="274"/>
      <c r="C145" s="274"/>
      <c r="D145" s="274"/>
      <c r="E145" s="274"/>
    </row>
    <row r="146" spans="1:5">
      <c r="A146" s="274"/>
      <c r="B146" s="274"/>
      <c r="C146" s="274"/>
      <c r="D146" s="274"/>
      <c r="E146" s="274"/>
    </row>
    <row r="147" spans="1:5">
      <c r="A147" s="274"/>
      <c r="B147" s="274"/>
      <c r="C147" s="274"/>
      <c r="D147" s="274"/>
      <c r="E147" s="274"/>
    </row>
    <row r="148" spans="1:5">
      <c r="A148" s="274"/>
      <c r="B148" s="274"/>
      <c r="C148" s="274"/>
      <c r="D148" s="274"/>
      <c r="E148" s="274"/>
    </row>
    <row r="149" spans="1:5">
      <c r="A149" s="274"/>
      <c r="B149" s="274"/>
      <c r="C149" s="274"/>
      <c r="D149" s="274"/>
      <c r="E149" s="274"/>
    </row>
    <row r="150" spans="1:5">
      <c r="A150" s="274"/>
      <c r="B150" s="274"/>
      <c r="C150" s="274"/>
      <c r="D150" s="274"/>
      <c r="E150" s="274"/>
    </row>
    <row r="151" spans="1:5">
      <c r="A151" s="274"/>
      <c r="B151" s="274"/>
      <c r="C151" s="274"/>
      <c r="D151" s="274"/>
      <c r="E151" s="274"/>
    </row>
    <row r="152" spans="1:5">
      <c r="A152" s="274"/>
      <c r="B152" s="274"/>
      <c r="C152" s="274"/>
      <c r="D152" s="274"/>
      <c r="E152" s="274"/>
    </row>
    <row r="153" spans="1:5">
      <c r="A153" s="274"/>
      <c r="B153" s="274"/>
      <c r="C153" s="274"/>
      <c r="D153" s="274"/>
      <c r="E153" s="274"/>
    </row>
    <row r="154" spans="1:5">
      <c r="A154" s="274"/>
      <c r="B154" s="274"/>
      <c r="C154" s="274"/>
      <c r="D154" s="274"/>
      <c r="E154" s="274"/>
    </row>
    <row r="155" spans="1:5">
      <c r="A155" s="274"/>
      <c r="B155" s="274"/>
      <c r="C155" s="274"/>
      <c r="D155" s="274"/>
      <c r="E155" s="274"/>
    </row>
    <row r="156" spans="1:5">
      <c r="A156" s="274"/>
      <c r="B156" s="274"/>
      <c r="C156" s="274"/>
      <c r="D156" s="274"/>
      <c r="E156" s="274"/>
    </row>
    <row r="157" spans="1:5">
      <c r="A157" s="274"/>
      <c r="B157" s="274"/>
      <c r="C157" s="274"/>
      <c r="D157" s="274"/>
      <c r="E157" s="274"/>
    </row>
    <row r="158" spans="1:5">
      <c r="A158" s="274"/>
      <c r="B158" s="274"/>
      <c r="C158" s="274"/>
      <c r="D158" s="274"/>
      <c r="E158" s="274"/>
    </row>
    <row r="159" spans="1:5">
      <c r="A159" s="274"/>
      <c r="B159" s="274"/>
      <c r="C159" s="274"/>
      <c r="D159" s="274"/>
      <c r="E159" s="274"/>
    </row>
    <row r="160" spans="1:5">
      <c r="A160" s="274"/>
      <c r="B160" s="274"/>
      <c r="C160" s="274"/>
      <c r="D160" s="274"/>
      <c r="E160" s="274"/>
    </row>
    <row r="161" spans="1:5">
      <c r="A161" s="274"/>
      <c r="B161" s="274"/>
      <c r="C161" s="274"/>
      <c r="D161" s="274"/>
      <c r="E161" s="274"/>
    </row>
    <row r="162" spans="1:5">
      <c r="A162" s="274"/>
      <c r="B162" s="274"/>
      <c r="C162" s="274"/>
      <c r="D162" s="274"/>
      <c r="E162" s="274"/>
    </row>
    <row r="163" spans="1:5">
      <c r="A163" s="274"/>
      <c r="B163" s="274"/>
      <c r="C163" s="274"/>
      <c r="D163" s="274"/>
      <c r="E163" s="274"/>
    </row>
    <row r="164" spans="1:5">
      <c r="A164" s="274"/>
      <c r="B164" s="274"/>
      <c r="C164" s="274"/>
      <c r="D164" s="274"/>
      <c r="E164" s="274"/>
    </row>
    <row r="165" spans="1:5">
      <c r="A165" s="274"/>
      <c r="B165" s="274"/>
      <c r="C165" s="274"/>
      <c r="D165" s="274"/>
      <c r="E165" s="274"/>
    </row>
    <row r="166" spans="1:5">
      <c r="A166" s="274"/>
      <c r="B166" s="274"/>
      <c r="C166" s="274"/>
      <c r="D166" s="274"/>
      <c r="E166" s="274"/>
    </row>
    <row r="167" spans="1:5">
      <c r="A167" s="274"/>
      <c r="B167" s="274"/>
      <c r="C167" s="274"/>
      <c r="D167" s="274"/>
      <c r="E167" s="274"/>
    </row>
    <row r="168" spans="1:5">
      <c r="A168" s="274"/>
      <c r="B168" s="274"/>
      <c r="C168" s="274"/>
      <c r="D168" s="274"/>
      <c r="E168" s="274"/>
    </row>
    <row r="169" spans="1:5">
      <c r="A169" s="274"/>
      <c r="B169" s="274"/>
      <c r="C169" s="274"/>
      <c r="D169" s="274"/>
      <c r="E169" s="274"/>
    </row>
    <row r="170" spans="1:5">
      <c r="A170" s="274"/>
      <c r="B170" s="274"/>
      <c r="C170" s="274"/>
      <c r="D170" s="274"/>
      <c r="E170" s="274"/>
    </row>
    <row r="171" spans="1:5">
      <c r="A171" s="274"/>
      <c r="B171" s="274"/>
      <c r="C171" s="274"/>
      <c r="D171" s="274"/>
      <c r="E171" s="274"/>
    </row>
    <row r="172" spans="1:5">
      <c r="A172" s="274"/>
      <c r="B172" s="274"/>
      <c r="C172" s="274"/>
      <c r="D172" s="274"/>
      <c r="E172" s="274"/>
    </row>
    <row r="173" spans="1:5">
      <c r="A173" s="274"/>
      <c r="B173" s="274"/>
      <c r="C173" s="274"/>
      <c r="D173" s="274"/>
      <c r="E173" s="274"/>
    </row>
    <row r="174" spans="1:5">
      <c r="A174" s="274"/>
      <c r="B174" s="274"/>
      <c r="C174" s="274"/>
      <c r="D174" s="274"/>
      <c r="E174" s="274"/>
    </row>
    <row r="175" spans="1:5">
      <c r="A175" s="274"/>
      <c r="B175" s="274"/>
      <c r="C175" s="274"/>
      <c r="D175" s="274"/>
      <c r="E175" s="274"/>
    </row>
    <row r="176" spans="1:5">
      <c r="A176" s="274"/>
      <c r="B176" s="274"/>
      <c r="C176" s="274"/>
      <c r="D176" s="274"/>
      <c r="E176" s="274"/>
    </row>
    <row r="177" spans="1:5">
      <c r="A177" s="274"/>
      <c r="B177" s="274"/>
      <c r="C177" s="274"/>
      <c r="D177" s="274"/>
      <c r="E177" s="274"/>
    </row>
    <row r="178" spans="1:5">
      <c r="A178" s="274"/>
      <c r="B178" s="274"/>
      <c r="C178" s="274"/>
      <c r="D178" s="274"/>
      <c r="E178" s="274"/>
    </row>
    <row r="179" spans="1:5">
      <c r="A179" s="274"/>
      <c r="B179" s="274"/>
      <c r="C179" s="274"/>
      <c r="D179" s="274"/>
      <c r="E179" s="274"/>
    </row>
    <row r="180" spans="1:5">
      <c r="A180" s="274"/>
      <c r="B180" s="274"/>
      <c r="C180" s="274"/>
      <c r="D180" s="274"/>
      <c r="E180" s="274"/>
    </row>
    <row r="181" spans="1:5">
      <c r="A181" s="274"/>
      <c r="B181" s="274"/>
      <c r="C181" s="274"/>
      <c r="D181" s="274"/>
      <c r="E181" s="274"/>
    </row>
    <row r="182" spans="1:5">
      <c r="A182" s="274"/>
      <c r="B182" s="274"/>
      <c r="C182" s="274"/>
      <c r="D182" s="274"/>
      <c r="E182" s="274"/>
    </row>
    <row r="183" spans="1:5">
      <c r="A183" s="274"/>
      <c r="B183" s="274"/>
      <c r="C183" s="274"/>
      <c r="D183" s="274"/>
      <c r="E183" s="274"/>
    </row>
    <row r="184" spans="1:5">
      <c r="A184" s="274"/>
      <c r="B184" s="274"/>
      <c r="C184" s="274"/>
      <c r="D184" s="274"/>
      <c r="E184" s="274"/>
    </row>
    <row r="185" spans="1:5">
      <c r="A185" s="274"/>
      <c r="B185" s="274"/>
      <c r="C185" s="274"/>
      <c r="D185" s="274"/>
      <c r="E185" s="274"/>
    </row>
    <row r="186" spans="1:5">
      <c r="A186" s="274"/>
      <c r="B186" s="274"/>
      <c r="C186" s="274"/>
      <c r="D186" s="274"/>
      <c r="E186" s="274"/>
    </row>
    <row r="187" spans="1:5">
      <c r="A187" s="274"/>
      <c r="B187" s="274"/>
      <c r="C187" s="274"/>
      <c r="D187" s="274"/>
      <c r="E187" s="274"/>
    </row>
    <row r="188" spans="1:5">
      <c r="A188" s="274"/>
      <c r="B188" s="274"/>
      <c r="C188" s="274"/>
      <c r="D188" s="274"/>
      <c r="E188" s="274"/>
    </row>
    <row r="189" spans="1:5">
      <c r="A189" s="274"/>
      <c r="B189" s="274"/>
      <c r="C189" s="274"/>
      <c r="D189" s="274"/>
      <c r="E189" s="274"/>
    </row>
    <row r="190" spans="1:5">
      <c r="A190" s="274"/>
      <c r="B190" s="274"/>
      <c r="C190" s="274"/>
      <c r="D190" s="274"/>
      <c r="E190" s="274"/>
    </row>
    <row r="191" spans="1:5">
      <c r="A191" s="274"/>
      <c r="B191" s="274"/>
      <c r="C191" s="274"/>
      <c r="D191" s="274"/>
      <c r="E191" s="274"/>
    </row>
    <row r="192" spans="1:5">
      <c r="A192" s="274"/>
      <c r="B192" s="274"/>
      <c r="C192" s="274"/>
      <c r="D192" s="274"/>
      <c r="E192" s="274"/>
    </row>
    <row r="193" spans="1:5">
      <c r="A193" s="274"/>
      <c r="B193" s="274"/>
      <c r="C193" s="274"/>
      <c r="D193" s="274"/>
      <c r="E193" s="274"/>
    </row>
    <row r="194" spans="1:5">
      <c r="A194" s="274"/>
      <c r="B194" s="274"/>
      <c r="C194" s="274"/>
      <c r="D194" s="274"/>
      <c r="E194" s="274"/>
    </row>
    <row r="195" spans="1:5">
      <c r="A195" s="274"/>
      <c r="B195" s="274"/>
      <c r="C195" s="274"/>
      <c r="D195" s="274"/>
      <c r="E195" s="274"/>
    </row>
    <row r="196" spans="1:5">
      <c r="A196" s="274"/>
      <c r="B196" s="274"/>
      <c r="C196" s="274"/>
      <c r="D196" s="274"/>
      <c r="E196" s="274"/>
    </row>
    <row r="197" spans="1:5">
      <c r="A197" s="274"/>
      <c r="B197" s="274"/>
      <c r="C197" s="274"/>
      <c r="D197" s="274"/>
      <c r="E197" s="274"/>
    </row>
    <row r="198" spans="1:5">
      <c r="A198" s="274"/>
      <c r="B198" s="274"/>
      <c r="C198" s="274"/>
      <c r="D198" s="274"/>
      <c r="E198" s="274"/>
    </row>
    <row r="199" spans="1:5">
      <c r="A199" s="274"/>
      <c r="B199" s="274"/>
      <c r="C199" s="274"/>
      <c r="D199" s="274"/>
      <c r="E199" s="274"/>
    </row>
    <row r="200" spans="1:5">
      <c r="A200" s="274"/>
      <c r="B200" s="274"/>
      <c r="C200" s="274"/>
      <c r="D200" s="274"/>
      <c r="E200" s="274"/>
    </row>
    <row r="201" spans="1:5">
      <c r="A201" s="274"/>
      <c r="B201" s="274"/>
      <c r="C201" s="274"/>
      <c r="D201" s="274"/>
      <c r="E201" s="274"/>
    </row>
    <row r="202" spans="1:5">
      <c r="A202" s="274"/>
      <c r="B202" s="274"/>
      <c r="C202" s="274"/>
      <c r="D202" s="274"/>
      <c r="E202" s="274"/>
    </row>
    <row r="203" spans="1:5">
      <c r="A203" s="274"/>
      <c r="B203" s="274"/>
      <c r="C203" s="274"/>
      <c r="D203" s="274"/>
      <c r="E203" s="274"/>
    </row>
    <row r="204" spans="1:5">
      <c r="A204" s="274"/>
      <c r="B204" s="274"/>
      <c r="C204" s="274"/>
      <c r="D204" s="274"/>
      <c r="E204" s="274"/>
    </row>
    <row r="205" spans="1:5">
      <c r="A205" s="274"/>
      <c r="B205" s="274"/>
      <c r="C205" s="274"/>
      <c r="D205" s="274"/>
      <c r="E205" s="274"/>
    </row>
    <row r="206" spans="1:5">
      <c r="A206" s="274"/>
      <c r="B206" s="274"/>
      <c r="C206" s="274"/>
      <c r="D206" s="274"/>
      <c r="E206" s="274"/>
    </row>
    <row r="207" spans="1:5">
      <c r="A207" s="274"/>
      <c r="B207" s="274"/>
      <c r="C207" s="274"/>
      <c r="D207" s="274"/>
      <c r="E207" s="274"/>
    </row>
    <row r="208" spans="1:5">
      <c r="A208" s="274"/>
      <c r="B208" s="274"/>
      <c r="C208" s="274"/>
      <c r="D208" s="274"/>
      <c r="E208" s="274"/>
    </row>
    <row r="209" spans="1:5">
      <c r="A209" s="274"/>
      <c r="B209" s="274"/>
      <c r="C209" s="274"/>
      <c r="D209" s="274"/>
      <c r="E209" s="274"/>
    </row>
    <row r="210" spans="1:5">
      <c r="A210" s="274"/>
      <c r="B210" s="274"/>
      <c r="C210" s="274"/>
      <c r="D210" s="274"/>
      <c r="E210" s="274"/>
    </row>
    <row r="211" spans="1:5">
      <c r="A211" s="274"/>
      <c r="B211" s="274"/>
      <c r="C211" s="274"/>
      <c r="D211" s="274"/>
      <c r="E211" s="274"/>
    </row>
    <row r="212" spans="1:5">
      <c r="A212" s="274"/>
      <c r="B212" s="274"/>
      <c r="C212" s="274"/>
      <c r="D212" s="274"/>
      <c r="E212" s="274"/>
    </row>
    <row r="213" spans="1:5">
      <c r="A213" s="274"/>
      <c r="B213" s="274"/>
      <c r="C213" s="274"/>
      <c r="D213" s="274"/>
      <c r="E213" s="274"/>
    </row>
    <row r="214" spans="1:5">
      <c r="A214" s="274"/>
      <c r="B214" s="274"/>
      <c r="C214" s="274"/>
      <c r="D214" s="274"/>
      <c r="E214" s="274"/>
    </row>
    <row r="215" spans="1:5">
      <c r="A215" s="274"/>
      <c r="B215" s="274"/>
      <c r="C215" s="274"/>
      <c r="D215" s="274"/>
      <c r="E215" s="274"/>
    </row>
    <row r="216" spans="1:5">
      <c r="A216" s="274"/>
      <c r="B216" s="274"/>
      <c r="C216" s="274"/>
      <c r="D216" s="274"/>
      <c r="E216" s="274"/>
    </row>
    <row r="217" spans="1:5">
      <c r="A217" s="274"/>
      <c r="B217" s="274"/>
      <c r="C217" s="274"/>
      <c r="D217" s="274"/>
      <c r="E217" s="274"/>
    </row>
    <row r="218" spans="1:5">
      <c r="A218" s="274"/>
      <c r="B218" s="274"/>
      <c r="C218" s="274"/>
      <c r="D218" s="274"/>
      <c r="E218" s="274"/>
    </row>
    <row r="219" spans="1:5">
      <c r="A219" s="274"/>
      <c r="B219" s="274"/>
      <c r="C219" s="274"/>
      <c r="D219" s="274"/>
      <c r="E219" s="274"/>
    </row>
    <row r="220" spans="1:5">
      <c r="A220" s="274"/>
      <c r="B220" s="274"/>
      <c r="C220" s="274"/>
      <c r="D220" s="274"/>
      <c r="E220" s="274"/>
    </row>
    <row r="221" spans="1:5">
      <c r="A221" s="274"/>
      <c r="B221" s="274"/>
      <c r="C221" s="274"/>
      <c r="D221" s="274"/>
      <c r="E221" s="274"/>
    </row>
    <row r="222" spans="1:5">
      <c r="A222" s="274"/>
      <c r="B222" s="274"/>
      <c r="C222" s="274"/>
      <c r="D222" s="274"/>
      <c r="E222" s="274"/>
    </row>
    <row r="223" spans="1:5">
      <c r="A223" s="274"/>
      <c r="B223" s="274"/>
      <c r="C223" s="274"/>
      <c r="D223" s="274"/>
      <c r="E223" s="274"/>
    </row>
    <row r="224" spans="1:5">
      <c r="A224" s="274"/>
      <c r="B224" s="274"/>
      <c r="C224" s="274"/>
      <c r="D224" s="274"/>
      <c r="E224" s="274"/>
    </row>
    <row r="225" spans="1:5">
      <c r="A225" s="274"/>
      <c r="B225" s="274"/>
      <c r="C225" s="274"/>
      <c r="D225" s="274"/>
      <c r="E225" s="274"/>
    </row>
    <row r="226" spans="1:5">
      <c r="A226" s="274"/>
      <c r="B226" s="274"/>
      <c r="C226" s="274"/>
      <c r="D226" s="274"/>
      <c r="E226" s="274"/>
    </row>
    <row r="227" spans="1:5">
      <c r="A227" s="274"/>
      <c r="B227" s="274"/>
      <c r="C227" s="274"/>
      <c r="D227" s="274"/>
      <c r="E227" s="274"/>
    </row>
    <row r="228" spans="1:5">
      <c r="A228" s="274"/>
      <c r="B228" s="274"/>
      <c r="C228" s="274"/>
      <c r="D228" s="274"/>
      <c r="E228" s="274"/>
    </row>
    <row r="229" spans="1:5">
      <c r="A229" s="274"/>
      <c r="B229" s="274"/>
      <c r="C229" s="274"/>
      <c r="D229" s="274"/>
      <c r="E229" s="274"/>
    </row>
    <row r="230" spans="1:5">
      <c r="A230" s="274"/>
      <c r="B230" s="274"/>
      <c r="C230" s="274"/>
      <c r="D230" s="274"/>
      <c r="E230" s="274"/>
    </row>
    <row r="231" spans="1:5">
      <c r="A231" s="274"/>
      <c r="B231" s="274"/>
      <c r="C231" s="274"/>
      <c r="D231" s="274"/>
      <c r="E231" s="274"/>
    </row>
    <row r="232" spans="1:5">
      <c r="A232" s="274"/>
      <c r="B232" s="274"/>
      <c r="C232" s="274"/>
      <c r="D232" s="274"/>
      <c r="E232" s="274"/>
    </row>
    <row r="233" spans="1:5">
      <c r="A233" s="274"/>
      <c r="B233" s="274"/>
      <c r="C233" s="274"/>
      <c r="D233" s="274"/>
      <c r="E233" s="274"/>
    </row>
    <row r="234" spans="1:5">
      <c r="A234" s="274"/>
      <c r="B234" s="274"/>
      <c r="C234" s="274"/>
      <c r="D234" s="274"/>
      <c r="E234" s="274"/>
    </row>
    <row r="235" spans="1:5">
      <c r="A235" s="274"/>
      <c r="B235" s="274"/>
      <c r="C235" s="274"/>
      <c r="D235" s="274"/>
      <c r="E235" s="274"/>
    </row>
    <row r="236" spans="1:5">
      <c r="A236" s="274"/>
      <c r="B236" s="274"/>
      <c r="C236" s="274"/>
      <c r="D236" s="274"/>
      <c r="E236" s="274"/>
    </row>
    <row r="237" spans="1:5">
      <c r="A237" s="274"/>
      <c r="B237" s="274"/>
      <c r="C237" s="274"/>
      <c r="D237" s="274"/>
      <c r="E237" s="274"/>
    </row>
    <row r="238" spans="1:5">
      <c r="A238" s="274"/>
      <c r="B238" s="274"/>
      <c r="C238" s="274"/>
      <c r="D238" s="274"/>
      <c r="E238" s="274"/>
    </row>
    <row r="239" spans="1:5">
      <c r="A239" s="274"/>
      <c r="B239" s="274"/>
      <c r="C239" s="274"/>
      <c r="D239" s="274"/>
      <c r="E239" s="274"/>
    </row>
    <row r="240" spans="1:5">
      <c r="A240" s="274"/>
      <c r="B240" s="274"/>
      <c r="C240" s="274"/>
      <c r="D240" s="274"/>
      <c r="E240" s="274"/>
    </row>
    <row r="241" spans="1:5">
      <c r="A241" s="274"/>
      <c r="B241" s="274"/>
      <c r="C241" s="274"/>
      <c r="D241" s="274"/>
      <c r="E241" s="274"/>
    </row>
    <row r="242" spans="1:5">
      <c r="A242" s="274"/>
      <c r="B242" s="274"/>
      <c r="C242" s="274"/>
      <c r="D242" s="274"/>
      <c r="E242" s="274"/>
    </row>
    <row r="243" spans="1:5">
      <c r="A243" s="274"/>
      <c r="B243" s="274"/>
      <c r="C243" s="274"/>
      <c r="D243" s="274"/>
      <c r="E243" s="274"/>
    </row>
    <row r="244" spans="1:5">
      <c r="A244" s="274"/>
      <c r="B244" s="274"/>
      <c r="C244" s="274"/>
      <c r="D244" s="274"/>
      <c r="E244" s="274"/>
    </row>
    <row r="245" spans="1:5">
      <c r="A245" s="274"/>
      <c r="B245" s="274"/>
      <c r="C245" s="274"/>
      <c r="D245" s="274"/>
      <c r="E245" s="274"/>
    </row>
    <row r="246" spans="1:5">
      <c r="A246" s="274"/>
      <c r="B246" s="274"/>
      <c r="C246" s="274"/>
      <c r="D246" s="274"/>
      <c r="E246" s="274"/>
    </row>
    <row r="247" spans="1:5">
      <c r="A247" s="274"/>
      <c r="B247" s="274"/>
      <c r="C247" s="274"/>
      <c r="D247" s="274"/>
      <c r="E247" s="274"/>
    </row>
    <row r="248" spans="1:5">
      <c r="A248" s="274"/>
      <c r="B248" s="274"/>
      <c r="C248" s="274"/>
      <c r="D248" s="274"/>
      <c r="E248" s="274"/>
    </row>
    <row r="249" spans="1:5">
      <c r="A249" s="274"/>
      <c r="B249" s="274"/>
      <c r="C249" s="274"/>
      <c r="D249" s="274"/>
      <c r="E249" s="274"/>
    </row>
    <row r="250" spans="1:5">
      <c r="A250" s="274"/>
      <c r="B250" s="274"/>
      <c r="C250" s="274"/>
      <c r="D250" s="274"/>
      <c r="E250" s="274"/>
    </row>
    <row r="251" spans="1:5">
      <c r="A251" s="274"/>
      <c r="B251" s="274"/>
      <c r="C251" s="274"/>
      <c r="D251" s="274"/>
      <c r="E251" s="274"/>
    </row>
    <row r="252" spans="1:5">
      <c r="A252" s="274"/>
      <c r="B252" s="274"/>
      <c r="C252" s="274"/>
      <c r="D252" s="274"/>
      <c r="E252" s="274"/>
    </row>
    <row r="253" spans="1:5">
      <c r="A253" s="274"/>
      <c r="B253" s="274"/>
      <c r="C253" s="274"/>
      <c r="D253" s="274"/>
      <c r="E253" s="274"/>
    </row>
    <row r="254" spans="1:5">
      <c r="A254" s="274"/>
      <c r="B254" s="274"/>
      <c r="C254" s="274"/>
      <c r="D254" s="274"/>
      <c r="E254" s="274"/>
    </row>
    <row r="255" spans="1:5">
      <c r="A255" s="274"/>
      <c r="B255" s="274"/>
      <c r="C255" s="274"/>
      <c r="D255" s="274"/>
      <c r="E255" s="274"/>
    </row>
    <row r="256" spans="1:5">
      <c r="A256" s="274"/>
      <c r="B256" s="274"/>
      <c r="C256" s="274"/>
      <c r="D256" s="274"/>
      <c r="E256" s="274"/>
    </row>
    <row r="257" spans="1:5">
      <c r="A257" s="274"/>
      <c r="B257" s="274"/>
      <c r="C257" s="274"/>
      <c r="D257" s="274"/>
      <c r="E257" s="274"/>
    </row>
    <row r="258" spans="1:5">
      <c r="A258" s="274"/>
      <c r="B258" s="274"/>
      <c r="C258" s="274"/>
      <c r="D258" s="274"/>
      <c r="E258" s="274"/>
    </row>
    <row r="259" spans="1:5">
      <c r="A259" s="274"/>
      <c r="B259" s="274"/>
      <c r="C259" s="274"/>
      <c r="D259" s="274"/>
      <c r="E259" s="274"/>
    </row>
    <row r="260" spans="1:5">
      <c r="A260" s="274"/>
      <c r="B260" s="274"/>
      <c r="C260" s="274"/>
      <c r="D260" s="274"/>
      <c r="E260" s="274"/>
    </row>
    <row r="261" spans="1:5">
      <c r="A261" s="274"/>
      <c r="B261" s="274"/>
      <c r="C261" s="274"/>
      <c r="D261" s="274"/>
      <c r="E261" s="274"/>
    </row>
    <row r="262" spans="1:5">
      <c r="A262" s="274"/>
      <c r="B262" s="274"/>
      <c r="C262" s="274"/>
      <c r="D262" s="274"/>
      <c r="E262" s="274"/>
    </row>
    <row r="263" spans="1:5">
      <c r="A263" s="274"/>
      <c r="B263" s="274"/>
      <c r="C263" s="274"/>
      <c r="D263" s="274"/>
      <c r="E263" s="274"/>
    </row>
    <row r="264" spans="1:5">
      <c r="A264" s="274"/>
      <c r="B264" s="274"/>
      <c r="C264" s="274"/>
      <c r="D264" s="274"/>
      <c r="E264" s="274"/>
    </row>
    <row r="265" spans="1:5">
      <c r="A265" s="274"/>
      <c r="B265" s="274"/>
      <c r="C265" s="274"/>
      <c r="D265" s="274"/>
      <c r="E265" s="274"/>
    </row>
    <row r="266" spans="1:5">
      <c r="A266" s="274"/>
      <c r="B266" s="274"/>
      <c r="C266" s="274"/>
      <c r="D266" s="274"/>
      <c r="E266" s="274"/>
    </row>
    <row r="267" spans="1:5">
      <c r="A267" s="274"/>
      <c r="B267" s="274"/>
      <c r="C267" s="274"/>
      <c r="D267" s="274"/>
      <c r="E267" s="274"/>
    </row>
    <row r="268" spans="1:5">
      <c r="A268" s="274"/>
      <c r="B268" s="274"/>
      <c r="C268" s="274"/>
      <c r="D268" s="274"/>
      <c r="E268" s="274"/>
    </row>
    <row r="269" spans="1:5">
      <c r="A269" s="274"/>
      <c r="B269" s="274"/>
      <c r="C269" s="274"/>
      <c r="D269" s="274"/>
      <c r="E269" s="274"/>
    </row>
    <row r="270" spans="1:5">
      <c r="A270" s="274"/>
      <c r="B270" s="274"/>
      <c r="C270" s="274"/>
      <c r="D270" s="274"/>
      <c r="E270" s="274"/>
    </row>
    <row r="271" spans="1:5">
      <c r="A271" s="274"/>
      <c r="B271" s="274"/>
      <c r="C271" s="274"/>
      <c r="D271" s="274"/>
      <c r="E271" s="274"/>
    </row>
    <row r="272" spans="1:5">
      <c r="A272" s="274"/>
      <c r="B272" s="274"/>
      <c r="C272" s="274"/>
      <c r="D272" s="274"/>
      <c r="E272" s="274"/>
    </row>
    <row r="273" spans="1:5">
      <c r="A273" s="274"/>
      <c r="B273" s="274"/>
      <c r="C273" s="274"/>
      <c r="D273" s="274"/>
      <c r="E273" s="274"/>
    </row>
    <row r="274" spans="1:5">
      <c r="A274" s="274"/>
      <c r="B274" s="274"/>
      <c r="C274" s="274"/>
      <c r="D274" s="274"/>
      <c r="E274" s="274"/>
    </row>
    <row r="275" spans="1:5">
      <c r="A275" s="274"/>
      <c r="B275" s="274"/>
      <c r="C275" s="274"/>
      <c r="D275" s="274"/>
      <c r="E275" s="274"/>
    </row>
    <row r="276" spans="1:5">
      <c r="A276" s="274"/>
      <c r="B276" s="274"/>
      <c r="C276" s="274"/>
      <c r="D276" s="274"/>
      <c r="E276" s="274"/>
    </row>
    <row r="277" spans="1:5">
      <c r="A277" s="274"/>
      <c r="B277" s="274"/>
      <c r="C277" s="274"/>
      <c r="D277" s="274"/>
      <c r="E277" s="274"/>
    </row>
    <row r="278" spans="1:5">
      <c r="A278" s="274"/>
      <c r="B278" s="274"/>
      <c r="C278" s="274"/>
      <c r="D278" s="274"/>
      <c r="E278" s="274"/>
    </row>
    <row r="279" spans="1:5">
      <c r="A279" s="274"/>
      <c r="B279" s="274"/>
      <c r="C279" s="274"/>
      <c r="D279" s="274"/>
      <c r="E279" s="274"/>
    </row>
    <row r="280" spans="1:5">
      <c r="A280" s="274"/>
      <c r="B280" s="274"/>
      <c r="C280" s="274"/>
      <c r="D280" s="274"/>
      <c r="E280" s="274"/>
    </row>
    <row r="281" spans="1:5">
      <c r="A281" s="274"/>
      <c r="B281" s="274"/>
      <c r="C281" s="274"/>
      <c r="D281" s="274"/>
      <c r="E281" s="274"/>
    </row>
    <row r="282" spans="1:5">
      <c r="A282" s="274"/>
      <c r="B282" s="274"/>
      <c r="C282" s="274"/>
      <c r="D282" s="274"/>
      <c r="E282" s="274"/>
    </row>
    <row r="283" spans="1:5">
      <c r="A283" s="274"/>
      <c r="B283" s="274"/>
      <c r="C283" s="274"/>
      <c r="D283" s="274"/>
      <c r="E283" s="274"/>
    </row>
    <row r="284" spans="1:5">
      <c r="A284" s="274"/>
      <c r="B284" s="274"/>
      <c r="C284" s="274"/>
      <c r="D284" s="274"/>
      <c r="E284" s="274"/>
    </row>
    <row r="285" spans="1:5">
      <c r="A285" s="274"/>
      <c r="B285" s="274"/>
      <c r="C285" s="274"/>
      <c r="D285" s="274"/>
      <c r="E285" s="274"/>
    </row>
    <row r="286" spans="1:5">
      <c r="A286" s="274"/>
      <c r="B286" s="274"/>
      <c r="C286" s="274"/>
      <c r="D286" s="274"/>
      <c r="E286" s="274"/>
    </row>
    <row r="287" spans="1:5">
      <c r="A287" s="274"/>
      <c r="B287" s="274"/>
      <c r="C287" s="274"/>
      <c r="D287" s="274"/>
      <c r="E287" s="274"/>
    </row>
    <row r="288" spans="1:5">
      <c r="A288" s="274"/>
      <c r="B288" s="274"/>
      <c r="C288" s="274"/>
      <c r="D288" s="274"/>
      <c r="E288" s="274"/>
    </row>
    <row r="289" spans="1:5">
      <c r="A289" s="274"/>
      <c r="B289" s="274"/>
      <c r="C289" s="274"/>
      <c r="D289" s="274"/>
      <c r="E289" s="274"/>
    </row>
    <row r="290" spans="1:5">
      <c r="A290" s="274"/>
      <c r="B290" s="274"/>
      <c r="C290" s="274"/>
      <c r="D290" s="274"/>
      <c r="E290" s="274"/>
    </row>
    <row r="291" spans="1:5">
      <c r="A291" s="274"/>
      <c r="B291" s="274"/>
      <c r="C291" s="274"/>
      <c r="D291" s="274"/>
      <c r="E291" s="274"/>
    </row>
    <row r="292" spans="1:5">
      <c r="A292" s="274"/>
      <c r="B292" s="274"/>
      <c r="C292" s="274"/>
      <c r="D292" s="274"/>
      <c r="E292" s="274"/>
    </row>
    <row r="293" spans="1:5">
      <c r="A293" s="274"/>
      <c r="B293" s="274"/>
      <c r="C293" s="274"/>
      <c r="D293" s="274"/>
      <c r="E293" s="274"/>
    </row>
    <row r="294" spans="1:5">
      <c r="A294" s="274"/>
      <c r="B294" s="274"/>
      <c r="C294" s="274"/>
      <c r="D294" s="274"/>
      <c r="E294" s="274"/>
    </row>
    <row r="295" spans="1:5">
      <c r="A295" s="274"/>
      <c r="B295" s="274"/>
      <c r="C295" s="274"/>
      <c r="D295" s="274"/>
      <c r="E295" s="274"/>
    </row>
    <row r="296" spans="1:5">
      <c r="A296" s="274"/>
      <c r="B296" s="274"/>
      <c r="C296" s="274"/>
      <c r="D296" s="274"/>
      <c r="E296" s="274"/>
    </row>
    <row r="297" spans="1:5">
      <c r="A297" s="274"/>
      <c r="B297" s="274"/>
      <c r="C297" s="274"/>
      <c r="D297" s="274"/>
      <c r="E297" s="274"/>
    </row>
    <row r="298" spans="1:5">
      <c r="A298" s="274"/>
      <c r="B298" s="274"/>
      <c r="C298" s="274"/>
      <c r="D298" s="274"/>
      <c r="E298" s="274"/>
    </row>
    <row r="299" spans="1:5">
      <c r="A299" s="274"/>
      <c r="B299" s="274"/>
      <c r="C299" s="274"/>
      <c r="D299" s="274"/>
      <c r="E299" s="274"/>
    </row>
    <row r="300" spans="1:5">
      <c r="A300" s="274"/>
      <c r="B300" s="274"/>
      <c r="C300" s="274"/>
      <c r="D300" s="274"/>
      <c r="E300" s="274"/>
    </row>
    <row r="301" spans="1:5">
      <c r="A301" s="274"/>
      <c r="B301" s="274"/>
      <c r="C301" s="274"/>
      <c r="D301" s="274"/>
      <c r="E301" s="274"/>
    </row>
    <row r="302" spans="1:5">
      <c r="A302" s="274"/>
      <c r="B302" s="274"/>
      <c r="C302" s="274"/>
      <c r="D302" s="274"/>
      <c r="E302" s="274"/>
    </row>
    <row r="303" spans="1:5">
      <c r="A303" s="274"/>
      <c r="B303" s="274"/>
      <c r="C303" s="274"/>
      <c r="D303" s="274"/>
      <c r="E303" s="274"/>
    </row>
    <row r="304" spans="1:5">
      <c r="A304" s="274"/>
      <c r="B304" s="274"/>
      <c r="C304" s="274"/>
      <c r="D304" s="274"/>
      <c r="E304" s="274"/>
    </row>
    <row r="305" spans="1:5">
      <c r="A305" s="274"/>
      <c r="B305" s="274"/>
      <c r="C305" s="274"/>
      <c r="D305" s="274"/>
      <c r="E305" s="274"/>
    </row>
    <row r="306" spans="1:5">
      <c r="A306" s="274"/>
      <c r="B306" s="274"/>
      <c r="C306" s="274"/>
      <c r="D306" s="274"/>
      <c r="E306" s="274"/>
    </row>
    <row r="307" spans="1:5">
      <c r="A307" s="274"/>
      <c r="B307" s="274"/>
      <c r="C307" s="274"/>
      <c r="D307" s="274"/>
      <c r="E307" s="274"/>
    </row>
    <row r="308" spans="1:5">
      <c r="A308" s="274"/>
      <c r="B308" s="274"/>
      <c r="C308" s="274"/>
      <c r="D308" s="274"/>
      <c r="E308" s="274"/>
    </row>
    <row r="309" spans="1:5">
      <c r="A309" s="274"/>
      <c r="B309" s="274"/>
      <c r="C309" s="274"/>
      <c r="D309" s="274"/>
      <c r="E309" s="274"/>
    </row>
    <row r="310" spans="1:5">
      <c r="A310" s="274"/>
      <c r="B310" s="274"/>
      <c r="C310" s="274"/>
      <c r="D310" s="274"/>
      <c r="E310" s="274"/>
    </row>
    <row r="311" spans="1:5">
      <c r="A311" s="274"/>
      <c r="B311" s="274"/>
      <c r="C311" s="274"/>
      <c r="D311" s="274"/>
      <c r="E311" s="274"/>
    </row>
    <row r="312" spans="1:5">
      <c r="A312" s="274"/>
      <c r="B312" s="274"/>
      <c r="C312" s="274"/>
      <c r="D312" s="274"/>
      <c r="E312" s="274"/>
    </row>
    <row r="313" spans="1:5">
      <c r="A313" s="274"/>
      <c r="B313" s="274"/>
      <c r="C313" s="274"/>
      <c r="D313" s="274"/>
      <c r="E313" s="274"/>
    </row>
    <row r="314" spans="1:5">
      <c r="A314" s="274"/>
      <c r="B314" s="274"/>
      <c r="C314" s="274"/>
      <c r="D314" s="274"/>
      <c r="E314" s="274"/>
    </row>
    <row r="315" spans="1:5">
      <c r="A315" s="274"/>
      <c r="B315" s="274"/>
      <c r="C315" s="274"/>
      <c r="D315" s="274"/>
      <c r="E315" s="274"/>
    </row>
    <row r="316" spans="1:5">
      <c r="A316" s="274"/>
      <c r="B316" s="274"/>
      <c r="C316" s="274"/>
      <c r="D316" s="274"/>
      <c r="E316" s="274"/>
    </row>
    <row r="317" spans="1:5">
      <c r="A317" s="274"/>
      <c r="B317" s="274"/>
      <c r="C317" s="274"/>
      <c r="D317" s="274"/>
      <c r="E317" s="274"/>
    </row>
    <row r="318" spans="1:5">
      <c r="A318" s="274"/>
      <c r="B318" s="274"/>
      <c r="C318" s="274"/>
      <c r="D318" s="274"/>
      <c r="E318" s="274"/>
    </row>
    <row r="319" spans="1:5">
      <c r="A319" s="274"/>
      <c r="B319" s="274"/>
      <c r="C319" s="274"/>
      <c r="D319" s="274"/>
      <c r="E319" s="274"/>
    </row>
    <row r="320" spans="1:5">
      <c r="A320" s="274"/>
      <c r="B320" s="274"/>
      <c r="C320" s="274"/>
      <c r="D320" s="274"/>
      <c r="E320" s="274"/>
    </row>
    <row r="321" spans="1:5">
      <c r="A321" s="274"/>
      <c r="B321" s="274"/>
      <c r="C321" s="274"/>
      <c r="D321" s="274"/>
      <c r="E321" s="274"/>
    </row>
    <row r="322" spans="1:5">
      <c r="A322" s="274"/>
      <c r="B322" s="274"/>
      <c r="C322" s="274"/>
      <c r="D322" s="274"/>
      <c r="E322" s="274"/>
    </row>
    <row r="323" spans="1:5">
      <c r="A323" s="274"/>
      <c r="B323" s="274"/>
      <c r="C323" s="274"/>
      <c r="D323" s="274"/>
      <c r="E323" s="274"/>
    </row>
    <row r="324" spans="1:5">
      <c r="A324" s="274"/>
      <c r="B324" s="274"/>
      <c r="C324" s="274"/>
      <c r="D324" s="274"/>
      <c r="E324" s="274"/>
    </row>
    <row r="325" spans="1:5">
      <c r="A325" s="274"/>
      <c r="B325" s="274"/>
      <c r="C325" s="274"/>
      <c r="D325" s="274"/>
      <c r="E325" s="274"/>
    </row>
    <row r="326" spans="1:5">
      <c r="A326" s="274"/>
      <c r="B326" s="274"/>
      <c r="C326" s="274"/>
      <c r="D326" s="274"/>
      <c r="E326" s="274"/>
    </row>
    <row r="327" spans="1:5">
      <c r="A327" s="274"/>
      <c r="B327" s="274"/>
      <c r="C327" s="274"/>
      <c r="D327" s="274"/>
      <c r="E327" s="274"/>
    </row>
    <row r="328" spans="1:5">
      <c r="A328" s="274"/>
      <c r="B328" s="274"/>
      <c r="C328" s="274"/>
      <c r="D328" s="274"/>
      <c r="E328" s="274"/>
    </row>
    <row r="329" spans="1:5">
      <c r="A329" s="274"/>
      <c r="B329" s="274"/>
      <c r="C329" s="274"/>
      <c r="D329" s="274"/>
      <c r="E329" s="274"/>
    </row>
    <row r="330" spans="1:5">
      <c r="A330" s="274"/>
      <c r="B330" s="274"/>
      <c r="C330" s="274"/>
      <c r="D330" s="274"/>
      <c r="E330" s="274"/>
    </row>
    <row r="331" spans="1:5">
      <c r="A331" s="274"/>
      <c r="B331" s="274"/>
      <c r="C331" s="274"/>
      <c r="D331" s="274"/>
      <c r="E331" s="274"/>
    </row>
    <row r="332" spans="1:5">
      <c r="A332" s="274"/>
      <c r="B332" s="274"/>
      <c r="C332" s="274"/>
      <c r="D332" s="274"/>
      <c r="E332" s="274"/>
    </row>
    <row r="333" spans="1:5">
      <c r="A333" s="274"/>
      <c r="B333" s="274"/>
      <c r="C333" s="274"/>
      <c r="D333" s="274"/>
      <c r="E333" s="274"/>
    </row>
    <row r="334" spans="1:5">
      <c r="A334" s="274"/>
      <c r="B334" s="274"/>
      <c r="C334" s="274"/>
      <c r="D334" s="274"/>
      <c r="E334" s="274"/>
    </row>
    <row r="335" spans="1:5">
      <c r="A335" s="274"/>
      <c r="B335" s="274"/>
      <c r="C335" s="274"/>
      <c r="D335" s="274"/>
      <c r="E335" s="274"/>
    </row>
    <row r="336" spans="1:5">
      <c r="A336" s="274"/>
      <c r="B336" s="274"/>
      <c r="C336" s="274"/>
      <c r="D336" s="274"/>
      <c r="E336" s="274"/>
    </row>
    <row r="337" spans="1:5">
      <c r="A337" s="274"/>
      <c r="B337" s="274"/>
      <c r="C337" s="274"/>
      <c r="D337" s="274"/>
      <c r="E337" s="274"/>
    </row>
    <row r="338" spans="1:5">
      <c r="A338" s="274"/>
      <c r="B338" s="274"/>
      <c r="C338" s="274"/>
      <c r="D338" s="274"/>
      <c r="E338" s="274"/>
    </row>
    <row r="339" spans="1:5">
      <c r="A339" s="274"/>
      <c r="B339" s="274"/>
      <c r="C339" s="274"/>
      <c r="D339" s="274"/>
      <c r="E339" s="274"/>
    </row>
    <row r="340" spans="1:5">
      <c r="A340" s="274"/>
      <c r="B340" s="274"/>
      <c r="C340" s="274"/>
      <c r="D340" s="274"/>
      <c r="E340" s="274"/>
    </row>
    <row r="341" spans="1:5">
      <c r="A341" s="274"/>
      <c r="B341" s="274"/>
      <c r="C341" s="274"/>
      <c r="D341" s="274"/>
      <c r="E341" s="274"/>
    </row>
    <row r="342" spans="1:5">
      <c r="A342" s="274"/>
      <c r="B342" s="274"/>
      <c r="C342" s="274"/>
      <c r="D342" s="274"/>
      <c r="E342" s="274"/>
    </row>
    <row r="343" spans="1:5">
      <c r="A343" s="274"/>
      <c r="B343" s="274"/>
      <c r="C343" s="274"/>
      <c r="D343" s="274"/>
      <c r="E343" s="274"/>
    </row>
    <row r="344" spans="1:5">
      <c r="A344" s="274"/>
      <c r="B344" s="274"/>
      <c r="C344" s="274"/>
      <c r="D344" s="274"/>
      <c r="E344" s="274"/>
    </row>
    <row r="345" spans="1:5">
      <c r="A345" s="274"/>
      <c r="B345" s="274"/>
      <c r="C345" s="274"/>
      <c r="D345" s="274"/>
      <c r="E345" s="274"/>
    </row>
    <row r="346" spans="1:5">
      <c r="A346" s="274"/>
      <c r="B346" s="274"/>
      <c r="C346" s="274"/>
      <c r="D346" s="274"/>
      <c r="E346" s="274"/>
    </row>
    <row r="347" spans="1:5">
      <c r="A347" s="274"/>
      <c r="B347" s="274"/>
      <c r="C347" s="274"/>
      <c r="D347" s="274"/>
      <c r="E347" s="274"/>
    </row>
    <row r="348" spans="1:5">
      <c r="A348" s="274"/>
      <c r="B348" s="274"/>
      <c r="C348" s="274"/>
      <c r="D348" s="274"/>
      <c r="E348" s="274"/>
    </row>
    <row r="349" spans="1:5">
      <c r="A349" s="274"/>
      <c r="B349" s="274"/>
      <c r="C349" s="274"/>
      <c r="D349" s="274"/>
      <c r="E349" s="274"/>
    </row>
    <row r="350" spans="1:5">
      <c r="A350" s="274"/>
      <c r="B350" s="274"/>
      <c r="C350" s="274"/>
      <c r="D350" s="274"/>
      <c r="E350" s="274"/>
    </row>
    <row r="351" spans="1:5">
      <c r="A351" s="274"/>
      <c r="B351" s="274"/>
      <c r="C351" s="274"/>
      <c r="D351" s="274"/>
      <c r="E351" s="274"/>
    </row>
    <row r="352" spans="1:5">
      <c r="A352" s="274"/>
      <c r="B352" s="274"/>
      <c r="C352" s="274"/>
      <c r="D352" s="274"/>
      <c r="E352" s="274"/>
    </row>
    <row r="353" spans="1:5">
      <c r="A353" s="274"/>
      <c r="B353" s="274"/>
      <c r="C353" s="274"/>
      <c r="D353" s="274"/>
      <c r="E353" s="274"/>
    </row>
    <row r="354" spans="1:5">
      <c r="A354" s="274"/>
      <c r="B354" s="274"/>
      <c r="C354" s="274"/>
      <c r="D354" s="274"/>
      <c r="E354" s="274"/>
    </row>
    <row r="355" spans="1:5">
      <c r="A355" s="274"/>
      <c r="B355" s="274"/>
      <c r="C355" s="274"/>
      <c r="D355" s="274"/>
      <c r="E355" s="274"/>
    </row>
    <row r="356" spans="1:5">
      <c r="A356" s="274"/>
      <c r="B356" s="274"/>
      <c r="C356" s="274"/>
      <c r="D356" s="274"/>
      <c r="E356" s="274"/>
    </row>
    <row r="357" spans="1:5">
      <c r="A357" s="274"/>
      <c r="B357" s="274"/>
      <c r="C357" s="274"/>
      <c r="D357" s="274"/>
      <c r="E357" s="274"/>
    </row>
    <row r="358" spans="1:5">
      <c r="A358" s="274"/>
      <c r="B358" s="274"/>
      <c r="C358" s="274"/>
      <c r="D358" s="274"/>
      <c r="E358" s="274"/>
    </row>
    <row r="359" spans="1:5">
      <c r="A359" s="274"/>
      <c r="B359" s="274"/>
      <c r="C359" s="274"/>
      <c r="D359" s="274"/>
      <c r="E359" s="274"/>
    </row>
    <row r="360" spans="1:5">
      <c r="A360" s="274"/>
      <c r="B360" s="274"/>
      <c r="C360" s="274"/>
      <c r="D360" s="274"/>
      <c r="E360" s="274"/>
    </row>
    <row r="361" spans="1:5">
      <c r="A361" s="274"/>
      <c r="B361" s="274"/>
      <c r="C361" s="274"/>
      <c r="D361" s="274"/>
      <c r="E361" s="274"/>
    </row>
    <row r="362" spans="1:5">
      <c r="A362" s="274"/>
      <c r="B362" s="274"/>
      <c r="C362" s="274"/>
      <c r="D362" s="274"/>
      <c r="E362" s="274"/>
    </row>
    <row r="363" spans="1:5">
      <c r="A363" s="274"/>
      <c r="B363" s="274"/>
      <c r="C363" s="274"/>
      <c r="D363" s="274"/>
      <c r="E363" s="274"/>
    </row>
    <row r="364" spans="1:5">
      <c r="A364" s="274"/>
      <c r="B364" s="274"/>
      <c r="C364" s="274"/>
      <c r="D364" s="274"/>
      <c r="E364" s="274"/>
    </row>
    <row r="365" spans="1:5">
      <c r="A365" s="274"/>
      <c r="B365" s="274"/>
      <c r="C365" s="274"/>
      <c r="D365" s="274"/>
      <c r="E365" s="274"/>
    </row>
    <row r="366" spans="1:5">
      <c r="A366" s="274"/>
      <c r="B366" s="274"/>
      <c r="C366" s="274"/>
      <c r="D366" s="274"/>
      <c r="E366" s="274"/>
    </row>
    <row r="367" spans="1:5">
      <c r="A367" s="274"/>
      <c r="B367" s="274"/>
      <c r="C367" s="274"/>
      <c r="D367" s="274"/>
      <c r="E367" s="274"/>
    </row>
    <row r="368" spans="1:5">
      <c r="A368" s="274"/>
      <c r="B368" s="274"/>
      <c r="C368" s="274"/>
      <c r="D368" s="274"/>
      <c r="E368" s="274"/>
    </row>
    <row r="369" spans="1:5">
      <c r="A369" s="274"/>
      <c r="B369" s="274"/>
      <c r="C369" s="274"/>
      <c r="D369" s="274"/>
      <c r="E369" s="274"/>
    </row>
    <row r="370" spans="1:5">
      <c r="A370" s="274"/>
      <c r="B370" s="274"/>
      <c r="C370" s="274"/>
      <c r="D370" s="274"/>
      <c r="E370" s="274"/>
    </row>
    <row r="371" spans="1:5">
      <c r="A371" s="274"/>
      <c r="B371" s="274"/>
      <c r="C371" s="274"/>
      <c r="D371" s="274"/>
      <c r="E371" s="274"/>
    </row>
    <row r="372" spans="1:5">
      <c r="A372" s="274"/>
      <c r="B372" s="274"/>
      <c r="C372" s="274"/>
      <c r="D372" s="274"/>
      <c r="E372" s="274"/>
    </row>
    <row r="373" spans="1:5">
      <c r="A373" s="274"/>
      <c r="B373" s="274"/>
      <c r="C373" s="274"/>
      <c r="D373" s="274"/>
      <c r="E373" s="274"/>
    </row>
    <row r="374" spans="1:5">
      <c r="A374" s="274"/>
      <c r="B374" s="274"/>
      <c r="C374" s="274"/>
      <c r="D374" s="274"/>
      <c r="E374" s="274"/>
    </row>
    <row r="375" spans="1:5">
      <c r="A375" s="274"/>
      <c r="B375" s="274"/>
      <c r="C375" s="274"/>
      <c r="D375" s="274"/>
      <c r="E375" s="274"/>
    </row>
    <row r="376" spans="1:5">
      <c r="A376" s="274"/>
      <c r="B376" s="274"/>
      <c r="C376" s="274"/>
      <c r="D376" s="274"/>
      <c r="E376" s="274"/>
    </row>
    <row r="377" spans="1:5">
      <c r="A377" s="274"/>
      <c r="B377" s="274"/>
      <c r="C377" s="274"/>
      <c r="D377" s="274"/>
      <c r="E377" s="274"/>
    </row>
    <row r="378" spans="1:5">
      <c r="A378" s="274"/>
      <c r="B378" s="274"/>
      <c r="C378" s="274"/>
      <c r="D378" s="274"/>
      <c r="E378" s="274"/>
    </row>
    <row r="379" spans="1:5">
      <c r="A379" s="274"/>
      <c r="B379" s="274"/>
      <c r="C379" s="274"/>
      <c r="D379" s="274"/>
      <c r="E379" s="274"/>
    </row>
    <row r="380" spans="1:5">
      <c r="A380" s="274"/>
      <c r="B380" s="274"/>
      <c r="C380" s="274"/>
      <c r="D380" s="274"/>
      <c r="E380" s="274"/>
    </row>
    <row r="381" spans="1:5">
      <c r="A381" s="274"/>
      <c r="B381" s="274"/>
      <c r="C381" s="274"/>
      <c r="D381" s="274"/>
      <c r="E381" s="274"/>
    </row>
    <row r="382" spans="1:5">
      <c r="A382" s="274"/>
      <c r="B382" s="274"/>
      <c r="C382" s="274"/>
      <c r="D382" s="274"/>
      <c r="E382" s="274"/>
    </row>
    <row r="383" spans="1:5">
      <c r="A383" s="274"/>
      <c r="B383" s="274"/>
      <c r="C383" s="274"/>
      <c r="D383" s="274"/>
      <c r="E383" s="274"/>
    </row>
    <row r="384" spans="1:5">
      <c r="A384" s="274"/>
      <c r="B384" s="274"/>
      <c r="C384" s="274"/>
      <c r="D384" s="274"/>
      <c r="E384" s="274"/>
    </row>
    <row r="385" spans="1:5">
      <c r="A385" s="274"/>
      <c r="B385" s="274"/>
      <c r="C385" s="274"/>
      <c r="D385" s="274"/>
      <c r="E385" s="274"/>
    </row>
    <row r="386" spans="1:5">
      <c r="A386" s="274"/>
      <c r="B386" s="274"/>
      <c r="C386" s="274"/>
      <c r="D386" s="274"/>
      <c r="E386" s="274"/>
    </row>
    <row r="387" spans="1:5">
      <c r="A387" s="274"/>
      <c r="B387" s="274"/>
      <c r="C387" s="274"/>
      <c r="D387" s="274"/>
      <c r="E387" s="274"/>
    </row>
    <row r="388" spans="1:5">
      <c r="A388" s="274"/>
      <c r="B388" s="274"/>
      <c r="C388" s="274"/>
      <c r="D388" s="274"/>
      <c r="E388" s="274"/>
    </row>
    <row r="389" spans="1:5">
      <c r="A389" s="274"/>
      <c r="B389" s="274"/>
      <c r="C389" s="274"/>
      <c r="D389" s="274"/>
      <c r="E389" s="274"/>
    </row>
    <row r="390" spans="1:5">
      <c r="A390" s="274"/>
      <c r="B390" s="274"/>
      <c r="C390" s="274"/>
      <c r="D390" s="274"/>
      <c r="E390" s="274"/>
    </row>
    <row r="391" spans="1:5">
      <c r="A391" s="274"/>
      <c r="B391" s="274"/>
      <c r="C391" s="274"/>
      <c r="D391" s="274"/>
      <c r="E391" s="274"/>
    </row>
    <row r="392" spans="1:5">
      <c r="A392" s="274"/>
      <c r="B392" s="274"/>
      <c r="C392" s="274"/>
      <c r="D392" s="274"/>
      <c r="E392" s="274"/>
    </row>
    <row r="393" spans="1:5">
      <c r="A393" s="274"/>
      <c r="B393" s="274"/>
      <c r="C393" s="274"/>
      <c r="D393" s="274"/>
      <c r="E393" s="274"/>
    </row>
    <row r="394" spans="1:5">
      <c r="A394" s="274"/>
      <c r="B394" s="274"/>
      <c r="C394" s="274"/>
      <c r="D394" s="274"/>
      <c r="E394" s="274"/>
    </row>
    <row r="395" spans="1:5">
      <c r="A395" s="274"/>
      <c r="B395" s="274"/>
      <c r="C395" s="274"/>
      <c r="D395" s="274"/>
      <c r="E395" s="274"/>
    </row>
    <row r="396" spans="1:5">
      <c r="A396" s="274"/>
      <c r="B396" s="274"/>
      <c r="C396" s="274"/>
      <c r="D396" s="274"/>
      <c r="E396" s="274"/>
    </row>
    <row r="397" spans="1:5">
      <c r="A397" s="274"/>
      <c r="B397" s="274"/>
      <c r="C397" s="274"/>
      <c r="D397" s="274"/>
      <c r="E397" s="274"/>
    </row>
    <row r="398" spans="1:5">
      <c r="A398" s="274"/>
      <c r="B398" s="274"/>
      <c r="C398" s="274"/>
      <c r="D398" s="274"/>
      <c r="E398" s="274"/>
    </row>
    <row r="399" spans="1:5">
      <c r="A399" s="274"/>
      <c r="B399" s="274"/>
      <c r="C399" s="274"/>
      <c r="D399" s="274"/>
      <c r="E399" s="274"/>
    </row>
    <row r="400" spans="1:5">
      <c r="A400" s="274"/>
      <c r="B400" s="274"/>
      <c r="C400" s="274"/>
      <c r="D400" s="274"/>
      <c r="E400" s="274"/>
    </row>
    <row r="401" spans="1:5">
      <c r="A401" s="274"/>
      <c r="B401" s="274"/>
      <c r="C401" s="274"/>
      <c r="D401" s="274"/>
      <c r="E401" s="274"/>
    </row>
    <row r="402" spans="1:5">
      <c r="A402" s="274"/>
      <c r="B402" s="274"/>
      <c r="C402" s="274"/>
      <c r="D402" s="274"/>
      <c r="E402" s="274"/>
    </row>
    <row r="403" spans="1:5">
      <c r="A403" s="274"/>
      <c r="B403" s="274"/>
      <c r="C403" s="274"/>
      <c r="D403" s="274"/>
      <c r="E403" s="274"/>
    </row>
    <row r="404" spans="1:5">
      <c r="A404" s="274"/>
      <c r="B404" s="274"/>
      <c r="C404" s="274"/>
      <c r="D404" s="274"/>
      <c r="E404" s="274"/>
    </row>
    <row r="405" spans="1:5">
      <c r="A405" s="274"/>
      <c r="B405" s="274"/>
      <c r="C405" s="274"/>
      <c r="D405" s="274"/>
      <c r="E405" s="274"/>
    </row>
    <row r="406" spans="1:5">
      <c r="A406" s="274"/>
      <c r="B406" s="274"/>
      <c r="C406" s="274"/>
      <c r="D406" s="274"/>
      <c r="E406" s="274"/>
    </row>
    <row r="407" spans="1:5">
      <c r="A407" s="274"/>
      <c r="B407" s="274"/>
      <c r="C407" s="274"/>
      <c r="D407" s="274"/>
      <c r="E407" s="274"/>
    </row>
    <row r="408" spans="1:5">
      <c r="A408" s="274"/>
      <c r="B408" s="274"/>
      <c r="C408" s="274"/>
      <c r="D408" s="274"/>
      <c r="E408" s="274"/>
    </row>
    <row r="409" spans="1:5">
      <c r="A409" s="274"/>
      <c r="B409" s="274"/>
      <c r="C409" s="274"/>
      <c r="D409" s="274"/>
      <c r="E409" s="274"/>
    </row>
    <row r="410" spans="1:5">
      <c r="A410" s="274"/>
      <c r="B410" s="274"/>
      <c r="C410" s="274"/>
      <c r="D410" s="274"/>
      <c r="E410" s="274"/>
    </row>
    <row r="411" spans="1:5">
      <c r="A411" s="274"/>
      <c r="B411" s="274"/>
      <c r="C411" s="274"/>
      <c r="D411" s="274"/>
      <c r="E411" s="274"/>
    </row>
    <row r="412" spans="1:5">
      <c r="A412" s="274"/>
      <c r="B412" s="274"/>
      <c r="C412" s="274"/>
      <c r="D412" s="274"/>
      <c r="E412" s="274"/>
    </row>
    <row r="413" spans="1:5">
      <c r="A413" s="274"/>
      <c r="B413" s="274"/>
      <c r="C413" s="274"/>
      <c r="D413" s="274"/>
      <c r="E413" s="274"/>
    </row>
    <row r="414" spans="1:5">
      <c r="A414" s="274"/>
      <c r="B414" s="274"/>
      <c r="C414" s="274"/>
      <c r="D414" s="274"/>
      <c r="E414" s="274"/>
    </row>
    <row r="415" spans="1:5">
      <c r="A415" s="274"/>
      <c r="B415" s="274"/>
      <c r="C415" s="274"/>
      <c r="D415" s="274"/>
      <c r="E415" s="274"/>
    </row>
    <row r="416" spans="1:5">
      <c r="A416" s="274"/>
      <c r="B416" s="274"/>
      <c r="C416" s="274"/>
      <c r="D416" s="274"/>
      <c r="E416" s="274"/>
    </row>
    <row r="417" spans="1:5">
      <c r="A417" s="274"/>
      <c r="B417" s="274"/>
      <c r="C417" s="274"/>
      <c r="D417" s="274"/>
      <c r="E417" s="274"/>
    </row>
    <row r="418" spans="1:5">
      <c r="A418" s="274"/>
      <c r="B418" s="274"/>
      <c r="C418" s="274"/>
      <c r="D418" s="274"/>
      <c r="E418" s="274"/>
    </row>
    <row r="419" spans="1:5">
      <c r="A419" s="274"/>
      <c r="B419" s="274"/>
      <c r="C419" s="274"/>
      <c r="D419" s="274"/>
      <c r="E419" s="274"/>
    </row>
    <row r="420" spans="1:5">
      <c r="A420" s="274"/>
      <c r="B420" s="274"/>
      <c r="C420" s="274"/>
      <c r="D420" s="274"/>
      <c r="E420" s="274"/>
    </row>
    <row r="421" spans="1:5">
      <c r="A421" s="274"/>
      <c r="B421" s="274"/>
      <c r="C421" s="274"/>
      <c r="D421" s="274"/>
      <c r="E421" s="274"/>
    </row>
    <row r="422" spans="1:5">
      <c r="A422" s="274"/>
      <c r="B422" s="274"/>
      <c r="C422" s="274"/>
      <c r="D422" s="274"/>
      <c r="E422" s="274"/>
    </row>
    <row r="423" spans="1:5">
      <c r="A423" s="274"/>
      <c r="B423" s="274"/>
      <c r="C423" s="274"/>
      <c r="D423" s="274"/>
      <c r="E423" s="274"/>
    </row>
    <row r="424" spans="1:5">
      <c r="A424" s="274"/>
      <c r="B424" s="274"/>
      <c r="C424" s="274"/>
      <c r="D424" s="274"/>
      <c r="E424" s="274"/>
    </row>
    <row r="425" spans="1:5">
      <c r="A425" s="274"/>
      <c r="B425" s="274"/>
      <c r="C425" s="274"/>
      <c r="D425" s="274"/>
      <c r="E425" s="274"/>
    </row>
    <row r="426" spans="1:5">
      <c r="A426" s="274"/>
      <c r="B426" s="274"/>
      <c r="C426" s="274"/>
      <c r="D426" s="274"/>
      <c r="E426" s="274"/>
    </row>
    <row r="427" spans="1:5">
      <c r="A427" s="274"/>
      <c r="B427" s="274"/>
      <c r="C427" s="274"/>
      <c r="D427" s="274"/>
      <c r="E427" s="274"/>
    </row>
    <row r="428" spans="1:5">
      <c r="A428" s="274"/>
      <c r="B428" s="274"/>
      <c r="C428" s="274"/>
      <c r="D428" s="274"/>
      <c r="E428" s="274"/>
    </row>
    <row r="429" spans="1:5">
      <c r="A429" s="274"/>
      <c r="B429" s="274"/>
      <c r="C429" s="274"/>
      <c r="D429" s="274"/>
      <c r="E429" s="274"/>
    </row>
    <row r="430" spans="1:5">
      <c r="A430" s="274"/>
      <c r="B430" s="274"/>
      <c r="C430" s="274"/>
      <c r="D430" s="274"/>
      <c r="E430" s="274"/>
    </row>
    <row r="431" spans="1:5">
      <c r="A431" s="274"/>
      <c r="B431" s="274"/>
      <c r="C431" s="274"/>
      <c r="D431" s="274"/>
      <c r="E431" s="274"/>
    </row>
    <row r="432" spans="1:5">
      <c r="A432" s="274"/>
      <c r="B432" s="274"/>
      <c r="C432" s="274"/>
      <c r="D432" s="274"/>
      <c r="E432" s="274"/>
    </row>
    <row r="433" spans="1:5">
      <c r="A433" s="274"/>
      <c r="B433" s="274"/>
      <c r="C433" s="274"/>
      <c r="D433" s="274"/>
      <c r="E433" s="274"/>
    </row>
    <row r="434" spans="1:5">
      <c r="A434" s="274"/>
      <c r="B434" s="274"/>
      <c r="C434" s="274"/>
      <c r="D434" s="274"/>
      <c r="E434" s="274"/>
    </row>
    <row r="435" spans="1:5">
      <c r="A435" s="274"/>
      <c r="B435" s="274"/>
      <c r="C435" s="274"/>
      <c r="D435" s="274"/>
      <c r="E435" s="274"/>
    </row>
    <row r="436" spans="1:5">
      <c r="A436" s="274"/>
      <c r="B436" s="274"/>
      <c r="C436" s="274"/>
      <c r="D436" s="274"/>
      <c r="E436" s="274"/>
    </row>
    <row r="437" spans="1:5">
      <c r="A437" s="274"/>
      <c r="B437" s="274"/>
      <c r="C437" s="274"/>
      <c r="D437" s="274"/>
      <c r="E437" s="274"/>
    </row>
    <row r="438" spans="1:5">
      <c r="A438" s="274"/>
      <c r="B438" s="274"/>
      <c r="C438" s="274"/>
      <c r="D438" s="274"/>
      <c r="E438" s="274"/>
    </row>
    <row r="439" spans="1:5">
      <c r="A439" s="274"/>
      <c r="B439" s="274"/>
      <c r="C439" s="274"/>
      <c r="D439" s="274"/>
      <c r="E439" s="274"/>
    </row>
    <row r="440" spans="1:5">
      <c r="A440" s="274"/>
      <c r="B440" s="274"/>
      <c r="C440" s="274"/>
      <c r="D440" s="274"/>
      <c r="E440" s="274"/>
    </row>
    <row r="441" spans="1:5">
      <c r="A441" s="274"/>
      <c r="B441" s="274"/>
      <c r="C441" s="274"/>
      <c r="D441" s="274"/>
      <c r="E441" s="274"/>
    </row>
    <row r="442" spans="1:5">
      <c r="A442" s="274"/>
      <c r="B442" s="274"/>
      <c r="C442" s="274"/>
      <c r="D442" s="274"/>
      <c r="E442" s="274"/>
    </row>
    <row r="443" spans="1:5">
      <c r="A443" s="274"/>
      <c r="B443" s="274"/>
      <c r="C443" s="274"/>
      <c r="D443" s="274"/>
      <c r="E443" s="274"/>
    </row>
    <row r="444" spans="1:5">
      <c r="A444" s="274"/>
      <c r="B444" s="274"/>
      <c r="C444" s="274"/>
      <c r="D444" s="274"/>
      <c r="E444" s="274"/>
    </row>
    <row r="445" spans="1:5">
      <c r="A445" s="274"/>
      <c r="B445" s="274"/>
      <c r="C445" s="274"/>
      <c r="D445" s="274"/>
      <c r="E445" s="274"/>
    </row>
    <row r="446" spans="1:5">
      <c r="A446" s="274"/>
      <c r="B446" s="274"/>
      <c r="C446" s="274"/>
      <c r="D446" s="274"/>
      <c r="E446" s="274"/>
    </row>
    <row r="447" spans="1:5">
      <c r="A447" s="274"/>
      <c r="B447" s="274"/>
      <c r="C447" s="274"/>
      <c r="D447" s="274"/>
      <c r="E447" s="274"/>
    </row>
    <row r="448" spans="1:5">
      <c r="A448" s="274"/>
      <c r="B448" s="274"/>
      <c r="C448" s="274"/>
      <c r="D448" s="274"/>
      <c r="E448" s="274"/>
    </row>
    <row r="449" spans="1:5">
      <c r="A449" s="274"/>
      <c r="B449" s="274"/>
      <c r="C449" s="274"/>
      <c r="D449" s="274"/>
      <c r="E449" s="274"/>
    </row>
    <row r="450" spans="1:5">
      <c r="A450" s="274"/>
      <c r="B450" s="274"/>
      <c r="C450" s="274"/>
      <c r="D450" s="274"/>
      <c r="E450" s="274"/>
    </row>
    <row r="451" spans="1:5">
      <c r="A451" s="274"/>
      <c r="B451" s="274"/>
      <c r="C451" s="274"/>
      <c r="D451" s="274"/>
      <c r="E451" s="274"/>
    </row>
    <row r="452" spans="1:5">
      <c r="A452" s="274"/>
      <c r="B452" s="274"/>
      <c r="C452" s="274"/>
      <c r="D452" s="274"/>
      <c r="E452" s="274"/>
    </row>
    <row r="453" spans="1:5">
      <c r="A453" s="274"/>
      <c r="B453" s="274"/>
      <c r="C453" s="274"/>
      <c r="D453" s="274"/>
      <c r="E453" s="274"/>
    </row>
    <row r="454" spans="1:5">
      <c r="A454" s="274"/>
      <c r="B454" s="274"/>
      <c r="C454" s="274"/>
      <c r="D454" s="274"/>
      <c r="E454" s="274"/>
    </row>
    <row r="455" spans="1:5">
      <c r="A455" s="274"/>
      <c r="B455" s="274"/>
      <c r="C455" s="274"/>
      <c r="D455" s="274"/>
      <c r="E455" s="274"/>
    </row>
    <row r="456" spans="1:5">
      <c r="A456" s="274"/>
      <c r="B456" s="274"/>
      <c r="C456" s="274"/>
      <c r="D456" s="274"/>
      <c r="E456" s="274"/>
    </row>
    <row r="457" spans="1:5">
      <c r="A457" s="274"/>
      <c r="B457" s="274"/>
      <c r="C457" s="274"/>
      <c r="D457" s="274"/>
      <c r="E457" s="274"/>
    </row>
    <row r="458" spans="1:5">
      <c r="A458" s="274"/>
      <c r="B458" s="274"/>
      <c r="C458" s="274"/>
      <c r="D458" s="274"/>
      <c r="E458" s="274"/>
    </row>
    <row r="459" spans="1:5">
      <c r="A459" s="274"/>
      <c r="B459" s="274"/>
      <c r="C459" s="274"/>
      <c r="D459" s="274"/>
      <c r="E459" s="274"/>
    </row>
    <row r="460" spans="1:5">
      <c r="A460" s="274"/>
      <c r="B460" s="274"/>
      <c r="C460" s="274"/>
      <c r="D460" s="274"/>
      <c r="E460" s="274"/>
    </row>
    <row r="461" spans="1:5">
      <c r="A461" s="274"/>
      <c r="B461" s="274"/>
      <c r="C461" s="274"/>
      <c r="D461" s="274"/>
      <c r="E461" s="274"/>
    </row>
    <row r="462" spans="1:5">
      <c r="A462" s="274"/>
      <c r="B462" s="274"/>
      <c r="C462" s="274"/>
      <c r="D462" s="274"/>
      <c r="E462" s="274"/>
    </row>
    <row r="463" spans="1:5">
      <c r="A463" s="274"/>
      <c r="B463" s="274"/>
      <c r="C463" s="274"/>
      <c r="D463" s="274"/>
      <c r="E463" s="274"/>
    </row>
    <row r="464" spans="1:5">
      <c r="A464" s="274"/>
      <c r="B464" s="274"/>
      <c r="C464" s="274"/>
      <c r="D464" s="274"/>
      <c r="E464" s="274"/>
    </row>
    <row r="465" spans="1:5">
      <c r="A465" s="274"/>
      <c r="B465" s="274"/>
      <c r="C465" s="274"/>
      <c r="D465" s="274"/>
      <c r="E465" s="274"/>
    </row>
    <row r="466" spans="1:5">
      <c r="A466" s="274"/>
      <c r="B466" s="274"/>
      <c r="C466" s="274"/>
      <c r="D466" s="274"/>
      <c r="E466" s="274"/>
    </row>
    <row r="467" spans="1:5">
      <c r="A467" s="274"/>
      <c r="B467" s="274"/>
      <c r="C467" s="274"/>
      <c r="D467" s="274"/>
      <c r="E467" s="274"/>
    </row>
    <row r="468" spans="1:5">
      <c r="A468" s="274"/>
      <c r="B468" s="274"/>
      <c r="C468" s="274"/>
      <c r="D468" s="274"/>
      <c r="E468" s="274"/>
    </row>
    <row r="469" spans="1:5">
      <c r="A469" s="274"/>
      <c r="B469" s="274"/>
      <c r="C469" s="274"/>
      <c r="D469" s="274"/>
      <c r="E469" s="274"/>
    </row>
    <row r="470" spans="1:5">
      <c r="A470" s="274"/>
      <c r="B470" s="274"/>
      <c r="C470" s="274"/>
      <c r="D470" s="274"/>
      <c r="E470" s="274"/>
    </row>
    <row r="471" spans="1:5">
      <c r="A471" s="274"/>
      <c r="B471" s="274"/>
      <c r="C471" s="274"/>
      <c r="D471" s="274"/>
      <c r="E471" s="274"/>
    </row>
    <row r="472" spans="1:5">
      <c r="A472" s="274"/>
      <c r="B472" s="274"/>
      <c r="C472" s="274"/>
      <c r="D472" s="274"/>
      <c r="E472" s="274"/>
    </row>
    <row r="473" spans="1:5">
      <c r="A473" s="274"/>
      <c r="B473" s="274"/>
      <c r="C473" s="274"/>
      <c r="D473" s="274"/>
      <c r="E473" s="274"/>
    </row>
    <row r="474" spans="1:5">
      <c r="A474" s="274"/>
      <c r="B474" s="274"/>
      <c r="C474" s="274"/>
      <c r="D474" s="274"/>
      <c r="E474" s="274"/>
    </row>
    <row r="475" spans="1:5">
      <c r="A475" s="274"/>
      <c r="B475" s="274"/>
      <c r="C475" s="274"/>
      <c r="D475" s="274"/>
      <c r="E475" s="274"/>
    </row>
    <row r="476" spans="1:5">
      <c r="A476" s="274"/>
      <c r="B476" s="274"/>
      <c r="C476" s="274"/>
      <c r="D476" s="274"/>
      <c r="E476" s="274"/>
    </row>
    <row r="477" spans="1:5">
      <c r="A477" s="274"/>
      <c r="B477" s="274"/>
      <c r="C477" s="274"/>
      <c r="D477" s="274"/>
      <c r="E477" s="274"/>
    </row>
    <row r="478" spans="1:5">
      <c r="A478" s="274"/>
      <c r="B478" s="274"/>
      <c r="C478" s="274"/>
      <c r="D478" s="274"/>
      <c r="E478" s="274"/>
    </row>
    <row r="479" spans="1:5">
      <c r="A479" s="274"/>
      <c r="B479" s="274"/>
      <c r="C479" s="274"/>
      <c r="D479" s="274"/>
      <c r="E479" s="274"/>
    </row>
    <row r="480" spans="1:5">
      <c r="A480" s="274"/>
      <c r="B480" s="274"/>
      <c r="C480" s="274"/>
      <c r="D480" s="274"/>
      <c r="E480" s="274"/>
    </row>
    <row r="481" spans="1:5">
      <c r="A481" s="274"/>
      <c r="B481" s="274"/>
      <c r="C481" s="274"/>
      <c r="D481" s="274"/>
      <c r="E481" s="274"/>
    </row>
    <row r="482" spans="1:5">
      <c r="A482" s="274"/>
      <c r="B482" s="274"/>
      <c r="C482" s="274"/>
      <c r="D482" s="274"/>
      <c r="E482" s="274"/>
    </row>
    <row r="483" spans="1:5">
      <c r="A483" s="274"/>
      <c r="B483" s="274"/>
      <c r="C483" s="274"/>
      <c r="D483" s="274"/>
      <c r="E483" s="274"/>
    </row>
    <row r="484" spans="1:5">
      <c r="A484" s="274"/>
      <c r="B484" s="274"/>
      <c r="C484" s="274"/>
      <c r="D484" s="274"/>
      <c r="E484" s="274"/>
    </row>
    <row r="485" spans="1:5">
      <c r="A485" s="274"/>
      <c r="B485" s="274"/>
      <c r="C485" s="274"/>
      <c r="D485" s="274"/>
      <c r="E485" s="274"/>
    </row>
    <row r="486" spans="1:5">
      <c r="A486" s="274"/>
      <c r="B486" s="274"/>
      <c r="C486" s="274"/>
      <c r="D486" s="274"/>
      <c r="E486" s="274"/>
    </row>
    <row r="487" spans="1:5">
      <c r="A487" s="274"/>
      <c r="B487" s="274"/>
      <c r="C487" s="274"/>
      <c r="D487" s="274"/>
      <c r="E487" s="274"/>
    </row>
    <row r="488" spans="1:5">
      <c r="A488" s="274"/>
      <c r="B488" s="274"/>
      <c r="C488" s="274"/>
      <c r="D488" s="274"/>
      <c r="E488" s="274"/>
    </row>
    <row r="489" spans="1:5">
      <c r="A489" s="274"/>
      <c r="B489" s="274"/>
      <c r="C489" s="274"/>
      <c r="D489" s="274"/>
      <c r="E489" s="274"/>
    </row>
    <row r="490" spans="1:5">
      <c r="A490" s="274"/>
      <c r="B490" s="274"/>
      <c r="C490" s="274"/>
      <c r="D490" s="274"/>
      <c r="E490" s="274"/>
    </row>
    <row r="491" spans="1:5">
      <c r="A491" s="274"/>
      <c r="B491" s="274"/>
      <c r="C491" s="274"/>
      <c r="D491" s="274"/>
      <c r="E491" s="274"/>
    </row>
    <row r="492" spans="1:5">
      <c r="A492" s="274"/>
      <c r="B492" s="274"/>
      <c r="C492" s="274"/>
      <c r="D492" s="274"/>
      <c r="E492" s="274"/>
    </row>
    <row r="493" spans="1:5">
      <c r="A493" s="274"/>
      <c r="B493" s="274"/>
      <c r="C493" s="274"/>
      <c r="D493" s="274"/>
      <c r="E493" s="274"/>
    </row>
    <row r="494" spans="1:5">
      <c r="A494" s="274"/>
      <c r="B494" s="274"/>
      <c r="C494" s="274"/>
      <c r="D494" s="274"/>
      <c r="E494" s="274"/>
    </row>
    <row r="495" spans="1:5">
      <c r="A495" s="274"/>
      <c r="B495" s="274"/>
      <c r="C495" s="274"/>
      <c r="D495" s="274"/>
      <c r="E495" s="274"/>
    </row>
    <row r="496" spans="1:5">
      <c r="A496" s="274"/>
      <c r="B496" s="274"/>
      <c r="C496" s="274"/>
      <c r="D496" s="274"/>
      <c r="E496" s="274"/>
    </row>
    <row r="497" spans="1:5">
      <c r="A497" s="274"/>
      <c r="B497" s="274"/>
      <c r="C497" s="274"/>
      <c r="D497" s="274"/>
      <c r="E497" s="274"/>
    </row>
    <row r="498" spans="1:5">
      <c r="A498" s="274"/>
      <c r="B498" s="274"/>
      <c r="C498" s="274"/>
      <c r="D498" s="274"/>
      <c r="E498" s="274"/>
    </row>
    <row r="499" spans="1:5">
      <c r="A499" s="274"/>
      <c r="B499" s="274"/>
      <c r="C499" s="274"/>
      <c r="D499" s="274"/>
      <c r="E499" s="274"/>
    </row>
    <row r="500" spans="1:5">
      <c r="A500" s="274"/>
      <c r="B500" s="274"/>
      <c r="C500" s="274"/>
      <c r="D500" s="274"/>
      <c r="E500" s="274"/>
    </row>
    <row r="501" spans="1:5">
      <c r="A501" s="274"/>
      <c r="B501" s="274"/>
      <c r="C501" s="274"/>
      <c r="D501" s="274"/>
      <c r="E501" s="274"/>
    </row>
    <row r="502" spans="1:5">
      <c r="A502" s="274"/>
      <c r="B502" s="274"/>
      <c r="C502" s="274"/>
      <c r="D502" s="274"/>
      <c r="E502" s="274"/>
    </row>
    <row r="503" spans="1:5">
      <c r="A503" s="274"/>
      <c r="B503" s="274"/>
      <c r="C503" s="274"/>
      <c r="D503" s="274"/>
      <c r="E503" s="274"/>
    </row>
    <row r="504" spans="1:5">
      <c r="A504" s="274"/>
      <c r="B504" s="274"/>
      <c r="C504" s="274"/>
      <c r="D504" s="274"/>
      <c r="E504" s="274"/>
    </row>
    <row r="505" spans="1:5">
      <c r="A505" s="274"/>
      <c r="B505" s="274"/>
      <c r="C505" s="274"/>
      <c r="D505" s="274"/>
      <c r="E505" s="274"/>
    </row>
    <row r="506" spans="1:5">
      <c r="A506" s="274"/>
      <c r="B506" s="274"/>
      <c r="C506" s="274"/>
      <c r="D506" s="274"/>
      <c r="E506" s="274"/>
    </row>
    <row r="507" spans="1:5">
      <c r="A507" s="274"/>
      <c r="B507" s="274"/>
      <c r="C507" s="274"/>
      <c r="D507" s="274"/>
      <c r="E507" s="274"/>
    </row>
    <row r="508" spans="1:5">
      <c r="A508" s="274"/>
      <c r="B508" s="274"/>
      <c r="C508" s="274"/>
      <c r="D508" s="274"/>
      <c r="E508" s="274"/>
    </row>
    <row r="509" spans="1:5">
      <c r="A509" s="274"/>
      <c r="B509" s="274"/>
      <c r="C509" s="274"/>
      <c r="D509" s="274"/>
      <c r="E509" s="274"/>
    </row>
    <row r="510" spans="1:5">
      <c r="A510" s="274"/>
      <c r="B510" s="274"/>
      <c r="C510" s="274"/>
      <c r="D510" s="274"/>
      <c r="E510" s="274"/>
    </row>
    <row r="511" spans="1:5">
      <c r="A511" s="274"/>
      <c r="B511" s="274"/>
      <c r="C511" s="274"/>
      <c r="D511" s="274"/>
      <c r="E511" s="274"/>
    </row>
    <row r="512" spans="1:5">
      <c r="A512" s="274"/>
      <c r="B512" s="274"/>
      <c r="C512" s="274"/>
      <c r="D512" s="274"/>
      <c r="E512" s="274"/>
    </row>
    <row r="513" spans="1:5">
      <c r="A513" s="274"/>
      <c r="B513" s="274"/>
      <c r="C513" s="274"/>
      <c r="D513" s="274"/>
      <c r="E513" s="274"/>
    </row>
    <row r="514" spans="1:5">
      <c r="A514" s="274"/>
      <c r="B514" s="274"/>
      <c r="C514" s="274"/>
      <c r="D514" s="274"/>
      <c r="E514" s="274"/>
    </row>
    <row r="515" spans="1:5">
      <c r="A515" s="274"/>
      <c r="B515" s="274"/>
      <c r="C515" s="274"/>
      <c r="D515" s="274"/>
      <c r="E515" s="274"/>
    </row>
    <row r="516" spans="1:5">
      <c r="A516" s="274"/>
      <c r="B516" s="274"/>
      <c r="C516" s="274"/>
      <c r="D516" s="274"/>
      <c r="E516" s="274"/>
    </row>
    <row r="517" spans="1:5">
      <c r="A517" s="274"/>
      <c r="B517" s="274"/>
      <c r="C517" s="274"/>
      <c r="D517" s="274"/>
      <c r="E517" s="274"/>
    </row>
    <row r="518" spans="1:5">
      <c r="A518" s="274"/>
      <c r="B518" s="274"/>
      <c r="C518" s="274"/>
      <c r="D518" s="274"/>
      <c r="E518" s="274"/>
    </row>
    <row r="519" spans="1:5">
      <c r="A519" s="274"/>
      <c r="B519" s="274"/>
      <c r="C519" s="274"/>
      <c r="D519" s="274"/>
      <c r="E519" s="274"/>
    </row>
    <row r="520" spans="1:5">
      <c r="A520" s="274"/>
      <c r="B520" s="274"/>
      <c r="C520" s="274"/>
      <c r="D520" s="274"/>
      <c r="E520" s="274"/>
    </row>
    <row r="521" spans="1:5">
      <c r="A521" s="274"/>
      <c r="B521" s="274"/>
      <c r="C521" s="274"/>
      <c r="D521" s="274"/>
      <c r="E521" s="274"/>
    </row>
    <row r="522" spans="1:5">
      <c r="A522" s="274"/>
      <c r="B522" s="274"/>
      <c r="C522" s="274"/>
      <c r="D522" s="274"/>
      <c r="E522" s="274"/>
    </row>
    <row r="523" spans="1:5">
      <c r="A523" s="274"/>
      <c r="B523" s="274"/>
      <c r="C523" s="274"/>
      <c r="D523" s="274"/>
      <c r="E523" s="274"/>
    </row>
    <row r="524" spans="1:5">
      <c r="A524" s="274"/>
      <c r="B524" s="274"/>
      <c r="C524" s="274"/>
      <c r="D524" s="274"/>
      <c r="E524" s="274"/>
    </row>
    <row r="525" spans="1:5">
      <c r="A525" s="274"/>
      <c r="B525" s="274"/>
      <c r="C525" s="274"/>
      <c r="D525" s="274"/>
      <c r="E525" s="274"/>
    </row>
    <row r="526" spans="1:5">
      <c r="A526" s="274"/>
      <c r="B526" s="274"/>
      <c r="C526" s="274"/>
      <c r="D526" s="274"/>
      <c r="E526" s="274"/>
    </row>
    <row r="527" spans="1:5">
      <c r="A527" s="274"/>
      <c r="B527" s="274"/>
      <c r="C527" s="274"/>
      <c r="D527" s="274"/>
      <c r="E527" s="274"/>
    </row>
    <row r="528" spans="1:5">
      <c r="A528" s="274"/>
      <c r="B528" s="274"/>
      <c r="C528" s="274"/>
      <c r="D528" s="274"/>
      <c r="E528" s="274"/>
    </row>
    <row r="529" spans="1:5">
      <c r="A529" s="274"/>
      <c r="B529" s="274"/>
      <c r="C529" s="274"/>
      <c r="D529" s="274"/>
      <c r="E529" s="274"/>
    </row>
    <row r="530" spans="1:5">
      <c r="A530" s="274"/>
      <c r="B530" s="274"/>
      <c r="C530" s="274"/>
      <c r="D530" s="274"/>
      <c r="E530" s="274"/>
    </row>
    <row r="531" spans="1:5">
      <c r="A531" s="274"/>
      <c r="B531" s="274"/>
      <c r="C531" s="274"/>
      <c r="D531" s="274"/>
      <c r="E531" s="274"/>
    </row>
    <row r="532" spans="1:5">
      <c r="A532" s="274"/>
      <c r="B532" s="274"/>
      <c r="C532" s="274"/>
      <c r="D532" s="274"/>
      <c r="E532" s="274"/>
    </row>
    <row r="533" spans="1:5">
      <c r="A533" s="274"/>
      <c r="B533" s="274"/>
      <c r="C533" s="274"/>
      <c r="D533" s="274"/>
      <c r="E533" s="274"/>
    </row>
    <row r="534" spans="1:5">
      <c r="A534" s="274"/>
      <c r="B534" s="274"/>
      <c r="C534" s="274"/>
      <c r="D534" s="274"/>
      <c r="E534" s="274"/>
    </row>
    <row r="535" spans="1:5">
      <c r="A535" s="274"/>
      <c r="B535" s="274"/>
      <c r="C535" s="274"/>
      <c r="D535" s="274"/>
      <c r="E535" s="274"/>
    </row>
    <row r="536" spans="1:5">
      <c r="A536" s="274"/>
      <c r="B536" s="274"/>
      <c r="C536" s="274"/>
      <c r="D536" s="274"/>
      <c r="E536" s="274"/>
    </row>
    <row r="537" spans="1:5">
      <c r="A537" s="274"/>
      <c r="B537" s="274"/>
      <c r="C537" s="274"/>
      <c r="D537" s="274"/>
      <c r="E537" s="274"/>
    </row>
    <row r="538" spans="1:5">
      <c r="A538" s="274"/>
      <c r="B538" s="274"/>
      <c r="C538" s="274"/>
      <c r="D538" s="274"/>
      <c r="E538" s="274"/>
    </row>
    <row r="539" spans="1:5">
      <c r="A539" s="274"/>
      <c r="B539" s="274"/>
      <c r="C539" s="274"/>
      <c r="D539" s="274"/>
      <c r="E539" s="274"/>
    </row>
    <row r="540" spans="1:5">
      <c r="A540" s="274"/>
      <c r="B540" s="274"/>
      <c r="C540" s="274"/>
      <c r="D540" s="274"/>
      <c r="E540" s="274"/>
    </row>
    <row r="541" spans="1:5">
      <c r="A541" s="274"/>
      <c r="B541" s="274"/>
      <c r="C541" s="274"/>
      <c r="D541" s="274"/>
      <c r="E541" s="274"/>
    </row>
    <row r="542" spans="1:5">
      <c r="A542" s="274"/>
      <c r="B542" s="274"/>
      <c r="C542" s="274"/>
      <c r="D542" s="274"/>
      <c r="E542" s="274"/>
    </row>
    <row r="543" spans="1:5">
      <c r="A543" s="274"/>
      <c r="B543" s="274"/>
      <c r="C543" s="274"/>
      <c r="D543" s="274"/>
      <c r="E543" s="274"/>
    </row>
    <row r="544" spans="1:5">
      <c r="A544" s="274"/>
      <c r="B544" s="274"/>
      <c r="C544" s="274"/>
      <c r="D544" s="274"/>
      <c r="E544" s="274"/>
    </row>
    <row r="545" spans="1:5">
      <c r="A545" s="274"/>
      <c r="B545" s="274"/>
      <c r="C545" s="274"/>
      <c r="D545" s="274"/>
      <c r="E545" s="274"/>
    </row>
    <row r="546" spans="1:5">
      <c r="A546" s="274"/>
      <c r="B546" s="274"/>
      <c r="C546" s="274"/>
      <c r="D546" s="274"/>
      <c r="E546" s="274"/>
    </row>
    <row r="547" spans="1:5">
      <c r="A547" s="274"/>
      <c r="B547" s="274"/>
      <c r="C547" s="274"/>
      <c r="D547" s="274"/>
      <c r="E547" s="274"/>
    </row>
    <row r="548" spans="1:5">
      <c r="A548" s="274"/>
      <c r="B548" s="274"/>
      <c r="C548" s="274"/>
      <c r="D548" s="274"/>
      <c r="E548" s="274"/>
    </row>
    <row r="549" spans="1:5">
      <c r="A549" s="274"/>
      <c r="B549" s="274"/>
      <c r="C549" s="274"/>
      <c r="D549" s="274"/>
      <c r="E549" s="274"/>
    </row>
    <row r="550" spans="1:5">
      <c r="A550" s="274"/>
      <c r="B550" s="274"/>
      <c r="C550" s="274"/>
      <c r="D550" s="274"/>
      <c r="E550" s="274"/>
    </row>
    <row r="551" spans="1:5">
      <c r="A551" s="274"/>
      <c r="B551" s="274"/>
      <c r="C551" s="274"/>
      <c r="D551" s="274"/>
      <c r="E551" s="274"/>
    </row>
    <row r="552" spans="1:5">
      <c r="A552" s="274"/>
      <c r="B552" s="274"/>
      <c r="C552" s="274"/>
      <c r="D552" s="274"/>
      <c r="E552" s="274"/>
    </row>
    <row r="553" spans="1:5">
      <c r="A553" s="274"/>
      <c r="B553" s="274"/>
      <c r="C553" s="274"/>
      <c r="D553" s="274"/>
      <c r="E553" s="274"/>
    </row>
    <row r="554" spans="1:5">
      <c r="A554" s="274"/>
      <c r="B554" s="274"/>
      <c r="C554" s="274"/>
      <c r="D554" s="274"/>
      <c r="E554" s="274"/>
    </row>
    <row r="555" spans="1:5">
      <c r="A555" s="274"/>
      <c r="B555" s="274"/>
      <c r="C555" s="274"/>
      <c r="D555" s="274"/>
      <c r="E555" s="274"/>
    </row>
    <row r="556" spans="1:5">
      <c r="A556" s="274"/>
      <c r="B556" s="274"/>
      <c r="C556" s="274"/>
      <c r="D556" s="274"/>
      <c r="E556" s="274"/>
    </row>
    <row r="557" spans="1:5">
      <c r="A557" s="274"/>
      <c r="B557" s="274"/>
      <c r="C557" s="274"/>
      <c r="D557" s="274"/>
      <c r="E557" s="274"/>
    </row>
    <row r="558" spans="1:5">
      <c r="A558" s="274"/>
      <c r="B558" s="274"/>
      <c r="C558" s="274"/>
      <c r="D558" s="274"/>
      <c r="E558" s="274"/>
    </row>
    <row r="559" spans="1:5">
      <c r="A559" s="274"/>
      <c r="B559" s="274"/>
      <c r="C559" s="274"/>
      <c r="D559" s="274"/>
      <c r="E559" s="274"/>
    </row>
    <row r="560" spans="1:5">
      <c r="A560" s="274"/>
      <c r="B560" s="274"/>
      <c r="C560" s="274"/>
      <c r="D560" s="274"/>
      <c r="E560" s="274"/>
    </row>
    <row r="561" spans="1:5">
      <c r="A561" s="274"/>
      <c r="B561" s="274"/>
      <c r="C561" s="274"/>
      <c r="D561" s="274"/>
      <c r="E561" s="274"/>
    </row>
    <row r="562" spans="1:5">
      <c r="A562" s="274"/>
      <c r="B562" s="274"/>
      <c r="C562" s="274"/>
      <c r="D562" s="274"/>
      <c r="E562" s="274"/>
    </row>
    <row r="563" spans="1:5">
      <c r="A563" s="274"/>
      <c r="B563" s="274"/>
      <c r="C563" s="274"/>
      <c r="D563" s="274"/>
      <c r="E563" s="274"/>
    </row>
    <row r="564" spans="1:5">
      <c r="A564" s="274"/>
      <c r="B564" s="274"/>
      <c r="C564" s="274"/>
      <c r="D564" s="274"/>
      <c r="E564" s="274"/>
    </row>
    <row r="565" spans="1:5">
      <c r="A565" s="274"/>
      <c r="B565" s="274"/>
      <c r="C565" s="274"/>
      <c r="D565" s="274"/>
      <c r="E565" s="274"/>
    </row>
    <row r="566" spans="1:5">
      <c r="A566" s="274"/>
      <c r="B566" s="274"/>
      <c r="C566" s="274"/>
      <c r="D566" s="274"/>
      <c r="E566" s="274"/>
    </row>
    <row r="567" spans="1:5">
      <c r="A567" s="274"/>
      <c r="B567" s="274"/>
      <c r="C567" s="274"/>
      <c r="D567" s="274"/>
      <c r="E567" s="274"/>
    </row>
    <row r="568" spans="1:5">
      <c r="A568" s="274"/>
      <c r="B568" s="274"/>
      <c r="C568" s="274"/>
      <c r="D568" s="274"/>
      <c r="E568" s="274"/>
    </row>
    <row r="569" spans="1:5">
      <c r="A569" s="274"/>
      <c r="B569" s="274"/>
      <c r="C569" s="274"/>
      <c r="D569" s="274"/>
      <c r="E569" s="274"/>
    </row>
    <row r="570" spans="1:5">
      <c r="A570" s="274"/>
      <c r="B570" s="274"/>
      <c r="C570" s="274"/>
      <c r="D570" s="274"/>
      <c r="E570" s="274"/>
    </row>
    <row r="571" spans="1:5">
      <c r="A571" s="274"/>
      <c r="B571" s="274"/>
      <c r="C571" s="274"/>
      <c r="D571" s="274"/>
      <c r="E571" s="274"/>
    </row>
    <row r="572" spans="1:5">
      <c r="A572" s="274"/>
      <c r="B572" s="274"/>
      <c r="C572" s="274"/>
      <c r="D572" s="274"/>
      <c r="E572" s="274"/>
    </row>
    <row r="573" spans="1:5">
      <c r="A573" s="274"/>
      <c r="B573" s="274"/>
      <c r="C573" s="274"/>
      <c r="D573" s="274"/>
      <c r="E573" s="274"/>
    </row>
    <row r="574" spans="1:5">
      <c r="A574" s="274"/>
      <c r="B574" s="274"/>
      <c r="C574" s="274"/>
      <c r="D574" s="274"/>
      <c r="E574" s="274"/>
    </row>
    <row r="575" spans="1:5">
      <c r="A575" s="274"/>
      <c r="B575" s="274"/>
      <c r="C575" s="274"/>
      <c r="D575" s="274"/>
      <c r="E575" s="274"/>
    </row>
    <row r="576" spans="1:5">
      <c r="A576" s="274"/>
      <c r="B576" s="274"/>
      <c r="C576" s="274"/>
      <c r="D576" s="274"/>
      <c r="E576" s="274"/>
    </row>
    <row r="577" spans="1:5">
      <c r="A577" s="274"/>
      <c r="B577" s="274"/>
      <c r="C577" s="274"/>
      <c r="D577" s="274"/>
      <c r="E577" s="274"/>
    </row>
    <row r="578" spans="1:5">
      <c r="A578" s="274"/>
      <c r="B578" s="274"/>
      <c r="C578" s="274"/>
      <c r="D578" s="274"/>
      <c r="E578" s="274"/>
    </row>
    <row r="579" spans="1:5">
      <c r="A579" s="274"/>
      <c r="B579" s="274"/>
      <c r="C579" s="274"/>
      <c r="D579" s="274"/>
      <c r="E579" s="274"/>
    </row>
    <row r="580" spans="1:5">
      <c r="A580" s="274"/>
      <c r="B580" s="274"/>
      <c r="C580" s="274"/>
      <c r="D580" s="274"/>
      <c r="E580" s="274"/>
    </row>
    <row r="581" spans="1:5">
      <c r="A581" s="274"/>
      <c r="B581" s="274"/>
      <c r="C581" s="274"/>
      <c r="D581" s="274"/>
      <c r="E581" s="274"/>
    </row>
    <row r="582" spans="1:5">
      <c r="A582" s="274"/>
      <c r="B582" s="274"/>
      <c r="C582" s="274"/>
      <c r="D582" s="274"/>
      <c r="E582" s="274"/>
    </row>
    <row r="583" spans="1:5">
      <c r="A583" s="274"/>
      <c r="B583" s="274"/>
      <c r="C583" s="274"/>
      <c r="D583" s="274"/>
      <c r="E583" s="274"/>
    </row>
    <row r="584" spans="1:5">
      <c r="A584" s="274"/>
      <c r="B584" s="274"/>
      <c r="C584" s="274"/>
      <c r="D584" s="274"/>
      <c r="E584" s="274"/>
    </row>
    <row r="585" spans="1:5">
      <c r="A585" s="274"/>
      <c r="B585" s="274"/>
      <c r="C585" s="274"/>
      <c r="D585" s="274"/>
      <c r="E585" s="274"/>
    </row>
    <row r="586" spans="1:5">
      <c r="A586" s="274"/>
      <c r="B586" s="274"/>
      <c r="C586" s="274"/>
      <c r="D586" s="274"/>
      <c r="E586" s="274"/>
    </row>
    <row r="587" spans="1:5">
      <c r="A587" s="274"/>
      <c r="B587" s="274"/>
      <c r="C587" s="274"/>
      <c r="D587" s="274"/>
      <c r="E587" s="274"/>
    </row>
    <row r="588" spans="1:5">
      <c r="A588" s="274"/>
      <c r="B588" s="274"/>
      <c r="C588" s="274"/>
      <c r="D588" s="274"/>
      <c r="E588" s="274"/>
    </row>
    <row r="589" spans="1:5">
      <c r="A589" s="274"/>
      <c r="B589" s="274"/>
      <c r="C589" s="274"/>
      <c r="D589" s="274"/>
      <c r="E589" s="274"/>
    </row>
    <row r="590" spans="1:5">
      <c r="A590" s="274"/>
      <c r="B590" s="274"/>
      <c r="C590" s="274"/>
      <c r="D590" s="274"/>
      <c r="E590" s="274"/>
    </row>
    <row r="591" spans="1:5">
      <c r="A591" s="274"/>
      <c r="B591" s="274"/>
      <c r="C591" s="274"/>
      <c r="D591" s="274"/>
      <c r="E591" s="274"/>
    </row>
    <row r="592" spans="1:5">
      <c r="A592" s="274"/>
      <c r="B592" s="274"/>
      <c r="C592" s="274"/>
      <c r="D592" s="274"/>
      <c r="E592" s="274"/>
    </row>
    <row r="593" spans="1:5">
      <c r="A593" s="274"/>
      <c r="B593" s="274"/>
      <c r="C593" s="274"/>
      <c r="D593" s="274"/>
      <c r="E593" s="274"/>
    </row>
    <row r="594" spans="1:5">
      <c r="A594" s="274"/>
      <c r="B594" s="274"/>
      <c r="C594" s="274"/>
      <c r="D594" s="274"/>
      <c r="E594" s="274"/>
    </row>
    <row r="595" spans="1:5">
      <c r="A595" s="274"/>
      <c r="B595" s="274"/>
      <c r="C595" s="274"/>
      <c r="D595" s="274"/>
      <c r="E595" s="274"/>
    </row>
    <row r="596" spans="1:5">
      <c r="A596" s="274"/>
      <c r="B596" s="274"/>
      <c r="C596" s="274"/>
      <c r="D596" s="274"/>
      <c r="E596" s="274"/>
    </row>
    <row r="597" spans="1:5">
      <c r="A597" s="274"/>
      <c r="B597" s="274"/>
      <c r="C597" s="274"/>
      <c r="D597" s="274"/>
      <c r="E597" s="274"/>
    </row>
    <row r="598" spans="1:5">
      <c r="A598" s="274"/>
      <c r="B598" s="274"/>
      <c r="C598" s="274"/>
      <c r="D598" s="274"/>
      <c r="E598" s="274"/>
    </row>
    <row r="599" spans="1:5">
      <c r="A599" s="274"/>
      <c r="B599" s="274"/>
      <c r="C599" s="274"/>
      <c r="D599" s="274"/>
      <c r="E599" s="274"/>
    </row>
    <row r="600" spans="1:5">
      <c r="A600" s="274"/>
      <c r="B600" s="274"/>
      <c r="C600" s="274"/>
      <c r="D600" s="274"/>
      <c r="E600" s="274"/>
    </row>
    <row r="601" spans="1:5">
      <c r="A601" s="274"/>
      <c r="B601" s="274"/>
      <c r="C601" s="274"/>
      <c r="D601" s="274"/>
      <c r="E601" s="274"/>
    </row>
    <row r="602" spans="1:5">
      <c r="A602" s="274"/>
      <c r="B602" s="274"/>
      <c r="C602" s="274"/>
      <c r="D602" s="274"/>
      <c r="E602" s="274"/>
    </row>
    <row r="603" spans="1:5">
      <c r="A603" s="274"/>
      <c r="B603" s="274"/>
      <c r="C603" s="274"/>
      <c r="D603" s="274"/>
      <c r="E603" s="274"/>
    </row>
    <row r="604" spans="1:5">
      <c r="A604" s="274"/>
      <c r="B604" s="274"/>
      <c r="C604" s="274"/>
      <c r="D604" s="274"/>
      <c r="E604" s="274"/>
    </row>
    <row r="605" spans="1:5">
      <c r="A605" s="274"/>
      <c r="B605" s="274"/>
      <c r="C605" s="274"/>
      <c r="D605" s="274"/>
      <c r="E605" s="274"/>
    </row>
    <row r="606" spans="1:5">
      <c r="A606" s="274"/>
      <c r="B606" s="274"/>
      <c r="C606" s="274"/>
      <c r="D606" s="274"/>
      <c r="E606" s="274"/>
    </row>
    <row r="607" spans="1:5">
      <c r="A607" s="274"/>
      <c r="B607" s="274"/>
      <c r="C607" s="274"/>
      <c r="D607" s="274"/>
      <c r="E607" s="274"/>
    </row>
    <row r="608" spans="1:5">
      <c r="A608" s="274"/>
      <c r="B608" s="274"/>
      <c r="C608" s="274"/>
      <c r="D608" s="274"/>
      <c r="E608" s="274"/>
    </row>
    <row r="609" spans="1:5">
      <c r="A609" s="274"/>
      <c r="B609" s="274"/>
      <c r="C609" s="274"/>
      <c r="D609" s="274"/>
      <c r="E609" s="274"/>
    </row>
    <row r="610" spans="1:5">
      <c r="A610" s="274"/>
      <c r="B610" s="274"/>
      <c r="C610" s="274"/>
      <c r="D610" s="274"/>
      <c r="E610" s="274"/>
    </row>
    <row r="611" spans="1:5">
      <c r="A611" s="274"/>
      <c r="B611" s="274"/>
      <c r="C611" s="274"/>
      <c r="D611" s="274"/>
      <c r="E611" s="274"/>
    </row>
    <row r="612" spans="1:5">
      <c r="A612" s="274"/>
      <c r="B612" s="274"/>
      <c r="C612" s="274"/>
      <c r="D612" s="274"/>
      <c r="E612" s="274"/>
    </row>
    <row r="613" spans="1:5">
      <c r="A613" s="274"/>
      <c r="B613" s="274"/>
      <c r="C613" s="274"/>
      <c r="D613" s="274"/>
      <c r="E613" s="274"/>
    </row>
    <row r="614" spans="1:5">
      <c r="A614" s="274"/>
      <c r="B614" s="274"/>
      <c r="C614" s="274"/>
      <c r="D614" s="274"/>
      <c r="E614" s="274"/>
    </row>
    <row r="615" spans="1:5">
      <c r="A615" s="274"/>
      <c r="B615" s="274"/>
      <c r="C615" s="274"/>
      <c r="D615" s="274"/>
      <c r="E615" s="274"/>
    </row>
    <row r="616" spans="1:5">
      <c r="A616" s="274"/>
      <c r="B616" s="274"/>
      <c r="C616" s="274"/>
      <c r="D616" s="274"/>
      <c r="E616" s="274"/>
    </row>
    <row r="617" spans="1:5">
      <c r="A617" s="274"/>
      <c r="B617" s="274"/>
      <c r="C617" s="274"/>
      <c r="D617" s="274"/>
      <c r="E617" s="274"/>
    </row>
    <row r="618" spans="1:5">
      <c r="A618" s="274"/>
      <c r="B618" s="274"/>
      <c r="C618" s="274"/>
      <c r="D618" s="274"/>
      <c r="E618" s="274"/>
    </row>
    <row r="619" spans="1:5">
      <c r="A619" s="274"/>
      <c r="B619" s="274"/>
      <c r="C619" s="274"/>
      <c r="D619" s="274"/>
      <c r="E619" s="274"/>
    </row>
    <row r="620" spans="1:5">
      <c r="A620" s="274"/>
      <c r="B620" s="274"/>
      <c r="C620" s="274"/>
      <c r="D620" s="274"/>
      <c r="E620" s="274"/>
    </row>
    <row r="621" spans="1:5">
      <c r="A621" s="274"/>
      <c r="B621" s="274"/>
      <c r="C621" s="274"/>
      <c r="D621" s="274"/>
      <c r="E621" s="274"/>
    </row>
    <row r="622" spans="1:5">
      <c r="A622" s="274"/>
      <c r="B622" s="274"/>
      <c r="C622" s="274"/>
      <c r="D622" s="274"/>
      <c r="E622" s="274"/>
    </row>
    <row r="623" spans="1:5">
      <c r="A623" s="274"/>
      <c r="B623" s="274"/>
      <c r="C623" s="274"/>
      <c r="D623" s="274"/>
      <c r="E623" s="274"/>
    </row>
    <row r="624" spans="1:5">
      <c r="A624" s="274"/>
      <c r="B624" s="274"/>
      <c r="C624" s="274"/>
      <c r="D624" s="274"/>
      <c r="E624" s="274"/>
    </row>
    <row r="625" spans="1:5">
      <c r="A625" s="274"/>
      <c r="B625" s="274"/>
      <c r="C625" s="274"/>
      <c r="D625" s="274"/>
      <c r="E625" s="274"/>
    </row>
    <row r="626" spans="1:5">
      <c r="A626" s="274"/>
      <c r="B626" s="274"/>
      <c r="C626" s="274"/>
      <c r="D626" s="274"/>
      <c r="E626" s="274"/>
    </row>
    <row r="627" spans="1:5">
      <c r="A627" s="274"/>
      <c r="B627" s="274"/>
      <c r="C627" s="274"/>
      <c r="D627" s="274"/>
      <c r="E627" s="274"/>
    </row>
    <row r="628" spans="1:5">
      <c r="A628" s="274"/>
      <c r="B628" s="274"/>
      <c r="C628" s="274"/>
      <c r="D628" s="274"/>
      <c r="E628" s="274"/>
    </row>
    <row r="629" spans="1:5">
      <c r="A629" s="274"/>
      <c r="B629" s="274"/>
      <c r="C629" s="274"/>
      <c r="D629" s="274"/>
      <c r="E629" s="274"/>
    </row>
    <row r="630" spans="1:5">
      <c r="A630" s="274"/>
      <c r="B630" s="274"/>
      <c r="C630" s="274"/>
      <c r="D630" s="274"/>
      <c r="E630" s="274"/>
    </row>
    <row r="631" spans="1:5">
      <c r="A631" s="274"/>
      <c r="B631" s="274"/>
      <c r="C631" s="274"/>
      <c r="D631" s="274"/>
      <c r="E631" s="274"/>
    </row>
    <row r="632" spans="1:5">
      <c r="A632" s="274"/>
      <c r="B632" s="274"/>
      <c r="C632" s="274"/>
      <c r="D632" s="274"/>
      <c r="E632" s="274"/>
    </row>
    <row r="633" spans="1:5">
      <c r="A633" s="274"/>
      <c r="B633" s="274"/>
      <c r="C633" s="274"/>
      <c r="D633" s="274"/>
      <c r="E633" s="274"/>
    </row>
    <row r="634" spans="1:5">
      <c r="A634" s="274"/>
      <c r="B634" s="274"/>
      <c r="C634" s="274"/>
      <c r="D634" s="274"/>
      <c r="E634" s="274"/>
    </row>
    <row r="635" spans="1:5">
      <c r="A635" s="274"/>
      <c r="B635" s="274"/>
      <c r="C635" s="274"/>
      <c r="D635" s="274"/>
      <c r="E635" s="274"/>
    </row>
    <row r="636" spans="1:5">
      <c r="A636" s="274"/>
      <c r="B636" s="274"/>
      <c r="C636" s="274"/>
      <c r="D636" s="274"/>
      <c r="E636" s="274"/>
    </row>
    <row r="637" spans="1:5">
      <c r="A637" s="274"/>
      <c r="B637" s="274"/>
      <c r="C637" s="274"/>
      <c r="D637" s="274"/>
      <c r="E637" s="274"/>
    </row>
    <row r="638" spans="1:5">
      <c r="A638" s="274"/>
      <c r="B638" s="274"/>
      <c r="C638" s="274"/>
      <c r="D638" s="274"/>
      <c r="E638" s="274"/>
    </row>
    <row r="639" spans="1:5">
      <c r="A639" s="274"/>
      <c r="B639" s="274"/>
      <c r="C639" s="274"/>
      <c r="D639" s="274"/>
      <c r="E639" s="274"/>
    </row>
    <row r="640" spans="1:5">
      <c r="A640" s="274"/>
      <c r="B640" s="274"/>
      <c r="C640" s="274"/>
      <c r="D640" s="274"/>
      <c r="E640" s="274"/>
    </row>
    <row r="641" spans="1:5">
      <c r="A641" s="274"/>
      <c r="B641" s="274"/>
      <c r="C641" s="274"/>
      <c r="D641" s="274"/>
      <c r="E641" s="274"/>
    </row>
    <row r="642" spans="1:5">
      <c r="A642" s="274"/>
      <c r="B642" s="274"/>
      <c r="C642" s="274"/>
      <c r="D642" s="274"/>
      <c r="E642" s="274"/>
    </row>
    <row r="643" spans="1:5">
      <c r="A643" s="274"/>
      <c r="B643" s="274"/>
      <c r="C643" s="274"/>
      <c r="D643" s="274"/>
      <c r="E643" s="274"/>
    </row>
    <row r="644" spans="1:5">
      <c r="A644" s="274"/>
      <c r="B644" s="274"/>
      <c r="C644" s="274"/>
      <c r="D644" s="274"/>
      <c r="E644" s="274"/>
    </row>
    <row r="645" spans="1:5">
      <c r="A645" s="274"/>
      <c r="B645" s="274"/>
      <c r="C645" s="274"/>
      <c r="D645" s="274"/>
      <c r="E645" s="274"/>
    </row>
    <row r="646" spans="1:5">
      <c r="A646" s="274"/>
      <c r="B646" s="274"/>
      <c r="C646" s="274"/>
      <c r="D646" s="274"/>
      <c r="E646" s="274"/>
    </row>
    <row r="647" spans="1:5">
      <c r="A647" s="274"/>
      <c r="B647" s="274"/>
      <c r="C647" s="274"/>
      <c r="D647" s="274"/>
      <c r="E647" s="274"/>
    </row>
    <row r="648" spans="1:5">
      <c r="A648" s="274"/>
      <c r="B648" s="274"/>
      <c r="C648" s="274"/>
      <c r="D648" s="274"/>
      <c r="E648" s="274"/>
    </row>
    <row r="649" spans="1:5">
      <c r="A649" s="274"/>
      <c r="B649" s="274"/>
      <c r="C649" s="274"/>
      <c r="D649" s="274"/>
      <c r="E649" s="274"/>
    </row>
    <row r="650" spans="1:5">
      <c r="A650" s="274"/>
      <c r="B650" s="274"/>
      <c r="C650" s="274"/>
      <c r="D650" s="274"/>
      <c r="E650" s="274"/>
    </row>
    <row r="651" spans="1:5">
      <c r="A651" s="274"/>
      <c r="B651" s="274"/>
      <c r="C651" s="274"/>
      <c r="D651" s="274"/>
      <c r="E651" s="274"/>
    </row>
    <row r="652" spans="1:5">
      <c r="A652" s="274"/>
      <c r="B652" s="274"/>
      <c r="C652" s="274"/>
      <c r="D652" s="274"/>
      <c r="E652" s="274"/>
    </row>
    <row r="653" spans="1:5">
      <c r="A653" s="274"/>
      <c r="B653" s="274"/>
      <c r="C653" s="274"/>
      <c r="D653" s="274"/>
      <c r="E653" s="274"/>
    </row>
    <row r="654" spans="1:5">
      <c r="A654" s="274"/>
      <c r="B654" s="274"/>
      <c r="C654" s="274"/>
      <c r="D654" s="274"/>
      <c r="E654" s="274"/>
    </row>
    <row r="655" spans="1:5">
      <c r="A655" s="274"/>
      <c r="B655" s="274"/>
      <c r="C655" s="274"/>
      <c r="D655" s="274"/>
      <c r="E655" s="274"/>
    </row>
    <row r="656" spans="1:5">
      <c r="A656" s="274"/>
      <c r="B656" s="274"/>
      <c r="C656" s="274"/>
      <c r="D656" s="274"/>
      <c r="E656" s="274"/>
    </row>
    <row r="657" spans="1:5">
      <c r="A657" s="274"/>
      <c r="B657" s="274"/>
      <c r="C657" s="274"/>
      <c r="D657" s="274"/>
      <c r="E657" s="274"/>
    </row>
    <row r="658" spans="1:5">
      <c r="A658" s="274"/>
      <c r="B658" s="274"/>
      <c r="C658" s="274"/>
      <c r="D658" s="274"/>
      <c r="E658" s="274"/>
    </row>
    <row r="659" spans="1:5">
      <c r="A659" s="274"/>
      <c r="B659" s="274"/>
      <c r="C659" s="274"/>
      <c r="D659" s="274"/>
      <c r="E659" s="274"/>
    </row>
    <row r="660" spans="1:5">
      <c r="A660" s="274"/>
      <c r="B660" s="274"/>
      <c r="C660" s="274"/>
      <c r="D660" s="274"/>
      <c r="E660" s="274"/>
    </row>
    <row r="661" spans="1:5">
      <c r="A661" s="274"/>
      <c r="B661" s="274"/>
      <c r="C661" s="274"/>
      <c r="D661" s="274"/>
      <c r="E661" s="274"/>
    </row>
    <row r="662" spans="1:5">
      <c r="A662" s="274"/>
      <c r="B662" s="274"/>
      <c r="C662" s="274"/>
      <c r="D662" s="274"/>
      <c r="E662" s="274"/>
    </row>
    <row r="663" spans="1:5">
      <c r="A663" s="274"/>
      <c r="B663" s="274"/>
      <c r="C663" s="274"/>
      <c r="D663" s="274"/>
      <c r="E663" s="274"/>
    </row>
    <row r="664" spans="1:5">
      <c r="A664" s="274"/>
      <c r="B664" s="274"/>
      <c r="C664" s="274"/>
      <c r="D664" s="274"/>
      <c r="E664" s="274"/>
    </row>
    <row r="665" spans="1:5">
      <c r="A665" s="274"/>
      <c r="B665" s="274"/>
      <c r="C665" s="274"/>
      <c r="D665" s="274"/>
      <c r="E665" s="274"/>
    </row>
    <row r="666" spans="1:5">
      <c r="A666" s="274"/>
      <c r="B666" s="274"/>
      <c r="C666" s="274"/>
      <c r="D666" s="274"/>
      <c r="E666" s="274"/>
    </row>
    <row r="667" spans="1:5">
      <c r="A667" s="274"/>
      <c r="B667" s="274"/>
      <c r="C667" s="274"/>
      <c r="D667" s="274"/>
      <c r="E667" s="274"/>
    </row>
    <row r="668" spans="1:5">
      <c r="A668" s="274"/>
      <c r="B668" s="274"/>
      <c r="C668" s="274"/>
      <c r="D668" s="274"/>
      <c r="E668" s="274"/>
    </row>
    <row r="669" spans="1:5">
      <c r="A669" s="274"/>
      <c r="B669" s="274"/>
      <c r="C669" s="274"/>
      <c r="D669" s="274"/>
      <c r="E669" s="274"/>
    </row>
    <row r="670" spans="1:5">
      <c r="A670" s="274"/>
      <c r="B670" s="274"/>
      <c r="C670" s="274"/>
      <c r="D670" s="274"/>
      <c r="E670" s="274"/>
    </row>
    <row r="671" spans="1:5">
      <c r="A671" s="274"/>
      <c r="B671" s="274"/>
      <c r="C671" s="274"/>
      <c r="D671" s="274"/>
      <c r="E671" s="274"/>
    </row>
  </sheetData>
  <sortState ref="L3:N19">
    <sortCondition descending="1" ref="N3:N19"/>
  </sortState>
  <pageMargins left="0.7" right="0.7" top="0.75" bottom="0.75" header="0.3" footer="0.3"/>
  <pageSetup orientation="portrait" horizontalDpi="4294967293" verticalDpi="4294967293" r:id="rId1"/>
</worksheet>
</file>

<file path=xl/worksheets/sheet18.xml><?xml version="1.0" encoding="utf-8"?>
<worksheet xmlns="http://schemas.openxmlformats.org/spreadsheetml/2006/main" xmlns:r="http://schemas.openxmlformats.org/officeDocument/2006/relationships">
  <sheetPr filterMode="1"/>
  <dimension ref="A1:S267"/>
  <sheetViews>
    <sheetView zoomScaleNormal="100" workbookViewId="0">
      <selection activeCell="D182" sqref="D182:D196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16">
      <c r="A1" s="274" t="s">
        <v>40</v>
      </c>
      <c r="B1" s="274" t="s">
        <v>41</v>
      </c>
      <c r="C1" s="274" t="s">
        <v>25</v>
      </c>
      <c r="D1" s="274" t="s">
        <v>295</v>
      </c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  <c r="P1" s="285"/>
    </row>
    <row r="2" spans="1:16" s="274" customFormat="1" hidden="1">
      <c r="A2" s="226" t="s">
        <v>245</v>
      </c>
      <c r="B2" s="226">
        <v>0</v>
      </c>
      <c r="C2" s="274">
        <v>12</v>
      </c>
      <c r="D2" s="274">
        <v>0</v>
      </c>
      <c r="P2" s="279"/>
    </row>
    <row r="3" spans="1:16" hidden="1">
      <c r="A3" s="226" t="s">
        <v>197</v>
      </c>
      <c r="B3" s="226">
        <v>0</v>
      </c>
      <c r="C3" s="274">
        <v>12</v>
      </c>
      <c r="D3" s="274">
        <v>0</v>
      </c>
      <c r="E3" s="274"/>
      <c r="F3" s="274"/>
      <c r="G3" s="274"/>
      <c r="H3" s="274"/>
      <c r="I3" s="274"/>
      <c r="J3" s="274"/>
      <c r="K3" s="274"/>
      <c r="L3" s="274"/>
      <c r="M3" s="274"/>
      <c r="N3" s="274"/>
      <c r="O3" s="274"/>
      <c r="P3" s="279"/>
    </row>
    <row r="4" spans="1:16" hidden="1">
      <c r="A4" s="226" t="s">
        <v>84</v>
      </c>
      <c r="B4" s="226">
        <v>0</v>
      </c>
      <c r="C4" s="274">
        <v>12</v>
      </c>
      <c r="D4" s="274">
        <v>0</v>
      </c>
      <c r="E4" s="274"/>
      <c r="F4" s="274"/>
      <c r="G4" s="274"/>
      <c r="H4" s="274"/>
      <c r="I4" s="274"/>
      <c r="J4" s="274"/>
      <c r="K4" s="274"/>
      <c r="L4" s="274"/>
      <c r="M4" s="274"/>
      <c r="N4" s="274"/>
      <c r="O4" s="274"/>
      <c r="P4" s="279"/>
    </row>
    <row r="5" spans="1:16" hidden="1">
      <c r="A5" s="226" t="s">
        <v>273</v>
      </c>
      <c r="B5" s="226">
        <v>0</v>
      </c>
      <c r="C5" s="274">
        <v>12</v>
      </c>
      <c r="D5" s="274">
        <v>0</v>
      </c>
      <c r="E5" s="274"/>
      <c r="F5" s="274"/>
      <c r="G5" s="274"/>
      <c r="H5" s="274"/>
      <c r="I5" s="274"/>
      <c r="J5" s="274"/>
      <c r="K5" s="274"/>
      <c r="L5" s="274"/>
      <c r="M5" s="274"/>
      <c r="N5" s="274"/>
      <c r="O5" s="274"/>
      <c r="P5" s="279"/>
    </row>
    <row r="6" spans="1:16" hidden="1">
      <c r="A6" s="226" t="s">
        <v>218</v>
      </c>
      <c r="B6" s="226">
        <v>0</v>
      </c>
      <c r="C6" s="274">
        <v>12</v>
      </c>
      <c r="D6" s="274">
        <v>0</v>
      </c>
      <c r="E6" s="274"/>
      <c r="F6" s="274"/>
      <c r="G6" s="274"/>
      <c r="H6" s="274"/>
      <c r="I6" s="274"/>
      <c r="J6" s="274"/>
      <c r="K6" s="274"/>
      <c r="L6" s="274"/>
      <c r="M6" s="274"/>
      <c r="N6" s="274"/>
      <c r="O6" s="274"/>
      <c r="P6" s="279"/>
    </row>
    <row r="7" spans="1:16" hidden="1">
      <c r="A7" s="226" t="s">
        <v>223</v>
      </c>
      <c r="B7" s="226">
        <v>0</v>
      </c>
      <c r="C7" s="274">
        <v>12</v>
      </c>
      <c r="D7" s="274">
        <v>0</v>
      </c>
      <c r="E7" s="274"/>
      <c r="F7" s="274"/>
      <c r="G7" s="274"/>
      <c r="H7" s="274"/>
      <c r="I7" s="274"/>
      <c r="J7" s="274"/>
      <c r="K7" s="274"/>
      <c r="L7" s="274"/>
      <c r="M7" s="274"/>
      <c r="N7" s="274"/>
      <c r="O7" s="274"/>
      <c r="P7" s="279"/>
    </row>
    <row r="8" spans="1:16" hidden="1">
      <c r="A8" s="226" t="s">
        <v>248</v>
      </c>
      <c r="B8" s="226">
        <v>0</v>
      </c>
      <c r="C8" s="274">
        <v>12</v>
      </c>
      <c r="D8" s="274">
        <v>0</v>
      </c>
      <c r="E8" s="274"/>
      <c r="F8" s="274"/>
      <c r="G8" s="274"/>
      <c r="H8" s="274"/>
      <c r="I8" s="274"/>
      <c r="J8" s="274"/>
      <c r="K8" s="274"/>
      <c r="L8" s="274"/>
      <c r="M8" s="274"/>
      <c r="N8" s="274"/>
      <c r="O8" s="274"/>
      <c r="P8" s="279"/>
    </row>
    <row r="9" spans="1:16" hidden="1">
      <c r="A9" s="226" t="s">
        <v>214</v>
      </c>
      <c r="B9" s="226">
        <v>0</v>
      </c>
      <c r="C9" s="274">
        <v>12</v>
      </c>
      <c r="D9" s="274">
        <v>0</v>
      </c>
      <c r="E9" s="274"/>
      <c r="F9" s="274"/>
      <c r="G9" s="274"/>
      <c r="H9" s="274"/>
      <c r="I9" s="274"/>
      <c r="J9" s="274"/>
      <c r="K9" s="274"/>
      <c r="L9" s="274"/>
      <c r="M9" s="274"/>
      <c r="N9" s="274"/>
      <c r="O9" s="274"/>
      <c r="P9" s="279"/>
    </row>
    <row r="10" spans="1:16" hidden="1">
      <c r="A10" s="226" t="s">
        <v>246</v>
      </c>
      <c r="B10" s="226">
        <v>0</v>
      </c>
      <c r="C10" s="274">
        <v>12</v>
      </c>
      <c r="D10" s="274">
        <v>0</v>
      </c>
      <c r="E10" s="274"/>
      <c r="F10" s="274"/>
      <c r="G10" s="274"/>
      <c r="H10" s="274"/>
      <c r="I10" s="274"/>
      <c r="J10" s="274"/>
      <c r="K10" s="274"/>
      <c r="L10" s="274"/>
      <c r="M10" s="274"/>
      <c r="N10" s="274"/>
      <c r="O10" s="274"/>
      <c r="P10" s="279"/>
    </row>
    <row r="11" spans="1:16" hidden="1">
      <c r="A11" s="226" t="s">
        <v>227</v>
      </c>
      <c r="B11" s="226">
        <v>0</v>
      </c>
      <c r="C11" s="274">
        <v>12</v>
      </c>
      <c r="D11" s="274">
        <v>0</v>
      </c>
      <c r="E11" s="274"/>
      <c r="F11" s="274"/>
      <c r="G11" s="274"/>
      <c r="H11" s="274"/>
      <c r="I11" s="274"/>
      <c r="J11" s="274"/>
      <c r="K11" s="274"/>
      <c r="L11" s="274"/>
      <c r="M11" s="274"/>
      <c r="N11" s="274"/>
      <c r="O11" s="274"/>
      <c r="P11" s="279"/>
    </row>
    <row r="12" spans="1:16" hidden="1">
      <c r="A12" s="226" t="s">
        <v>211</v>
      </c>
      <c r="B12" s="226">
        <v>0</v>
      </c>
      <c r="C12" s="274">
        <v>12</v>
      </c>
      <c r="D12" s="274">
        <v>0</v>
      </c>
      <c r="E12" s="274"/>
      <c r="F12" s="274"/>
      <c r="G12" s="274"/>
      <c r="H12" s="274"/>
      <c r="I12" s="274"/>
      <c r="J12" s="274"/>
      <c r="K12" s="274"/>
      <c r="L12" s="274"/>
      <c r="M12" s="274"/>
      <c r="N12" s="274"/>
      <c r="O12" s="274"/>
      <c r="P12" s="279"/>
    </row>
    <row r="13" spans="1:16" hidden="1">
      <c r="A13" s="226" t="s">
        <v>244</v>
      </c>
      <c r="B13" s="226">
        <v>0</v>
      </c>
      <c r="C13" s="274">
        <v>12</v>
      </c>
      <c r="D13" s="274">
        <v>0</v>
      </c>
      <c r="E13" s="274"/>
      <c r="F13" s="274"/>
      <c r="G13" s="274"/>
      <c r="H13" s="274"/>
      <c r="I13" s="274"/>
      <c r="J13" s="274"/>
      <c r="K13" s="274"/>
      <c r="L13" s="274"/>
      <c r="M13" s="274"/>
      <c r="N13" s="274"/>
      <c r="O13" s="274"/>
      <c r="P13" s="279"/>
    </row>
    <row r="14" spans="1:16" hidden="1">
      <c r="A14" s="226" t="s">
        <v>54</v>
      </c>
      <c r="B14" s="226">
        <v>11</v>
      </c>
      <c r="C14" s="274">
        <v>12</v>
      </c>
      <c r="D14" s="274">
        <v>33</v>
      </c>
      <c r="E14" s="274"/>
      <c r="F14" s="274"/>
      <c r="G14" s="274"/>
      <c r="H14" s="274"/>
      <c r="I14" s="274"/>
      <c r="J14" s="274"/>
      <c r="K14" s="274"/>
      <c r="L14" s="274"/>
      <c r="M14" s="274"/>
      <c r="N14" s="274"/>
      <c r="O14" s="274"/>
      <c r="P14" s="279"/>
    </row>
    <row r="15" spans="1:16" hidden="1">
      <c r="A15" s="226" t="s">
        <v>153</v>
      </c>
      <c r="B15" s="226">
        <v>0</v>
      </c>
      <c r="C15" s="274">
        <v>12</v>
      </c>
      <c r="D15" s="274">
        <v>0</v>
      </c>
      <c r="E15" s="274"/>
      <c r="F15" s="274"/>
      <c r="G15" s="274"/>
      <c r="H15" s="274"/>
      <c r="I15" s="274"/>
      <c r="J15" s="274"/>
      <c r="K15" s="274"/>
      <c r="L15" s="274"/>
      <c r="M15" s="274"/>
      <c r="N15" s="274"/>
      <c r="O15" s="274"/>
      <c r="P15" s="279"/>
    </row>
    <row r="16" spans="1:16" hidden="1">
      <c r="A16" s="226" t="s">
        <v>85</v>
      </c>
      <c r="B16" s="226">
        <v>0</v>
      </c>
      <c r="C16" s="274">
        <v>12</v>
      </c>
      <c r="D16" s="274">
        <v>0</v>
      </c>
      <c r="E16" s="274"/>
      <c r="F16" s="274"/>
      <c r="G16" s="274"/>
      <c r="H16" s="274"/>
      <c r="I16" s="274"/>
      <c r="J16" s="274"/>
      <c r="K16" s="274"/>
      <c r="L16" s="274"/>
      <c r="M16" s="274"/>
      <c r="N16" s="274"/>
      <c r="O16" s="274"/>
    </row>
    <row r="17" spans="1:4" hidden="1">
      <c r="A17" s="226" t="s">
        <v>245</v>
      </c>
      <c r="B17" s="226">
        <v>0</v>
      </c>
      <c r="C17" s="274">
        <v>13</v>
      </c>
      <c r="D17" s="274">
        <v>0</v>
      </c>
    </row>
    <row r="18" spans="1:4" hidden="1">
      <c r="A18" s="226" t="s">
        <v>197</v>
      </c>
      <c r="B18" s="226">
        <v>0</v>
      </c>
      <c r="C18" s="274">
        <v>13</v>
      </c>
      <c r="D18" s="274">
        <v>0</v>
      </c>
    </row>
    <row r="19" spans="1:4" hidden="1">
      <c r="A19" s="226" t="s">
        <v>84</v>
      </c>
      <c r="B19" s="226">
        <v>4</v>
      </c>
      <c r="C19" s="274">
        <v>13</v>
      </c>
      <c r="D19" s="274">
        <v>0</v>
      </c>
    </row>
    <row r="20" spans="1:4" hidden="1">
      <c r="A20" s="226" t="s">
        <v>273</v>
      </c>
      <c r="B20" s="226">
        <v>0</v>
      </c>
      <c r="C20" s="274">
        <v>13</v>
      </c>
      <c r="D20" s="274">
        <v>0</v>
      </c>
    </row>
    <row r="21" spans="1:4" hidden="1">
      <c r="A21" s="226" t="s">
        <v>218</v>
      </c>
      <c r="B21" s="226">
        <v>0</v>
      </c>
      <c r="C21" s="274">
        <v>13</v>
      </c>
      <c r="D21" s="274">
        <v>0</v>
      </c>
    </row>
    <row r="22" spans="1:4" hidden="1">
      <c r="A22" s="226" t="s">
        <v>223</v>
      </c>
      <c r="B22" s="226">
        <v>0</v>
      </c>
      <c r="C22" s="274">
        <v>13</v>
      </c>
      <c r="D22" s="274">
        <v>0</v>
      </c>
    </row>
    <row r="23" spans="1:4" hidden="1">
      <c r="A23" s="226" t="s">
        <v>248</v>
      </c>
      <c r="B23" s="226">
        <v>0</v>
      </c>
      <c r="C23" s="274">
        <v>13</v>
      </c>
      <c r="D23" s="274">
        <v>0</v>
      </c>
    </row>
    <row r="24" spans="1:4" hidden="1">
      <c r="A24" s="226" t="s">
        <v>214</v>
      </c>
      <c r="B24" s="226">
        <v>0</v>
      </c>
      <c r="C24" s="274">
        <v>13</v>
      </c>
      <c r="D24" s="274">
        <v>0</v>
      </c>
    </row>
    <row r="25" spans="1:4" hidden="1">
      <c r="A25" s="226" t="s">
        <v>246</v>
      </c>
      <c r="B25" s="226">
        <v>0</v>
      </c>
      <c r="C25" s="274">
        <v>13</v>
      </c>
      <c r="D25" s="274">
        <v>0</v>
      </c>
    </row>
    <row r="26" spans="1:4" hidden="1">
      <c r="A26" s="226" t="s">
        <v>227</v>
      </c>
      <c r="B26" s="226">
        <v>0</v>
      </c>
      <c r="C26" s="274">
        <v>13</v>
      </c>
      <c r="D26" s="274">
        <v>0</v>
      </c>
    </row>
    <row r="27" spans="1:4" hidden="1">
      <c r="A27" s="226" t="s">
        <v>211</v>
      </c>
      <c r="B27" s="226">
        <v>0</v>
      </c>
      <c r="C27" s="274">
        <v>13</v>
      </c>
      <c r="D27" s="274">
        <v>0</v>
      </c>
    </row>
    <row r="28" spans="1:4" hidden="1">
      <c r="A28" s="226" t="s">
        <v>244</v>
      </c>
      <c r="B28" s="226">
        <v>0</v>
      </c>
      <c r="C28" s="274">
        <v>13</v>
      </c>
      <c r="D28" s="274">
        <v>0</v>
      </c>
    </row>
    <row r="29" spans="1:4" hidden="1">
      <c r="A29" s="226" t="s">
        <v>54</v>
      </c>
      <c r="B29" s="226">
        <v>28</v>
      </c>
      <c r="C29" s="274">
        <v>13</v>
      </c>
      <c r="D29">
        <v>84</v>
      </c>
    </row>
    <row r="30" spans="1:4" hidden="1">
      <c r="A30" s="226" t="s">
        <v>153</v>
      </c>
      <c r="B30" s="226">
        <v>0</v>
      </c>
      <c r="C30" s="274">
        <v>13</v>
      </c>
      <c r="D30">
        <v>0</v>
      </c>
    </row>
    <row r="31" spans="1:4" hidden="1">
      <c r="A31" s="226" t="s">
        <v>85</v>
      </c>
      <c r="B31" s="226">
        <v>0</v>
      </c>
      <c r="C31" s="274">
        <v>13</v>
      </c>
      <c r="D31">
        <v>0</v>
      </c>
    </row>
    <row r="32" spans="1:4" hidden="1">
      <c r="A32" s="226" t="s">
        <v>245</v>
      </c>
      <c r="B32" s="226">
        <v>0</v>
      </c>
      <c r="C32" s="274">
        <v>14</v>
      </c>
      <c r="D32">
        <v>0</v>
      </c>
    </row>
    <row r="33" spans="1:4" hidden="1">
      <c r="A33" s="226" t="s">
        <v>197</v>
      </c>
      <c r="B33" s="226">
        <v>0</v>
      </c>
      <c r="C33" s="274">
        <v>14</v>
      </c>
      <c r="D33">
        <v>0</v>
      </c>
    </row>
    <row r="34" spans="1:4" hidden="1">
      <c r="A34" s="226" t="s">
        <v>84</v>
      </c>
      <c r="B34" s="226">
        <v>18</v>
      </c>
      <c r="C34" s="274">
        <v>14</v>
      </c>
      <c r="D34">
        <f>SUM(B34*2)</f>
        <v>36</v>
      </c>
    </row>
    <row r="35" spans="1:4" hidden="1">
      <c r="A35" s="226" t="s">
        <v>273</v>
      </c>
      <c r="B35" s="226">
        <v>0</v>
      </c>
      <c r="C35" s="274">
        <v>14</v>
      </c>
      <c r="D35">
        <v>0</v>
      </c>
    </row>
    <row r="36" spans="1:4" hidden="1">
      <c r="A36" s="226" t="s">
        <v>218</v>
      </c>
      <c r="B36" s="226">
        <v>6</v>
      </c>
      <c r="C36" s="274">
        <v>14</v>
      </c>
      <c r="D36">
        <f>SUM(B36*3)</f>
        <v>18</v>
      </c>
    </row>
    <row r="37" spans="1:4" hidden="1">
      <c r="A37" s="226" t="s">
        <v>223</v>
      </c>
      <c r="B37" s="226">
        <v>13</v>
      </c>
      <c r="C37" s="274">
        <v>14</v>
      </c>
      <c r="D37">
        <f>SUM(B37*3)</f>
        <v>39</v>
      </c>
    </row>
    <row r="38" spans="1:4" hidden="1">
      <c r="A38" s="226" t="s">
        <v>248</v>
      </c>
      <c r="B38" s="226">
        <v>0</v>
      </c>
      <c r="C38" s="274">
        <v>14</v>
      </c>
      <c r="D38">
        <v>0</v>
      </c>
    </row>
    <row r="39" spans="1:4" hidden="1">
      <c r="A39" s="226" t="s">
        <v>214</v>
      </c>
      <c r="B39" s="226">
        <v>10</v>
      </c>
      <c r="C39" s="274">
        <v>14</v>
      </c>
      <c r="D39">
        <f>SUM(B39*3)</f>
        <v>30</v>
      </c>
    </row>
    <row r="40" spans="1:4" hidden="1">
      <c r="A40" s="226" t="s">
        <v>246</v>
      </c>
      <c r="B40" s="226">
        <v>0</v>
      </c>
      <c r="C40" s="274">
        <v>14</v>
      </c>
      <c r="D40">
        <v>0</v>
      </c>
    </row>
    <row r="41" spans="1:4" hidden="1">
      <c r="A41" s="226" t="s">
        <v>227</v>
      </c>
      <c r="B41" s="226">
        <v>7</v>
      </c>
      <c r="C41" s="274">
        <v>14</v>
      </c>
      <c r="D41">
        <f>SUM(B41*3)</f>
        <v>21</v>
      </c>
    </row>
    <row r="42" spans="1:4" hidden="1">
      <c r="A42" s="226" t="s">
        <v>211</v>
      </c>
      <c r="B42" s="226">
        <v>18</v>
      </c>
      <c r="C42" s="274">
        <v>14</v>
      </c>
      <c r="D42">
        <f>SUM(B42*3)</f>
        <v>54</v>
      </c>
    </row>
    <row r="43" spans="1:4" hidden="1">
      <c r="A43" s="226" t="s">
        <v>244</v>
      </c>
      <c r="B43" s="226">
        <v>0</v>
      </c>
      <c r="C43" s="274">
        <v>14</v>
      </c>
      <c r="D43">
        <v>0</v>
      </c>
    </row>
    <row r="44" spans="1:4" hidden="1">
      <c r="A44" s="226" t="s">
        <v>54</v>
      </c>
      <c r="B44" s="226">
        <v>65</v>
      </c>
      <c r="C44" s="274">
        <v>14</v>
      </c>
      <c r="D44">
        <f>SUM(B44*3)</f>
        <v>195</v>
      </c>
    </row>
    <row r="45" spans="1:4" hidden="1">
      <c r="A45" s="226" t="s">
        <v>153</v>
      </c>
      <c r="B45" s="226">
        <v>0</v>
      </c>
      <c r="C45" s="274">
        <v>14</v>
      </c>
      <c r="D45">
        <v>0</v>
      </c>
    </row>
    <row r="46" spans="1:4" hidden="1">
      <c r="A46" s="226" t="s">
        <v>85</v>
      </c>
      <c r="B46" s="226">
        <v>2</v>
      </c>
      <c r="C46" s="274">
        <v>14</v>
      </c>
      <c r="D46">
        <f>SUM(B46*2.5)</f>
        <v>5</v>
      </c>
    </row>
    <row r="47" spans="1:4" hidden="1">
      <c r="A47" s="226" t="s">
        <v>245</v>
      </c>
      <c r="B47" s="226">
        <v>0</v>
      </c>
      <c r="C47" s="274">
        <v>15</v>
      </c>
      <c r="D47">
        <v>0</v>
      </c>
    </row>
    <row r="48" spans="1:4" hidden="1">
      <c r="A48" s="226" t="s">
        <v>197</v>
      </c>
      <c r="B48" s="226">
        <v>0</v>
      </c>
      <c r="C48" s="274">
        <v>15</v>
      </c>
      <c r="D48">
        <v>0</v>
      </c>
    </row>
    <row r="49" spans="1:4" hidden="1">
      <c r="A49" s="226" t="s">
        <v>84</v>
      </c>
      <c r="B49" s="226">
        <v>33</v>
      </c>
      <c r="C49" s="274">
        <v>15</v>
      </c>
      <c r="D49">
        <f>SUM(B49*2)</f>
        <v>66</v>
      </c>
    </row>
    <row r="50" spans="1:4" hidden="1">
      <c r="A50" s="226" t="s">
        <v>273</v>
      </c>
      <c r="B50" s="226">
        <v>0</v>
      </c>
      <c r="C50" s="274">
        <v>15</v>
      </c>
      <c r="D50">
        <v>0</v>
      </c>
    </row>
    <row r="51" spans="1:4" hidden="1">
      <c r="A51" s="226" t="s">
        <v>218</v>
      </c>
      <c r="B51" s="226">
        <v>29</v>
      </c>
      <c r="C51" s="274">
        <v>15</v>
      </c>
      <c r="D51">
        <f>SUM(B51*3)</f>
        <v>87</v>
      </c>
    </row>
    <row r="52" spans="1:4" hidden="1">
      <c r="A52" s="226" t="s">
        <v>223</v>
      </c>
      <c r="B52" s="226">
        <v>18</v>
      </c>
      <c r="C52" s="274">
        <v>15</v>
      </c>
      <c r="D52">
        <f>SUM(B52*3)</f>
        <v>54</v>
      </c>
    </row>
    <row r="53" spans="1:4" hidden="1">
      <c r="A53" s="226" t="s">
        <v>248</v>
      </c>
      <c r="B53" s="226">
        <v>0</v>
      </c>
      <c r="C53" s="274">
        <v>15</v>
      </c>
      <c r="D53">
        <v>0</v>
      </c>
    </row>
    <row r="54" spans="1:4" hidden="1">
      <c r="A54" s="226" t="s">
        <v>214</v>
      </c>
      <c r="B54" s="226">
        <v>28</v>
      </c>
      <c r="C54" s="274">
        <v>15</v>
      </c>
      <c r="D54">
        <f>SUM(B54*3)</f>
        <v>84</v>
      </c>
    </row>
    <row r="55" spans="1:4" hidden="1">
      <c r="A55" s="226" t="s">
        <v>246</v>
      </c>
      <c r="B55" s="226">
        <v>0</v>
      </c>
      <c r="C55" s="274">
        <v>15</v>
      </c>
      <c r="D55">
        <v>0</v>
      </c>
    </row>
    <row r="56" spans="1:4" hidden="1">
      <c r="A56" s="226" t="s">
        <v>227</v>
      </c>
      <c r="B56" s="226">
        <v>16</v>
      </c>
      <c r="C56" s="274">
        <v>15</v>
      </c>
      <c r="D56">
        <f>SUM(B56*3)</f>
        <v>48</v>
      </c>
    </row>
    <row r="57" spans="1:4" hidden="1">
      <c r="A57" s="226" t="s">
        <v>211</v>
      </c>
      <c r="B57" s="226">
        <v>78</v>
      </c>
      <c r="C57" s="274">
        <v>15</v>
      </c>
      <c r="D57">
        <f>SUM(B57*3)</f>
        <v>234</v>
      </c>
    </row>
    <row r="58" spans="1:4" hidden="1">
      <c r="A58" s="226" t="s">
        <v>244</v>
      </c>
      <c r="B58" s="226">
        <v>0</v>
      </c>
      <c r="C58" s="274">
        <v>15</v>
      </c>
      <c r="D58">
        <v>0</v>
      </c>
    </row>
    <row r="59" spans="1:4" hidden="1">
      <c r="A59" s="226" t="s">
        <v>54</v>
      </c>
      <c r="B59" s="226">
        <v>123</v>
      </c>
      <c r="C59" s="274">
        <v>15</v>
      </c>
      <c r="D59">
        <f>SUM(B59*3)</f>
        <v>369</v>
      </c>
    </row>
    <row r="60" spans="1:4" hidden="1">
      <c r="A60" s="226" t="s">
        <v>153</v>
      </c>
      <c r="B60" s="226">
        <v>0</v>
      </c>
      <c r="C60" s="274">
        <v>15</v>
      </c>
      <c r="D60">
        <v>0</v>
      </c>
    </row>
    <row r="61" spans="1:4" hidden="1">
      <c r="A61" s="226" t="s">
        <v>85</v>
      </c>
      <c r="B61" s="226">
        <v>6</v>
      </c>
      <c r="C61" s="274">
        <v>15</v>
      </c>
      <c r="D61">
        <f>SUM(B61*2.5)</f>
        <v>15</v>
      </c>
    </row>
    <row r="62" spans="1:4" hidden="1">
      <c r="A62" s="226" t="s">
        <v>245</v>
      </c>
      <c r="B62" s="226">
        <v>0</v>
      </c>
      <c r="C62" s="274">
        <v>16</v>
      </c>
      <c r="D62">
        <v>0</v>
      </c>
    </row>
    <row r="63" spans="1:4" hidden="1">
      <c r="A63" s="226" t="s">
        <v>197</v>
      </c>
      <c r="B63" s="226">
        <v>0</v>
      </c>
      <c r="C63" s="274">
        <v>16</v>
      </c>
      <c r="D63">
        <v>0</v>
      </c>
    </row>
    <row r="64" spans="1:4" hidden="1">
      <c r="A64" s="226" t="s">
        <v>84</v>
      </c>
      <c r="B64" s="226">
        <v>66</v>
      </c>
      <c r="C64" s="274">
        <v>16</v>
      </c>
      <c r="D64">
        <f>SUM(B64*2)</f>
        <v>132</v>
      </c>
    </row>
    <row r="65" spans="1:4" hidden="1">
      <c r="A65" s="226" t="s">
        <v>273</v>
      </c>
      <c r="B65" s="226">
        <v>0</v>
      </c>
      <c r="C65" s="274">
        <v>16</v>
      </c>
      <c r="D65">
        <v>0</v>
      </c>
    </row>
    <row r="66" spans="1:4" hidden="1">
      <c r="A66" s="226" t="s">
        <v>218</v>
      </c>
      <c r="B66" s="226">
        <v>36</v>
      </c>
      <c r="C66" s="274">
        <v>16</v>
      </c>
      <c r="D66">
        <f>SUM(B66*3)</f>
        <v>108</v>
      </c>
    </row>
    <row r="67" spans="1:4" hidden="1">
      <c r="A67" s="226" t="s">
        <v>223</v>
      </c>
      <c r="B67" s="226">
        <v>24</v>
      </c>
      <c r="C67" s="274">
        <v>16</v>
      </c>
      <c r="D67">
        <f>SUM(B67*3)</f>
        <v>72</v>
      </c>
    </row>
    <row r="68" spans="1:4" hidden="1">
      <c r="A68" s="226" t="s">
        <v>248</v>
      </c>
      <c r="B68" s="226">
        <v>0</v>
      </c>
      <c r="C68" s="274">
        <v>16</v>
      </c>
      <c r="D68">
        <v>0</v>
      </c>
    </row>
    <row r="69" spans="1:4" hidden="1">
      <c r="A69" s="226" t="s">
        <v>214</v>
      </c>
      <c r="B69" s="226">
        <v>36</v>
      </c>
      <c r="C69" s="274">
        <v>16</v>
      </c>
      <c r="D69">
        <f t="shared" ref="D69:D78" si="0">SUM(B69*3)</f>
        <v>108</v>
      </c>
    </row>
    <row r="70" spans="1:4" hidden="1">
      <c r="A70" s="226" t="s">
        <v>246</v>
      </c>
      <c r="B70" s="226">
        <v>0</v>
      </c>
      <c r="C70" s="274">
        <v>16</v>
      </c>
      <c r="D70" s="274">
        <f t="shared" si="0"/>
        <v>0</v>
      </c>
    </row>
    <row r="71" spans="1:4" hidden="1">
      <c r="A71" s="226" t="s">
        <v>227</v>
      </c>
      <c r="B71" s="226">
        <v>22</v>
      </c>
      <c r="C71" s="274">
        <v>16</v>
      </c>
      <c r="D71" s="274">
        <f t="shared" si="0"/>
        <v>66</v>
      </c>
    </row>
    <row r="72" spans="1:4" hidden="1">
      <c r="A72" s="226" t="s">
        <v>211</v>
      </c>
      <c r="B72" s="226">
        <v>93</v>
      </c>
      <c r="C72" s="274">
        <v>16</v>
      </c>
      <c r="D72" s="274">
        <f t="shared" si="0"/>
        <v>279</v>
      </c>
    </row>
    <row r="73" spans="1:4" hidden="1">
      <c r="A73" s="226" t="s">
        <v>244</v>
      </c>
      <c r="B73" s="226">
        <v>2</v>
      </c>
      <c r="C73" s="274">
        <v>16</v>
      </c>
      <c r="D73" s="274">
        <f t="shared" si="0"/>
        <v>6</v>
      </c>
    </row>
    <row r="74" spans="1:4" hidden="1">
      <c r="A74" s="226" t="s">
        <v>54</v>
      </c>
      <c r="B74" s="226">
        <v>190</v>
      </c>
      <c r="C74" s="274">
        <v>16</v>
      </c>
      <c r="D74" s="274">
        <f t="shared" si="0"/>
        <v>570</v>
      </c>
    </row>
    <row r="75" spans="1:4" hidden="1">
      <c r="A75" s="226" t="s">
        <v>153</v>
      </c>
      <c r="B75" s="226">
        <v>0</v>
      </c>
      <c r="C75" s="274">
        <v>16</v>
      </c>
      <c r="D75" s="274">
        <f t="shared" si="0"/>
        <v>0</v>
      </c>
    </row>
    <row r="76" spans="1:4" hidden="1">
      <c r="A76" s="226" t="s">
        <v>85</v>
      </c>
      <c r="B76" s="226">
        <v>6</v>
      </c>
      <c r="C76" s="274">
        <v>16</v>
      </c>
      <c r="D76" s="274">
        <f t="shared" si="0"/>
        <v>18</v>
      </c>
    </row>
    <row r="77" spans="1:4" s="53" customFormat="1" hidden="1">
      <c r="A77" s="226" t="s">
        <v>245</v>
      </c>
      <c r="B77" s="226">
        <v>0</v>
      </c>
      <c r="C77" s="274">
        <v>17</v>
      </c>
      <c r="D77" s="274">
        <f t="shared" si="0"/>
        <v>0</v>
      </c>
    </row>
    <row r="78" spans="1:4" hidden="1">
      <c r="A78" s="226" t="s">
        <v>197</v>
      </c>
      <c r="B78" s="226">
        <v>0</v>
      </c>
      <c r="C78" s="274">
        <v>17</v>
      </c>
      <c r="D78" s="274">
        <f t="shared" si="0"/>
        <v>0</v>
      </c>
    </row>
    <row r="79" spans="1:4" s="274" customFormat="1" hidden="1">
      <c r="A79" s="226" t="s">
        <v>84</v>
      </c>
      <c r="B79" s="226">
        <v>81</v>
      </c>
      <c r="C79" s="274">
        <v>17</v>
      </c>
      <c r="D79" s="274">
        <f>SUM(B79*2)</f>
        <v>162</v>
      </c>
    </row>
    <row r="80" spans="1:4" s="274" customFormat="1" hidden="1">
      <c r="A80" s="226" t="s">
        <v>273</v>
      </c>
      <c r="B80" s="226">
        <v>0</v>
      </c>
      <c r="C80" s="274">
        <v>17</v>
      </c>
      <c r="D80" s="274">
        <f>SUM(B80*3)</f>
        <v>0</v>
      </c>
    </row>
    <row r="81" spans="1:4" s="274" customFormat="1" hidden="1">
      <c r="A81" s="226" t="s">
        <v>218</v>
      </c>
      <c r="B81" s="226">
        <v>55</v>
      </c>
      <c r="C81" s="274">
        <v>17</v>
      </c>
      <c r="D81" s="274">
        <f>SUM(B81*3)</f>
        <v>165</v>
      </c>
    </row>
    <row r="82" spans="1:4" s="274" customFormat="1" hidden="1">
      <c r="A82" s="226" t="s">
        <v>223</v>
      </c>
      <c r="B82" s="226">
        <v>36</v>
      </c>
      <c r="C82" s="274">
        <v>17</v>
      </c>
      <c r="D82" s="274">
        <f t="shared" ref="D82:D93" si="1">SUM(B82*3)</f>
        <v>108</v>
      </c>
    </row>
    <row r="83" spans="1:4" s="274" customFormat="1" hidden="1">
      <c r="A83" s="226" t="s">
        <v>248</v>
      </c>
      <c r="B83" s="226">
        <v>0</v>
      </c>
      <c r="C83" s="274">
        <v>17</v>
      </c>
      <c r="D83" s="274">
        <f t="shared" si="1"/>
        <v>0</v>
      </c>
    </row>
    <row r="84" spans="1:4" s="274" customFormat="1" hidden="1">
      <c r="A84" s="226" t="s">
        <v>214</v>
      </c>
      <c r="B84" s="226">
        <v>30</v>
      </c>
      <c r="C84" s="274">
        <v>17</v>
      </c>
      <c r="D84" s="274">
        <f t="shared" si="1"/>
        <v>90</v>
      </c>
    </row>
    <row r="85" spans="1:4" s="274" customFormat="1" hidden="1">
      <c r="A85" s="226" t="s">
        <v>246</v>
      </c>
      <c r="B85" s="226">
        <v>0</v>
      </c>
      <c r="C85" s="274">
        <v>17</v>
      </c>
      <c r="D85" s="274">
        <f t="shared" si="1"/>
        <v>0</v>
      </c>
    </row>
    <row r="86" spans="1:4" s="274" customFormat="1" hidden="1">
      <c r="A86" s="226" t="s">
        <v>227</v>
      </c>
      <c r="B86" s="226">
        <v>34</v>
      </c>
      <c r="C86" s="274">
        <v>17</v>
      </c>
      <c r="D86" s="274">
        <f t="shared" si="1"/>
        <v>102</v>
      </c>
    </row>
    <row r="87" spans="1:4" hidden="1">
      <c r="A87" s="226" t="s">
        <v>211</v>
      </c>
      <c r="B87" s="226">
        <v>127</v>
      </c>
      <c r="C87" s="274">
        <v>17</v>
      </c>
      <c r="D87" s="274">
        <f t="shared" si="1"/>
        <v>381</v>
      </c>
    </row>
    <row r="88" spans="1:4" hidden="1">
      <c r="A88" s="226" t="s">
        <v>244</v>
      </c>
      <c r="B88" s="226">
        <v>1</v>
      </c>
      <c r="C88" s="274">
        <v>17</v>
      </c>
      <c r="D88" s="274">
        <f t="shared" si="1"/>
        <v>3</v>
      </c>
    </row>
    <row r="89" spans="1:4" hidden="1">
      <c r="A89" s="226" t="s">
        <v>54</v>
      </c>
      <c r="B89" s="226">
        <v>233</v>
      </c>
      <c r="C89" s="274">
        <v>17</v>
      </c>
      <c r="D89" s="274">
        <f t="shared" si="1"/>
        <v>699</v>
      </c>
    </row>
    <row r="90" spans="1:4" s="274" customFormat="1" hidden="1">
      <c r="A90" s="226" t="s">
        <v>153</v>
      </c>
      <c r="B90" s="226">
        <v>0</v>
      </c>
      <c r="C90" s="274">
        <v>17</v>
      </c>
      <c r="D90" s="274">
        <f t="shared" si="1"/>
        <v>0</v>
      </c>
    </row>
    <row r="91" spans="1:4" s="274" customFormat="1" hidden="1">
      <c r="A91" s="226" t="s">
        <v>85</v>
      </c>
      <c r="B91" s="226">
        <v>13</v>
      </c>
      <c r="C91" s="274">
        <v>17</v>
      </c>
      <c r="D91" s="274">
        <f>SUM(B91*2.5)</f>
        <v>32.5</v>
      </c>
    </row>
    <row r="92" spans="1:4" s="274" customFormat="1" hidden="1">
      <c r="A92" s="226" t="s">
        <v>245</v>
      </c>
      <c r="B92" s="226">
        <v>1</v>
      </c>
      <c r="C92" s="274">
        <v>18</v>
      </c>
      <c r="D92" s="274">
        <f>SUM(B92*3.5)</f>
        <v>3.5</v>
      </c>
    </row>
    <row r="93" spans="1:4" s="274" customFormat="1" hidden="1">
      <c r="A93" s="226" t="s">
        <v>197</v>
      </c>
      <c r="B93" s="226">
        <v>0</v>
      </c>
      <c r="C93" s="274">
        <v>18</v>
      </c>
      <c r="D93" s="274">
        <f t="shared" si="1"/>
        <v>0</v>
      </c>
    </row>
    <row r="94" spans="1:4" s="274" customFormat="1" hidden="1">
      <c r="A94" s="226" t="s">
        <v>84</v>
      </c>
      <c r="B94" s="226">
        <v>143</v>
      </c>
      <c r="C94" s="274">
        <v>18</v>
      </c>
      <c r="D94" s="274">
        <f>SUM(B94*2)</f>
        <v>286</v>
      </c>
    </row>
    <row r="95" spans="1:4" s="274" customFormat="1" hidden="1">
      <c r="A95" s="226" t="s">
        <v>273</v>
      </c>
      <c r="B95" s="226">
        <v>0</v>
      </c>
      <c r="C95" s="274">
        <v>18</v>
      </c>
      <c r="D95" s="274">
        <f>SUM(B95*3)</f>
        <v>0</v>
      </c>
    </row>
    <row r="96" spans="1:4" s="274" customFormat="1" hidden="1">
      <c r="A96" s="226" t="s">
        <v>218</v>
      </c>
      <c r="B96" s="226">
        <v>106</v>
      </c>
      <c r="C96" s="274">
        <v>18</v>
      </c>
      <c r="D96" s="274">
        <f t="shared" ref="D96:D108" si="2">SUM(B96*3)</f>
        <v>318</v>
      </c>
    </row>
    <row r="97" spans="1:4" s="274" customFormat="1" hidden="1">
      <c r="A97" s="226" t="s">
        <v>223</v>
      </c>
      <c r="B97" s="226">
        <v>50</v>
      </c>
      <c r="C97" s="274">
        <v>18</v>
      </c>
      <c r="D97" s="274">
        <f t="shared" si="2"/>
        <v>150</v>
      </c>
    </row>
    <row r="98" spans="1:4" s="274" customFormat="1" hidden="1">
      <c r="A98" s="226" t="s">
        <v>248</v>
      </c>
      <c r="B98" s="226">
        <v>0</v>
      </c>
      <c r="C98" s="274">
        <v>18</v>
      </c>
      <c r="D98" s="274">
        <f t="shared" si="2"/>
        <v>0</v>
      </c>
    </row>
    <row r="99" spans="1:4" s="274" customFormat="1" hidden="1">
      <c r="A99" s="226" t="s">
        <v>214</v>
      </c>
      <c r="B99" s="226">
        <v>77</v>
      </c>
      <c r="C99" s="274">
        <v>18</v>
      </c>
      <c r="D99" s="274">
        <f t="shared" si="2"/>
        <v>231</v>
      </c>
    </row>
    <row r="100" spans="1:4" s="274" customFormat="1" hidden="1">
      <c r="A100" s="226" t="s">
        <v>246</v>
      </c>
      <c r="B100" s="226">
        <v>0</v>
      </c>
      <c r="C100" s="274">
        <v>18</v>
      </c>
      <c r="D100" s="274">
        <f t="shared" si="2"/>
        <v>0</v>
      </c>
    </row>
    <row r="101" spans="1:4" s="274" customFormat="1" hidden="1">
      <c r="A101" s="226" t="s">
        <v>227</v>
      </c>
      <c r="B101" s="226">
        <v>62</v>
      </c>
      <c r="C101" s="274">
        <v>18</v>
      </c>
      <c r="D101" s="274">
        <f t="shared" si="2"/>
        <v>186</v>
      </c>
    </row>
    <row r="102" spans="1:4" s="274" customFormat="1" hidden="1">
      <c r="A102" s="226" t="s">
        <v>211</v>
      </c>
      <c r="B102" s="226">
        <v>232</v>
      </c>
      <c r="C102" s="274">
        <v>18</v>
      </c>
      <c r="D102" s="274">
        <f t="shared" si="2"/>
        <v>696</v>
      </c>
    </row>
    <row r="103" spans="1:4" s="274" customFormat="1" hidden="1">
      <c r="A103" s="226" t="s">
        <v>244</v>
      </c>
      <c r="B103" s="226">
        <v>3</v>
      </c>
      <c r="C103" s="274">
        <v>18</v>
      </c>
      <c r="D103" s="274">
        <f t="shared" si="2"/>
        <v>9</v>
      </c>
    </row>
    <row r="104" spans="1:4" s="274" customFormat="1" hidden="1">
      <c r="A104" s="226" t="s">
        <v>54</v>
      </c>
      <c r="B104" s="226">
        <v>434</v>
      </c>
      <c r="C104" s="274">
        <v>18</v>
      </c>
      <c r="D104" s="274">
        <f t="shared" si="2"/>
        <v>1302</v>
      </c>
    </row>
    <row r="105" spans="1:4" s="274" customFormat="1" hidden="1">
      <c r="A105" s="226" t="s">
        <v>153</v>
      </c>
      <c r="B105" s="226">
        <v>2</v>
      </c>
      <c r="C105" s="274">
        <v>18</v>
      </c>
      <c r="D105" s="274">
        <f>SUM(B105*3.5)</f>
        <v>7</v>
      </c>
    </row>
    <row r="106" spans="1:4" s="274" customFormat="1" hidden="1">
      <c r="A106" s="226" t="s">
        <v>85</v>
      </c>
      <c r="B106" s="226">
        <v>26</v>
      </c>
      <c r="C106" s="274">
        <v>18</v>
      </c>
      <c r="D106" s="274">
        <f>SUM(B106*2.5)</f>
        <v>65</v>
      </c>
    </row>
    <row r="107" spans="1:4" s="274" customFormat="1" hidden="1">
      <c r="A107" s="226" t="s">
        <v>245</v>
      </c>
      <c r="B107" s="226">
        <v>0</v>
      </c>
      <c r="C107" s="274">
        <v>19</v>
      </c>
      <c r="D107" s="274">
        <f t="shared" si="2"/>
        <v>0</v>
      </c>
    </row>
    <row r="108" spans="1:4" s="274" customFormat="1" hidden="1">
      <c r="A108" s="226" t="s">
        <v>197</v>
      </c>
      <c r="B108" s="226">
        <v>3</v>
      </c>
      <c r="C108" s="274">
        <v>19</v>
      </c>
      <c r="D108" s="274">
        <f t="shared" si="2"/>
        <v>9</v>
      </c>
    </row>
    <row r="109" spans="1:4" s="274" customFormat="1" hidden="1">
      <c r="A109" s="226" t="s">
        <v>84</v>
      </c>
      <c r="B109" s="226">
        <v>160</v>
      </c>
      <c r="C109" s="274">
        <v>19</v>
      </c>
      <c r="D109" s="274">
        <f>SUM(B109*2)</f>
        <v>320</v>
      </c>
    </row>
    <row r="110" spans="1:4" s="274" customFormat="1" hidden="1">
      <c r="A110" s="226" t="s">
        <v>273</v>
      </c>
      <c r="B110" s="226">
        <v>0</v>
      </c>
      <c r="C110" s="274">
        <v>19</v>
      </c>
      <c r="D110" s="274">
        <f>SUM(B110*3)</f>
        <v>0</v>
      </c>
    </row>
    <row r="111" spans="1:4" s="274" customFormat="1" hidden="1">
      <c r="A111" s="226" t="s">
        <v>218</v>
      </c>
      <c r="B111" s="226">
        <v>131</v>
      </c>
      <c r="C111" s="274">
        <v>19</v>
      </c>
      <c r="D111" s="274">
        <f t="shared" ref="D111:D123" si="3">SUM(B111*3)</f>
        <v>393</v>
      </c>
    </row>
    <row r="112" spans="1:4" hidden="1">
      <c r="A112" s="226" t="s">
        <v>223</v>
      </c>
      <c r="B112" s="226">
        <v>98</v>
      </c>
      <c r="C112" s="274">
        <v>19</v>
      </c>
      <c r="D112" s="274">
        <f t="shared" si="3"/>
        <v>294</v>
      </c>
    </row>
    <row r="113" spans="1:4" hidden="1">
      <c r="A113" s="226" t="s">
        <v>248</v>
      </c>
      <c r="B113" s="226">
        <v>0</v>
      </c>
      <c r="C113" s="274">
        <v>19</v>
      </c>
      <c r="D113" s="274">
        <f t="shared" si="3"/>
        <v>0</v>
      </c>
    </row>
    <row r="114" spans="1:4" s="274" customFormat="1" hidden="1">
      <c r="A114" s="226" t="s">
        <v>214</v>
      </c>
      <c r="B114" s="226">
        <v>90</v>
      </c>
      <c r="C114" s="274">
        <v>19</v>
      </c>
      <c r="D114" s="274">
        <f t="shared" si="3"/>
        <v>270</v>
      </c>
    </row>
    <row r="115" spans="1:4" s="274" customFormat="1" hidden="1">
      <c r="A115" s="226" t="s">
        <v>246</v>
      </c>
      <c r="B115" s="226">
        <v>0</v>
      </c>
      <c r="C115" s="274">
        <v>19</v>
      </c>
      <c r="D115" s="274">
        <f t="shared" si="3"/>
        <v>0</v>
      </c>
    </row>
    <row r="116" spans="1:4" s="274" customFormat="1" hidden="1">
      <c r="A116" s="226" t="s">
        <v>227</v>
      </c>
      <c r="B116" s="226">
        <v>84</v>
      </c>
      <c r="C116" s="274">
        <v>19</v>
      </c>
      <c r="D116" s="274">
        <f t="shared" si="3"/>
        <v>252</v>
      </c>
    </row>
    <row r="117" spans="1:4" s="274" customFormat="1" hidden="1">
      <c r="A117" s="226" t="s">
        <v>211</v>
      </c>
      <c r="B117" s="226">
        <v>227</v>
      </c>
      <c r="C117" s="274">
        <v>19</v>
      </c>
      <c r="D117" s="274">
        <f t="shared" si="3"/>
        <v>681</v>
      </c>
    </row>
    <row r="118" spans="1:4" s="274" customFormat="1" hidden="1">
      <c r="A118" s="226" t="s">
        <v>244</v>
      </c>
      <c r="B118" s="226">
        <v>3</v>
      </c>
      <c r="C118" s="274">
        <v>19</v>
      </c>
      <c r="D118" s="274">
        <f t="shared" si="3"/>
        <v>9</v>
      </c>
    </row>
    <row r="119" spans="1:4" s="274" customFormat="1" hidden="1">
      <c r="A119" s="226" t="s">
        <v>54</v>
      </c>
      <c r="B119" s="226">
        <v>661</v>
      </c>
      <c r="C119" s="274">
        <v>19</v>
      </c>
      <c r="D119" s="274">
        <f t="shared" si="3"/>
        <v>1983</v>
      </c>
    </row>
    <row r="120" spans="1:4" hidden="1">
      <c r="A120" s="226" t="s">
        <v>153</v>
      </c>
      <c r="B120" s="226">
        <v>1</v>
      </c>
      <c r="C120" s="274">
        <v>19</v>
      </c>
      <c r="D120" s="274">
        <f>SUM(B120*3.5)</f>
        <v>3.5</v>
      </c>
    </row>
    <row r="121" spans="1:4" hidden="1">
      <c r="A121" s="226" t="s">
        <v>85</v>
      </c>
      <c r="B121" s="226">
        <v>42</v>
      </c>
      <c r="C121" s="274">
        <v>19</v>
      </c>
      <c r="D121" s="274">
        <f>SUM(B121*2.5)</f>
        <v>105</v>
      </c>
    </row>
    <row r="122" spans="1:4" hidden="1">
      <c r="A122" s="226" t="s">
        <v>245</v>
      </c>
      <c r="B122" s="226">
        <v>0</v>
      </c>
      <c r="C122" s="274">
        <v>20</v>
      </c>
      <c r="D122" s="274">
        <f t="shared" si="3"/>
        <v>0</v>
      </c>
    </row>
    <row r="123" spans="1:4" hidden="1">
      <c r="A123" s="226" t="s">
        <v>197</v>
      </c>
      <c r="B123" s="226">
        <v>0</v>
      </c>
      <c r="C123" s="274">
        <v>20</v>
      </c>
      <c r="D123" s="274">
        <f t="shared" si="3"/>
        <v>0</v>
      </c>
    </row>
    <row r="124" spans="1:4" hidden="1">
      <c r="A124" s="226" t="s">
        <v>84</v>
      </c>
      <c r="B124" s="226">
        <v>162</v>
      </c>
      <c r="C124" s="274">
        <v>20</v>
      </c>
      <c r="D124">
        <f>SUM(B124*3)</f>
        <v>486</v>
      </c>
    </row>
    <row r="125" spans="1:4" hidden="1">
      <c r="A125" s="226" t="s">
        <v>273</v>
      </c>
      <c r="B125" s="226">
        <v>1</v>
      </c>
      <c r="C125" s="274">
        <v>20</v>
      </c>
      <c r="D125">
        <f>SUM(B125*3)</f>
        <v>3</v>
      </c>
    </row>
    <row r="126" spans="1:4" hidden="1">
      <c r="A126" s="226" t="s">
        <v>218</v>
      </c>
      <c r="B126" s="226">
        <v>111</v>
      </c>
      <c r="C126" s="274">
        <v>20</v>
      </c>
      <c r="D126" s="274">
        <f t="shared" ref="D126:D138" si="4">SUM(B126*3)</f>
        <v>333</v>
      </c>
    </row>
    <row r="127" spans="1:4" hidden="1">
      <c r="A127" s="226" t="s">
        <v>223</v>
      </c>
      <c r="B127" s="226">
        <v>87</v>
      </c>
      <c r="C127" s="274">
        <v>20</v>
      </c>
      <c r="D127" s="274">
        <f t="shared" si="4"/>
        <v>261</v>
      </c>
    </row>
    <row r="128" spans="1:4" hidden="1">
      <c r="A128" s="226" t="s">
        <v>248</v>
      </c>
      <c r="B128" s="226">
        <v>5</v>
      </c>
      <c r="C128" s="274">
        <v>20</v>
      </c>
      <c r="D128" s="274">
        <f t="shared" si="4"/>
        <v>15</v>
      </c>
    </row>
    <row r="129" spans="1:4" hidden="1">
      <c r="A129" s="226" t="s">
        <v>214</v>
      </c>
      <c r="B129" s="226">
        <v>100</v>
      </c>
      <c r="C129" s="274">
        <v>20</v>
      </c>
      <c r="D129" s="274">
        <f t="shared" si="4"/>
        <v>300</v>
      </c>
    </row>
    <row r="130" spans="1:4" hidden="1">
      <c r="A130" s="226" t="s">
        <v>246</v>
      </c>
      <c r="B130" s="226">
        <v>0</v>
      </c>
      <c r="C130" s="274">
        <v>20</v>
      </c>
      <c r="D130" s="274">
        <f t="shared" si="4"/>
        <v>0</v>
      </c>
    </row>
    <row r="131" spans="1:4" hidden="1">
      <c r="A131" s="226" t="s">
        <v>227</v>
      </c>
      <c r="B131" s="226">
        <v>84</v>
      </c>
      <c r="C131" s="274">
        <v>20</v>
      </c>
      <c r="D131" s="274">
        <f t="shared" si="4"/>
        <v>252</v>
      </c>
    </row>
    <row r="132" spans="1:4" hidden="1">
      <c r="A132" s="226" t="s">
        <v>211</v>
      </c>
      <c r="B132" s="226">
        <v>244</v>
      </c>
      <c r="C132" s="274">
        <v>20</v>
      </c>
      <c r="D132" s="274">
        <f t="shared" si="4"/>
        <v>732</v>
      </c>
    </row>
    <row r="133" spans="1:4" hidden="1">
      <c r="A133" s="226" t="s">
        <v>244</v>
      </c>
      <c r="B133" s="226">
        <v>4</v>
      </c>
      <c r="C133" s="274">
        <v>20</v>
      </c>
      <c r="D133" s="274">
        <f t="shared" si="4"/>
        <v>12</v>
      </c>
    </row>
    <row r="134" spans="1:4" hidden="1">
      <c r="A134" s="226" t="s">
        <v>54</v>
      </c>
      <c r="B134" s="226">
        <v>506</v>
      </c>
      <c r="C134" s="274">
        <v>20</v>
      </c>
      <c r="D134" s="274">
        <f t="shared" si="4"/>
        <v>1518</v>
      </c>
    </row>
    <row r="135" spans="1:4" hidden="1">
      <c r="A135" s="226" t="s">
        <v>153</v>
      </c>
      <c r="B135" s="226">
        <v>3</v>
      </c>
      <c r="C135" s="274">
        <v>20</v>
      </c>
      <c r="D135" s="274">
        <f>SUM(B135*3.5)</f>
        <v>10.5</v>
      </c>
    </row>
    <row r="136" spans="1:4" hidden="1">
      <c r="A136" s="226" t="s">
        <v>85</v>
      </c>
      <c r="B136" s="226">
        <v>67</v>
      </c>
      <c r="C136" s="274">
        <v>20</v>
      </c>
      <c r="D136" s="274">
        <f>SUM(B136*2.5)</f>
        <v>167.5</v>
      </c>
    </row>
    <row r="137" spans="1:4" hidden="1">
      <c r="A137" s="226" t="s">
        <v>245</v>
      </c>
      <c r="B137" s="226">
        <v>1</v>
      </c>
      <c r="C137" s="274">
        <v>21</v>
      </c>
      <c r="D137" s="274">
        <f>SUM(B137*3.5)</f>
        <v>3.5</v>
      </c>
    </row>
    <row r="138" spans="1:4" hidden="1">
      <c r="A138" s="226" t="s">
        <v>197</v>
      </c>
      <c r="B138" s="226">
        <v>5</v>
      </c>
      <c r="C138" s="274">
        <v>21</v>
      </c>
      <c r="D138" s="274">
        <f t="shared" si="4"/>
        <v>15</v>
      </c>
    </row>
    <row r="139" spans="1:4" hidden="1">
      <c r="A139" s="226" t="s">
        <v>84</v>
      </c>
      <c r="B139" s="226">
        <v>128</v>
      </c>
      <c r="C139" s="274">
        <v>21</v>
      </c>
      <c r="D139">
        <f>SUM(B139*2)</f>
        <v>256</v>
      </c>
    </row>
    <row r="140" spans="1:4" hidden="1">
      <c r="A140" s="226" t="s">
        <v>273</v>
      </c>
      <c r="B140" s="226">
        <v>0</v>
      </c>
      <c r="C140" s="274">
        <v>21</v>
      </c>
      <c r="D140">
        <f>SUM(B140*3)</f>
        <v>0</v>
      </c>
    </row>
    <row r="141" spans="1:4" hidden="1">
      <c r="A141" s="226" t="s">
        <v>218</v>
      </c>
      <c r="B141" s="226">
        <v>131</v>
      </c>
      <c r="C141" s="274">
        <v>21</v>
      </c>
      <c r="D141" s="274">
        <f t="shared" ref="D141:D153" si="5">SUM(B141*3)</f>
        <v>393</v>
      </c>
    </row>
    <row r="142" spans="1:4" hidden="1">
      <c r="A142" s="226" t="s">
        <v>223</v>
      </c>
      <c r="B142" s="226">
        <v>105</v>
      </c>
      <c r="C142" s="274">
        <v>21</v>
      </c>
      <c r="D142" s="274">
        <f t="shared" si="5"/>
        <v>315</v>
      </c>
    </row>
    <row r="143" spans="1:4" hidden="1">
      <c r="A143" s="226" t="s">
        <v>248</v>
      </c>
      <c r="B143" s="226">
        <v>1</v>
      </c>
      <c r="C143" s="274">
        <v>21</v>
      </c>
      <c r="D143" s="274">
        <f t="shared" si="5"/>
        <v>3</v>
      </c>
    </row>
    <row r="144" spans="1:4" hidden="1">
      <c r="A144" s="226" t="s">
        <v>214</v>
      </c>
      <c r="B144" s="226">
        <v>92</v>
      </c>
      <c r="C144" s="274">
        <v>21</v>
      </c>
      <c r="D144" s="274">
        <f t="shared" si="5"/>
        <v>276</v>
      </c>
    </row>
    <row r="145" spans="1:4" hidden="1">
      <c r="A145" s="226" t="s">
        <v>246</v>
      </c>
      <c r="B145" s="226">
        <v>2</v>
      </c>
      <c r="C145" s="274">
        <v>21</v>
      </c>
      <c r="D145" s="274">
        <f t="shared" si="5"/>
        <v>6</v>
      </c>
    </row>
    <row r="146" spans="1:4" hidden="1">
      <c r="A146" s="226" t="s">
        <v>227</v>
      </c>
      <c r="B146" s="226">
        <v>94</v>
      </c>
      <c r="C146" s="274">
        <v>21</v>
      </c>
      <c r="D146" s="274">
        <f t="shared" si="5"/>
        <v>282</v>
      </c>
    </row>
    <row r="147" spans="1:4" hidden="1">
      <c r="A147" s="226" t="s">
        <v>211</v>
      </c>
      <c r="B147" s="226">
        <v>236</v>
      </c>
      <c r="C147" s="274">
        <v>21</v>
      </c>
      <c r="D147" s="274">
        <f t="shared" si="5"/>
        <v>708</v>
      </c>
    </row>
    <row r="148" spans="1:4" hidden="1">
      <c r="A148" s="226" t="s">
        <v>244</v>
      </c>
      <c r="B148" s="226">
        <v>8</v>
      </c>
      <c r="C148" s="274">
        <v>21</v>
      </c>
      <c r="D148" s="274">
        <f t="shared" si="5"/>
        <v>24</v>
      </c>
    </row>
    <row r="149" spans="1:4" hidden="1">
      <c r="A149" s="226" t="s">
        <v>54</v>
      </c>
      <c r="B149" s="226">
        <v>425</v>
      </c>
      <c r="C149" s="274">
        <v>21</v>
      </c>
      <c r="D149" s="274">
        <f t="shared" si="5"/>
        <v>1275</v>
      </c>
    </row>
    <row r="150" spans="1:4" hidden="1">
      <c r="A150" s="226" t="s">
        <v>153</v>
      </c>
      <c r="B150" s="226">
        <v>4</v>
      </c>
      <c r="C150" s="274">
        <v>21</v>
      </c>
      <c r="D150" s="274">
        <f>SUM(B150*3.5)</f>
        <v>14</v>
      </c>
    </row>
    <row r="151" spans="1:4" hidden="1">
      <c r="A151" s="226" t="s">
        <v>85</v>
      </c>
      <c r="B151" s="226">
        <v>46</v>
      </c>
      <c r="C151" s="274">
        <v>21</v>
      </c>
      <c r="D151" s="274">
        <f>SUM(B151*2.5)</f>
        <v>115</v>
      </c>
    </row>
    <row r="152" spans="1:4" hidden="1">
      <c r="A152" s="226" t="s">
        <v>245</v>
      </c>
      <c r="B152" s="226">
        <v>2</v>
      </c>
      <c r="C152" s="274">
        <v>22</v>
      </c>
      <c r="D152" s="274">
        <f>SUM(B152*3.5)</f>
        <v>7</v>
      </c>
    </row>
    <row r="153" spans="1:4" hidden="1">
      <c r="A153" s="226" t="s">
        <v>197</v>
      </c>
      <c r="B153" s="226">
        <v>1</v>
      </c>
      <c r="C153" s="274">
        <v>22</v>
      </c>
      <c r="D153" s="274">
        <f t="shared" si="5"/>
        <v>3</v>
      </c>
    </row>
    <row r="154" spans="1:4" hidden="1">
      <c r="A154" s="226" t="s">
        <v>84</v>
      </c>
      <c r="B154" s="226">
        <v>73</v>
      </c>
      <c r="C154" s="274">
        <v>22</v>
      </c>
      <c r="D154">
        <f>SUM(B154*2)</f>
        <v>146</v>
      </c>
    </row>
    <row r="155" spans="1:4" hidden="1">
      <c r="A155" s="226" t="s">
        <v>273</v>
      </c>
      <c r="B155" s="226">
        <v>0</v>
      </c>
      <c r="C155" s="274">
        <v>22</v>
      </c>
      <c r="D155">
        <f>SUM(B155*3)</f>
        <v>0</v>
      </c>
    </row>
    <row r="156" spans="1:4" hidden="1">
      <c r="A156" s="226" t="s">
        <v>218</v>
      </c>
      <c r="B156" s="226">
        <v>76</v>
      </c>
      <c r="C156" s="274">
        <v>22</v>
      </c>
      <c r="D156" s="274">
        <f t="shared" ref="D156:D179" si="6">SUM(B156*3)</f>
        <v>228</v>
      </c>
    </row>
    <row r="157" spans="1:4" hidden="1">
      <c r="A157" s="226" t="s">
        <v>223</v>
      </c>
      <c r="B157" s="226">
        <v>49</v>
      </c>
      <c r="C157" s="274">
        <v>22</v>
      </c>
      <c r="D157" s="274">
        <f t="shared" si="6"/>
        <v>147</v>
      </c>
    </row>
    <row r="158" spans="1:4" hidden="1">
      <c r="A158" s="226" t="s">
        <v>248</v>
      </c>
      <c r="B158" s="226">
        <v>0</v>
      </c>
      <c r="C158" s="274">
        <v>22</v>
      </c>
      <c r="D158" s="274">
        <f t="shared" si="6"/>
        <v>0</v>
      </c>
    </row>
    <row r="159" spans="1:4" hidden="1">
      <c r="A159" s="226" t="s">
        <v>214</v>
      </c>
      <c r="B159" s="226">
        <v>81</v>
      </c>
      <c r="C159" s="274">
        <v>22</v>
      </c>
      <c r="D159" s="274">
        <f t="shared" si="6"/>
        <v>243</v>
      </c>
    </row>
    <row r="160" spans="1:4" hidden="1">
      <c r="A160" s="226" t="s">
        <v>246</v>
      </c>
      <c r="B160" s="226">
        <v>1</v>
      </c>
      <c r="C160" s="274">
        <v>22</v>
      </c>
      <c r="D160" s="274">
        <f t="shared" si="6"/>
        <v>3</v>
      </c>
    </row>
    <row r="161" spans="1:4" hidden="1">
      <c r="A161" s="226" t="s">
        <v>227</v>
      </c>
      <c r="B161" s="226">
        <v>69</v>
      </c>
      <c r="C161" s="274">
        <v>22</v>
      </c>
      <c r="D161" s="274">
        <f t="shared" si="6"/>
        <v>207</v>
      </c>
    </row>
    <row r="162" spans="1:4" hidden="1">
      <c r="A162" s="226" t="s">
        <v>211</v>
      </c>
      <c r="B162" s="226">
        <v>180</v>
      </c>
      <c r="C162" s="274">
        <v>22</v>
      </c>
      <c r="D162" s="274">
        <f t="shared" si="6"/>
        <v>540</v>
      </c>
    </row>
    <row r="163" spans="1:4" hidden="1">
      <c r="A163" s="226" t="s">
        <v>244</v>
      </c>
      <c r="B163" s="226">
        <v>0</v>
      </c>
      <c r="C163" s="274">
        <v>22</v>
      </c>
      <c r="D163" s="274">
        <f t="shared" si="6"/>
        <v>0</v>
      </c>
    </row>
    <row r="164" spans="1:4" hidden="1">
      <c r="A164" s="226" t="s">
        <v>54</v>
      </c>
      <c r="B164" s="226">
        <v>259</v>
      </c>
      <c r="C164" s="274">
        <v>22</v>
      </c>
      <c r="D164" s="274">
        <f t="shared" si="6"/>
        <v>777</v>
      </c>
    </row>
    <row r="165" spans="1:4" hidden="1">
      <c r="A165" s="226" t="s">
        <v>153</v>
      </c>
      <c r="B165" s="226">
        <v>4</v>
      </c>
      <c r="C165" s="274">
        <v>22</v>
      </c>
      <c r="D165" s="274">
        <f>SUM(B165*3.5)</f>
        <v>14</v>
      </c>
    </row>
    <row r="166" spans="1:4" hidden="1">
      <c r="A166" s="226" t="s">
        <v>85</v>
      </c>
      <c r="B166" s="226">
        <v>31</v>
      </c>
      <c r="C166" s="274">
        <v>22</v>
      </c>
      <c r="D166" s="274">
        <f>SUM(B166*2.5)</f>
        <v>77.5</v>
      </c>
    </row>
    <row r="167" spans="1:4" hidden="1">
      <c r="A167" s="226" t="s">
        <v>245</v>
      </c>
      <c r="B167" s="226">
        <v>3</v>
      </c>
      <c r="C167" s="274">
        <v>23</v>
      </c>
      <c r="D167" s="274">
        <f>SUM(B167*3.5)</f>
        <v>10.5</v>
      </c>
    </row>
    <row r="168" spans="1:4" hidden="1">
      <c r="A168" s="226" t="s">
        <v>197</v>
      </c>
      <c r="B168" s="226">
        <v>0</v>
      </c>
      <c r="C168" s="274">
        <v>23</v>
      </c>
      <c r="D168" s="274">
        <f t="shared" si="6"/>
        <v>0</v>
      </c>
    </row>
    <row r="169" spans="1:4" hidden="1">
      <c r="A169" s="226" t="s">
        <v>84</v>
      </c>
      <c r="B169" s="226">
        <v>38</v>
      </c>
      <c r="C169" s="274">
        <v>23</v>
      </c>
      <c r="D169" s="274">
        <f t="shared" si="6"/>
        <v>114</v>
      </c>
    </row>
    <row r="170" spans="1:4" hidden="1">
      <c r="A170" s="226" t="s">
        <v>273</v>
      </c>
      <c r="B170" s="226">
        <v>0</v>
      </c>
      <c r="C170" s="274">
        <v>23</v>
      </c>
      <c r="D170" s="274">
        <f t="shared" si="6"/>
        <v>0</v>
      </c>
    </row>
    <row r="171" spans="1:4" hidden="1">
      <c r="A171" s="226" t="s">
        <v>218</v>
      </c>
      <c r="B171" s="226">
        <v>43</v>
      </c>
      <c r="C171" s="274">
        <v>23</v>
      </c>
      <c r="D171" s="274">
        <f t="shared" si="6"/>
        <v>129</v>
      </c>
    </row>
    <row r="172" spans="1:4" hidden="1">
      <c r="A172" s="226" t="s">
        <v>223</v>
      </c>
      <c r="B172" s="226">
        <v>20</v>
      </c>
      <c r="C172" s="274">
        <v>23</v>
      </c>
      <c r="D172" s="274">
        <f t="shared" si="6"/>
        <v>60</v>
      </c>
    </row>
    <row r="173" spans="1:4" hidden="1">
      <c r="A173" s="226" t="s">
        <v>248</v>
      </c>
      <c r="B173" s="226">
        <v>1</v>
      </c>
      <c r="C173" s="274">
        <v>23</v>
      </c>
      <c r="D173" s="274">
        <f t="shared" si="6"/>
        <v>3</v>
      </c>
    </row>
    <row r="174" spans="1:4" hidden="1">
      <c r="A174" s="226" t="s">
        <v>214</v>
      </c>
      <c r="B174" s="226">
        <v>54</v>
      </c>
      <c r="C174" s="274">
        <v>23</v>
      </c>
      <c r="D174" s="274">
        <f t="shared" si="6"/>
        <v>162</v>
      </c>
    </row>
    <row r="175" spans="1:4" hidden="1">
      <c r="A175" s="226" t="s">
        <v>246</v>
      </c>
      <c r="B175" s="226">
        <v>3</v>
      </c>
      <c r="C175" s="274">
        <v>23</v>
      </c>
      <c r="D175" s="274">
        <f t="shared" si="6"/>
        <v>9</v>
      </c>
    </row>
    <row r="176" spans="1:4" hidden="1">
      <c r="A176" s="226" t="s">
        <v>227</v>
      </c>
      <c r="B176" s="226">
        <v>33</v>
      </c>
      <c r="C176" s="274">
        <v>23</v>
      </c>
      <c r="D176" s="274">
        <f t="shared" si="6"/>
        <v>99</v>
      </c>
    </row>
    <row r="177" spans="1:19" hidden="1">
      <c r="A177" s="226" t="s">
        <v>211</v>
      </c>
      <c r="B177" s="226">
        <v>93</v>
      </c>
      <c r="C177" s="274">
        <v>23</v>
      </c>
      <c r="D177" s="274">
        <f t="shared" si="6"/>
        <v>279</v>
      </c>
      <c r="N177" s="274"/>
      <c r="O177" s="274"/>
      <c r="P177" s="274"/>
      <c r="Q177" s="274"/>
      <c r="R177" s="274"/>
      <c r="S177" s="274"/>
    </row>
    <row r="178" spans="1:19" hidden="1">
      <c r="A178" s="226" t="s">
        <v>244</v>
      </c>
      <c r="B178" s="226">
        <v>0</v>
      </c>
      <c r="C178" s="274">
        <v>23</v>
      </c>
      <c r="D178" s="274">
        <f t="shared" si="6"/>
        <v>0</v>
      </c>
      <c r="N178" s="274"/>
      <c r="O178" s="274"/>
      <c r="P178" s="274"/>
      <c r="Q178" s="274"/>
      <c r="R178" s="274"/>
      <c r="S178" s="274"/>
    </row>
    <row r="179" spans="1:19" hidden="1">
      <c r="A179" s="226" t="s">
        <v>54</v>
      </c>
      <c r="B179" s="226">
        <v>110</v>
      </c>
      <c r="C179" s="274">
        <v>23</v>
      </c>
      <c r="D179" s="274">
        <f t="shared" si="6"/>
        <v>330</v>
      </c>
      <c r="N179" s="274"/>
      <c r="O179" s="274"/>
      <c r="P179" s="274"/>
      <c r="Q179" s="274"/>
      <c r="R179" s="274"/>
      <c r="S179" s="274"/>
    </row>
    <row r="180" spans="1:19" hidden="1">
      <c r="A180" s="226" t="s">
        <v>153</v>
      </c>
      <c r="B180" s="226">
        <v>7</v>
      </c>
      <c r="C180" s="274">
        <v>23</v>
      </c>
      <c r="D180" s="274">
        <f>SUM(B180*3.5)</f>
        <v>24.5</v>
      </c>
      <c r="N180" s="274"/>
      <c r="O180" s="274"/>
      <c r="P180" s="274"/>
      <c r="Q180" s="274"/>
      <c r="R180" s="274"/>
      <c r="S180" s="274"/>
    </row>
    <row r="181" spans="1:19" hidden="1">
      <c r="A181" s="226" t="s">
        <v>85</v>
      </c>
      <c r="B181" s="226">
        <v>30</v>
      </c>
      <c r="C181" s="274">
        <v>23</v>
      </c>
      <c r="D181">
        <f>SUM(B181*2.5)</f>
        <v>75</v>
      </c>
      <c r="N181" s="274"/>
      <c r="O181" s="274"/>
      <c r="P181" s="274"/>
      <c r="Q181" s="274"/>
      <c r="R181" s="274"/>
      <c r="S181" s="274"/>
    </row>
    <row r="182" spans="1:19">
      <c r="A182" s="226" t="s">
        <v>245</v>
      </c>
      <c r="B182" s="226">
        <v>0</v>
      </c>
      <c r="C182" s="274">
        <v>24</v>
      </c>
      <c r="D182">
        <f>SUM(B182*3.5)</f>
        <v>0</v>
      </c>
      <c r="N182" s="274"/>
      <c r="O182" s="274"/>
      <c r="P182" s="274"/>
      <c r="Q182" s="274"/>
      <c r="R182" s="274"/>
      <c r="S182" s="274"/>
    </row>
    <row r="183" spans="1:19">
      <c r="A183" s="226" t="s">
        <v>197</v>
      </c>
      <c r="B183" s="226">
        <v>0</v>
      </c>
      <c r="C183" s="274">
        <v>24</v>
      </c>
      <c r="D183">
        <f>SUM(B183*3)</f>
        <v>0</v>
      </c>
      <c r="N183" s="274"/>
      <c r="O183" s="274"/>
      <c r="P183" s="274"/>
      <c r="Q183" s="274"/>
      <c r="R183" s="274"/>
      <c r="S183" s="274"/>
    </row>
    <row r="184" spans="1:19">
      <c r="A184" s="226" t="s">
        <v>84</v>
      </c>
      <c r="B184" s="226">
        <v>5</v>
      </c>
      <c r="C184" s="274">
        <v>24</v>
      </c>
      <c r="D184" s="274">
        <f t="shared" ref="D184:D194" si="7">SUM(B184*3)</f>
        <v>15</v>
      </c>
      <c r="N184" s="274"/>
      <c r="O184" s="274"/>
      <c r="P184" s="274"/>
      <c r="Q184" s="274"/>
      <c r="R184" s="274"/>
      <c r="S184" s="274"/>
    </row>
    <row r="185" spans="1:19">
      <c r="A185" s="226" t="s">
        <v>273</v>
      </c>
      <c r="B185" s="226">
        <v>0</v>
      </c>
      <c r="C185" s="274">
        <v>24</v>
      </c>
      <c r="D185" s="274">
        <f t="shared" si="7"/>
        <v>0</v>
      </c>
      <c r="N185" s="274"/>
      <c r="O185" s="274"/>
      <c r="P185" s="274"/>
      <c r="Q185" s="274"/>
      <c r="R185" s="274"/>
      <c r="S185" s="274"/>
    </row>
    <row r="186" spans="1:19">
      <c r="A186" s="226" t="s">
        <v>218</v>
      </c>
      <c r="B186" s="226">
        <v>6</v>
      </c>
      <c r="C186" s="274">
        <v>24</v>
      </c>
      <c r="D186" s="274">
        <f t="shared" si="7"/>
        <v>18</v>
      </c>
      <c r="N186" s="274"/>
      <c r="O186" s="274"/>
      <c r="P186" s="274"/>
      <c r="Q186" s="274"/>
      <c r="R186" s="274"/>
      <c r="S186" s="274"/>
    </row>
    <row r="187" spans="1:19">
      <c r="A187" s="226" t="s">
        <v>223</v>
      </c>
      <c r="B187" s="226">
        <v>3</v>
      </c>
      <c r="C187" s="274">
        <v>24</v>
      </c>
      <c r="D187" s="274">
        <f t="shared" si="7"/>
        <v>9</v>
      </c>
      <c r="N187" s="274"/>
      <c r="O187" s="274"/>
      <c r="P187" s="274"/>
      <c r="Q187" s="274"/>
      <c r="R187" s="274"/>
      <c r="S187" s="274"/>
    </row>
    <row r="188" spans="1:19">
      <c r="A188" s="226" t="s">
        <v>248</v>
      </c>
      <c r="B188" s="226">
        <v>0</v>
      </c>
      <c r="C188" s="274">
        <v>24</v>
      </c>
      <c r="D188" s="274">
        <f t="shared" si="7"/>
        <v>0</v>
      </c>
      <c r="N188" s="274"/>
      <c r="O188" s="274"/>
      <c r="P188" s="274"/>
      <c r="Q188" s="274"/>
      <c r="R188" s="274"/>
      <c r="S188" s="274"/>
    </row>
    <row r="189" spans="1:19">
      <c r="A189" s="226" t="s">
        <v>214</v>
      </c>
      <c r="B189" s="226">
        <v>16</v>
      </c>
      <c r="C189" s="274">
        <v>24</v>
      </c>
      <c r="D189" s="274">
        <f t="shared" si="7"/>
        <v>48</v>
      </c>
      <c r="N189" s="274"/>
      <c r="O189" s="274"/>
      <c r="P189" s="274"/>
      <c r="Q189" s="274"/>
      <c r="R189" s="274"/>
      <c r="S189" s="274"/>
    </row>
    <row r="190" spans="1:19">
      <c r="A190" s="226" t="s">
        <v>246</v>
      </c>
      <c r="B190" s="226">
        <v>0</v>
      </c>
      <c r="C190" s="274">
        <v>24</v>
      </c>
      <c r="D190" s="274">
        <f t="shared" si="7"/>
        <v>0</v>
      </c>
      <c r="N190" s="274"/>
      <c r="O190" s="274"/>
      <c r="P190" s="274"/>
      <c r="Q190" s="274"/>
      <c r="R190" s="274"/>
      <c r="S190" s="274"/>
    </row>
    <row r="191" spans="1:19">
      <c r="A191" s="226" t="s">
        <v>227</v>
      </c>
      <c r="B191" s="226">
        <v>7</v>
      </c>
      <c r="C191" s="274">
        <v>24</v>
      </c>
      <c r="D191" s="274">
        <f t="shared" si="7"/>
        <v>21</v>
      </c>
      <c r="N191" s="274"/>
      <c r="O191" s="274"/>
      <c r="P191" s="274"/>
      <c r="Q191" s="274"/>
      <c r="R191" s="274"/>
      <c r="S191" s="274"/>
    </row>
    <row r="192" spans="1:19">
      <c r="A192" s="226" t="s">
        <v>211</v>
      </c>
      <c r="B192" s="226">
        <v>31</v>
      </c>
      <c r="C192" s="274">
        <v>24</v>
      </c>
      <c r="D192" s="274">
        <f t="shared" si="7"/>
        <v>93</v>
      </c>
      <c r="N192" s="274"/>
      <c r="O192" s="274"/>
      <c r="P192" s="274"/>
      <c r="Q192" s="274"/>
      <c r="R192" s="274"/>
      <c r="S192" s="274"/>
    </row>
    <row r="193" spans="1:4">
      <c r="A193" s="226" t="s">
        <v>244</v>
      </c>
      <c r="B193" s="226">
        <v>1</v>
      </c>
      <c r="C193" s="274">
        <v>24</v>
      </c>
      <c r="D193" s="274">
        <f t="shared" si="7"/>
        <v>3</v>
      </c>
    </row>
    <row r="194" spans="1:4">
      <c r="A194" s="226" t="s">
        <v>54</v>
      </c>
      <c r="B194" s="226">
        <v>32</v>
      </c>
      <c r="C194" s="274">
        <v>24</v>
      </c>
      <c r="D194" s="274">
        <f t="shared" si="7"/>
        <v>96</v>
      </c>
    </row>
    <row r="195" spans="1:4">
      <c r="A195" s="226" t="s">
        <v>153</v>
      </c>
      <c r="B195" s="226">
        <v>0</v>
      </c>
      <c r="C195" s="274">
        <v>24</v>
      </c>
      <c r="D195">
        <f>SUM(B195*3.5)</f>
        <v>0</v>
      </c>
    </row>
    <row r="196" spans="1:4">
      <c r="A196" s="226" t="s">
        <v>85</v>
      </c>
      <c r="B196" s="226">
        <v>8</v>
      </c>
      <c r="C196" s="274">
        <v>24</v>
      </c>
      <c r="D196">
        <f>SUM(B196*2.5)</f>
        <v>20</v>
      </c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196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19.xml><?xml version="1.0" encoding="utf-8"?>
<worksheet xmlns="http://schemas.openxmlformats.org/spreadsheetml/2006/main" xmlns:r="http://schemas.openxmlformats.org/officeDocument/2006/relationships">
  <sheetPr filterMode="1"/>
  <dimension ref="A1:O267"/>
  <sheetViews>
    <sheetView zoomScale="145" zoomScaleNormal="145" workbookViewId="0">
      <selection activeCell="D206" sqref="D206:D222"/>
    </sheetView>
  </sheetViews>
  <sheetFormatPr defaultRowHeight="15"/>
  <cols>
    <col min="1" max="2" width="25.28515625" bestFit="1" customWidth="1"/>
  </cols>
  <sheetData>
    <row r="1" spans="1:15" ht="18.75">
      <c r="A1" s="306" t="s">
        <v>40</v>
      </c>
      <c r="B1" s="307" t="s">
        <v>41</v>
      </c>
      <c r="C1" s="306" t="s">
        <v>25</v>
      </c>
      <c r="D1" s="274" t="s">
        <v>295</v>
      </c>
      <c r="O1" s="305"/>
    </row>
    <row r="2" spans="1:15" hidden="1">
      <c r="A2" s="226" t="s">
        <v>249</v>
      </c>
      <c r="B2" s="226">
        <v>0</v>
      </c>
      <c r="C2">
        <v>12</v>
      </c>
      <c r="D2">
        <f>SUM(B2*1.5)</f>
        <v>0</v>
      </c>
    </row>
    <row r="3" spans="1:15" hidden="1">
      <c r="A3" s="226" t="s">
        <v>274</v>
      </c>
      <c r="B3" s="226">
        <v>0</v>
      </c>
      <c r="C3" s="274">
        <v>12</v>
      </c>
      <c r="D3">
        <f>SUM(B3*1.5)</f>
        <v>0</v>
      </c>
    </row>
    <row r="4" spans="1:15" hidden="1">
      <c r="A4" s="226" t="s">
        <v>213</v>
      </c>
      <c r="B4" s="226">
        <v>0</v>
      </c>
      <c r="C4" s="274">
        <v>12</v>
      </c>
      <c r="D4" s="274">
        <f>SUM(B4*1.5)</f>
        <v>0</v>
      </c>
    </row>
    <row r="5" spans="1:15" hidden="1">
      <c r="A5" s="226" t="s">
        <v>58</v>
      </c>
      <c r="B5" s="226">
        <v>6</v>
      </c>
      <c r="C5" s="274">
        <v>12</v>
      </c>
      <c r="D5">
        <f>SUM(B5*1.5)</f>
        <v>9</v>
      </c>
    </row>
    <row r="6" spans="1:15" hidden="1">
      <c r="A6" s="226" t="s">
        <v>226</v>
      </c>
      <c r="B6" s="226">
        <v>0</v>
      </c>
      <c r="C6" s="274">
        <v>12</v>
      </c>
      <c r="D6">
        <f>SUM(B6*3)</f>
        <v>0</v>
      </c>
    </row>
    <row r="7" spans="1:15" hidden="1">
      <c r="A7" s="226" t="s">
        <v>212</v>
      </c>
      <c r="B7" s="226">
        <v>0</v>
      </c>
      <c r="C7" s="274">
        <v>12</v>
      </c>
      <c r="D7" s="274">
        <f t="shared" ref="D7:D8" si="0">SUM(B7*1.5)</f>
        <v>0</v>
      </c>
    </row>
    <row r="8" spans="1:15" hidden="1">
      <c r="A8" s="226" t="s">
        <v>221</v>
      </c>
      <c r="B8" s="226">
        <v>0</v>
      </c>
      <c r="C8" s="274">
        <v>12</v>
      </c>
      <c r="D8" s="274">
        <f t="shared" si="0"/>
        <v>0</v>
      </c>
    </row>
    <row r="9" spans="1:15" hidden="1">
      <c r="A9" s="226" t="s">
        <v>96</v>
      </c>
      <c r="B9" s="226">
        <v>0</v>
      </c>
      <c r="C9" s="274">
        <v>12</v>
      </c>
      <c r="D9" s="274">
        <f t="shared" ref="D9:D10" si="1">SUM(B9*3)</f>
        <v>0</v>
      </c>
    </row>
    <row r="10" spans="1:15" hidden="1">
      <c r="A10" s="226" t="s">
        <v>269</v>
      </c>
      <c r="B10" s="226">
        <v>0</v>
      </c>
      <c r="C10" s="274">
        <v>12</v>
      </c>
      <c r="D10" s="274">
        <f t="shared" si="1"/>
        <v>0</v>
      </c>
    </row>
    <row r="11" spans="1:15" hidden="1">
      <c r="A11" s="226" t="s">
        <v>234</v>
      </c>
      <c r="B11" s="226">
        <v>0</v>
      </c>
      <c r="C11" s="274">
        <v>12</v>
      </c>
      <c r="D11" s="274">
        <f t="shared" ref="D11:D12" si="2">SUM(B11*1.5)</f>
        <v>0</v>
      </c>
    </row>
    <row r="12" spans="1:15" hidden="1">
      <c r="A12" s="226" t="s">
        <v>270</v>
      </c>
      <c r="B12" s="226">
        <v>0</v>
      </c>
      <c r="C12" s="274">
        <v>12</v>
      </c>
      <c r="D12" s="274">
        <f t="shared" si="2"/>
        <v>0</v>
      </c>
    </row>
    <row r="13" spans="1:15" hidden="1">
      <c r="A13" s="226" t="s">
        <v>232</v>
      </c>
      <c r="B13" s="226">
        <v>0</v>
      </c>
      <c r="C13" s="274">
        <v>12</v>
      </c>
      <c r="D13" s="274">
        <f>SUM(B13*3)</f>
        <v>0</v>
      </c>
    </row>
    <row r="14" spans="1:15" hidden="1">
      <c r="A14" s="226" t="s">
        <v>222</v>
      </c>
      <c r="B14" s="226">
        <v>0</v>
      </c>
      <c r="C14" s="274">
        <v>12</v>
      </c>
      <c r="D14" s="274">
        <f t="shared" ref="D14:D18" si="3">SUM(B14*1.5)</f>
        <v>0</v>
      </c>
    </row>
    <row r="15" spans="1:15" hidden="1">
      <c r="A15" s="226" t="s">
        <v>230</v>
      </c>
      <c r="B15" s="226">
        <v>0</v>
      </c>
      <c r="C15" s="274">
        <v>12</v>
      </c>
      <c r="D15" s="274">
        <f t="shared" si="3"/>
        <v>0</v>
      </c>
    </row>
    <row r="16" spans="1:15" hidden="1">
      <c r="A16" s="226" t="s">
        <v>278</v>
      </c>
      <c r="B16" s="226">
        <v>0</v>
      </c>
      <c r="C16" s="274">
        <v>12</v>
      </c>
      <c r="D16" s="274">
        <f t="shared" si="3"/>
        <v>0</v>
      </c>
    </row>
    <row r="17" spans="1:4" hidden="1">
      <c r="A17" s="226" t="s">
        <v>242</v>
      </c>
      <c r="B17" s="226">
        <v>0</v>
      </c>
      <c r="C17" s="274">
        <v>12</v>
      </c>
      <c r="D17" s="274">
        <f t="shared" si="3"/>
        <v>0</v>
      </c>
    </row>
    <row r="18" spans="1:4" hidden="1">
      <c r="A18" s="226" t="s">
        <v>231</v>
      </c>
      <c r="B18" s="226">
        <v>0</v>
      </c>
      <c r="C18" s="274">
        <v>12</v>
      </c>
      <c r="D18" s="274">
        <f t="shared" si="3"/>
        <v>0</v>
      </c>
    </row>
    <row r="19" spans="1:4" hidden="1">
      <c r="A19" s="226" t="s">
        <v>249</v>
      </c>
      <c r="B19" s="226">
        <v>0</v>
      </c>
      <c r="C19">
        <v>13</v>
      </c>
      <c r="D19" s="274">
        <f>SUM(B19*1.5)</f>
        <v>0</v>
      </c>
    </row>
    <row r="20" spans="1:4" hidden="1">
      <c r="A20" s="226" t="s">
        <v>274</v>
      </c>
      <c r="B20" s="226">
        <v>0</v>
      </c>
      <c r="C20" s="274">
        <v>13</v>
      </c>
      <c r="D20" s="274">
        <f t="shared" ref="D20:D21" si="4">SUM(B20*1.5)</f>
        <v>0</v>
      </c>
    </row>
    <row r="21" spans="1:4" hidden="1">
      <c r="A21" s="226" t="s">
        <v>213</v>
      </c>
      <c r="B21" s="226">
        <v>2</v>
      </c>
      <c r="C21" s="274">
        <v>13</v>
      </c>
      <c r="D21" s="274">
        <f t="shared" si="4"/>
        <v>3</v>
      </c>
    </row>
    <row r="22" spans="1:4" hidden="1">
      <c r="A22" s="226" t="s">
        <v>58</v>
      </c>
      <c r="B22" s="226">
        <v>19</v>
      </c>
      <c r="C22" s="274">
        <v>13</v>
      </c>
      <c r="D22" s="274">
        <f>SUM(B22*1.5)</f>
        <v>28.5</v>
      </c>
    </row>
    <row r="23" spans="1:4" hidden="1">
      <c r="A23" s="226" t="s">
        <v>226</v>
      </c>
      <c r="B23" s="226">
        <v>0</v>
      </c>
      <c r="C23" s="274">
        <v>13</v>
      </c>
      <c r="D23" s="274">
        <f>SUM(B23*3)</f>
        <v>0</v>
      </c>
    </row>
    <row r="24" spans="1:4" hidden="1">
      <c r="A24" s="226" t="s">
        <v>212</v>
      </c>
      <c r="B24" s="226">
        <v>0</v>
      </c>
      <c r="C24" s="274">
        <v>13</v>
      </c>
      <c r="D24" s="274">
        <f t="shared" ref="D24:D25" si="5">SUM(B24*1.5)</f>
        <v>0</v>
      </c>
    </row>
    <row r="25" spans="1:4" hidden="1">
      <c r="A25" s="226" t="s">
        <v>221</v>
      </c>
      <c r="B25" s="226">
        <v>0</v>
      </c>
      <c r="C25" s="274">
        <v>13</v>
      </c>
      <c r="D25" s="274">
        <f t="shared" si="5"/>
        <v>0</v>
      </c>
    </row>
    <row r="26" spans="1:4" hidden="1">
      <c r="A26" s="226" t="s">
        <v>96</v>
      </c>
      <c r="B26" s="226">
        <v>0</v>
      </c>
      <c r="C26" s="274">
        <v>13</v>
      </c>
      <c r="D26" s="274">
        <f t="shared" ref="D26:D27" si="6">SUM(B26*3)</f>
        <v>0</v>
      </c>
    </row>
    <row r="27" spans="1:4" hidden="1">
      <c r="A27" s="226" t="s">
        <v>269</v>
      </c>
      <c r="B27" s="226">
        <v>0</v>
      </c>
      <c r="C27" s="274">
        <v>13</v>
      </c>
      <c r="D27" s="274">
        <f t="shared" si="6"/>
        <v>0</v>
      </c>
    </row>
    <row r="28" spans="1:4" hidden="1">
      <c r="A28" s="226" t="s">
        <v>234</v>
      </c>
      <c r="B28" s="226">
        <v>0</v>
      </c>
      <c r="C28" s="274">
        <v>13</v>
      </c>
      <c r="D28" s="274">
        <f t="shared" ref="D28:D29" si="7">SUM(B28*1.5)</f>
        <v>0</v>
      </c>
    </row>
    <row r="29" spans="1:4" hidden="1">
      <c r="A29" s="226" t="s">
        <v>270</v>
      </c>
      <c r="B29" s="226">
        <v>0</v>
      </c>
      <c r="C29" s="274">
        <v>13</v>
      </c>
      <c r="D29" s="274">
        <f t="shared" si="7"/>
        <v>0</v>
      </c>
    </row>
    <row r="30" spans="1:4" hidden="1">
      <c r="A30" s="226" t="s">
        <v>232</v>
      </c>
      <c r="B30" s="226">
        <v>0</v>
      </c>
      <c r="C30" s="274">
        <v>13</v>
      </c>
      <c r="D30" s="274">
        <f>SUM(B30*3)</f>
        <v>0</v>
      </c>
    </row>
    <row r="31" spans="1:4" hidden="1">
      <c r="A31" s="226" t="s">
        <v>222</v>
      </c>
      <c r="B31" s="226">
        <v>0</v>
      </c>
      <c r="C31" s="274">
        <v>13</v>
      </c>
      <c r="D31" s="274">
        <f t="shared" ref="D31:D35" si="8">SUM(B31*1.5)</f>
        <v>0</v>
      </c>
    </row>
    <row r="32" spans="1:4" hidden="1">
      <c r="A32" s="226" t="s">
        <v>230</v>
      </c>
      <c r="B32" s="226">
        <v>0</v>
      </c>
      <c r="C32" s="274">
        <v>13</v>
      </c>
      <c r="D32" s="274">
        <f t="shared" si="8"/>
        <v>0</v>
      </c>
    </row>
    <row r="33" spans="1:4" hidden="1">
      <c r="A33" s="226" t="s">
        <v>278</v>
      </c>
      <c r="B33" s="226">
        <v>0</v>
      </c>
      <c r="C33" s="274">
        <v>13</v>
      </c>
      <c r="D33" s="274">
        <f t="shared" si="8"/>
        <v>0</v>
      </c>
    </row>
    <row r="34" spans="1:4" hidden="1">
      <c r="A34" s="226" t="s">
        <v>242</v>
      </c>
      <c r="B34" s="226">
        <v>0</v>
      </c>
      <c r="C34" s="274">
        <v>13</v>
      </c>
      <c r="D34" s="274">
        <f t="shared" si="8"/>
        <v>0</v>
      </c>
    </row>
    <row r="35" spans="1:4" hidden="1">
      <c r="A35" s="226" t="s">
        <v>231</v>
      </c>
      <c r="B35" s="226">
        <v>1</v>
      </c>
      <c r="C35" s="274">
        <v>13</v>
      </c>
      <c r="D35" s="274">
        <f t="shared" si="8"/>
        <v>1.5</v>
      </c>
    </row>
    <row r="36" spans="1:4" hidden="1">
      <c r="A36" s="226" t="s">
        <v>249</v>
      </c>
      <c r="B36" s="226">
        <v>0</v>
      </c>
      <c r="C36">
        <v>14</v>
      </c>
      <c r="D36" s="274">
        <f>SUM(B36*1.5)</f>
        <v>0</v>
      </c>
    </row>
    <row r="37" spans="1:4" hidden="1">
      <c r="A37" s="226" t="s">
        <v>274</v>
      </c>
      <c r="B37" s="226">
        <v>0</v>
      </c>
      <c r="C37" s="274">
        <v>14</v>
      </c>
      <c r="D37" s="274">
        <f t="shared" ref="D37:D38" si="9">SUM(B37*1.5)</f>
        <v>0</v>
      </c>
    </row>
    <row r="38" spans="1:4" hidden="1">
      <c r="A38" s="226" t="s">
        <v>213</v>
      </c>
      <c r="B38" s="226">
        <v>7</v>
      </c>
      <c r="C38" s="274">
        <v>14</v>
      </c>
      <c r="D38" s="274">
        <f t="shared" si="9"/>
        <v>10.5</v>
      </c>
    </row>
    <row r="39" spans="1:4" hidden="1">
      <c r="A39" s="226" t="s">
        <v>58</v>
      </c>
      <c r="B39" s="226">
        <v>42</v>
      </c>
      <c r="C39" s="274">
        <v>14</v>
      </c>
      <c r="D39" s="274">
        <f>SUM(B39*1.5)</f>
        <v>63</v>
      </c>
    </row>
    <row r="40" spans="1:4" hidden="1">
      <c r="A40" s="226" t="s">
        <v>226</v>
      </c>
      <c r="B40" s="226">
        <v>0</v>
      </c>
      <c r="C40" s="274">
        <v>14</v>
      </c>
      <c r="D40" s="274">
        <f>SUM(B40*3)</f>
        <v>0</v>
      </c>
    </row>
    <row r="41" spans="1:4" hidden="1">
      <c r="A41" s="226" t="s">
        <v>212</v>
      </c>
      <c r="B41" s="226">
        <v>5</v>
      </c>
      <c r="C41" s="274">
        <v>14</v>
      </c>
      <c r="D41" s="274">
        <f t="shared" ref="D41:D42" si="10">SUM(B41*1.5)</f>
        <v>7.5</v>
      </c>
    </row>
    <row r="42" spans="1:4" hidden="1">
      <c r="A42" s="226" t="s">
        <v>221</v>
      </c>
      <c r="B42" s="226">
        <v>1</v>
      </c>
      <c r="C42" s="274">
        <v>14</v>
      </c>
      <c r="D42" s="274">
        <f t="shared" si="10"/>
        <v>1.5</v>
      </c>
    </row>
    <row r="43" spans="1:4" hidden="1">
      <c r="A43" s="226" t="s">
        <v>96</v>
      </c>
      <c r="B43" s="226">
        <v>3</v>
      </c>
      <c r="C43" s="274">
        <v>14</v>
      </c>
      <c r="D43" s="274">
        <f t="shared" ref="D43:D44" si="11">SUM(B43*3)</f>
        <v>9</v>
      </c>
    </row>
    <row r="44" spans="1:4" hidden="1">
      <c r="A44" s="226" t="s">
        <v>269</v>
      </c>
      <c r="B44" s="226">
        <v>0</v>
      </c>
      <c r="C44" s="274">
        <v>14</v>
      </c>
      <c r="D44" s="274">
        <f t="shared" si="11"/>
        <v>0</v>
      </c>
    </row>
    <row r="45" spans="1:4" hidden="1">
      <c r="A45" s="226" t="s">
        <v>234</v>
      </c>
      <c r="B45" s="226">
        <v>3</v>
      </c>
      <c r="C45" s="274">
        <v>14</v>
      </c>
      <c r="D45" s="274">
        <f t="shared" ref="D45:D46" si="12">SUM(B45*1.5)</f>
        <v>4.5</v>
      </c>
    </row>
    <row r="46" spans="1:4" hidden="1">
      <c r="A46" s="226" t="s">
        <v>270</v>
      </c>
      <c r="B46" s="226">
        <v>0</v>
      </c>
      <c r="C46" s="274">
        <v>14</v>
      </c>
      <c r="D46" s="274">
        <f t="shared" si="12"/>
        <v>0</v>
      </c>
    </row>
    <row r="47" spans="1:4" hidden="1">
      <c r="A47" s="226" t="s">
        <v>232</v>
      </c>
      <c r="B47" s="226">
        <v>1</v>
      </c>
      <c r="C47" s="274">
        <v>14</v>
      </c>
      <c r="D47" s="274">
        <f>SUM(B47*3)</f>
        <v>3</v>
      </c>
    </row>
    <row r="48" spans="1:4" hidden="1">
      <c r="A48" s="226" t="s">
        <v>222</v>
      </c>
      <c r="B48" s="226">
        <v>3</v>
      </c>
      <c r="C48" s="274">
        <v>14</v>
      </c>
      <c r="D48" s="274">
        <f t="shared" ref="D48:D52" si="13">SUM(B48*1.5)</f>
        <v>4.5</v>
      </c>
    </row>
    <row r="49" spans="1:4" hidden="1">
      <c r="A49" s="226" t="s">
        <v>230</v>
      </c>
      <c r="B49" s="226">
        <v>0</v>
      </c>
      <c r="C49" s="274">
        <v>14</v>
      </c>
      <c r="D49" s="274">
        <f t="shared" si="13"/>
        <v>0</v>
      </c>
    </row>
    <row r="50" spans="1:4" hidden="1">
      <c r="A50" s="226" t="s">
        <v>278</v>
      </c>
      <c r="B50" s="226">
        <v>0</v>
      </c>
      <c r="C50" s="274">
        <v>14</v>
      </c>
      <c r="D50" s="274">
        <f t="shared" si="13"/>
        <v>0</v>
      </c>
    </row>
    <row r="51" spans="1:4" hidden="1">
      <c r="A51" s="226" t="s">
        <v>242</v>
      </c>
      <c r="B51" s="226">
        <v>0</v>
      </c>
      <c r="C51" s="274">
        <v>14</v>
      </c>
      <c r="D51" s="274">
        <f t="shared" si="13"/>
        <v>0</v>
      </c>
    </row>
    <row r="52" spans="1:4" hidden="1">
      <c r="A52" s="226" t="s">
        <v>231</v>
      </c>
      <c r="B52" s="226">
        <v>0</v>
      </c>
      <c r="C52" s="274">
        <v>14</v>
      </c>
      <c r="D52" s="274">
        <f t="shared" si="13"/>
        <v>0</v>
      </c>
    </row>
    <row r="53" spans="1:4" hidden="1">
      <c r="A53" s="226" t="s">
        <v>249</v>
      </c>
      <c r="B53" s="226">
        <v>0</v>
      </c>
      <c r="C53">
        <v>15</v>
      </c>
      <c r="D53" s="274">
        <f>SUM(B53*1.5)</f>
        <v>0</v>
      </c>
    </row>
    <row r="54" spans="1:4" hidden="1">
      <c r="A54" s="226" t="s">
        <v>274</v>
      </c>
      <c r="B54" s="226">
        <v>0</v>
      </c>
      <c r="C54" s="274">
        <v>15</v>
      </c>
      <c r="D54" s="274">
        <f t="shared" ref="D54:D55" si="14">SUM(B54*1.5)</f>
        <v>0</v>
      </c>
    </row>
    <row r="55" spans="1:4" hidden="1">
      <c r="A55" s="226" t="s">
        <v>213</v>
      </c>
      <c r="B55" s="226">
        <v>23</v>
      </c>
      <c r="C55" s="274">
        <v>15</v>
      </c>
      <c r="D55" s="274">
        <f t="shared" si="14"/>
        <v>34.5</v>
      </c>
    </row>
    <row r="56" spans="1:4" hidden="1">
      <c r="A56" s="226" t="s">
        <v>58</v>
      </c>
      <c r="B56" s="226">
        <v>67</v>
      </c>
      <c r="C56" s="274">
        <v>15</v>
      </c>
      <c r="D56" s="274">
        <f>SUM(B56*1.5)</f>
        <v>100.5</v>
      </c>
    </row>
    <row r="57" spans="1:4" hidden="1">
      <c r="A57" s="226" t="s">
        <v>226</v>
      </c>
      <c r="B57" s="226">
        <v>2</v>
      </c>
      <c r="C57" s="274">
        <v>15</v>
      </c>
      <c r="D57" s="274">
        <f>SUM(B57*3)</f>
        <v>6</v>
      </c>
    </row>
    <row r="58" spans="1:4" hidden="1">
      <c r="A58" s="226" t="s">
        <v>212</v>
      </c>
      <c r="B58" s="226">
        <v>33</v>
      </c>
      <c r="C58" s="274">
        <v>15</v>
      </c>
      <c r="D58" s="274">
        <f t="shared" ref="D58:D59" si="15">SUM(B58*1.5)</f>
        <v>49.5</v>
      </c>
    </row>
    <row r="59" spans="1:4" hidden="1">
      <c r="A59" s="226" t="s">
        <v>221</v>
      </c>
      <c r="B59" s="226">
        <v>11</v>
      </c>
      <c r="C59" s="274">
        <v>15</v>
      </c>
      <c r="D59" s="274">
        <f t="shared" si="15"/>
        <v>16.5</v>
      </c>
    </row>
    <row r="60" spans="1:4" hidden="1">
      <c r="A60" s="226" t="s">
        <v>96</v>
      </c>
      <c r="B60" s="226">
        <v>6</v>
      </c>
      <c r="C60" s="274">
        <v>15</v>
      </c>
      <c r="D60" s="274">
        <f t="shared" ref="D60:D61" si="16">SUM(B60*3)</f>
        <v>18</v>
      </c>
    </row>
    <row r="61" spans="1:4" hidden="1">
      <c r="A61" s="226" t="s">
        <v>269</v>
      </c>
      <c r="B61" s="226">
        <v>0</v>
      </c>
      <c r="C61" s="274">
        <v>15</v>
      </c>
      <c r="D61" s="274">
        <f t="shared" si="16"/>
        <v>0</v>
      </c>
    </row>
    <row r="62" spans="1:4" hidden="1">
      <c r="A62" s="226" t="s">
        <v>234</v>
      </c>
      <c r="B62" s="226">
        <v>2</v>
      </c>
      <c r="C62" s="274">
        <v>15</v>
      </c>
      <c r="D62" s="274">
        <f t="shared" ref="D62:D63" si="17">SUM(B62*1.5)</f>
        <v>3</v>
      </c>
    </row>
    <row r="63" spans="1:4" hidden="1">
      <c r="A63" s="226" t="s">
        <v>270</v>
      </c>
      <c r="B63" s="226">
        <v>0</v>
      </c>
      <c r="C63" s="274">
        <v>15</v>
      </c>
      <c r="D63" s="274">
        <f t="shared" si="17"/>
        <v>0</v>
      </c>
    </row>
    <row r="64" spans="1:4" hidden="1">
      <c r="A64" s="226" t="s">
        <v>232</v>
      </c>
      <c r="B64" s="226">
        <v>2</v>
      </c>
      <c r="C64" s="274">
        <v>15</v>
      </c>
      <c r="D64" s="274">
        <f>SUM(B64*3)</f>
        <v>6</v>
      </c>
    </row>
    <row r="65" spans="1:4" hidden="1">
      <c r="A65" s="226" t="s">
        <v>222</v>
      </c>
      <c r="B65" s="226">
        <v>10</v>
      </c>
      <c r="C65" s="274">
        <v>15</v>
      </c>
      <c r="D65" s="274">
        <f t="shared" ref="D65:D69" si="18">SUM(B65*1.5)</f>
        <v>15</v>
      </c>
    </row>
    <row r="66" spans="1:4" hidden="1">
      <c r="A66" s="226" t="s">
        <v>230</v>
      </c>
      <c r="B66" s="226">
        <v>3</v>
      </c>
      <c r="C66" s="274">
        <v>15</v>
      </c>
      <c r="D66" s="274">
        <f t="shared" si="18"/>
        <v>4.5</v>
      </c>
    </row>
    <row r="67" spans="1:4" hidden="1">
      <c r="A67" s="226" t="s">
        <v>278</v>
      </c>
      <c r="B67" s="226">
        <v>7</v>
      </c>
      <c r="C67" s="274">
        <v>15</v>
      </c>
      <c r="D67" s="274">
        <f t="shared" si="18"/>
        <v>10.5</v>
      </c>
    </row>
    <row r="68" spans="1:4" hidden="1">
      <c r="A68" s="226" t="s">
        <v>242</v>
      </c>
      <c r="B68" s="226">
        <v>2</v>
      </c>
      <c r="C68" s="274">
        <v>15</v>
      </c>
      <c r="D68" s="274">
        <f t="shared" si="18"/>
        <v>3</v>
      </c>
    </row>
    <row r="69" spans="1:4" hidden="1">
      <c r="A69" s="226" t="s">
        <v>231</v>
      </c>
      <c r="B69" s="226">
        <v>2</v>
      </c>
      <c r="C69" s="274">
        <v>15</v>
      </c>
      <c r="D69" s="274">
        <f t="shared" si="18"/>
        <v>3</v>
      </c>
    </row>
    <row r="70" spans="1:4" hidden="1">
      <c r="A70" s="226" t="s">
        <v>249</v>
      </c>
      <c r="B70" s="226">
        <v>0</v>
      </c>
      <c r="C70">
        <v>16</v>
      </c>
      <c r="D70" s="274">
        <f>SUM(B70*1.5)</f>
        <v>0</v>
      </c>
    </row>
    <row r="71" spans="1:4" hidden="1">
      <c r="A71" s="226" t="s">
        <v>274</v>
      </c>
      <c r="B71" s="226">
        <v>0</v>
      </c>
      <c r="C71" s="274">
        <v>16</v>
      </c>
      <c r="D71" s="274">
        <f t="shared" ref="D71:D72" si="19">SUM(B71*1.5)</f>
        <v>0</v>
      </c>
    </row>
    <row r="72" spans="1:4" hidden="1">
      <c r="A72" s="226" t="s">
        <v>213</v>
      </c>
      <c r="B72" s="226">
        <v>40</v>
      </c>
      <c r="C72" s="274">
        <v>16</v>
      </c>
      <c r="D72" s="274">
        <f t="shared" si="19"/>
        <v>60</v>
      </c>
    </row>
    <row r="73" spans="1:4" hidden="1">
      <c r="A73" s="226" t="s">
        <v>58</v>
      </c>
      <c r="B73" s="226">
        <v>109</v>
      </c>
      <c r="C73" s="274">
        <v>16</v>
      </c>
      <c r="D73" s="274">
        <f>SUM(B73*1.5)</f>
        <v>163.5</v>
      </c>
    </row>
    <row r="74" spans="1:4" hidden="1">
      <c r="A74" s="226" t="s">
        <v>226</v>
      </c>
      <c r="B74" s="226">
        <v>2</v>
      </c>
      <c r="C74" s="274">
        <v>16</v>
      </c>
      <c r="D74" s="274">
        <f>SUM(B74*3)</f>
        <v>6</v>
      </c>
    </row>
    <row r="75" spans="1:4" hidden="1">
      <c r="A75" s="226" t="s">
        <v>212</v>
      </c>
      <c r="B75" s="226">
        <v>49</v>
      </c>
      <c r="C75" s="274">
        <v>16</v>
      </c>
      <c r="D75" s="274">
        <f t="shared" ref="D75:D76" si="20">SUM(B75*1.5)</f>
        <v>73.5</v>
      </c>
    </row>
    <row r="76" spans="1:4" hidden="1">
      <c r="A76" s="226" t="s">
        <v>221</v>
      </c>
      <c r="B76" s="226">
        <v>14</v>
      </c>
      <c r="C76" s="274">
        <v>16</v>
      </c>
      <c r="D76" s="274">
        <f t="shared" si="20"/>
        <v>21</v>
      </c>
    </row>
    <row r="77" spans="1:4" hidden="1">
      <c r="A77" s="226" t="s">
        <v>96</v>
      </c>
      <c r="B77" s="226">
        <v>9</v>
      </c>
      <c r="C77" s="274">
        <v>16</v>
      </c>
      <c r="D77" s="274">
        <f t="shared" ref="D77:D78" si="21">SUM(B77*3)</f>
        <v>27</v>
      </c>
    </row>
    <row r="78" spans="1:4" hidden="1">
      <c r="A78" s="226" t="s">
        <v>269</v>
      </c>
      <c r="B78" s="226">
        <v>0</v>
      </c>
      <c r="C78" s="274">
        <v>16</v>
      </c>
      <c r="D78" s="274">
        <f t="shared" si="21"/>
        <v>0</v>
      </c>
    </row>
    <row r="79" spans="1:4" hidden="1">
      <c r="A79" s="226" t="s">
        <v>234</v>
      </c>
      <c r="B79" s="226">
        <v>1</v>
      </c>
      <c r="C79" s="274">
        <v>16</v>
      </c>
      <c r="D79" s="274">
        <f t="shared" ref="D79:D80" si="22">SUM(B79*1.5)</f>
        <v>1.5</v>
      </c>
    </row>
    <row r="80" spans="1:4" hidden="1">
      <c r="A80" s="226" t="s">
        <v>270</v>
      </c>
      <c r="B80" s="226">
        <v>0</v>
      </c>
      <c r="C80" s="274">
        <v>16</v>
      </c>
      <c r="D80" s="274">
        <f t="shared" si="22"/>
        <v>0</v>
      </c>
    </row>
    <row r="81" spans="1:4" hidden="1">
      <c r="A81" s="226" t="s">
        <v>232</v>
      </c>
      <c r="B81" s="226">
        <v>0</v>
      </c>
      <c r="C81" s="274">
        <v>16</v>
      </c>
      <c r="D81" s="274">
        <f>SUM(B81*3)</f>
        <v>0</v>
      </c>
    </row>
    <row r="82" spans="1:4" hidden="1">
      <c r="A82" s="226" t="s">
        <v>222</v>
      </c>
      <c r="B82" s="226">
        <v>20</v>
      </c>
      <c r="C82" s="274">
        <v>16</v>
      </c>
      <c r="D82" s="274">
        <f t="shared" ref="D82:D86" si="23">SUM(B82*1.5)</f>
        <v>30</v>
      </c>
    </row>
    <row r="83" spans="1:4" hidden="1">
      <c r="A83" s="226" t="s">
        <v>230</v>
      </c>
      <c r="B83" s="226">
        <v>6</v>
      </c>
      <c r="C83" s="274">
        <v>16</v>
      </c>
      <c r="D83" s="274">
        <f t="shared" si="23"/>
        <v>9</v>
      </c>
    </row>
    <row r="84" spans="1:4" hidden="1">
      <c r="A84" s="226" t="s">
        <v>278</v>
      </c>
      <c r="B84" s="226">
        <v>7</v>
      </c>
      <c r="C84" s="274">
        <v>16</v>
      </c>
      <c r="D84" s="274">
        <f t="shared" si="23"/>
        <v>10.5</v>
      </c>
    </row>
    <row r="85" spans="1:4" hidden="1">
      <c r="A85" s="226" t="s">
        <v>242</v>
      </c>
      <c r="B85" s="226">
        <v>7</v>
      </c>
      <c r="C85" s="274">
        <v>16</v>
      </c>
      <c r="D85" s="274">
        <f t="shared" si="23"/>
        <v>10.5</v>
      </c>
    </row>
    <row r="86" spans="1:4" hidden="1">
      <c r="A86" s="226" t="s">
        <v>231</v>
      </c>
      <c r="B86" s="226">
        <v>5</v>
      </c>
      <c r="C86" s="274">
        <v>16</v>
      </c>
      <c r="D86" s="274">
        <f t="shared" si="23"/>
        <v>7.5</v>
      </c>
    </row>
    <row r="87" spans="1:4" hidden="1">
      <c r="A87" s="226" t="s">
        <v>249</v>
      </c>
      <c r="B87" s="226">
        <v>0</v>
      </c>
      <c r="C87">
        <v>17</v>
      </c>
      <c r="D87" s="274">
        <f>SUM(B87*1.5)</f>
        <v>0</v>
      </c>
    </row>
    <row r="88" spans="1:4" hidden="1">
      <c r="A88" s="226" t="s">
        <v>274</v>
      </c>
      <c r="B88" s="226">
        <v>0</v>
      </c>
      <c r="C88" s="274">
        <v>17</v>
      </c>
      <c r="D88" s="274">
        <f t="shared" ref="D88:D89" si="24">SUM(B88*1.5)</f>
        <v>0</v>
      </c>
    </row>
    <row r="89" spans="1:4" hidden="1">
      <c r="A89" s="226" t="s">
        <v>213</v>
      </c>
      <c r="B89" s="226">
        <v>49</v>
      </c>
      <c r="C89" s="274">
        <v>17</v>
      </c>
      <c r="D89" s="274">
        <f t="shared" si="24"/>
        <v>73.5</v>
      </c>
    </row>
    <row r="90" spans="1:4" hidden="1">
      <c r="A90" s="226" t="s">
        <v>58</v>
      </c>
      <c r="B90" s="226">
        <v>154</v>
      </c>
      <c r="C90" s="274">
        <v>17</v>
      </c>
      <c r="D90" s="274">
        <f>SUM(B90*1.5)</f>
        <v>231</v>
      </c>
    </row>
    <row r="91" spans="1:4" hidden="1">
      <c r="A91" s="226" t="s">
        <v>226</v>
      </c>
      <c r="B91" s="226">
        <v>5</v>
      </c>
      <c r="C91" s="274">
        <v>17</v>
      </c>
      <c r="D91" s="274">
        <f>SUM(B91*3)</f>
        <v>15</v>
      </c>
    </row>
    <row r="92" spans="1:4" hidden="1">
      <c r="A92" s="226" t="s">
        <v>212</v>
      </c>
      <c r="B92" s="226">
        <v>73</v>
      </c>
      <c r="C92" s="274">
        <v>17</v>
      </c>
      <c r="D92" s="274">
        <f t="shared" ref="D92:D93" si="25">SUM(B92*1.5)</f>
        <v>109.5</v>
      </c>
    </row>
    <row r="93" spans="1:4" hidden="1">
      <c r="A93" s="226" t="s">
        <v>221</v>
      </c>
      <c r="B93" s="226">
        <v>19</v>
      </c>
      <c r="C93" s="274">
        <v>17</v>
      </c>
      <c r="D93" s="274">
        <f t="shared" si="25"/>
        <v>28.5</v>
      </c>
    </row>
    <row r="94" spans="1:4" hidden="1">
      <c r="A94" s="226" t="s">
        <v>96</v>
      </c>
      <c r="B94" s="226">
        <v>7</v>
      </c>
      <c r="C94" s="274">
        <v>17</v>
      </c>
      <c r="D94" s="274">
        <f t="shared" ref="D94:D95" si="26">SUM(B94*3)</f>
        <v>21</v>
      </c>
    </row>
    <row r="95" spans="1:4" hidden="1">
      <c r="A95" s="226" t="s">
        <v>269</v>
      </c>
      <c r="B95" s="226">
        <v>0</v>
      </c>
      <c r="C95" s="274">
        <v>17</v>
      </c>
      <c r="D95" s="274">
        <f t="shared" si="26"/>
        <v>0</v>
      </c>
    </row>
    <row r="96" spans="1:4" hidden="1">
      <c r="A96" s="226" t="s">
        <v>234</v>
      </c>
      <c r="B96" s="226">
        <v>8</v>
      </c>
      <c r="C96" s="274">
        <v>17</v>
      </c>
      <c r="D96" s="274">
        <f t="shared" ref="D96:D97" si="27">SUM(B96*1.5)</f>
        <v>12</v>
      </c>
    </row>
    <row r="97" spans="1:4" hidden="1">
      <c r="A97" s="226" t="s">
        <v>270</v>
      </c>
      <c r="B97" s="226">
        <v>0</v>
      </c>
      <c r="C97" s="274">
        <v>17</v>
      </c>
      <c r="D97" s="274">
        <f t="shared" si="27"/>
        <v>0</v>
      </c>
    </row>
    <row r="98" spans="1:4" hidden="1">
      <c r="A98" s="226" t="s">
        <v>232</v>
      </c>
      <c r="B98" s="226">
        <v>1</v>
      </c>
      <c r="C98" s="274">
        <v>17</v>
      </c>
      <c r="D98" s="274">
        <f>SUM(B98*3)</f>
        <v>3</v>
      </c>
    </row>
    <row r="99" spans="1:4" hidden="1">
      <c r="A99" s="226" t="s">
        <v>222</v>
      </c>
      <c r="B99" s="226">
        <v>18</v>
      </c>
      <c r="C99" s="274">
        <v>17</v>
      </c>
      <c r="D99" s="274">
        <f t="shared" ref="D99:D103" si="28">SUM(B99*1.5)</f>
        <v>27</v>
      </c>
    </row>
    <row r="100" spans="1:4" hidden="1">
      <c r="A100" s="226" t="s">
        <v>230</v>
      </c>
      <c r="B100" s="226">
        <v>12</v>
      </c>
      <c r="C100" s="274">
        <v>17</v>
      </c>
      <c r="D100" s="274">
        <f t="shared" si="28"/>
        <v>18</v>
      </c>
    </row>
    <row r="101" spans="1:4" hidden="1">
      <c r="A101" s="226" t="s">
        <v>278</v>
      </c>
      <c r="B101" s="226">
        <v>5</v>
      </c>
      <c r="C101" s="274">
        <v>17</v>
      </c>
      <c r="D101" s="274">
        <f t="shared" si="28"/>
        <v>7.5</v>
      </c>
    </row>
    <row r="102" spans="1:4" hidden="1">
      <c r="A102" s="226" t="s">
        <v>242</v>
      </c>
      <c r="B102" s="226">
        <v>1</v>
      </c>
      <c r="C102" s="274">
        <v>17</v>
      </c>
      <c r="D102" s="274">
        <f t="shared" si="28"/>
        <v>1.5</v>
      </c>
    </row>
    <row r="103" spans="1:4" hidden="1">
      <c r="A103" s="226" t="s">
        <v>231</v>
      </c>
      <c r="B103" s="226">
        <v>8</v>
      </c>
      <c r="C103" s="274">
        <v>17</v>
      </c>
      <c r="D103" s="274">
        <f t="shared" si="28"/>
        <v>12</v>
      </c>
    </row>
    <row r="104" spans="1:4" hidden="1">
      <c r="A104" s="226" t="s">
        <v>249</v>
      </c>
      <c r="B104" s="226">
        <v>1</v>
      </c>
      <c r="C104">
        <v>18</v>
      </c>
      <c r="D104" s="274">
        <f>SUM(B104*1.5)</f>
        <v>1.5</v>
      </c>
    </row>
    <row r="105" spans="1:4" hidden="1">
      <c r="A105" s="226" t="s">
        <v>274</v>
      </c>
      <c r="B105" s="226">
        <v>0</v>
      </c>
      <c r="C105" s="274">
        <v>18</v>
      </c>
      <c r="D105" s="274">
        <f t="shared" ref="D105:D106" si="29">SUM(B105*1.5)</f>
        <v>0</v>
      </c>
    </row>
    <row r="106" spans="1:4" hidden="1">
      <c r="A106" s="226" t="s">
        <v>213</v>
      </c>
      <c r="B106" s="226">
        <v>84</v>
      </c>
      <c r="C106" s="274">
        <v>18</v>
      </c>
      <c r="D106" s="274">
        <f t="shared" si="29"/>
        <v>126</v>
      </c>
    </row>
    <row r="107" spans="1:4" hidden="1">
      <c r="A107" s="226" t="s">
        <v>58</v>
      </c>
      <c r="B107" s="226">
        <v>256</v>
      </c>
      <c r="C107" s="274">
        <v>18</v>
      </c>
      <c r="D107" s="274">
        <f>SUM(B107*1.5)</f>
        <v>384</v>
      </c>
    </row>
    <row r="108" spans="1:4" hidden="1">
      <c r="A108" s="226" t="s">
        <v>226</v>
      </c>
      <c r="B108" s="226">
        <v>15</v>
      </c>
      <c r="C108" s="274">
        <v>18</v>
      </c>
      <c r="D108" s="274">
        <f>SUM(B108*3)</f>
        <v>45</v>
      </c>
    </row>
    <row r="109" spans="1:4" hidden="1">
      <c r="A109" s="226" t="s">
        <v>212</v>
      </c>
      <c r="B109" s="226">
        <v>119</v>
      </c>
      <c r="C109" s="274">
        <v>18</v>
      </c>
      <c r="D109" s="274">
        <f t="shared" ref="D109:D110" si="30">SUM(B109*1.5)</f>
        <v>178.5</v>
      </c>
    </row>
    <row r="110" spans="1:4" hidden="1">
      <c r="A110" s="226" t="s">
        <v>221</v>
      </c>
      <c r="B110" s="226">
        <v>27</v>
      </c>
      <c r="C110" s="274">
        <v>18</v>
      </c>
      <c r="D110" s="274">
        <f t="shared" si="30"/>
        <v>40.5</v>
      </c>
    </row>
    <row r="111" spans="1:4" hidden="1">
      <c r="A111" s="226" t="s">
        <v>96</v>
      </c>
      <c r="B111" s="226">
        <v>14</v>
      </c>
      <c r="C111" s="274">
        <v>18</v>
      </c>
      <c r="D111" s="274">
        <f t="shared" ref="D111:D112" si="31">SUM(B111*3)</f>
        <v>42</v>
      </c>
    </row>
    <row r="112" spans="1:4" hidden="1">
      <c r="A112" s="226" t="s">
        <v>269</v>
      </c>
      <c r="B112" s="226">
        <v>0</v>
      </c>
      <c r="C112" s="274">
        <v>18</v>
      </c>
      <c r="D112" s="274">
        <f t="shared" si="31"/>
        <v>0</v>
      </c>
    </row>
    <row r="113" spans="1:4" hidden="1">
      <c r="A113" s="226" t="s">
        <v>234</v>
      </c>
      <c r="B113" s="226">
        <v>14</v>
      </c>
      <c r="C113" s="274">
        <v>18</v>
      </c>
      <c r="D113" s="274">
        <f t="shared" ref="D113:D114" si="32">SUM(B113*1.5)</f>
        <v>21</v>
      </c>
    </row>
    <row r="114" spans="1:4" hidden="1">
      <c r="A114" s="226" t="s">
        <v>270</v>
      </c>
      <c r="B114" s="226">
        <v>0</v>
      </c>
      <c r="C114" s="274">
        <v>18</v>
      </c>
      <c r="D114" s="274">
        <f t="shared" si="32"/>
        <v>0</v>
      </c>
    </row>
    <row r="115" spans="1:4" hidden="1">
      <c r="A115" s="226" t="s">
        <v>232</v>
      </c>
      <c r="B115" s="226">
        <v>3</v>
      </c>
      <c r="C115" s="274">
        <v>18</v>
      </c>
      <c r="D115" s="274">
        <f>SUM(B115*3)</f>
        <v>9</v>
      </c>
    </row>
    <row r="116" spans="1:4" hidden="1">
      <c r="A116" s="226" t="s">
        <v>222</v>
      </c>
      <c r="B116" s="226">
        <v>33</v>
      </c>
      <c r="C116" s="274">
        <v>18</v>
      </c>
      <c r="D116" s="274">
        <f t="shared" ref="D116:D120" si="33">SUM(B116*1.5)</f>
        <v>49.5</v>
      </c>
    </row>
    <row r="117" spans="1:4" hidden="1">
      <c r="A117" s="226" t="s">
        <v>230</v>
      </c>
      <c r="B117" s="226">
        <v>18</v>
      </c>
      <c r="C117" s="274">
        <v>18</v>
      </c>
      <c r="D117" s="274">
        <f t="shared" si="33"/>
        <v>27</v>
      </c>
    </row>
    <row r="118" spans="1:4" hidden="1">
      <c r="A118" s="226" t="s">
        <v>278</v>
      </c>
      <c r="B118" s="226">
        <v>26</v>
      </c>
      <c r="C118" s="274">
        <v>18</v>
      </c>
      <c r="D118" s="274">
        <f t="shared" si="33"/>
        <v>39</v>
      </c>
    </row>
    <row r="119" spans="1:4" hidden="1">
      <c r="A119" s="226" t="s">
        <v>242</v>
      </c>
      <c r="B119" s="226">
        <v>8</v>
      </c>
      <c r="C119" s="274">
        <v>18</v>
      </c>
      <c r="D119" s="274">
        <f t="shared" si="33"/>
        <v>12</v>
      </c>
    </row>
    <row r="120" spans="1:4" hidden="1">
      <c r="A120" s="226" t="s">
        <v>231</v>
      </c>
      <c r="B120" s="226">
        <v>15</v>
      </c>
      <c r="C120" s="274">
        <v>18</v>
      </c>
      <c r="D120" s="274">
        <f t="shared" si="33"/>
        <v>22.5</v>
      </c>
    </row>
    <row r="121" spans="1:4" hidden="1">
      <c r="A121" s="226" t="s">
        <v>249</v>
      </c>
      <c r="B121" s="226">
        <v>0</v>
      </c>
      <c r="C121">
        <v>19</v>
      </c>
      <c r="D121" s="274">
        <f>SUM(B121*1.5)</f>
        <v>0</v>
      </c>
    </row>
    <row r="122" spans="1:4" hidden="1">
      <c r="A122" s="226" t="s">
        <v>274</v>
      </c>
      <c r="B122" s="226">
        <v>0</v>
      </c>
      <c r="C122" s="274">
        <v>19</v>
      </c>
      <c r="D122" s="274">
        <f t="shared" ref="D122:D123" si="34">SUM(B122*1.5)</f>
        <v>0</v>
      </c>
    </row>
    <row r="123" spans="1:4" hidden="1">
      <c r="A123" s="226" t="s">
        <v>213</v>
      </c>
      <c r="B123" s="226">
        <v>116</v>
      </c>
      <c r="C123" s="274">
        <v>19</v>
      </c>
      <c r="D123" s="274">
        <f t="shared" si="34"/>
        <v>174</v>
      </c>
    </row>
    <row r="124" spans="1:4" hidden="1">
      <c r="A124" s="226" t="s">
        <v>58</v>
      </c>
      <c r="B124" s="226">
        <v>396</v>
      </c>
      <c r="C124" s="274">
        <v>19</v>
      </c>
      <c r="D124" s="274">
        <f>SUM(B124*1.5)</f>
        <v>594</v>
      </c>
    </row>
    <row r="125" spans="1:4" hidden="1">
      <c r="A125" s="226" t="s">
        <v>226</v>
      </c>
      <c r="B125" s="226">
        <v>20</v>
      </c>
      <c r="C125" s="274">
        <v>19</v>
      </c>
      <c r="D125" s="274">
        <f>SUM(B125*3)</f>
        <v>60</v>
      </c>
    </row>
    <row r="126" spans="1:4" hidden="1">
      <c r="A126" s="226" t="s">
        <v>212</v>
      </c>
      <c r="B126" s="226">
        <v>198</v>
      </c>
      <c r="C126" s="274">
        <v>19</v>
      </c>
      <c r="D126" s="274">
        <f t="shared" ref="D126:D127" si="35">SUM(B126*1.5)</f>
        <v>297</v>
      </c>
    </row>
    <row r="127" spans="1:4" hidden="1">
      <c r="A127" s="226" t="s">
        <v>221</v>
      </c>
      <c r="B127" s="226">
        <v>60</v>
      </c>
      <c r="C127" s="274">
        <v>19</v>
      </c>
      <c r="D127" s="274">
        <f t="shared" si="35"/>
        <v>90</v>
      </c>
    </row>
    <row r="128" spans="1:4" hidden="1">
      <c r="A128" s="226" t="s">
        <v>96</v>
      </c>
      <c r="B128" s="226">
        <v>39</v>
      </c>
      <c r="C128" s="274">
        <v>19</v>
      </c>
      <c r="D128" s="274">
        <f t="shared" ref="D128:D129" si="36">SUM(B128*3)</f>
        <v>117</v>
      </c>
    </row>
    <row r="129" spans="1:4" hidden="1">
      <c r="A129" s="226" t="s">
        <v>269</v>
      </c>
      <c r="B129" s="226">
        <v>0</v>
      </c>
      <c r="C129" s="274">
        <v>19</v>
      </c>
      <c r="D129" s="274">
        <f t="shared" si="36"/>
        <v>0</v>
      </c>
    </row>
    <row r="130" spans="1:4" hidden="1">
      <c r="A130" s="226" t="s">
        <v>234</v>
      </c>
      <c r="B130" s="226">
        <v>28</v>
      </c>
      <c r="C130" s="274">
        <v>19</v>
      </c>
      <c r="D130" s="274">
        <f t="shared" ref="D130:D131" si="37">SUM(B130*1.5)</f>
        <v>42</v>
      </c>
    </row>
    <row r="131" spans="1:4" hidden="1">
      <c r="A131" s="226" t="s">
        <v>270</v>
      </c>
      <c r="B131" s="226">
        <v>1</v>
      </c>
      <c r="C131" s="274">
        <v>19</v>
      </c>
      <c r="D131" s="274">
        <f t="shared" si="37"/>
        <v>1.5</v>
      </c>
    </row>
    <row r="132" spans="1:4" hidden="1">
      <c r="A132" s="226" t="s">
        <v>232</v>
      </c>
      <c r="B132" s="226">
        <v>13</v>
      </c>
      <c r="C132" s="274">
        <v>19</v>
      </c>
      <c r="D132" s="274">
        <f>SUM(B132*3)</f>
        <v>39</v>
      </c>
    </row>
    <row r="133" spans="1:4" hidden="1">
      <c r="A133" s="226" t="s">
        <v>222</v>
      </c>
      <c r="B133" s="226">
        <v>53</v>
      </c>
      <c r="C133" s="274">
        <v>19</v>
      </c>
      <c r="D133" s="274">
        <f t="shared" ref="D133:D137" si="38">SUM(B133*1.5)</f>
        <v>79.5</v>
      </c>
    </row>
    <row r="134" spans="1:4" hidden="1">
      <c r="A134" s="226" t="s">
        <v>230</v>
      </c>
      <c r="B134" s="226">
        <v>30</v>
      </c>
      <c r="C134" s="274">
        <v>19</v>
      </c>
      <c r="D134" s="274">
        <f t="shared" si="38"/>
        <v>45</v>
      </c>
    </row>
    <row r="135" spans="1:4" hidden="1">
      <c r="A135" s="226" t="s">
        <v>278</v>
      </c>
      <c r="B135" s="226">
        <v>26</v>
      </c>
      <c r="C135" s="274">
        <v>19</v>
      </c>
      <c r="D135" s="274">
        <f t="shared" si="38"/>
        <v>39</v>
      </c>
    </row>
    <row r="136" spans="1:4" hidden="1">
      <c r="A136" s="226" t="s">
        <v>242</v>
      </c>
      <c r="B136" s="226">
        <v>18</v>
      </c>
      <c r="C136" s="274">
        <v>19</v>
      </c>
      <c r="D136" s="274">
        <f t="shared" si="38"/>
        <v>27</v>
      </c>
    </row>
    <row r="137" spans="1:4" hidden="1">
      <c r="A137" s="226" t="s">
        <v>231</v>
      </c>
      <c r="B137" s="226">
        <v>15</v>
      </c>
      <c r="C137" s="274">
        <v>19</v>
      </c>
      <c r="D137" s="274">
        <f t="shared" si="38"/>
        <v>22.5</v>
      </c>
    </row>
    <row r="138" spans="1:4" hidden="1">
      <c r="A138" s="226" t="s">
        <v>249</v>
      </c>
      <c r="B138" s="226">
        <v>0</v>
      </c>
      <c r="C138">
        <v>20</v>
      </c>
      <c r="D138" s="274">
        <f>SUM(B138*1.5)</f>
        <v>0</v>
      </c>
    </row>
    <row r="139" spans="1:4" hidden="1">
      <c r="A139" s="226" t="s">
        <v>274</v>
      </c>
      <c r="B139" s="226">
        <v>0</v>
      </c>
      <c r="C139" s="274">
        <v>20</v>
      </c>
      <c r="D139" s="274">
        <f t="shared" ref="D139:D140" si="39">SUM(B139*1.5)</f>
        <v>0</v>
      </c>
    </row>
    <row r="140" spans="1:4" hidden="1">
      <c r="A140" s="226" t="s">
        <v>213</v>
      </c>
      <c r="B140" s="226">
        <v>243</v>
      </c>
      <c r="C140" s="274">
        <v>20</v>
      </c>
      <c r="D140" s="274">
        <f t="shared" si="39"/>
        <v>364.5</v>
      </c>
    </row>
    <row r="141" spans="1:4" hidden="1">
      <c r="A141" s="226" t="s">
        <v>58</v>
      </c>
      <c r="B141" s="226">
        <v>441</v>
      </c>
      <c r="C141" s="274">
        <v>20</v>
      </c>
      <c r="D141" s="274">
        <f>SUM(B141*1.5)</f>
        <v>661.5</v>
      </c>
    </row>
    <row r="142" spans="1:4" hidden="1">
      <c r="A142" s="226" t="s">
        <v>226</v>
      </c>
      <c r="B142" s="226">
        <v>21</v>
      </c>
      <c r="C142" s="274">
        <v>20</v>
      </c>
      <c r="D142" s="274">
        <f>SUM(B142*3)</f>
        <v>63</v>
      </c>
    </row>
    <row r="143" spans="1:4" hidden="1">
      <c r="A143" s="226" t="s">
        <v>212</v>
      </c>
      <c r="B143" s="226">
        <v>243</v>
      </c>
      <c r="C143" s="274">
        <v>20</v>
      </c>
      <c r="D143" s="274">
        <f t="shared" ref="D143:D144" si="40">SUM(B143*1.5)</f>
        <v>364.5</v>
      </c>
    </row>
    <row r="144" spans="1:4" hidden="1">
      <c r="A144" s="226" t="s">
        <v>221</v>
      </c>
      <c r="B144" s="226">
        <v>70</v>
      </c>
      <c r="C144" s="274">
        <v>20</v>
      </c>
      <c r="D144" s="274">
        <f t="shared" si="40"/>
        <v>105</v>
      </c>
    </row>
    <row r="145" spans="1:4" hidden="1">
      <c r="A145" s="226" t="s">
        <v>96</v>
      </c>
      <c r="B145" s="226">
        <v>59</v>
      </c>
      <c r="C145" s="274">
        <v>20</v>
      </c>
      <c r="D145" s="274">
        <f t="shared" ref="D145:D146" si="41">SUM(B145*3)</f>
        <v>177</v>
      </c>
    </row>
    <row r="146" spans="1:4" hidden="1">
      <c r="A146" s="226" t="s">
        <v>269</v>
      </c>
      <c r="B146" s="226">
        <v>0</v>
      </c>
      <c r="C146" s="274">
        <v>20</v>
      </c>
      <c r="D146" s="274">
        <f t="shared" si="41"/>
        <v>0</v>
      </c>
    </row>
    <row r="147" spans="1:4" hidden="1">
      <c r="A147" s="226" t="s">
        <v>234</v>
      </c>
      <c r="B147" s="226">
        <v>28</v>
      </c>
      <c r="C147" s="274">
        <v>20</v>
      </c>
      <c r="D147" s="274">
        <f t="shared" ref="D147:D148" si="42">SUM(B147*1.5)</f>
        <v>42</v>
      </c>
    </row>
    <row r="148" spans="1:4" hidden="1">
      <c r="A148" s="226" t="s">
        <v>270</v>
      </c>
      <c r="B148" s="226">
        <v>0</v>
      </c>
      <c r="C148" s="274">
        <v>20</v>
      </c>
      <c r="D148" s="274">
        <f t="shared" si="42"/>
        <v>0</v>
      </c>
    </row>
    <row r="149" spans="1:4" hidden="1">
      <c r="A149" s="226" t="s">
        <v>232</v>
      </c>
      <c r="B149" s="226">
        <v>20</v>
      </c>
      <c r="C149" s="274">
        <v>20</v>
      </c>
      <c r="D149" s="274">
        <f>SUM(B149*3)</f>
        <v>60</v>
      </c>
    </row>
    <row r="150" spans="1:4" hidden="1">
      <c r="A150" s="226" t="s">
        <v>222</v>
      </c>
      <c r="B150" s="226">
        <v>95</v>
      </c>
      <c r="C150" s="274">
        <v>20</v>
      </c>
      <c r="D150" s="274">
        <f t="shared" ref="D150:D154" si="43">SUM(B150*1.5)</f>
        <v>142.5</v>
      </c>
    </row>
    <row r="151" spans="1:4" hidden="1">
      <c r="A151" s="226" t="s">
        <v>230</v>
      </c>
      <c r="B151" s="226">
        <v>49</v>
      </c>
      <c r="C151" s="274">
        <v>20</v>
      </c>
      <c r="D151" s="274">
        <f t="shared" si="43"/>
        <v>73.5</v>
      </c>
    </row>
    <row r="152" spans="1:4" hidden="1">
      <c r="A152" s="226" t="s">
        <v>278</v>
      </c>
      <c r="B152" s="226">
        <v>43</v>
      </c>
      <c r="C152" s="274">
        <v>20</v>
      </c>
      <c r="D152" s="274">
        <f t="shared" si="43"/>
        <v>64.5</v>
      </c>
    </row>
    <row r="153" spans="1:4" hidden="1">
      <c r="A153" s="226" t="s">
        <v>242</v>
      </c>
      <c r="B153" s="226">
        <v>24</v>
      </c>
      <c r="C153" s="274">
        <v>20</v>
      </c>
      <c r="D153" s="274">
        <f t="shared" si="43"/>
        <v>36</v>
      </c>
    </row>
    <row r="154" spans="1:4" hidden="1">
      <c r="A154" s="226" t="s">
        <v>231</v>
      </c>
      <c r="B154" s="226">
        <v>41</v>
      </c>
      <c r="C154" s="274">
        <v>20</v>
      </c>
      <c r="D154" s="274">
        <f t="shared" si="43"/>
        <v>61.5</v>
      </c>
    </row>
    <row r="155" spans="1:4" hidden="1">
      <c r="A155" s="226" t="s">
        <v>249</v>
      </c>
      <c r="B155" s="226">
        <v>1</v>
      </c>
      <c r="C155">
        <v>21</v>
      </c>
      <c r="D155" s="274">
        <f>SUM(B155*1.5)</f>
        <v>1.5</v>
      </c>
    </row>
    <row r="156" spans="1:4" hidden="1">
      <c r="A156" s="226" t="s">
        <v>274</v>
      </c>
      <c r="B156" s="226">
        <v>0</v>
      </c>
      <c r="C156" s="274">
        <v>21</v>
      </c>
      <c r="D156" s="274">
        <f t="shared" ref="D156:D157" si="44">SUM(B156*1.5)</f>
        <v>0</v>
      </c>
    </row>
    <row r="157" spans="1:4" hidden="1">
      <c r="A157" s="226" t="s">
        <v>213</v>
      </c>
      <c r="B157" s="226">
        <v>223</v>
      </c>
      <c r="C157" s="274">
        <v>21</v>
      </c>
      <c r="D157" s="274">
        <f t="shared" si="44"/>
        <v>334.5</v>
      </c>
    </row>
    <row r="158" spans="1:4" hidden="1">
      <c r="A158" s="226" t="s">
        <v>58</v>
      </c>
      <c r="B158" s="226">
        <v>424</v>
      </c>
      <c r="C158" s="274">
        <v>21</v>
      </c>
      <c r="D158" s="274">
        <f>SUM(B158*1.5)</f>
        <v>636</v>
      </c>
    </row>
    <row r="159" spans="1:4" hidden="1">
      <c r="A159" s="226" t="s">
        <v>226</v>
      </c>
      <c r="B159" s="226">
        <v>21</v>
      </c>
      <c r="C159" s="274">
        <v>21</v>
      </c>
      <c r="D159" s="274">
        <f>SUM(B159*3)</f>
        <v>63</v>
      </c>
    </row>
    <row r="160" spans="1:4" hidden="1">
      <c r="A160" s="226" t="s">
        <v>212</v>
      </c>
      <c r="B160" s="226">
        <v>274</v>
      </c>
      <c r="C160" s="274">
        <v>21</v>
      </c>
      <c r="D160" s="274">
        <f t="shared" ref="D160:D161" si="45">SUM(B160*1.5)</f>
        <v>411</v>
      </c>
    </row>
    <row r="161" spans="1:4" hidden="1">
      <c r="A161" s="226" t="s">
        <v>221</v>
      </c>
      <c r="B161" s="226">
        <v>63</v>
      </c>
      <c r="C161" s="274">
        <v>21</v>
      </c>
      <c r="D161" s="274">
        <f t="shared" si="45"/>
        <v>94.5</v>
      </c>
    </row>
    <row r="162" spans="1:4" hidden="1">
      <c r="A162" s="226" t="s">
        <v>96</v>
      </c>
      <c r="B162" s="226">
        <v>39</v>
      </c>
      <c r="C162" s="274">
        <v>21</v>
      </c>
      <c r="D162" s="274">
        <f t="shared" ref="D162:D163" si="46">SUM(B162*3)</f>
        <v>117</v>
      </c>
    </row>
    <row r="163" spans="1:4" hidden="1">
      <c r="A163" s="226" t="s">
        <v>269</v>
      </c>
      <c r="B163" s="226">
        <v>2</v>
      </c>
      <c r="C163" s="274">
        <v>21</v>
      </c>
      <c r="D163" s="274">
        <f t="shared" si="46"/>
        <v>6</v>
      </c>
    </row>
    <row r="164" spans="1:4" hidden="1">
      <c r="A164" s="226" t="s">
        <v>234</v>
      </c>
      <c r="B164" s="226">
        <v>39</v>
      </c>
      <c r="C164" s="274">
        <v>21</v>
      </c>
      <c r="D164" s="274">
        <f t="shared" ref="D164:D165" si="47">SUM(B164*1.5)</f>
        <v>58.5</v>
      </c>
    </row>
    <row r="165" spans="1:4" hidden="1">
      <c r="A165" s="226" t="s">
        <v>270</v>
      </c>
      <c r="B165" s="226">
        <v>1</v>
      </c>
      <c r="C165" s="274">
        <v>21</v>
      </c>
      <c r="D165" s="274">
        <f t="shared" si="47"/>
        <v>1.5</v>
      </c>
    </row>
    <row r="166" spans="1:4" hidden="1">
      <c r="A166" s="226" t="s">
        <v>232</v>
      </c>
      <c r="B166" s="226">
        <v>40</v>
      </c>
      <c r="C166" s="274">
        <v>21</v>
      </c>
      <c r="D166" s="274">
        <f>SUM(B166*3)</f>
        <v>120</v>
      </c>
    </row>
    <row r="167" spans="1:4" hidden="1">
      <c r="A167" s="226" t="s">
        <v>222</v>
      </c>
      <c r="B167" s="226">
        <v>71</v>
      </c>
      <c r="C167" s="274">
        <v>21</v>
      </c>
      <c r="D167" s="274">
        <f t="shared" ref="D167:D171" si="48">SUM(B167*1.5)</f>
        <v>106.5</v>
      </c>
    </row>
    <row r="168" spans="1:4" hidden="1">
      <c r="A168" s="226" t="s">
        <v>230</v>
      </c>
      <c r="B168" s="226">
        <v>51</v>
      </c>
      <c r="C168" s="274">
        <v>21</v>
      </c>
      <c r="D168" s="274">
        <f t="shared" si="48"/>
        <v>76.5</v>
      </c>
    </row>
    <row r="169" spans="1:4" hidden="1">
      <c r="A169" s="226" t="s">
        <v>278</v>
      </c>
      <c r="B169" s="226">
        <v>52</v>
      </c>
      <c r="C169" s="274">
        <v>21</v>
      </c>
      <c r="D169" s="274">
        <f t="shared" si="48"/>
        <v>78</v>
      </c>
    </row>
    <row r="170" spans="1:4" hidden="1">
      <c r="A170" s="226" t="s">
        <v>242</v>
      </c>
      <c r="B170" s="226">
        <v>26</v>
      </c>
      <c r="C170" s="274">
        <v>21</v>
      </c>
      <c r="D170" s="274">
        <f t="shared" si="48"/>
        <v>39</v>
      </c>
    </row>
    <row r="171" spans="1:4" hidden="1">
      <c r="A171" s="226" t="s">
        <v>231</v>
      </c>
      <c r="B171" s="226">
        <v>35</v>
      </c>
      <c r="C171" s="274">
        <v>21</v>
      </c>
      <c r="D171" s="274">
        <f t="shared" si="48"/>
        <v>52.5</v>
      </c>
    </row>
    <row r="172" spans="1:4" hidden="1">
      <c r="A172" s="226" t="s">
        <v>249</v>
      </c>
      <c r="B172" s="226">
        <v>0</v>
      </c>
      <c r="C172">
        <v>22</v>
      </c>
      <c r="D172" s="274">
        <f>SUM(B172*1.5)</f>
        <v>0</v>
      </c>
    </row>
    <row r="173" spans="1:4" hidden="1">
      <c r="A173" s="226" t="s">
        <v>274</v>
      </c>
      <c r="B173" s="226">
        <v>1</v>
      </c>
      <c r="C173" s="274">
        <v>22</v>
      </c>
      <c r="D173" s="274">
        <f t="shared" ref="D173:D174" si="49">SUM(B173*1.5)</f>
        <v>1.5</v>
      </c>
    </row>
    <row r="174" spans="1:4" hidden="1">
      <c r="A174" s="226" t="s">
        <v>213</v>
      </c>
      <c r="B174" s="226">
        <v>180</v>
      </c>
      <c r="C174" s="274">
        <v>22</v>
      </c>
      <c r="D174" s="274">
        <f t="shared" si="49"/>
        <v>270</v>
      </c>
    </row>
    <row r="175" spans="1:4" hidden="1">
      <c r="A175" s="226" t="s">
        <v>58</v>
      </c>
      <c r="B175" s="226">
        <v>299</v>
      </c>
      <c r="C175" s="274">
        <v>22</v>
      </c>
      <c r="D175" s="274">
        <f>SUM(B175*1.5)</f>
        <v>448.5</v>
      </c>
    </row>
    <row r="176" spans="1:4" hidden="1">
      <c r="A176" s="226" t="s">
        <v>226</v>
      </c>
      <c r="B176" s="226">
        <v>20</v>
      </c>
      <c r="C176" s="274">
        <v>22</v>
      </c>
      <c r="D176" s="274">
        <f>SUM(B176*3)</f>
        <v>60</v>
      </c>
    </row>
    <row r="177" spans="1:4" hidden="1">
      <c r="A177" s="226" t="s">
        <v>212</v>
      </c>
      <c r="B177" s="226">
        <v>229</v>
      </c>
      <c r="C177" s="274">
        <v>22</v>
      </c>
      <c r="D177" s="274">
        <f t="shared" ref="D177:D178" si="50">SUM(B177*1.5)</f>
        <v>343.5</v>
      </c>
    </row>
    <row r="178" spans="1:4" hidden="1">
      <c r="A178" s="226" t="s">
        <v>221</v>
      </c>
      <c r="B178" s="226">
        <v>46</v>
      </c>
      <c r="C178" s="274">
        <v>22</v>
      </c>
      <c r="D178" s="274">
        <f t="shared" si="50"/>
        <v>69</v>
      </c>
    </row>
    <row r="179" spans="1:4" hidden="1">
      <c r="A179" s="226" t="s">
        <v>96</v>
      </c>
      <c r="B179" s="226">
        <v>33</v>
      </c>
      <c r="C179" s="274">
        <v>22</v>
      </c>
      <c r="D179" s="274">
        <f t="shared" ref="D179:D180" si="51">SUM(B179*3)</f>
        <v>99</v>
      </c>
    </row>
    <row r="180" spans="1:4" hidden="1">
      <c r="A180" s="226" t="s">
        <v>269</v>
      </c>
      <c r="B180" s="226">
        <v>2</v>
      </c>
      <c r="C180" s="274">
        <v>22</v>
      </c>
      <c r="D180" s="274">
        <f t="shared" si="51"/>
        <v>6</v>
      </c>
    </row>
    <row r="181" spans="1:4" hidden="1">
      <c r="A181" s="226" t="s">
        <v>234</v>
      </c>
      <c r="B181" s="226">
        <v>26</v>
      </c>
      <c r="C181" s="274">
        <v>22</v>
      </c>
      <c r="D181" s="274">
        <f t="shared" ref="D181:D182" si="52">SUM(B181*1.5)</f>
        <v>39</v>
      </c>
    </row>
    <row r="182" spans="1:4" hidden="1">
      <c r="A182" s="226" t="s">
        <v>270</v>
      </c>
      <c r="B182" s="226">
        <v>2</v>
      </c>
      <c r="C182" s="274">
        <v>22</v>
      </c>
      <c r="D182" s="274">
        <f t="shared" si="52"/>
        <v>3</v>
      </c>
    </row>
    <row r="183" spans="1:4" hidden="1">
      <c r="A183" s="226" t="s">
        <v>232</v>
      </c>
      <c r="B183" s="226">
        <v>21</v>
      </c>
      <c r="C183" s="274">
        <v>22</v>
      </c>
      <c r="D183" s="274">
        <f>SUM(B183*3)</f>
        <v>63</v>
      </c>
    </row>
    <row r="184" spans="1:4" hidden="1">
      <c r="A184" s="226" t="s">
        <v>222</v>
      </c>
      <c r="B184" s="226">
        <v>58</v>
      </c>
      <c r="C184" s="274">
        <v>22</v>
      </c>
      <c r="D184" s="274">
        <f t="shared" ref="D184:D188" si="53">SUM(B184*1.5)</f>
        <v>87</v>
      </c>
    </row>
    <row r="185" spans="1:4" hidden="1">
      <c r="A185" s="226" t="s">
        <v>230</v>
      </c>
      <c r="B185" s="226">
        <v>27</v>
      </c>
      <c r="C185" s="274">
        <v>22</v>
      </c>
      <c r="D185" s="274">
        <f t="shared" si="53"/>
        <v>40.5</v>
      </c>
    </row>
    <row r="186" spans="1:4" hidden="1">
      <c r="A186" s="226" t="s">
        <v>278</v>
      </c>
      <c r="B186" s="226">
        <v>37</v>
      </c>
      <c r="C186" s="274">
        <v>22</v>
      </c>
      <c r="D186" s="274">
        <f t="shared" si="53"/>
        <v>55.5</v>
      </c>
    </row>
    <row r="187" spans="1:4" hidden="1">
      <c r="A187" s="226" t="s">
        <v>242</v>
      </c>
      <c r="B187" s="226">
        <v>25</v>
      </c>
      <c r="C187" s="274">
        <v>22</v>
      </c>
      <c r="D187" s="274">
        <f t="shared" si="53"/>
        <v>37.5</v>
      </c>
    </row>
    <row r="188" spans="1:4" hidden="1">
      <c r="A188" s="226" t="s">
        <v>231</v>
      </c>
      <c r="B188" s="226">
        <v>37</v>
      </c>
      <c r="C188" s="274">
        <v>22</v>
      </c>
      <c r="D188" s="274">
        <f t="shared" si="53"/>
        <v>55.5</v>
      </c>
    </row>
    <row r="189" spans="1:4" hidden="1">
      <c r="A189" s="226" t="s">
        <v>249</v>
      </c>
      <c r="B189" s="226">
        <v>0</v>
      </c>
      <c r="C189">
        <v>23</v>
      </c>
      <c r="D189" s="274">
        <f>SUM(B189*1.5)</f>
        <v>0</v>
      </c>
    </row>
    <row r="190" spans="1:4" hidden="1">
      <c r="A190" s="226" t="s">
        <v>274</v>
      </c>
      <c r="B190" s="226">
        <v>0</v>
      </c>
      <c r="C190" s="274">
        <v>23</v>
      </c>
      <c r="D190" s="274">
        <f t="shared" ref="D190:D191" si="54">SUM(B190*1.5)</f>
        <v>0</v>
      </c>
    </row>
    <row r="191" spans="1:4" hidden="1">
      <c r="A191" s="226" t="s">
        <v>213</v>
      </c>
      <c r="B191" s="226">
        <v>83</v>
      </c>
      <c r="C191" s="274">
        <v>23</v>
      </c>
      <c r="D191" s="274">
        <f t="shared" si="54"/>
        <v>124.5</v>
      </c>
    </row>
    <row r="192" spans="1:4" hidden="1">
      <c r="A192" s="226" t="s">
        <v>58</v>
      </c>
      <c r="B192" s="226">
        <v>86</v>
      </c>
      <c r="C192" s="274">
        <v>23</v>
      </c>
      <c r="D192" s="274">
        <f>SUM(B192*1.5)</f>
        <v>129</v>
      </c>
    </row>
    <row r="193" spans="1:4" hidden="1">
      <c r="A193" s="226" t="s">
        <v>226</v>
      </c>
      <c r="B193" s="226">
        <v>7</v>
      </c>
      <c r="C193" s="274">
        <v>23</v>
      </c>
      <c r="D193" s="274">
        <f>SUM(B193*3)</f>
        <v>21</v>
      </c>
    </row>
    <row r="194" spans="1:4" hidden="1">
      <c r="A194" s="226" t="s">
        <v>212</v>
      </c>
      <c r="B194" s="226">
        <v>119</v>
      </c>
      <c r="C194" s="274">
        <v>23</v>
      </c>
      <c r="D194" s="274">
        <f t="shared" ref="D194:D195" si="55">SUM(B194*1.5)</f>
        <v>178.5</v>
      </c>
    </row>
    <row r="195" spans="1:4" hidden="1">
      <c r="A195" s="226" t="s">
        <v>221</v>
      </c>
      <c r="B195" s="226">
        <v>36</v>
      </c>
      <c r="C195" s="274">
        <v>23</v>
      </c>
      <c r="D195" s="274">
        <f t="shared" si="55"/>
        <v>54</v>
      </c>
    </row>
    <row r="196" spans="1:4" hidden="1">
      <c r="A196" s="226" t="s">
        <v>96</v>
      </c>
      <c r="B196" s="226">
        <v>11</v>
      </c>
      <c r="C196" s="274">
        <v>23</v>
      </c>
      <c r="D196" s="274">
        <f t="shared" ref="D196:D197" si="56">SUM(B196*3)</f>
        <v>33</v>
      </c>
    </row>
    <row r="197" spans="1:4" hidden="1">
      <c r="A197" s="226" t="s">
        <v>269</v>
      </c>
      <c r="B197" s="226">
        <v>0</v>
      </c>
      <c r="C197" s="274">
        <v>23</v>
      </c>
      <c r="D197" s="274">
        <f t="shared" si="56"/>
        <v>0</v>
      </c>
    </row>
    <row r="198" spans="1:4" hidden="1">
      <c r="A198" s="226" t="s">
        <v>234</v>
      </c>
      <c r="B198" s="226">
        <v>17</v>
      </c>
      <c r="C198" s="274">
        <v>23</v>
      </c>
      <c r="D198" s="274">
        <f t="shared" ref="D198:D199" si="57">SUM(B198*1.5)</f>
        <v>25.5</v>
      </c>
    </row>
    <row r="199" spans="1:4" hidden="1">
      <c r="A199" s="226" t="s">
        <v>270</v>
      </c>
      <c r="B199" s="226">
        <v>3</v>
      </c>
      <c r="C199" s="274">
        <v>23</v>
      </c>
      <c r="D199" s="274">
        <f t="shared" si="57"/>
        <v>4.5</v>
      </c>
    </row>
    <row r="200" spans="1:4" hidden="1">
      <c r="A200" s="226" t="s">
        <v>232</v>
      </c>
      <c r="B200" s="226">
        <v>5</v>
      </c>
      <c r="C200" s="274">
        <v>23</v>
      </c>
      <c r="D200" s="274">
        <f>SUM(B200*3)</f>
        <v>15</v>
      </c>
    </row>
    <row r="201" spans="1:4" hidden="1">
      <c r="A201" s="226" t="s">
        <v>222</v>
      </c>
      <c r="B201" s="226">
        <v>33</v>
      </c>
      <c r="C201" s="274">
        <v>23</v>
      </c>
      <c r="D201" s="274">
        <f t="shared" ref="D201:D205" si="58">SUM(B201*1.5)</f>
        <v>49.5</v>
      </c>
    </row>
    <row r="202" spans="1:4" hidden="1">
      <c r="A202" s="226" t="s">
        <v>230</v>
      </c>
      <c r="B202" s="226">
        <v>19</v>
      </c>
      <c r="C202" s="274">
        <v>23</v>
      </c>
      <c r="D202" s="274">
        <f t="shared" si="58"/>
        <v>28.5</v>
      </c>
    </row>
    <row r="203" spans="1:4" hidden="1">
      <c r="A203" s="226" t="s">
        <v>278</v>
      </c>
      <c r="B203" s="226">
        <v>13</v>
      </c>
      <c r="C203" s="274">
        <v>23</v>
      </c>
      <c r="D203" s="274">
        <f t="shared" si="58"/>
        <v>19.5</v>
      </c>
    </row>
    <row r="204" spans="1:4" hidden="1">
      <c r="A204" s="226" t="s">
        <v>242</v>
      </c>
      <c r="B204" s="226">
        <v>11</v>
      </c>
      <c r="C204" s="274">
        <v>23</v>
      </c>
      <c r="D204" s="274">
        <f t="shared" si="58"/>
        <v>16.5</v>
      </c>
    </row>
    <row r="205" spans="1:4" hidden="1">
      <c r="A205" s="226" t="s">
        <v>231</v>
      </c>
      <c r="B205" s="226">
        <v>16</v>
      </c>
      <c r="C205" s="274">
        <v>23</v>
      </c>
      <c r="D205" s="274">
        <f t="shared" si="58"/>
        <v>24</v>
      </c>
    </row>
    <row r="206" spans="1:4">
      <c r="A206" s="226" t="s">
        <v>249</v>
      </c>
      <c r="B206" s="226">
        <v>0</v>
      </c>
      <c r="C206">
        <v>24</v>
      </c>
      <c r="D206" s="274">
        <f>SUM(B206*1.5)</f>
        <v>0</v>
      </c>
    </row>
    <row r="207" spans="1:4">
      <c r="A207" s="226" t="s">
        <v>274</v>
      </c>
      <c r="B207" s="226">
        <v>0</v>
      </c>
      <c r="C207" s="274">
        <v>24</v>
      </c>
      <c r="D207" s="274">
        <f t="shared" ref="D207:D208" si="59">SUM(B207*1.5)</f>
        <v>0</v>
      </c>
    </row>
    <row r="208" spans="1:4">
      <c r="A208" s="226" t="s">
        <v>213</v>
      </c>
      <c r="B208" s="226">
        <v>28</v>
      </c>
      <c r="C208" s="274">
        <v>24</v>
      </c>
      <c r="D208" s="274">
        <f t="shared" si="59"/>
        <v>42</v>
      </c>
    </row>
    <row r="209" spans="1:4">
      <c r="A209" s="226" t="s">
        <v>58</v>
      </c>
      <c r="B209" s="226">
        <v>9</v>
      </c>
      <c r="C209" s="274">
        <v>24</v>
      </c>
      <c r="D209" s="274">
        <f>SUM(B209*1.5)</f>
        <v>13.5</v>
      </c>
    </row>
    <row r="210" spans="1:4">
      <c r="A210" s="226" t="s">
        <v>226</v>
      </c>
      <c r="B210" s="226">
        <v>1</v>
      </c>
      <c r="C210" s="274">
        <v>24</v>
      </c>
      <c r="D210" s="274">
        <f>SUM(B210*3)</f>
        <v>3</v>
      </c>
    </row>
    <row r="211" spans="1:4">
      <c r="A211" s="226" t="s">
        <v>212</v>
      </c>
      <c r="B211" s="226">
        <v>14</v>
      </c>
      <c r="C211" s="274">
        <v>24</v>
      </c>
      <c r="D211" s="274">
        <f t="shared" ref="D211:D212" si="60">SUM(B211*1.5)</f>
        <v>21</v>
      </c>
    </row>
    <row r="212" spans="1:4">
      <c r="A212" s="226" t="s">
        <v>221</v>
      </c>
      <c r="B212" s="226">
        <v>6</v>
      </c>
      <c r="C212" s="274">
        <v>24</v>
      </c>
      <c r="D212" s="274">
        <f t="shared" si="60"/>
        <v>9</v>
      </c>
    </row>
    <row r="213" spans="1:4">
      <c r="A213" s="226" t="s">
        <v>96</v>
      </c>
      <c r="B213" s="226">
        <v>1</v>
      </c>
      <c r="C213" s="274">
        <v>24</v>
      </c>
      <c r="D213" s="274">
        <f t="shared" ref="D213:D214" si="61">SUM(B213*3)</f>
        <v>3</v>
      </c>
    </row>
    <row r="214" spans="1:4">
      <c r="A214" s="226" t="s">
        <v>269</v>
      </c>
      <c r="B214" s="226">
        <v>0</v>
      </c>
      <c r="C214" s="274">
        <v>24</v>
      </c>
      <c r="D214" s="274">
        <f t="shared" si="61"/>
        <v>0</v>
      </c>
    </row>
    <row r="215" spans="1:4">
      <c r="A215" s="226" t="s">
        <v>234</v>
      </c>
      <c r="B215" s="226">
        <v>1</v>
      </c>
      <c r="C215" s="274">
        <v>24</v>
      </c>
      <c r="D215" s="274">
        <f t="shared" ref="D215:D216" si="62">SUM(B215*1.5)</f>
        <v>1.5</v>
      </c>
    </row>
    <row r="216" spans="1:4">
      <c r="A216" s="226" t="s">
        <v>270</v>
      </c>
      <c r="B216" s="226">
        <v>6</v>
      </c>
      <c r="C216" s="274">
        <v>24</v>
      </c>
      <c r="D216" s="274">
        <f t="shared" si="62"/>
        <v>9</v>
      </c>
    </row>
    <row r="217" spans="1:4">
      <c r="A217" s="226" t="s">
        <v>232</v>
      </c>
      <c r="B217" s="226">
        <v>0</v>
      </c>
      <c r="C217" s="274">
        <v>24</v>
      </c>
      <c r="D217" s="274">
        <f>SUM(B217*3)</f>
        <v>0</v>
      </c>
    </row>
    <row r="218" spans="1:4">
      <c r="A218" s="226" t="s">
        <v>222</v>
      </c>
      <c r="B218" s="226">
        <v>7</v>
      </c>
      <c r="C218" s="274">
        <v>24</v>
      </c>
      <c r="D218" s="274">
        <f t="shared" ref="D218:D222" si="63">SUM(B218*1.5)</f>
        <v>10.5</v>
      </c>
    </row>
    <row r="219" spans="1:4">
      <c r="A219" s="226" t="s">
        <v>230</v>
      </c>
      <c r="B219" s="226">
        <v>2</v>
      </c>
      <c r="C219" s="274">
        <v>24</v>
      </c>
      <c r="D219" s="274">
        <f t="shared" si="63"/>
        <v>3</v>
      </c>
    </row>
    <row r="220" spans="1:4">
      <c r="A220" s="226" t="s">
        <v>278</v>
      </c>
      <c r="B220" s="226">
        <v>0</v>
      </c>
      <c r="C220" s="274">
        <v>24</v>
      </c>
      <c r="D220" s="274">
        <f t="shared" si="63"/>
        <v>0</v>
      </c>
    </row>
    <row r="221" spans="1:4">
      <c r="A221" s="226" t="s">
        <v>242</v>
      </c>
      <c r="B221" s="226">
        <v>1</v>
      </c>
      <c r="C221" s="274">
        <v>24</v>
      </c>
      <c r="D221" s="274">
        <f t="shared" si="63"/>
        <v>1.5</v>
      </c>
    </row>
    <row r="222" spans="1:4">
      <c r="A222" s="226" t="s">
        <v>231</v>
      </c>
      <c r="B222" s="226">
        <v>2</v>
      </c>
      <c r="C222" s="274">
        <v>24</v>
      </c>
      <c r="D222" s="274">
        <f t="shared" si="63"/>
        <v>3</v>
      </c>
    </row>
    <row r="250" spans="1:1">
      <c r="A250" s="226"/>
    </row>
    <row r="251" spans="1:1">
      <c r="A251" s="226"/>
    </row>
    <row r="252" spans="1:1">
      <c r="A252" s="226"/>
    </row>
    <row r="253" spans="1:1">
      <c r="A253" s="226"/>
    </row>
    <row r="254" spans="1:1">
      <c r="A254" s="226"/>
    </row>
    <row r="255" spans="1:1">
      <c r="A255" s="226"/>
    </row>
    <row r="256" spans="1:1">
      <c r="A256" s="226"/>
    </row>
    <row r="257" spans="1:1">
      <c r="A257" s="226"/>
    </row>
    <row r="258" spans="1:1">
      <c r="A258" s="226"/>
    </row>
    <row r="259" spans="1:1">
      <c r="A259" s="226"/>
    </row>
    <row r="260" spans="1:1">
      <c r="A260" s="226"/>
    </row>
    <row r="261" spans="1:1">
      <c r="A261" s="226"/>
    </row>
    <row r="262" spans="1:1">
      <c r="A262" s="226"/>
    </row>
    <row r="263" spans="1:1">
      <c r="A263" s="226"/>
    </row>
    <row r="264" spans="1:1">
      <c r="A264" s="226"/>
    </row>
    <row r="265" spans="1:1">
      <c r="A265" s="226"/>
    </row>
    <row r="266" spans="1:1">
      <c r="A266" s="226"/>
    </row>
    <row r="267" spans="1:1">
      <c r="A267" s="226"/>
    </row>
  </sheetData>
  <autoFilter ref="A1:D222">
    <filterColumn colId="2">
      <filters>
        <filter val="24"/>
      </filters>
    </filterColumn>
  </autoFilter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AL48"/>
  <sheetViews>
    <sheetView zoomScale="70" zoomScaleNormal="70" workbookViewId="0">
      <selection activeCell="I55" sqref="I55"/>
    </sheetView>
  </sheetViews>
  <sheetFormatPr defaultRowHeight="15"/>
  <cols>
    <col min="2" max="2" width="25.28515625" bestFit="1" customWidth="1"/>
    <col min="3" max="3" width="15.5703125" bestFit="1" customWidth="1"/>
    <col min="5" max="5" width="25.28515625" bestFit="1" customWidth="1"/>
    <col min="6" max="6" width="10.5703125" bestFit="1" customWidth="1"/>
    <col min="8" max="8" width="20.42578125" bestFit="1" customWidth="1"/>
    <col min="9" max="9" width="12.42578125" bestFit="1" customWidth="1"/>
    <col min="10" max="10" width="20.42578125" bestFit="1" customWidth="1"/>
    <col min="11" max="12" width="11.85546875" bestFit="1" customWidth="1"/>
    <col min="14" max="14" width="37.85546875" bestFit="1" customWidth="1"/>
    <col min="15" max="15" width="12.28515625" bestFit="1" customWidth="1"/>
    <col min="16" max="16" width="17.42578125" bestFit="1" customWidth="1"/>
    <col min="18" max="18" width="9.28515625" bestFit="1" customWidth="1"/>
    <col min="19" max="19" width="25.28515625" bestFit="1" customWidth="1"/>
    <col min="22" max="22" width="25.28515625" bestFit="1" customWidth="1"/>
    <col min="23" max="23" width="10.5703125" bestFit="1" customWidth="1"/>
    <col min="24" max="24" width="42.42578125" bestFit="1" customWidth="1"/>
    <col min="25" max="25" width="12.85546875" bestFit="1" customWidth="1"/>
  </cols>
  <sheetData>
    <row r="2" spans="1:38">
      <c r="A2" s="56"/>
      <c r="B2" s="63" t="s">
        <v>0</v>
      </c>
      <c r="C2" s="64" t="s">
        <v>1</v>
      </c>
      <c r="D2" s="62" t="s">
        <v>2</v>
      </c>
      <c r="E2" s="61" t="s">
        <v>3</v>
      </c>
      <c r="F2" s="60" t="s">
        <v>4</v>
      </c>
      <c r="G2" s="56"/>
      <c r="H2" s="56" t="s">
        <v>103</v>
      </c>
      <c r="I2" s="51" t="s">
        <v>104</v>
      </c>
      <c r="K2" s="56" t="s">
        <v>117</v>
      </c>
      <c r="L2" s="51" t="s">
        <v>116</v>
      </c>
      <c r="N2" s="89" t="s">
        <v>69</v>
      </c>
      <c r="O2" s="56"/>
      <c r="P2" s="89" t="s">
        <v>70</v>
      </c>
      <c r="W2" s="61"/>
      <c r="X2" s="78" t="s">
        <v>38</v>
      </c>
      <c r="Y2" s="79" t="s">
        <v>106</v>
      </c>
      <c r="Z2" s="56"/>
      <c r="AA2" s="56"/>
      <c r="AB2" s="56"/>
      <c r="AC2" s="56"/>
      <c r="AD2" s="56"/>
      <c r="AE2" s="56"/>
      <c r="AG2" s="58" t="s">
        <v>4</v>
      </c>
      <c r="AH2" s="59">
        <v>1111.5</v>
      </c>
      <c r="AI2" s="59">
        <v>593</v>
      </c>
      <c r="AJ2" s="59">
        <v>23</v>
      </c>
      <c r="AK2" s="59">
        <v>0</v>
      </c>
      <c r="AL2" s="80">
        <v>1704.5</v>
      </c>
    </row>
    <row r="3" spans="1:38" ht="18.75">
      <c r="A3" s="57">
        <v>43983</v>
      </c>
      <c r="B3" s="70">
        <v>55</v>
      </c>
      <c r="C3" s="71">
        <v>60</v>
      </c>
      <c r="D3" s="72">
        <v>0</v>
      </c>
      <c r="E3" s="73">
        <v>0</v>
      </c>
      <c r="F3" s="74">
        <v>115</v>
      </c>
      <c r="G3" s="56"/>
      <c r="H3" s="68" t="s">
        <v>5</v>
      </c>
      <c r="I3" s="59">
        <f>SUM(B3:B32)</f>
        <v>1111.5</v>
      </c>
      <c r="K3" s="56" t="s">
        <v>5</v>
      </c>
      <c r="L3" s="50">
        <v>1115</v>
      </c>
      <c r="N3" s="90" t="s">
        <v>108</v>
      </c>
      <c r="O3" s="91">
        <v>285.5</v>
      </c>
      <c r="P3" s="92">
        <v>71.38</v>
      </c>
      <c r="W3" s="76">
        <v>43983</v>
      </c>
      <c r="X3" s="77" t="s">
        <v>107</v>
      </c>
      <c r="Y3" s="79">
        <v>246.96</v>
      </c>
      <c r="Z3" s="56"/>
      <c r="AA3" s="56"/>
      <c r="AB3" s="56"/>
    </row>
    <row r="4" spans="1:38" ht="18.75">
      <c r="A4" s="57">
        <v>43984</v>
      </c>
      <c r="B4" s="70">
        <v>68</v>
      </c>
      <c r="C4" s="71">
        <v>49.5</v>
      </c>
      <c r="D4" s="72">
        <v>0</v>
      </c>
      <c r="E4" s="73">
        <v>0</v>
      </c>
      <c r="F4" s="74">
        <v>117.5</v>
      </c>
      <c r="G4" s="56"/>
      <c r="H4" s="56" t="s">
        <v>6</v>
      </c>
      <c r="I4" s="59">
        <f>SUM(C3:C32)</f>
        <v>593</v>
      </c>
      <c r="K4" s="56" t="s">
        <v>6</v>
      </c>
      <c r="L4" s="50">
        <v>593</v>
      </c>
      <c r="N4" s="90" t="s">
        <v>19</v>
      </c>
      <c r="O4" s="91">
        <v>363.5</v>
      </c>
      <c r="P4" s="92">
        <v>90.88</v>
      </c>
      <c r="W4" s="76">
        <v>43984</v>
      </c>
      <c r="X4" s="77" t="s">
        <v>109</v>
      </c>
      <c r="Y4" s="79">
        <v>192</v>
      </c>
      <c r="Z4" s="56"/>
      <c r="AA4" s="56"/>
      <c r="AB4" s="56"/>
      <c r="AG4" s="56"/>
      <c r="AH4" s="56"/>
      <c r="AI4" s="56"/>
      <c r="AJ4" s="56"/>
      <c r="AK4" s="56"/>
      <c r="AL4" s="65" t="s">
        <v>113</v>
      </c>
    </row>
    <row r="5" spans="1:38" ht="18.75">
      <c r="A5" s="57">
        <v>43985</v>
      </c>
      <c r="B5" s="70">
        <v>54</v>
      </c>
      <c r="C5" s="71">
        <v>23</v>
      </c>
      <c r="D5" s="72">
        <v>0</v>
      </c>
      <c r="E5" s="73">
        <v>0</v>
      </c>
      <c r="F5" s="74">
        <v>77</v>
      </c>
      <c r="G5" s="56"/>
      <c r="H5" s="56" t="s">
        <v>2</v>
      </c>
      <c r="I5" s="59">
        <f>SUM(D3:D32)</f>
        <v>23</v>
      </c>
      <c r="K5" s="56" t="s">
        <v>2</v>
      </c>
      <c r="L5" s="50">
        <v>23</v>
      </c>
      <c r="N5" s="90" t="s">
        <v>20</v>
      </c>
      <c r="O5" s="91">
        <v>172</v>
      </c>
      <c r="P5" s="92">
        <v>57.33</v>
      </c>
      <c r="W5" s="76">
        <v>43985</v>
      </c>
      <c r="X5" s="77" t="s">
        <v>112</v>
      </c>
      <c r="Y5" s="79">
        <v>11.9</v>
      </c>
      <c r="Z5" s="56"/>
      <c r="AA5" s="56"/>
      <c r="AB5" s="56"/>
      <c r="AG5" s="56"/>
      <c r="AH5" s="56"/>
      <c r="AI5" s="56"/>
      <c r="AJ5" s="56"/>
      <c r="AK5" s="56"/>
      <c r="AL5" s="66">
        <v>65.557692307692307</v>
      </c>
    </row>
    <row r="6" spans="1:38" ht="18.75">
      <c r="A6" s="57">
        <v>43986</v>
      </c>
      <c r="B6" s="70">
        <v>0</v>
      </c>
      <c r="C6" s="71">
        <v>0</v>
      </c>
      <c r="D6" s="72">
        <v>0</v>
      </c>
      <c r="E6" s="73">
        <v>0</v>
      </c>
      <c r="F6" s="74">
        <v>0</v>
      </c>
      <c r="G6" s="56"/>
      <c r="H6" s="56" t="s">
        <v>3</v>
      </c>
      <c r="I6" s="59">
        <f>SUM(E3:E32)</f>
        <v>0</v>
      </c>
      <c r="K6" s="56" t="s">
        <v>3</v>
      </c>
      <c r="L6" s="50">
        <v>0</v>
      </c>
      <c r="N6" s="90" t="s">
        <v>21</v>
      </c>
      <c r="O6" s="91">
        <v>144.5</v>
      </c>
      <c r="P6" s="92">
        <v>48.17</v>
      </c>
      <c r="W6" s="54"/>
      <c r="Z6" s="56"/>
      <c r="AA6" s="56"/>
      <c r="AB6" s="56"/>
    </row>
    <row r="7" spans="1:38" ht="18.75">
      <c r="A7" s="57">
        <v>43987</v>
      </c>
      <c r="B7" s="70">
        <v>20</v>
      </c>
      <c r="C7" s="71">
        <v>20</v>
      </c>
      <c r="D7" s="72">
        <v>0</v>
      </c>
      <c r="E7" s="73">
        <v>0</v>
      </c>
      <c r="F7" s="74">
        <v>40</v>
      </c>
      <c r="G7" s="56"/>
      <c r="H7" s="56" t="s">
        <v>100</v>
      </c>
      <c r="I7" s="59">
        <f>SUM(F3:F32)</f>
        <v>1704.5</v>
      </c>
      <c r="K7" s="56" t="s">
        <v>101</v>
      </c>
      <c r="L7" s="50">
        <v>1000</v>
      </c>
      <c r="N7" s="90" t="s">
        <v>22</v>
      </c>
      <c r="O7" s="91">
        <v>318</v>
      </c>
      <c r="P7" s="92">
        <v>106</v>
      </c>
      <c r="W7" s="54"/>
      <c r="X7" s="49"/>
      <c r="Y7" s="80">
        <v>450.86</v>
      </c>
      <c r="Z7" s="56"/>
      <c r="AA7" s="56"/>
      <c r="AB7" s="56"/>
      <c r="AG7" s="56"/>
      <c r="AH7" s="85" t="s">
        <v>114</v>
      </c>
      <c r="AI7" s="56"/>
      <c r="AJ7" s="56"/>
      <c r="AK7" s="85" t="s">
        <v>114</v>
      </c>
      <c r="AL7" s="56"/>
    </row>
    <row r="8" spans="1:38" ht="18.75">
      <c r="A8" s="57">
        <v>43988</v>
      </c>
      <c r="B8" s="70">
        <v>129</v>
      </c>
      <c r="C8" s="71">
        <v>15</v>
      </c>
      <c r="D8" s="72">
        <v>23</v>
      </c>
      <c r="E8" s="73">
        <v>0</v>
      </c>
      <c r="F8" s="74">
        <v>144</v>
      </c>
      <c r="G8" s="56"/>
      <c r="H8" s="56" t="s">
        <v>101</v>
      </c>
      <c r="I8" s="69">
        <v>1000</v>
      </c>
      <c r="K8" s="56" t="s">
        <v>102</v>
      </c>
      <c r="L8" s="50">
        <v>450.86</v>
      </c>
      <c r="N8" s="90" t="s">
        <v>111</v>
      </c>
      <c r="O8" s="91">
        <v>421</v>
      </c>
      <c r="P8" s="92">
        <v>140.33000000000001</v>
      </c>
      <c r="W8" s="54"/>
      <c r="X8" s="53"/>
      <c r="Y8" s="53"/>
      <c r="Z8" s="56"/>
      <c r="AA8" s="56"/>
      <c r="AB8" s="56"/>
      <c r="AG8" s="76">
        <v>43960</v>
      </c>
      <c r="AH8" s="67">
        <v>7</v>
      </c>
      <c r="AI8" s="56"/>
      <c r="AJ8" s="76">
        <v>43983</v>
      </c>
      <c r="AK8" s="67">
        <v>10</v>
      </c>
      <c r="AL8" s="56"/>
    </row>
    <row r="9" spans="1:38" ht="15.75">
      <c r="A9" s="57">
        <v>43989</v>
      </c>
      <c r="B9" s="75" t="s">
        <v>110</v>
      </c>
      <c r="C9" s="75" t="s">
        <v>110</v>
      </c>
      <c r="D9" s="75" t="s">
        <v>110</v>
      </c>
      <c r="E9" s="75" t="s">
        <v>110</v>
      </c>
      <c r="F9" s="75" t="s">
        <v>110</v>
      </c>
      <c r="G9" s="56"/>
      <c r="H9" s="56" t="s">
        <v>102</v>
      </c>
      <c r="I9" s="69">
        <f>SUM(Y7)</f>
        <v>450.86</v>
      </c>
      <c r="W9" s="54"/>
      <c r="X9" s="49"/>
      <c r="Y9" s="55"/>
      <c r="Z9" s="56"/>
      <c r="AA9" s="56"/>
      <c r="AB9" s="56"/>
      <c r="AG9" s="76">
        <v>43961</v>
      </c>
      <c r="AH9" s="67">
        <v>6</v>
      </c>
      <c r="AI9" s="56"/>
      <c r="AJ9" s="76">
        <v>43984</v>
      </c>
      <c r="AK9" s="67">
        <v>11</v>
      </c>
      <c r="AL9" s="56"/>
    </row>
    <row r="10" spans="1:38" ht="15.75">
      <c r="A10" s="57">
        <v>43990</v>
      </c>
      <c r="B10" s="70">
        <v>25</v>
      </c>
      <c r="C10" s="71">
        <v>0</v>
      </c>
      <c r="D10" s="72">
        <v>0</v>
      </c>
      <c r="E10" s="73">
        <v>0</v>
      </c>
      <c r="F10" s="74">
        <v>25</v>
      </c>
      <c r="G10" s="56"/>
      <c r="H10" s="56" t="s">
        <v>105</v>
      </c>
      <c r="I10" s="69">
        <f>SUM(I7-I8-I9)</f>
        <v>253.64</v>
      </c>
      <c r="W10" s="54"/>
      <c r="X10" s="49"/>
      <c r="Y10" s="55"/>
      <c r="Z10" s="56"/>
      <c r="AA10" s="56"/>
      <c r="AB10" s="56"/>
      <c r="AC10" s="56"/>
      <c r="AD10" s="56"/>
      <c r="AE10" s="56"/>
      <c r="AG10" s="76">
        <v>43962</v>
      </c>
      <c r="AH10" s="67">
        <v>1</v>
      </c>
      <c r="AI10" s="56"/>
      <c r="AJ10" s="76">
        <v>43985</v>
      </c>
      <c r="AK10" s="67">
        <v>3</v>
      </c>
      <c r="AL10" s="56"/>
    </row>
    <row r="11" spans="1:38" ht="15.75">
      <c r="A11" s="57">
        <v>43991</v>
      </c>
      <c r="B11" s="70">
        <v>40.5</v>
      </c>
      <c r="C11" s="71">
        <v>0</v>
      </c>
      <c r="D11" s="72">
        <v>0</v>
      </c>
      <c r="E11" s="73">
        <v>0</v>
      </c>
      <c r="F11" s="74">
        <v>40.5</v>
      </c>
      <c r="G11" s="56"/>
      <c r="W11" s="54"/>
      <c r="X11" s="49"/>
      <c r="Y11" s="55"/>
      <c r="Z11" s="56"/>
      <c r="AA11" s="56"/>
      <c r="AB11" s="56"/>
      <c r="AC11" s="56"/>
      <c r="AD11" s="56"/>
      <c r="AE11" s="56"/>
      <c r="AG11" s="76">
        <v>43963</v>
      </c>
      <c r="AH11" s="67">
        <v>20</v>
      </c>
      <c r="AI11" s="56"/>
      <c r="AJ11" s="76">
        <v>43986</v>
      </c>
      <c r="AK11" s="67">
        <v>0</v>
      </c>
      <c r="AL11" s="56"/>
    </row>
    <row r="12" spans="1:38" ht="15.75">
      <c r="A12" s="57">
        <v>43992</v>
      </c>
      <c r="B12" s="70">
        <v>6</v>
      </c>
      <c r="C12" s="71">
        <v>9.5</v>
      </c>
      <c r="D12" s="72">
        <v>0</v>
      </c>
      <c r="E12" s="73">
        <v>0</v>
      </c>
      <c r="F12" s="74">
        <v>15.5</v>
      </c>
      <c r="G12" s="56"/>
      <c r="W12" s="54"/>
      <c r="X12" s="49"/>
      <c r="Y12" s="55"/>
      <c r="Z12" s="56"/>
      <c r="AA12" s="56"/>
      <c r="AB12" s="56"/>
      <c r="AC12" s="56"/>
      <c r="AD12" s="56"/>
      <c r="AE12" s="56"/>
      <c r="AG12" s="76">
        <v>43964</v>
      </c>
      <c r="AH12" s="67">
        <v>0</v>
      </c>
      <c r="AI12" s="56"/>
      <c r="AJ12" s="76">
        <v>43987</v>
      </c>
      <c r="AK12" s="67">
        <v>2</v>
      </c>
      <c r="AL12" s="56"/>
    </row>
    <row r="13" spans="1:38" ht="15.75">
      <c r="A13" s="57">
        <v>43993</v>
      </c>
      <c r="B13" s="70">
        <v>49</v>
      </c>
      <c r="C13" s="71">
        <v>5.5</v>
      </c>
      <c r="D13" s="72">
        <v>0</v>
      </c>
      <c r="E13" s="73">
        <v>0</v>
      </c>
      <c r="F13" s="74">
        <v>54.5</v>
      </c>
      <c r="G13" s="56"/>
      <c r="W13" s="54"/>
      <c r="X13" s="49"/>
      <c r="Y13" s="55"/>
      <c r="Z13" s="56"/>
      <c r="AA13" s="56"/>
      <c r="AB13" s="56"/>
      <c r="AC13" s="56"/>
      <c r="AD13" s="56"/>
      <c r="AE13" s="56"/>
      <c r="AG13" s="76">
        <v>43965</v>
      </c>
      <c r="AH13" s="67">
        <v>4</v>
      </c>
      <c r="AI13" s="56"/>
      <c r="AJ13" s="76">
        <v>43988</v>
      </c>
      <c r="AK13" s="67">
        <v>13</v>
      </c>
      <c r="AL13" s="56"/>
    </row>
    <row r="14" spans="1:38" ht="15.75">
      <c r="A14" s="57">
        <v>43994</v>
      </c>
      <c r="B14" s="70">
        <v>76</v>
      </c>
      <c r="C14" s="71">
        <v>45</v>
      </c>
      <c r="D14" s="72">
        <v>0</v>
      </c>
      <c r="E14" s="73">
        <v>0</v>
      </c>
      <c r="F14" s="74">
        <v>121</v>
      </c>
      <c r="G14" s="56"/>
      <c r="W14" s="54"/>
      <c r="X14" s="49"/>
      <c r="Y14" s="55"/>
      <c r="Z14" s="56"/>
      <c r="AA14" s="56"/>
      <c r="AB14" s="56"/>
      <c r="AC14" s="56"/>
      <c r="AD14" s="56"/>
      <c r="AE14" s="56"/>
      <c r="AG14" s="76">
        <v>43966</v>
      </c>
      <c r="AH14" s="67">
        <v>17</v>
      </c>
      <c r="AI14" s="56"/>
      <c r="AJ14" s="76">
        <v>43989</v>
      </c>
      <c r="AK14" s="87"/>
      <c r="AL14" s="56"/>
    </row>
    <row r="15" spans="1:38" ht="15.75">
      <c r="A15" s="57">
        <v>43995</v>
      </c>
      <c r="B15" s="70">
        <v>0</v>
      </c>
      <c r="C15" s="71">
        <v>0</v>
      </c>
      <c r="D15" s="72">
        <v>0</v>
      </c>
      <c r="E15" s="73">
        <v>0</v>
      </c>
      <c r="F15" s="74">
        <v>0</v>
      </c>
      <c r="G15" s="56"/>
      <c r="W15" s="54"/>
      <c r="X15" s="49"/>
      <c r="Y15" s="55"/>
      <c r="Z15" s="56"/>
      <c r="AA15" s="56"/>
      <c r="AB15" s="56"/>
      <c r="AC15" s="56"/>
      <c r="AD15" s="56"/>
      <c r="AE15" s="56"/>
      <c r="AG15" s="76">
        <v>43967</v>
      </c>
      <c r="AH15" s="67">
        <v>17</v>
      </c>
      <c r="AI15" s="56"/>
      <c r="AJ15" s="76">
        <v>43990</v>
      </c>
      <c r="AK15" s="67">
        <v>2</v>
      </c>
      <c r="AL15" s="56"/>
    </row>
    <row r="16" spans="1:38" ht="15.75">
      <c r="A16" s="57">
        <v>43996</v>
      </c>
      <c r="B16" s="75" t="s">
        <v>110</v>
      </c>
      <c r="C16" s="75" t="s">
        <v>110</v>
      </c>
      <c r="D16" s="75" t="s">
        <v>110</v>
      </c>
      <c r="E16" s="75" t="s">
        <v>110</v>
      </c>
      <c r="F16" s="75" t="s">
        <v>110</v>
      </c>
      <c r="G16" s="56"/>
      <c r="W16" s="54"/>
      <c r="X16" s="49"/>
      <c r="Y16" s="55"/>
      <c r="Z16" s="56"/>
      <c r="AA16" s="56"/>
      <c r="AB16" s="56"/>
      <c r="AC16" s="56"/>
      <c r="AD16" s="56"/>
      <c r="AE16" s="56"/>
      <c r="AG16" s="76">
        <v>43968</v>
      </c>
      <c r="AH16" s="67">
        <v>2</v>
      </c>
      <c r="AI16" s="56"/>
      <c r="AJ16" s="76">
        <v>43991</v>
      </c>
      <c r="AK16" s="67">
        <v>3</v>
      </c>
      <c r="AL16" s="56"/>
    </row>
    <row r="17" spans="1:37" ht="15.75">
      <c r="A17" s="57">
        <v>43997</v>
      </c>
      <c r="B17" s="70">
        <v>76</v>
      </c>
      <c r="C17" s="71">
        <v>0</v>
      </c>
      <c r="D17" s="72">
        <v>0</v>
      </c>
      <c r="E17" s="73">
        <v>0</v>
      </c>
      <c r="F17" s="74">
        <v>76</v>
      </c>
      <c r="G17" s="56"/>
      <c r="W17" s="54"/>
      <c r="X17" s="49"/>
      <c r="Y17" s="55"/>
      <c r="AG17" s="76">
        <v>43969</v>
      </c>
      <c r="AH17" s="88"/>
      <c r="AI17" s="56"/>
      <c r="AJ17" s="76">
        <v>43992</v>
      </c>
      <c r="AK17" s="67">
        <v>1</v>
      </c>
    </row>
    <row r="18" spans="1:37" ht="15.75">
      <c r="A18" s="57">
        <v>43998</v>
      </c>
      <c r="B18" s="70">
        <v>49</v>
      </c>
      <c r="C18" s="71">
        <v>21</v>
      </c>
      <c r="D18" s="72">
        <v>0</v>
      </c>
      <c r="E18" s="73">
        <v>0</v>
      </c>
      <c r="F18" s="74">
        <v>70</v>
      </c>
      <c r="G18" s="56"/>
      <c r="W18" s="54"/>
      <c r="X18" s="49"/>
      <c r="Y18" s="55"/>
      <c r="AG18" s="76">
        <v>43970</v>
      </c>
      <c r="AH18" s="67">
        <v>14</v>
      </c>
      <c r="AI18" s="56"/>
      <c r="AJ18" s="76">
        <v>43993</v>
      </c>
      <c r="AK18" s="67">
        <v>3</v>
      </c>
    </row>
    <row r="19" spans="1:37" ht="15.75">
      <c r="A19" s="57">
        <v>43999</v>
      </c>
      <c r="B19" s="70">
        <v>7</v>
      </c>
      <c r="C19" s="71">
        <v>29.5</v>
      </c>
      <c r="D19" s="72">
        <v>0</v>
      </c>
      <c r="E19" s="73">
        <v>0</v>
      </c>
      <c r="F19" s="74">
        <v>36.5</v>
      </c>
      <c r="G19" s="56"/>
      <c r="W19" s="54"/>
      <c r="X19" s="49"/>
      <c r="Y19" s="55"/>
      <c r="AG19" s="76">
        <v>43971</v>
      </c>
      <c r="AH19" s="67">
        <v>1</v>
      </c>
      <c r="AI19" s="56"/>
      <c r="AJ19" s="76">
        <v>43994</v>
      </c>
      <c r="AK19" s="67">
        <v>7</v>
      </c>
    </row>
    <row r="20" spans="1:37" ht="15.75">
      <c r="A20" s="57">
        <v>44000</v>
      </c>
      <c r="B20" s="70">
        <v>50.5</v>
      </c>
      <c r="C20" s="71">
        <v>0</v>
      </c>
      <c r="D20" s="72">
        <v>0</v>
      </c>
      <c r="E20" s="73">
        <v>0</v>
      </c>
      <c r="F20" s="74">
        <v>50.5</v>
      </c>
      <c r="G20" s="56"/>
      <c r="W20" s="54"/>
      <c r="X20" s="49"/>
      <c r="Y20" s="55"/>
      <c r="AG20" s="76">
        <v>43972</v>
      </c>
      <c r="AH20" s="67">
        <v>11</v>
      </c>
      <c r="AI20" s="56"/>
      <c r="AJ20" s="76">
        <v>43995</v>
      </c>
      <c r="AK20" s="67">
        <v>0</v>
      </c>
    </row>
    <row r="21" spans="1:37" ht="15.75">
      <c r="A21" s="57">
        <v>44001</v>
      </c>
      <c r="B21" s="70">
        <v>7.5</v>
      </c>
      <c r="C21" s="71">
        <v>23</v>
      </c>
      <c r="D21" s="72">
        <v>0</v>
      </c>
      <c r="E21" s="73">
        <v>0</v>
      </c>
      <c r="F21" s="74">
        <v>30.5</v>
      </c>
      <c r="G21" s="56"/>
      <c r="W21" s="54"/>
      <c r="X21" s="49"/>
      <c r="Y21" s="55"/>
      <c r="AG21" s="76">
        <v>43973</v>
      </c>
      <c r="AH21" s="67">
        <v>2</v>
      </c>
      <c r="AI21" s="56"/>
      <c r="AJ21" s="76">
        <v>43996</v>
      </c>
      <c r="AK21" s="88"/>
    </row>
    <row r="22" spans="1:37" ht="15.75">
      <c r="A22" s="57">
        <v>44002</v>
      </c>
      <c r="B22" s="70">
        <v>159</v>
      </c>
      <c r="C22" s="71">
        <v>83</v>
      </c>
      <c r="D22" s="72">
        <v>0</v>
      </c>
      <c r="E22" s="73">
        <v>0</v>
      </c>
      <c r="F22" s="74">
        <v>242</v>
      </c>
      <c r="G22" s="56"/>
      <c r="W22" s="54"/>
      <c r="X22" s="49"/>
      <c r="Y22" s="55"/>
      <c r="AG22" s="76">
        <v>43974</v>
      </c>
      <c r="AH22" s="67">
        <v>5</v>
      </c>
      <c r="AI22" s="56"/>
      <c r="AJ22" s="76">
        <v>43997</v>
      </c>
      <c r="AK22" s="67">
        <v>3</v>
      </c>
    </row>
    <row r="23" spans="1:37" ht="15.75">
      <c r="A23" s="57">
        <v>44003</v>
      </c>
      <c r="B23" s="75" t="s">
        <v>110</v>
      </c>
      <c r="C23" s="75" t="s">
        <v>110</v>
      </c>
      <c r="D23" s="75" t="s">
        <v>110</v>
      </c>
      <c r="E23" s="75" t="s">
        <v>110</v>
      </c>
      <c r="F23" s="75" t="s">
        <v>110</v>
      </c>
      <c r="G23" s="56"/>
      <c r="W23" s="54"/>
      <c r="X23" s="49"/>
      <c r="Y23" s="55"/>
      <c r="AG23" s="76">
        <v>43975</v>
      </c>
      <c r="AH23" s="88"/>
      <c r="AI23" s="56"/>
      <c r="AJ23" s="76">
        <v>43998</v>
      </c>
      <c r="AK23" s="67">
        <v>6</v>
      </c>
    </row>
    <row r="24" spans="1:37" ht="15.75">
      <c r="A24" s="57">
        <v>44004</v>
      </c>
      <c r="B24" s="70">
        <v>0</v>
      </c>
      <c r="C24" s="71">
        <v>5</v>
      </c>
      <c r="D24" s="72">
        <v>0</v>
      </c>
      <c r="E24" s="73">
        <v>0</v>
      </c>
      <c r="F24" s="74">
        <v>5</v>
      </c>
      <c r="G24" s="56"/>
      <c r="W24" s="54"/>
      <c r="X24" s="49"/>
      <c r="Y24" s="55"/>
      <c r="AG24" s="76">
        <v>43976</v>
      </c>
      <c r="AH24" s="67">
        <v>7</v>
      </c>
      <c r="AI24" s="56"/>
      <c r="AJ24" s="76">
        <v>43999</v>
      </c>
      <c r="AK24" s="67">
        <v>2</v>
      </c>
    </row>
    <row r="25" spans="1:37" ht="15.75">
      <c r="A25" s="57">
        <v>44005</v>
      </c>
      <c r="B25" s="70">
        <v>23</v>
      </c>
      <c r="C25" s="71">
        <v>72.5</v>
      </c>
      <c r="D25" s="72">
        <v>0</v>
      </c>
      <c r="E25" s="73">
        <v>0</v>
      </c>
      <c r="F25" s="74">
        <v>95.5</v>
      </c>
      <c r="G25" s="56"/>
      <c r="W25" s="54"/>
      <c r="X25" s="49"/>
      <c r="Y25" s="55"/>
      <c r="AG25" s="76">
        <v>43977</v>
      </c>
      <c r="AH25" s="67">
        <v>14</v>
      </c>
      <c r="AI25" s="56"/>
      <c r="AJ25" s="76">
        <v>44000</v>
      </c>
      <c r="AK25" s="67">
        <v>2</v>
      </c>
    </row>
    <row r="26" spans="1:37" ht="15.75">
      <c r="A26" s="57">
        <v>44006</v>
      </c>
      <c r="B26" s="70">
        <v>20</v>
      </c>
      <c r="C26" s="71">
        <v>23</v>
      </c>
      <c r="D26" s="72">
        <v>0</v>
      </c>
      <c r="E26" s="73">
        <v>0</v>
      </c>
      <c r="F26" s="74">
        <v>43</v>
      </c>
      <c r="G26" s="56"/>
      <c r="W26" s="54"/>
      <c r="X26" s="49"/>
      <c r="Y26" s="55"/>
      <c r="AG26" s="76">
        <v>43978</v>
      </c>
      <c r="AH26" s="67">
        <v>3</v>
      </c>
      <c r="AI26" s="56"/>
      <c r="AJ26" s="76">
        <v>44001</v>
      </c>
      <c r="AK26" s="67">
        <v>1</v>
      </c>
    </row>
    <row r="27" spans="1:37" ht="15.75">
      <c r="A27" s="57">
        <v>44007</v>
      </c>
      <c r="B27" s="70">
        <v>33.5</v>
      </c>
      <c r="C27" s="71">
        <v>6</v>
      </c>
      <c r="D27" s="72">
        <v>0</v>
      </c>
      <c r="E27" s="73">
        <v>0</v>
      </c>
      <c r="F27" s="74">
        <v>39.5</v>
      </c>
      <c r="G27" s="56"/>
      <c r="W27" s="54"/>
      <c r="X27" s="49"/>
      <c r="Y27" s="55"/>
      <c r="AG27" s="76">
        <v>43979</v>
      </c>
      <c r="AH27" s="67">
        <v>4</v>
      </c>
      <c r="AI27" s="56"/>
      <c r="AJ27" s="76">
        <v>44002</v>
      </c>
      <c r="AK27" s="67">
        <v>12</v>
      </c>
    </row>
    <row r="28" spans="1:37" ht="15.75">
      <c r="A28" s="57">
        <v>44008</v>
      </c>
      <c r="B28" s="70">
        <v>120.5</v>
      </c>
      <c r="C28" s="71">
        <v>6</v>
      </c>
      <c r="D28" s="72">
        <v>0</v>
      </c>
      <c r="E28" s="73">
        <v>0</v>
      </c>
      <c r="F28" s="74">
        <v>126.5</v>
      </c>
      <c r="G28" s="56"/>
      <c r="W28" s="54"/>
      <c r="X28" s="53"/>
      <c r="Y28" s="53"/>
      <c r="AG28" s="76">
        <v>43980</v>
      </c>
      <c r="AH28" s="67">
        <v>4</v>
      </c>
      <c r="AI28" s="56"/>
      <c r="AJ28" s="76">
        <v>44003</v>
      </c>
      <c r="AK28" s="88"/>
    </row>
    <row r="29" spans="1:37" ht="15.75">
      <c r="A29" s="57">
        <v>44009</v>
      </c>
      <c r="B29" s="70">
        <v>0</v>
      </c>
      <c r="C29" s="71">
        <v>35</v>
      </c>
      <c r="D29" s="72">
        <v>0</v>
      </c>
      <c r="E29" s="73">
        <v>0</v>
      </c>
      <c r="F29" s="74">
        <v>35</v>
      </c>
      <c r="G29" s="56"/>
      <c r="W29" s="54"/>
      <c r="X29" s="49"/>
      <c r="Y29" s="55"/>
      <c r="AG29" s="76">
        <v>43981</v>
      </c>
      <c r="AH29" s="67">
        <v>4</v>
      </c>
      <c r="AI29" s="56"/>
      <c r="AJ29" s="76">
        <v>44004</v>
      </c>
      <c r="AK29" s="67">
        <v>0</v>
      </c>
    </row>
    <row r="30" spans="1:37" ht="15.75">
      <c r="A30" s="57">
        <v>44010</v>
      </c>
      <c r="B30" s="75" t="s">
        <v>110</v>
      </c>
      <c r="C30" s="75" t="s">
        <v>110</v>
      </c>
      <c r="D30" s="75" t="s">
        <v>110</v>
      </c>
      <c r="E30" s="75" t="s">
        <v>110</v>
      </c>
      <c r="F30" s="75" t="s">
        <v>110</v>
      </c>
      <c r="G30" s="56"/>
      <c r="W30" s="54"/>
      <c r="X30" s="49"/>
      <c r="Y30" s="55"/>
      <c r="AG30" s="76">
        <v>43982</v>
      </c>
      <c r="AH30" s="88"/>
      <c r="AI30" s="56"/>
      <c r="AJ30" s="76">
        <v>44005</v>
      </c>
      <c r="AK30" s="67">
        <v>5</v>
      </c>
    </row>
    <row r="31" spans="1:37">
      <c r="A31" s="57">
        <v>44011</v>
      </c>
      <c r="B31" s="70">
        <v>23</v>
      </c>
      <c r="C31" s="71">
        <v>41.5</v>
      </c>
      <c r="D31" s="72">
        <v>0</v>
      </c>
      <c r="E31" s="73">
        <v>0</v>
      </c>
      <c r="F31" s="74">
        <v>64.5</v>
      </c>
      <c r="G31" s="56"/>
      <c r="W31" s="54"/>
      <c r="X31" s="49"/>
      <c r="Y31" s="55"/>
    </row>
    <row r="32" spans="1:37" ht="18.75">
      <c r="A32" s="57">
        <v>44012</v>
      </c>
      <c r="B32" s="70">
        <v>20</v>
      </c>
      <c r="C32" s="71">
        <v>20</v>
      </c>
      <c r="D32" s="72">
        <v>0</v>
      </c>
      <c r="E32" s="73">
        <v>0</v>
      </c>
      <c r="F32" s="74">
        <v>40</v>
      </c>
      <c r="G32" s="56"/>
      <c r="W32" s="54"/>
      <c r="X32" s="53"/>
      <c r="Y32" s="52"/>
      <c r="AG32" s="82" t="s">
        <v>4</v>
      </c>
      <c r="AH32" s="83">
        <v>143</v>
      </c>
      <c r="AI32" s="56"/>
      <c r="AJ32" s="82" t="s">
        <v>4</v>
      </c>
      <c r="AK32" s="83">
        <v>86</v>
      </c>
    </row>
    <row r="33" spans="1:37" ht="15.75">
      <c r="A33" s="56"/>
      <c r="B33" s="56"/>
      <c r="C33" s="56"/>
      <c r="D33" s="56"/>
      <c r="E33" s="56"/>
      <c r="F33" s="56"/>
      <c r="G33" s="56"/>
      <c r="W33" s="56"/>
      <c r="X33" s="56"/>
      <c r="Z33" s="56"/>
      <c r="AA33" s="56"/>
      <c r="AB33" s="56"/>
      <c r="AC33" s="56"/>
      <c r="AD33" s="81">
        <v>273.63999999999987</v>
      </c>
    </row>
    <row r="34" spans="1:37" ht="18.75">
      <c r="G34" s="56"/>
      <c r="W34" s="56"/>
      <c r="X34" s="56"/>
      <c r="Y34" s="56"/>
      <c r="Z34" s="56"/>
      <c r="AA34" s="56"/>
      <c r="AB34" s="56"/>
      <c r="AC34" s="56"/>
      <c r="AD34" s="68"/>
      <c r="AG34" s="84" t="s">
        <v>115</v>
      </c>
      <c r="AH34" s="86">
        <v>7.15</v>
      </c>
      <c r="AI34" s="56"/>
      <c r="AJ34" s="84" t="s">
        <v>115</v>
      </c>
      <c r="AK34" s="86">
        <v>4.3</v>
      </c>
    </row>
    <row r="36" spans="1:37">
      <c r="G36" s="56"/>
      <c r="H36" s="56"/>
      <c r="I36" s="56"/>
      <c r="J36" s="56"/>
      <c r="K36" s="56"/>
      <c r="L36" s="56"/>
      <c r="M36" s="56"/>
      <c r="N36" s="56"/>
      <c r="O36" s="56"/>
    </row>
    <row r="37" spans="1:37">
      <c r="G37" s="56"/>
      <c r="H37" s="56"/>
      <c r="I37" s="56"/>
      <c r="J37" s="56"/>
      <c r="K37" s="56"/>
      <c r="L37" s="56"/>
      <c r="M37" s="56"/>
      <c r="N37" s="56"/>
      <c r="O37" s="56"/>
    </row>
    <row r="39" spans="1:37">
      <c r="G39" s="56"/>
      <c r="H39" s="56"/>
      <c r="I39" s="56"/>
      <c r="J39" s="56"/>
      <c r="K39" s="56"/>
      <c r="L39" s="56"/>
      <c r="M39" s="56"/>
      <c r="N39" s="56"/>
      <c r="O39" s="56"/>
    </row>
    <row r="40" spans="1:37">
      <c r="G40" s="56"/>
      <c r="H40" s="56"/>
      <c r="I40" s="56"/>
      <c r="J40" s="56"/>
      <c r="K40" s="56"/>
      <c r="L40" s="56"/>
      <c r="M40" s="56"/>
      <c r="N40" s="56"/>
      <c r="O40" s="56"/>
    </row>
    <row r="41" spans="1:37">
      <c r="G41" s="56"/>
      <c r="H41" s="56"/>
      <c r="I41" s="56"/>
      <c r="J41" s="56"/>
      <c r="K41" s="56"/>
      <c r="L41" s="56"/>
      <c r="M41" s="56"/>
      <c r="N41" s="56"/>
      <c r="O41" s="56"/>
    </row>
    <row r="42" spans="1:37">
      <c r="G42" s="56"/>
      <c r="H42" s="56"/>
      <c r="I42" s="56"/>
      <c r="J42" s="56"/>
      <c r="K42" s="56"/>
      <c r="L42" s="56"/>
      <c r="M42" s="56"/>
      <c r="N42" s="56"/>
      <c r="O42" s="56"/>
    </row>
    <row r="43" spans="1:37">
      <c r="G43" s="56"/>
      <c r="H43" s="56"/>
      <c r="I43" s="56"/>
      <c r="J43" s="56"/>
      <c r="K43" s="56"/>
      <c r="L43" s="56"/>
      <c r="M43" s="56"/>
      <c r="N43" s="56"/>
      <c r="O43" s="56"/>
    </row>
    <row r="44" spans="1:37">
      <c r="G44" s="56"/>
      <c r="H44" s="56"/>
      <c r="I44" s="56"/>
      <c r="J44" s="56"/>
      <c r="K44" s="56"/>
      <c r="L44" s="56"/>
      <c r="M44" s="56"/>
      <c r="N44" s="56"/>
      <c r="O44" s="56"/>
    </row>
    <row r="45" spans="1:37">
      <c r="G45" s="56"/>
      <c r="H45" s="56"/>
      <c r="I45" s="56"/>
      <c r="J45" s="56"/>
      <c r="K45" s="56"/>
      <c r="L45" s="56"/>
      <c r="M45" s="56"/>
      <c r="N45" s="56"/>
      <c r="O45" s="56"/>
    </row>
    <row r="46" spans="1:37">
      <c r="G46" s="56"/>
      <c r="H46" s="56"/>
      <c r="I46" s="56"/>
      <c r="J46" s="56"/>
      <c r="K46" s="56"/>
      <c r="L46" s="56"/>
      <c r="M46" s="56"/>
      <c r="N46" s="56"/>
      <c r="O46" s="56"/>
    </row>
    <row r="47" spans="1:37">
      <c r="G47" s="56"/>
      <c r="H47" s="56"/>
      <c r="I47" s="56"/>
      <c r="J47" s="56"/>
      <c r="K47" s="56"/>
      <c r="L47" s="56"/>
      <c r="M47" s="56"/>
      <c r="N47" s="56"/>
      <c r="O47" s="56"/>
    </row>
    <row r="48" spans="1:37">
      <c r="G48" s="56"/>
      <c r="H48" s="56"/>
      <c r="I48" s="56"/>
      <c r="J48" s="56"/>
      <c r="K48" s="56"/>
      <c r="L48" s="56"/>
      <c r="M48" s="56"/>
      <c r="N48" s="56"/>
      <c r="O48" s="56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226"/>
  <sheetViews>
    <sheetView zoomScale="85" zoomScaleNormal="85" workbookViewId="0">
      <selection activeCell="A5" sqref="A5"/>
    </sheetView>
  </sheetViews>
  <sheetFormatPr defaultRowHeight="15"/>
  <cols>
    <col min="1" max="1" width="35.42578125" bestFit="1" customWidth="1"/>
    <col min="2" max="2" width="25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>
      <c r="A2" s="226" t="s">
        <v>195</v>
      </c>
      <c r="B2" s="226">
        <v>0</v>
      </c>
      <c r="C2">
        <v>12</v>
      </c>
      <c r="D2">
        <f>SUM(B2*20)</f>
        <v>0</v>
      </c>
    </row>
    <row r="3" spans="1:4">
      <c r="A3" s="226" t="s">
        <v>71</v>
      </c>
      <c r="B3" s="226">
        <v>0</v>
      </c>
      <c r="C3" s="274">
        <v>12</v>
      </c>
      <c r="D3" s="274">
        <f t="shared" ref="D3:D11" si="0">SUM(B3*20)</f>
        <v>0</v>
      </c>
    </row>
    <row r="4" spans="1:4">
      <c r="A4" s="226" t="s">
        <v>45</v>
      </c>
      <c r="B4" s="226">
        <v>0</v>
      </c>
      <c r="C4" s="274">
        <v>12</v>
      </c>
      <c r="D4" s="274">
        <f>SUM(B4*15)</f>
        <v>0</v>
      </c>
    </row>
    <row r="5" spans="1:4">
      <c r="A5" s="226" t="s">
        <v>74</v>
      </c>
      <c r="B5" s="226">
        <v>0</v>
      </c>
      <c r="C5" s="274">
        <v>12</v>
      </c>
      <c r="D5" s="274">
        <f t="shared" si="0"/>
        <v>0</v>
      </c>
    </row>
    <row r="6" spans="1:4">
      <c r="A6" s="226" t="s">
        <v>76</v>
      </c>
      <c r="B6" s="226">
        <v>0</v>
      </c>
      <c r="C6" s="274">
        <v>12</v>
      </c>
      <c r="D6" s="274">
        <f t="shared" si="0"/>
        <v>0</v>
      </c>
    </row>
    <row r="7" spans="1:4">
      <c r="A7" s="226" t="s">
        <v>50</v>
      </c>
      <c r="B7" s="226">
        <v>0</v>
      </c>
      <c r="C7" s="274">
        <v>12</v>
      </c>
      <c r="D7" s="274">
        <f t="shared" si="0"/>
        <v>0</v>
      </c>
    </row>
    <row r="8" spans="1:4">
      <c r="A8" s="226" t="s">
        <v>79</v>
      </c>
      <c r="B8" s="226">
        <v>0</v>
      </c>
      <c r="C8" s="274">
        <v>12</v>
      </c>
      <c r="D8" s="274">
        <f t="shared" si="0"/>
        <v>0</v>
      </c>
    </row>
    <row r="9" spans="1:4">
      <c r="A9" s="226" t="s">
        <v>48</v>
      </c>
      <c r="B9" s="226">
        <v>0</v>
      </c>
      <c r="C9" s="274">
        <v>12</v>
      </c>
      <c r="D9" s="274">
        <f t="shared" si="0"/>
        <v>0</v>
      </c>
    </row>
    <row r="10" spans="1:4">
      <c r="A10" s="226" t="s">
        <v>268</v>
      </c>
      <c r="B10" s="226">
        <v>0</v>
      </c>
      <c r="C10" s="274">
        <v>12</v>
      </c>
      <c r="D10" s="274">
        <f t="shared" si="0"/>
        <v>0</v>
      </c>
    </row>
    <row r="11" spans="1:4">
      <c r="A11" s="226" t="s">
        <v>146</v>
      </c>
      <c r="B11" s="226">
        <v>0</v>
      </c>
      <c r="C11" s="274">
        <v>12</v>
      </c>
      <c r="D11" s="274">
        <f t="shared" si="0"/>
        <v>0</v>
      </c>
    </row>
    <row r="12" spans="1:4">
      <c r="A12" s="226" t="s">
        <v>82</v>
      </c>
      <c r="B12" s="226">
        <v>0</v>
      </c>
      <c r="C12" s="274">
        <v>12</v>
      </c>
      <c r="D12">
        <f>SUM(B12*25)</f>
        <v>0</v>
      </c>
    </row>
    <row r="13" spans="1:4">
      <c r="A13" s="226" t="s">
        <v>83</v>
      </c>
      <c r="B13" s="226">
        <v>0</v>
      </c>
      <c r="C13" s="274">
        <v>12</v>
      </c>
      <c r="D13" s="274">
        <f>SUM(B13*20)</f>
        <v>0</v>
      </c>
    </row>
    <row r="14" spans="1:4">
      <c r="A14" s="226" t="s">
        <v>94</v>
      </c>
      <c r="B14" s="226">
        <v>1</v>
      </c>
      <c r="C14" s="274">
        <v>12</v>
      </c>
      <c r="D14">
        <f>SUM(B14*30)</f>
        <v>30</v>
      </c>
    </row>
    <row r="15" spans="1:4">
      <c r="A15" s="226" t="s">
        <v>91</v>
      </c>
      <c r="B15" s="226">
        <v>2</v>
      </c>
      <c r="C15" s="274">
        <v>12</v>
      </c>
      <c r="D15" s="274">
        <f t="shared" ref="D15:D16" si="1">SUM(B15*20)</f>
        <v>40</v>
      </c>
    </row>
    <row r="16" spans="1:4">
      <c r="A16" s="226" t="s">
        <v>215</v>
      </c>
      <c r="B16" s="226">
        <v>0</v>
      </c>
      <c r="C16" s="274">
        <v>12</v>
      </c>
      <c r="D16" s="274">
        <f t="shared" si="1"/>
        <v>0</v>
      </c>
    </row>
    <row r="17" spans="1:4">
      <c r="A17" s="226" t="s">
        <v>195</v>
      </c>
      <c r="B17" s="226">
        <v>0</v>
      </c>
      <c r="C17">
        <v>13</v>
      </c>
      <c r="D17" s="274">
        <f t="shared" ref="D17:D26" si="2">SUM(B17*20)</f>
        <v>0</v>
      </c>
    </row>
    <row r="18" spans="1:4">
      <c r="A18" s="226" t="s">
        <v>71</v>
      </c>
      <c r="B18" s="226">
        <v>0</v>
      </c>
      <c r="C18" s="274">
        <v>13</v>
      </c>
      <c r="D18" s="274">
        <f t="shared" si="2"/>
        <v>0</v>
      </c>
    </row>
    <row r="19" spans="1:4">
      <c r="A19" s="226" t="s">
        <v>45</v>
      </c>
      <c r="B19" s="226">
        <v>0</v>
      </c>
      <c r="C19" s="274">
        <v>13</v>
      </c>
      <c r="D19" s="274">
        <f>SUM(B19*15)</f>
        <v>0</v>
      </c>
    </row>
    <row r="20" spans="1:4">
      <c r="A20" s="226" t="s">
        <v>74</v>
      </c>
      <c r="B20" s="226">
        <v>0</v>
      </c>
      <c r="C20" s="274">
        <v>13</v>
      </c>
      <c r="D20" s="274">
        <f t="shared" si="2"/>
        <v>0</v>
      </c>
    </row>
    <row r="21" spans="1:4">
      <c r="A21" s="226" t="s">
        <v>76</v>
      </c>
      <c r="B21" s="226">
        <v>0</v>
      </c>
      <c r="C21" s="274">
        <v>13</v>
      </c>
      <c r="D21" s="274">
        <f t="shared" si="2"/>
        <v>0</v>
      </c>
    </row>
    <row r="22" spans="1:4">
      <c r="A22" s="226" t="s">
        <v>50</v>
      </c>
      <c r="B22" s="226">
        <v>0</v>
      </c>
      <c r="C22" s="274">
        <v>13</v>
      </c>
      <c r="D22" s="274">
        <f t="shared" si="2"/>
        <v>0</v>
      </c>
    </row>
    <row r="23" spans="1:4">
      <c r="A23" s="226" t="s">
        <v>79</v>
      </c>
      <c r="B23" s="226">
        <v>0</v>
      </c>
      <c r="C23" s="274">
        <v>13</v>
      </c>
      <c r="D23" s="274">
        <f t="shared" si="2"/>
        <v>0</v>
      </c>
    </row>
    <row r="24" spans="1:4">
      <c r="A24" s="226" t="s">
        <v>48</v>
      </c>
      <c r="B24" s="226">
        <v>3</v>
      </c>
      <c r="C24" s="274">
        <v>13</v>
      </c>
      <c r="D24" s="274">
        <f t="shared" si="2"/>
        <v>60</v>
      </c>
    </row>
    <row r="25" spans="1:4">
      <c r="A25" s="226" t="s">
        <v>268</v>
      </c>
      <c r="B25" s="226">
        <v>0</v>
      </c>
      <c r="C25" s="274">
        <v>13</v>
      </c>
      <c r="D25" s="274">
        <f t="shared" si="2"/>
        <v>0</v>
      </c>
    </row>
    <row r="26" spans="1:4">
      <c r="A26" s="226" t="s">
        <v>146</v>
      </c>
      <c r="B26" s="226">
        <v>0</v>
      </c>
      <c r="C26" s="274">
        <v>13</v>
      </c>
      <c r="D26" s="274">
        <f t="shared" si="2"/>
        <v>0</v>
      </c>
    </row>
    <row r="27" spans="1:4">
      <c r="A27" s="226" t="s">
        <v>82</v>
      </c>
      <c r="B27" s="226">
        <v>0</v>
      </c>
      <c r="C27" s="274">
        <v>13</v>
      </c>
      <c r="D27" s="274">
        <f>SUM(B27*25)</f>
        <v>0</v>
      </c>
    </row>
    <row r="28" spans="1:4">
      <c r="A28" s="226" t="s">
        <v>83</v>
      </c>
      <c r="B28" s="226">
        <v>0</v>
      </c>
      <c r="C28" s="274">
        <v>13</v>
      </c>
      <c r="D28" s="274">
        <f>SUM(B28*20)</f>
        <v>0</v>
      </c>
    </row>
    <row r="29" spans="1:4">
      <c r="A29" s="226" t="s">
        <v>94</v>
      </c>
      <c r="B29" s="226">
        <v>0</v>
      </c>
      <c r="C29" s="274">
        <v>13</v>
      </c>
      <c r="D29" s="274">
        <f>SUM(B29*30)</f>
        <v>0</v>
      </c>
    </row>
    <row r="30" spans="1:4">
      <c r="A30" s="226" t="s">
        <v>91</v>
      </c>
      <c r="B30" s="226">
        <v>4</v>
      </c>
      <c r="C30" s="274">
        <v>13</v>
      </c>
      <c r="D30" s="274">
        <f t="shared" ref="D30:D31" si="3">SUM(B30*20)</f>
        <v>80</v>
      </c>
    </row>
    <row r="31" spans="1:4">
      <c r="A31" s="226" t="s">
        <v>215</v>
      </c>
      <c r="B31" s="226">
        <v>0</v>
      </c>
      <c r="C31" s="274">
        <v>13</v>
      </c>
      <c r="D31" s="274">
        <f t="shared" si="3"/>
        <v>0</v>
      </c>
    </row>
    <row r="32" spans="1:4">
      <c r="A32" s="226" t="s">
        <v>195</v>
      </c>
      <c r="B32" s="226">
        <v>0</v>
      </c>
      <c r="C32">
        <v>14</v>
      </c>
      <c r="D32" s="274">
        <f t="shared" ref="D32:D41" si="4">SUM(B32*20)</f>
        <v>0</v>
      </c>
    </row>
    <row r="33" spans="1:4">
      <c r="A33" s="226" t="s">
        <v>71</v>
      </c>
      <c r="B33" s="226">
        <v>0</v>
      </c>
      <c r="C33" s="274">
        <v>14</v>
      </c>
      <c r="D33" s="274">
        <f t="shared" si="4"/>
        <v>0</v>
      </c>
    </row>
    <row r="34" spans="1:4">
      <c r="A34" s="226" t="s">
        <v>45</v>
      </c>
      <c r="B34" s="226">
        <v>3</v>
      </c>
      <c r="C34" s="274">
        <v>14</v>
      </c>
      <c r="D34" s="274">
        <f>SUM(B34*15)</f>
        <v>45</v>
      </c>
    </row>
    <row r="35" spans="1:4">
      <c r="A35" s="226" t="s">
        <v>74</v>
      </c>
      <c r="B35" s="226">
        <v>1</v>
      </c>
      <c r="C35" s="274">
        <v>14</v>
      </c>
      <c r="D35" s="274">
        <f t="shared" si="4"/>
        <v>20</v>
      </c>
    </row>
    <row r="36" spans="1:4">
      <c r="A36" s="226" t="s">
        <v>76</v>
      </c>
      <c r="B36" s="226">
        <v>1</v>
      </c>
      <c r="C36" s="274">
        <v>14</v>
      </c>
      <c r="D36" s="274">
        <f t="shared" si="4"/>
        <v>20</v>
      </c>
    </row>
    <row r="37" spans="1:4">
      <c r="A37" s="226" t="s">
        <v>50</v>
      </c>
      <c r="B37" s="226">
        <v>0</v>
      </c>
      <c r="C37" s="274">
        <v>14</v>
      </c>
      <c r="D37" s="274">
        <f t="shared" si="4"/>
        <v>0</v>
      </c>
    </row>
    <row r="38" spans="1:4">
      <c r="A38" s="226" t="s">
        <v>79</v>
      </c>
      <c r="B38" s="226">
        <v>0</v>
      </c>
      <c r="C38" s="274">
        <v>14</v>
      </c>
      <c r="D38" s="274">
        <f t="shared" si="4"/>
        <v>0</v>
      </c>
    </row>
    <row r="39" spans="1:4">
      <c r="A39" s="226" t="s">
        <v>48</v>
      </c>
      <c r="B39" s="226">
        <v>3</v>
      </c>
      <c r="C39" s="274">
        <v>14</v>
      </c>
      <c r="D39" s="274">
        <f t="shared" si="4"/>
        <v>60</v>
      </c>
    </row>
    <row r="40" spans="1:4">
      <c r="A40" s="226" t="s">
        <v>268</v>
      </c>
      <c r="B40" s="226">
        <v>0</v>
      </c>
      <c r="C40" s="274">
        <v>14</v>
      </c>
      <c r="D40" s="274">
        <f t="shared" si="4"/>
        <v>0</v>
      </c>
    </row>
    <row r="41" spans="1:4">
      <c r="A41" s="226" t="s">
        <v>146</v>
      </c>
      <c r="B41" s="226">
        <v>0</v>
      </c>
      <c r="C41" s="274">
        <v>14</v>
      </c>
      <c r="D41" s="274">
        <f t="shared" si="4"/>
        <v>0</v>
      </c>
    </row>
    <row r="42" spans="1:4">
      <c r="A42" s="226" t="s">
        <v>82</v>
      </c>
      <c r="B42" s="226">
        <v>1</v>
      </c>
      <c r="C42" s="274">
        <v>14</v>
      </c>
      <c r="D42" s="274">
        <f>SUM(B42*25)</f>
        <v>25</v>
      </c>
    </row>
    <row r="43" spans="1:4">
      <c r="A43" s="226" t="s">
        <v>83</v>
      </c>
      <c r="B43" s="226">
        <v>0</v>
      </c>
      <c r="C43" s="274">
        <v>14</v>
      </c>
      <c r="D43" s="274">
        <f>SUM(B43*20)</f>
        <v>0</v>
      </c>
    </row>
    <row r="44" spans="1:4">
      <c r="A44" s="226" t="s">
        <v>94</v>
      </c>
      <c r="B44" s="226">
        <v>2</v>
      </c>
      <c r="C44" s="274">
        <v>14</v>
      </c>
      <c r="D44" s="274">
        <f>SUM(B44*30)</f>
        <v>60</v>
      </c>
    </row>
    <row r="45" spans="1:4">
      <c r="A45" s="226" t="s">
        <v>91</v>
      </c>
      <c r="B45" s="226">
        <v>16</v>
      </c>
      <c r="C45" s="274">
        <v>14</v>
      </c>
      <c r="D45" s="274">
        <f t="shared" ref="D45:D46" si="5">SUM(B45*20)</f>
        <v>320</v>
      </c>
    </row>
    <row r="46" spans="1:4">
      <c r="A46" s="226" t="s">
        <v>215</v>
      </c>
      <c r="B46" s="226">
        <v>0</v>
      </c>
      <c r="C46" s="274">
        <v>14</v>
      </c>
      <c r="D46" s="274">
        <f t="shared" si="5"/>
        <v>0</v>
      </c>
    </row>
    <row r="47" spans="1:4">
      <c r="A47" s="226" t="s">
        <v>195</v>
      </c>
      <c r="B47" s="226">
        <v>0</v>
      </c>
      <c r="C47">
        <v>15</v>
      </c>
      <c r="D47" s="274">
        <f t="shared" ref="D47:D56" si="6">SUM(B47*20)</f>
        <v>0</v>
      </c>
    </row>
    <row r="48" spans="1:4">
      <c r="A48" s="226" t="s">
        <v>71</v>
      </c>
      <c r="B48" s="226">
        <v>0</v>
      </c>
      <c r="C48" s="274">
        <v>15</v>
      </c>
      <c r="D48" s="274">
        <f t="shared" si="6"/>
        <v>0</v>
      </c>
    </row>
    <row r="49" spans="1:4">
      <c r="A49" s="226" t="s">
        <v>45</v>
      </c>
      <c r="B49" s="226">
        <v>6</v>
      </c>
      <c r="C49" s="274">
        <v>15</v>
      </c>
      <c r="D49" s="274">
        <f>SUM(B49*15)</f>
        <v>90</v>
      </c>
    </row>
    <row r="50" spans="1:4">
      <c r="A50" s="226" t="s">
        <v>74</v>
      </c>
      <c r="B50" s="226">
        <v>2</v>
      </c>
      <c r="C50" s="274">
        <v>15</v>
      </c>
      <c r="D50" s="274">
        <f t="shared" si="6"/>
        <v>40</v>
      </c>
    </row>
    <row r="51" spans="1:4">
      <c r="A51" s="226" t="s">
        <v>76</v>
      </c>
      <c r="B51" s="226">
        <v>2</v>
      </c>
      <c r="C51" s="274">
        <v>15</v>
      </c>
      <c r="D51" s="274">
        <f t="shared" si="6"/>
        <v>40</v>
      </c>
    </row>
    <row r="52" spans="1:4">
      <c r="A52" s="226" t="s">
        <v>50</v>
      </c>
      <c r="B52" s="226">
        <v>2</v>
      </c>
      <c r="C52" s="274">
        <v>15</v>
      </c>
      <c r="D52" s="274">
        <f t="shared" si="6"/>
        <v>40</v>
      </c>
    </row>
    <row r="53" spans="1:4">
      <c r="A53" s="226" t="s">
        <v>79</v>
      </c>
      <c r="B53" s="226">
        <v>0</v>
      </c>
      <c r="C53" s="274">
        <v>15</v>
      </c>
      <c r="D53" s="274">
        <f t="shared" si="6"/>
        <v>0</v>
      </c>
    </row>
    <row r="54" spans="1:4">
      <c r="A54" s="226" t="s">
        <v>48</v>
      </c>
      <c r="B54" s="226">
        <v>8</v>
      </c>
      <c r="C54" s="274">
        <v>15</v>
      </c>
      <c r="D54" s="274">
        <f t="shared" si="6"/>
        <v>160</v>
      </c>
    </row>
    <row r="55" spans="1:4">
      <c r="A55" s="226" t="s">
        <v>268</v>
      </c>
      <c r="B55" s="226">
        <v>0</v>
      </c>
      <c r="C55" s="274">
        <v>15</v>
      </c>
      <c r="D55" s="274">
        <f t="shared" si="6"/>
        <v>0</v>
      </c>
    </row>
    <row r="56" spans="1:4">
      <c r="A56" s="226" t="s">
        <v>146</v>
      </c>
      <c r="B56" s="226">
        <v>0</v>
      </c>
      <c r="C56" s="274">
        <v>15</v>
      </c>
      <c r="D56" s="274">
        <f t="shared" si="6"/>
        <v>0</v>
      </c>
    </row>
    <row r="57" spans="1:4">
      <c r="A57" s="226" t="s">
        <v>82</v>
      </c>
      <c r="B57" s="226">
        <v>3</v>
      </c>
      <c r="C57" s="274">
        <v>15</v>
      </c>
      <c r="D57" s="274">
        <f>SUM(B57*25)</f>
        <v>75</v>
      </c>
    </row>
    <row r="58" spans="1:4">
      <c r="A58" s="226" t="s">
        <v>83</v>
      </c>
      <c r="B58" s="226">
        <v>0</v>
      </c>
      <c r="C58" s="274">
        <v>15</v>
      </c>
      <c r="D58" s="274">
        <f>SUM(B58*20)</f>
        <v>0</v>
      </c>
    </row>
    <row r="59" spans="1:4">
      <c r="A59" s="226" t="s">
        <v>94</v>
      </c>
      <c r="B59" s="226">
        <v>1</v>
      </c>
      <c r="C59" s="274">
        <v>15</v>
      </c>
      <c r="D59" s="274">
        <f>SUM(B59*30)</f>
        <v>30</v>
      </c>
    </row>
    <row r="60" spans="1:4">
      <c r="A60" s="226" t="s">
        <v>91</v>
      </c>
      <c r="B60" s="226">
        <v>34</v>
      </c>
      <c r="C60" s="274">
        <v>15</v>
      </c>
      <c r="D60" s="274">
        <f t="shared" ref="D60:D61" si="7">SUM(B60*20)</f>
        <v>680</v>
      </c>
    </row>
    <row r="61" spans="1:4">
      <c r="A61" s="226" t="s">
        <v>215</v>
      </c>
      <c r="B61" s="226">
        <v>4</v>
      </c>
      <c r="C61" s="274">
        <v>15</v>
      </c>
      <c r="D61" s="274">
        <f t="shared" si="7"/>
        <v>80</v>
      </c>
    </row>
    <row r="62" spans="1:4">
      <c r="A62" s="226" t="s">
        <v>195</v>
      </c>
      <c r="B62" s="226">
        <v>1</v>
      </c>
      <c r="C62">
        <v>16</v>
      </c>
      <c r="D62" s="274">
        <f t="shared" ref="D62:D71" si="8">SUM(B62*20)</f>
        <v>20</v>
      </c>
    </row>
    <row r="63" spans="1:4">
      <c r="A63" s="226" t="s">
        <v>71</v>
      </c>
      <c r="B63" s="226">
        <v>0</v>
      </c>
      <c r="C63" s="274">
        <v>16</v>
      </c>
      <c r="D63" s="274">
        <f t="shared" si="8"/>
        <v>0</v>
      </c>
    </row>
    <row r="64" spans="1:4">
      <c r="A64" s="226" t="s">
        <v>45</v>
      </c>
      <c r="B64" s="226">
        <v>5</v>
      </c>
      <c r="C64" s="274">
        <v>16</v>
      </c>
      <c r="D64" s="274">
        <f>SUM(B64*15)</f>
        <v>75</v>
      </c>
    </row>
    <row r="65" spans="1:4">
      <c r="A65" s="226" t="s">
        <v>74</v>
      </c>
      <c r="B65" s="226">
        <v>9</v>
      </c>
      <c r="C65" s="274">
        <v>16</v>
      </c>
      <c r="D65" s="274">
        <f t="shared" si="8"/>
        <v>180</v>
      </c>
    </row>
    <row r="66" spans="1:4">
      <c r="A66" s="226" t="s">
        <v>76</v>
      </c>
      <c r="B66" s="226">
        <v>3</v>
      </c>
      <c r="C66" s="274">
        <v>16</v>
      </c>
      <c r="D66" s="274">
        <f t="shared" si="8"/>
        <v>60</v>
      </c>
    </row>
    <row r="67" spans="1:4">
      <c r="A67" s="226" t="s">
        <v>50</v>
      </c>
      <c r="B67" s="226">
        <v>2</v>
      </c>
      <c r="C67" s="274">
        <v>16</v>
      </c>
      <c r="D67" s="274">
        <f t="shared" si="8"/>
        <v>40</v>
      </c>
    </row>
    <row r="68" spans="1:4">
      <c r="A68" s="226" t="s">
        <v>79</v>
      </c>
      <c r="B68" s="226">
        <v>0</v>
      </c>
      <c r="C68" s="274">
        <v>16</v>
      </c>
      <c r="D68" s="274">
        <f t="shared" si="8"/>
        <v>0</v>
      </c>
    </row>
    <row r="69" spans="1:4">
      <c r="A69" s="226" t="s">
        <v>48</v>
      </c>
      <c r="B69" s="226">
        <v>11</v>
      </c>
      <c r="C69" s="274">
        <v>16</v>
      </c>
      <c r="D69" s="274">
        <f t="shared" si="8"/>
        <v>220</v>
      </c>
    </row>
    <row r="70" spans="1:4">
      <c r="A70" s="226" t="s">
        <v>268</v>
      </c>
      <c r="B70" s="226">
        <v>0</v>
      </c>
      <c r="C70" s="274">
        <v>16</v>
      </c>
      <c r="D70" s="274">
        <f t="shared" si="8"/>
        <v>0</v>
      </c>
    </row>
    <row r="71" spans="1:4">
      <c r="A71" s="226" t="s">
        <v>146</v>
      </c>
      <c r="B71" s="226">
        <v>2</v>
      </c>
      <c r="C71" s="274">
        <v>16</v>
      </c>
      <c r="D71" s="274">
        <f t="shared" si="8"/>
        <v>40</v>
      </c>
    </row>
    <row r="72" spans="1:4">
      <c r="A72" s="226" t="s">
        <v>82</v>
      </c>
      <c r="B72" s="226">
        <v>4</v>
      </c>
      <c r="C72" s="274">
        <v>16</v>
      </c>
      <c r="D72" s="274">
        <f>SUM(B72*25)</f>
        <v>100</v>
      </c>
    </row>
    <row r="73" spans="1:4">
      <c r="A73" s="226" t="s">
        <v>83</v>
      </c>
      <c r="B73" s="226">
        <v>1</v>
      </c>
      <c r="C73" s="274">
        <v>16</v>
      </c>
      <c r="D73" s="274">
        <f>SUM(B73*20)</f>
        <v>20</v>
      </c>
    </row>
    <row r="74" spans="1:4">
      <c r="A74" s="226" t="s">
        <v>94</v>
      </c>
      <c r="B74" s="226">
        <v>4</v>
      </c>
      <c r="C74" s="274">
        <v>16</v>
      </c>
      <c r="D74" s="274">
        <f>SUM(B74*30)</f>
        <v>120</v>
      </c>
    </row>
    <row r="75" spans="1:4">
      <c r="A75" s="226" t="s">
        <v>91</v>
      </c>
      <c r="B75" s="226">
        <v>73</v>
      </c>
      <c r="C75" s="274">
        <v>16</v>
      </c>
      <c r="D75" s="274">
        <f t="shared" ref="D75:D76" si="9">SUM(B75*20)</f>
        <v>1460</v>
      </c>
    </row>
    <row r="76" spans="1:4">
      <c r="A76" s="226" t="s">
        <v>215</v>
      </c>
      <c r="B76" s="226">
        <v>2</v>
      </c>
      <c r="C76" s="274">
        <v>16</v>
      </c>
      <c r="D76" s="274">
        <f t="shared" si="9"/>
        <v>40</v>
      </c>
    </row>
    <row r="77" spans="1:4">
      <c r="A77" s="226" t="s">
        <v>195</v>
      </c>
      <c r="B77" s="226">
        <v>0</v>
      </c>
      <c r="C77">
        <v>17</v>
      </c>
      <c r="D77" s="274">
        <f t="shared" ref="D77:D86" si="10">SUM(B77*20)</f>
        <v>0</v>
      </c>
    </row>
    <row r="78" spans="1:4">
      <c r="A78" s="226" t="s">
        <v>71</v>
      </c>
      <c r="B78" s="226">
        <v>0</v>
      </c>
      <c r="C78" s="274">
        <v>17</v>
      </c>
      <c r="D78" s="274">
        <f t="shared" si="10"/>
        <v>0</v>
      </c>
    </row>
    <row r="79" spans="1:4">
      <c r="A79" s="226" t="s">
        <v>45</v>
      </c>
      <c r="B79" s="226">
        <v>10</v>
      </c>
      <c r="C79" s="274">
        <v>17</v>
      </c>
      <c r="D79" s="274">
        <f>SUM(B79*15)</f>
        <v>150</v>
      </c>
    </row>
    <row r="80" spans="1:4">
      <c r="A80" s="226" t="s">
        <v>74</v>
      </c>
      <c r="B80" s="226">
        <v>6</v>
      </c>
      <c r="C80" s="274">
        <v>17</v>
      </c>
      <c r="D80" s="274">
        <f t="shared" si="10"/>
        <v>120</v>
      </c>
    </row>
    <row r="81" spans="1:4">
      <c r="A81" s="226" t="s">
        <v>76</v>
      </c>
      <c r="B81" s="226">
        <v>4</v>
      </c>
      <c r="C81" s="274">
        <v>17</v>
      </c>
      <c r="D81" s="274">
        <f t="shared" si="10"/>
        <v>80</v>
      </c>
    </row>
    <row r="82" spans="1:4">
      <c r="A82" s="226" t="s">
        <v>50</v>
      </c>
      <c r="B82" s="226">
        <v>4</v>
      </c>
      <c r="C82" s="274">
        <v>17</v>
      </c>
      <c r="D82" s="274">
        <f t="shared" si="10"/>
        <v>80</v>
      </c>
    </row>
    <row r="83" spans="1:4">
      <c r="A83" s="226" t="s">
        <v>79</v>
      </c>
      <c r="B83" s="226">
        <v>1</v>
      </c>
      <c r="C83" s="274">
        <v>17</v>
      </c>
      <c r="D83" s="274">
        <f t="shared" si="10"/>
        <v>20</v>
      </c>
    </row>
    <row r="84" spans="1:4">
      <c r="A84" s="226" t="s">
        <v>48</v>
      </c>
      <c r="B84" s="226">
        <v>17</v>
      </c>
      <c r="C84" s="274">
        <v>17</v>
      </c>
      <c r="D84" s="274">
        <f t="shared" si="10"/>
        <v>340</v>
      </c>
    </row>
    <row r="85" spans="1:4">
      <c r="A85" s="226" t="s">
        <v>268</v>
      </c>
      <c r="B85" s="226">
        <v>0</v>
      </c>
      <c r="C85" s="274">
        <v>17</v>
      </c>
      <c r="D85" s="274">
        <f t="shared" si="10"/>
        <v>0</v>
      </c>
    </row>
    <row r="86" spans="1:4">
      <c r="A86" s="226" t="s">
        <v>146</v>
      </c>
      <c r="B86" s="226">
        <v>0</v>
      </c>
      <c r="C86" s="274">
        <v>17</v>
      </c>
      <c r="D86" s="274">
        <f t="shared" si="10"/>
        <v>0</v>
      </c>
    </row>
    <row r="87" spans="1:4">
      <c r="A87" s="226" t="s">
        <v>82</v>
      </c>
      <c r="B87" s="226">
        <v>1</v>
      </c>
      <c r="C87" s="274">
        <v>17</v>
      </c>
      <c r="D87" s="274">
        <f>SUM(B87*25)</f>
        <v>25</v>
      </c>
    </row>
    <row r="88" spans="1:4">
      <c r="A88" s="226" t="s">
        <v>83</v>
      </c>
      <c r="B88" s="226">
        <v>3</v>
      </c>
      <c r="C88" s="274">
        <v>17</v>
      </c>
      <c r="D88" s="274">
        <f>SUM(B88*20)</f>
        <v>60</v>
      </c>
    </row>
    <row r="89" spans="1:4">
      <c r="A89" s="226" t="s">
        <v>94</v>
      </c>
      <c r="B89" s="226">
        <v>2</v>
      </c>
      <c r="C89" s="274">
        <v>17</v>
      </c>
      <c r="D89" s="274">
        <f>SUM(B89*30)</f>
        <v>60</v>
      </c>
    </row>
    <row r="90" spans="1:4">
      <c r="A90" s="226" t="s">
        <v>91</v>
      </c>
      <c r="B90" s="226">
        <v>83</v>
      </c>
      <c r="C90" s="274">
        <v>17</v>
      </c>
      <c r="D90" s="274">
        <f t="shared" ref="D90:D91" si="11">SUM(B90*20)</f>
        <v>1660</v>
      </c>
    </row>
    <row r="91" spans="1:4">
      <c r="A91" s="226" t="s">
        <v>215</v>
      </c>
      <c r="B91" s="226">
        <v>1</v>
      </c>
      <c r="C91" s="274">
        <v>17</v>
      </c>
      <c r="D91" s="274">
        <f t="shared" si="11"/>
        <v>20</v>
      </c>
    </row>
    <row r="92" spans="1:4">
      <c r="A92" s="226" t="s">
        <v>195</v>
      </c>
      <c r="B92" s="226">
        <v>0</v>
      </c>
      <c r="C92">
        <v>18</v>
      </c>
      <c r="D92" s="274">
        <f t="shared" ref="D92:D101" si="12">SUM(B92*20)</f>
        <v>0</v>
      </c>
    </row>
    <row r="93" spans="1:4">
      <c r="A93" s="226" t="s">
        <v>71</v>
      </c>
      <c r="B93" s="226">
        <v>0</v>
      </c>
      <c r="C93" s="274">
        <v>18</v>
      </c>
      <c r="D93" s="274">
        <f t="shared" si="12"/>
        <v>0</v>
      </c>
    </row>
    <row r="94" spans="1:4">
      <c r="A94" s="226" t="s">
        <v>45</v>
      </c>
      <c r="B94" s="226">
        <v>22</v>
      </c>
      <c r="C94" s="274">
        <v>18</v>
      </c>
      <c r="D94" s="274">
        <f>SUM(B94*15)</f>
        <v>330</v>
      </c>
    </row>
    <row r="95" spans="1:4">
      <c r="A95" s="226" t="s">
        <v>74</v>
      </c>
      <c r="B95" s="226">
        <v>10</v>
      </c>
      <c r="C95" s="274">
        <v>18</v>
      </c>
      <c r="D95" s="274">
        <f t="shared" si="12"/>
        <v>200</v>
      </c>
    </row>
    <row r="96" spans="1:4">
      <c r="A96" s="226" t="s">
        <v>76</v>
      </c>
      <c r="B96" s="226">
        <v>5</v>
      </c>
      <c r="C96" s="274">
        <v>18</v>
      </c>
      <c r="D96" s="274">
        <f t="shared" si="12"/>
        <v>100</v>
      </c>
    </row>
    <row r="97" spans="1:4">
      <c r="A97" s="226" t="s">
        <v>50</v>
      </c>
      <c r="B97" s="226">
        <v>6</v>
      </c>
      <c r="C97" s="274">
        <v>18</v>
      </c>
      <c r="D97" s="274">
        <f t="shared" si="12"/>
        <v>120</v>
      </c>
    </row>
    <row r="98" spans="1:4">
      <c r="A98" s="226" t="s">
        <v>79</v>
      </c>
      <c r="B98" s="226">
        <v>0</v>
      </c>
      <c r="C98" s="274">
        <v>18</v>
      </c>
      <c r="D98" s="274">
        <f t="shared" si="12"/>
        <v>0</v>
      </c>
    </row>
    <row r="99" spans="1:4">
      <c r="A99" s="226" t="s">
        <v>48</v>
      </c>
      <c r="B99" s="226">
        <v>47</v>
      </c>
      <c r="C99" s="274">
        <v>18</v>
      </c>
      <c r="D99" s="274">
        <f t="shared" si="12"/>
        <v>940</v>
      </c>
    </row>
    <row r="100" spans="1:4">
      <c r="A100" s="226" t="s">
        <v>268</v>
      </c>
      <c r="B100" s="226">
        <v>0</v>
      </c>
      <c r="C100" s="274">
        <v>18</v>
      </c>
      <c r="D100" s="274">
        <f t="shared" si="12"/>
        <v>0</v>
      </c>
    </row>
    <row r="101" spans="1:4">
      <c r="A101" s="226" t="s">
        <v>146</v>
      </c>
      <c r="B101" s="226">
        <v>1</v>
      </c>
      <c r="C101" s="274">
        <v>18</v>
      </c>
      <c r="D101" s="274">
        <f t="shared" si="12"/>
        <v>20</v>
      </c>
    </row>
    <row r="102" spans="1:4">
      <c r="A102" s="226" t="s">
        <v>82</v>
      </c>
      <c r="B102" s="226">
        <v>12</v>
      </c>
      <c r="C102" s="274">
        <v>18</v>
      </c>
      <c r="D102" s="274">
        <f>SUM(B102*25)</f>
        <v>300</v>
      </c>
    </row>
    <row r="103" spans="1:4">
      <c r="A103" s="226" t="s">
        <v>83</v>
      </c>
      <c r="B103" s="226">
        <v>2</v>
      </c>
      <c r="C103" s="274">
        <v>18</v>
      </c>
      <c r="D103" s="274">
        <f>SUM(B103*20)</f>
        <v>40</v>
      </c>
    </row>
    <row r="104" spans="1:4">
      <c r="A104" s="226" t="s">
        <v>94</v>
      </c>
      <c r="B104" s="226">
        <v>3</v>
      </c>
      <c r="C104" s="274">
        <v>18</v>
      </c>
      <c r="D104" s="274">
        <f>SUM(B104*30)</f>
        <v>90</v>
      </c>
    </row>
    <row r="105" spans="1:4">
      <c r="A105" s="226" t="s">
        <v>91</v>
      </c>
      <c r="B105" s="226">
        <v>185</v>
      </c>
      <c r="C105" s="274">
        <v>18</v>
      </c>
      <c r="D105" s="274">
        <f t="shared" ref="D105:D106" si="13">SUM(B105*20)</f>
        <v>3700</v>
      </c>
    </row>
    <row r="106" spans="1:4">
      <c r="A106" s="226" t="s">
        <v>215</v>
      </c>
      <c r="B106" s="226">
        <v>7</v>
      </c>
      <c r="C106" s="274">
        <v>18</v>
      </c>
      <c r="D106" s="274">
        <f t="shared" si="13"/>
        <v>140</v>
      </c>
    </row>
    <row r="107" spans="1:4">
      <c r="A107" s="226" t="s">
        <v>195</v>
      </c>
      <c r="B107" s="226">
        <v>2</v>
      </c>
      <c r="C107">
        <v>19</v>
      </c>
      <c r="D107" s="274">
        <f t="shared" ref="D107:D116" si="14">SUM(B107*20)</f>
        <v>40</v>
      </c>
    </row>
    <row r="108" spans="1:4">
      <c r="A108" s="226" t="s">
        <v>71</v>
      </c>
      <c r="B108" s="226">
        <v>1</v>
      </c>
      <c r="C108" s="274">
        <v>19</v>
      </c>
      <c r="D108" s="274">
        <f t="shared" si="14"/>
        <v>20</v>
      </c>
    </row>
    <row r="109" spans="1:4">
      <c r="A109" s="226" t="s">
        <v>45</v>
      </c>
      <c r="B109" s="226">
        <v>23</v>
      </c>
      <c r="C109" s="274">
        <v>19</v>
      </c>
      <c r="D109" s="274">
        <f>SUM(B109*15)</f>
        <v>345</v>
      </c>
    </row>
    <row r="110" spans="1:4">
      <c r="A110" s="226" t="s">
        <v>74</v>
      </c>
      <c r="B110" s="226">
        <v>25</v>
      </c>
      <c r="C110" s="274">
        <v>19</v>
      </c>
      <c r="D110" s="274">
        <f t="shared" si="14"/>
        <v>500</v>
      </c>
    </row>
    <row r="111" spans="1:4">
      <c r="A111" s="226" t="s">
        <v>76</v>
      </c>
      <c r="B111" s="226">
        <v>15</v>
      </c>
      <c r="C111" s="274">
        <v>19</v>
      </c>
      <c r="D111" s="274">
        <f t="shared" si="14"/>
        <v>300</v>
      </c>
    </row>
    <row r="112" spans="1:4">
      <c r="A112" s="226" t="s">
        <v>50</v>
      </c>
      <c r="B112" s="226">
        <v>12</v>
      </c>
      <c r="C112" s="274">
        <v>19</v>
      </c>
      <c r="D112" s="274">
        <f t="shared" si="14"/>
        <v>240</v>
      </c>
    </row>
    <row r="113" spans="1:4">
      <c r="A113" s="226" t="s">
        <v>79</v>
      </c>
      <c r="B113" s="226">
        <v>4</v>
      </c>
      <c r="C113" s="274">
        <v>19</v>
      </c>
      <c r="D113" s="274">
        <f t="shared" si="14"/>
        <v>80</v>
      </c>
    </row>
    <row r="114" spans="1:4">
      <c r="A114" s="226" t="s">
        <v>48</v>
      </c>
      <c r="B114" s="226">
        <v>65</v>
      </c>
      <c r="C114" s="274">
        <v>19</v>
      </c>
      <c r="D114" s="274">
        <f t="shared" si="14"/>
        <v>1300</v>
      </c>
    </row>
    <row r="115" spans="1:4">
      <c r="A115" s="226" t="s">
        <v>268</v>
      </c>
      <c r="B115" s="226">
        <v>0</v>
      </c>
      <c r="C115" s="274">
        <v>19</v>
      </c>
      <c r="D115" s="274">
        <f t="shared" si="14"/>
        <v>0</v>
      </c>
    </row>
    <row r="116" spans="1:4">
      <c r="A116" s="226" t="s">
        <v>146</v>
      </c>
      <c r="B116" s="226">
        <v>0</v>
      </c>
      <c r="C116" s="274">
        <v>19</v>
      </c>
      <c r="D116" s="274">
        <f t="shared" si="14"/>
        <v>0</v>
      </c>
    </row>
    <row r="117" spans="1:4">
      <c r="A117" s="226" t="s">
        <v>82</v>
      </c>
      <c r="B117" s="226">
        <v>30</v>
      </c>
      <c r="C117" s="274">
        <v>19</v>
      </c>
      <c r="D117" s="274">
        <f>SUM(B117*25)</f>
        <v>750</v>
      </c>
    </row>
    <row r="118" spans="1:4">
      <c r="A118" s="226" t="s">
        <v>83</v>
      </c>
      <c r="B118" s="226">
        <v>14</v>
      </c>
      <c r="C118" s="274">
        <v>19</v>
      </c>
      <c r="D118" s="274">
        <f>SUM(B118*20)</f>
        <v>280</v>
      </c>
    </row>
    <row r="119" spans="1:4">
      <c r="A119" s="226" t="s">
        <v>94</v>
      </c>
      <c r="B119" s="226">
        <v>4</v>
      </c>
      <c r="C119" s="274">
        <v>19</v>
      </c>
      <c r="D119" s="274">
        <f>SUM(B119*30)</f>
        <v>120</v>
      </c>
    </row>
    <row r="120" spans="1:4">
      <c r="A120" s="226" t="s">
        <v>91</v>
      </c>
      <c r="B120" s="226">
        <v>331</v>
      </c>
      <c r="C120" s="274">
        <v>19</v>
      </c>
      <c r="D120" s="274">
        <f t="shared" ref="D120:D121" si="15">SUM(B120*20)</f>
        <v>6620</v>
      </c>
    </row>
    <row r="121" spans="1:4">
      <c r="A121" s="226" t="s">
        <v>215</v>
      </c>
      <c r="B121" s="226">
        <v>5</v>
      </c>
      <c r="C121" s="274">
        <v>19</v>
      </c>
      <c r="D121" s="274">
        <f t="shared" si="15"/>
        <v>100</v>
      </c>
    </row>
    <row r="122" spans="1:4">
      <c r="A122" s="226" t="s">
        <v>195</v>
      </c>
      <c r="B122" s="226">
        <v>2</v>
      </c>
      <c r="C122">
        <v>20</v>
      </c>
      <c r="D122" s="274">
        <f t="shared" ref="D122:D131" si="16">SUM(B122*20)</f>
        <v>40</v>
      </c>
    </row>
    <row r="123" spans="1:4">
      <c r="A123" s="226" t="s">
        <v>71</v>
      </c>
      <c r="B123" s="226">
        <v>3</v>
      </c>
      <c r="C123" s="274">
        <v>20</v>
      </c>
      <c r="D123" s="274">
        <f t="shared" si="16"/>
        <v>60</v>
      </c>
    </row>
    <row r="124" spans="1:4">
      <c r="A124" s="226" t="s">
        <v>45</v>
      </c>
      <c r="B124" s="226">
        <v>24</v>
      </c>
      <c r="C124" s="274">
        <v>20</v>
      </c>
      <c r="D124" s="274">
        <f>SUM(B124*15)</f>
        <v>360</v>
      </c>
    </row>
    <row r="125" spans="1:4">
      <c r="A125" s="226" t="s">
        <v>74</v>
      </c>
      <c r="B125" s="226">
        <v>40</v>
      </c>
      <c r="C125" s="274">
        <v>20</v>
      </c>
      <c r="D125" s="274">
        <f t="shared" si="16"/>
        <v>800</v>
      </c>
    </row>
    <row r="126" spans="1:4">
      <c r="A126" s="226" t="s">
        <v>76</v>
      </c>
      <c r="B126" s="226">
        <v>16</v>
      </c>
      <c r="C126" s="274">
        <v>20</v>
      </c>
      <c r="D126" s="274">
        <f t="shared" si="16"/>
        <v>320</v>
      </c>
    </row>
    <row r="127" spans="1:4">
      <c r="A127" s="226" t="s">
        <v>50</v>
      </c>
      <c r="B127" s="226">
        <v>20</v>
      </c>
      <c r="C127" s="274">
        <v>20</v>
      </c>
      <c r="D127" s="274">
        <f t="shared" si="16"/>
        <v>400</v>
      </c>
    </row>
    <row r="128" spans="1:4">
      <c r="A128" s="226" t="s">
        <v>79</v>
      </c>
      <c r="B128" s="226">
        <v>0</v>
      </c>
      <c r="C128" s="274">
        <v>20</v>
      </c>
      <c r="D128" s="274">
        <f t="shared" si="16"/>
        <v>0</v>
      </c>
    </row>
    <row r="129" spans="1:4">
      <c r="A129" s="226" t="s">
        <v>48</v>
      </c>
      <c r="B129" s="226">
        <v>86</v>
      </c>
      <c r="C129" s="274">
        <v>20</v>
      </c>
      <c r="D129" s="274">
        <f t="shared" si="16"/>
        <v>1720</v>
      </c>
    </row>
    <row r="130" spans="1:4">
      <c r="A130" s="226" t="s">
        <v>268</v>
      </c>
      <c r="B130" s="226">
        <v>1</v>
      </c>
      <c r="C130" s="274">
        <v>20</v>
      </c>
      <c r="D130" s="274">
        <f t="shared" si="16"/>
        <v>20</v>
      </c>
    </row>
    <row r="131" spans="1:4">
      <c r="A131" s="226" t="s">
        <v>146</v>
      </c>
      <c r="B131" s="226">
        <v>3</v>
      </c>
      <c r="C131" s="274">
        <v>20</v>
      </c>
      <c r="D131" s="274">
        <f t="shared" si="16"/>
        <v>60</v>
      </c>
    </row>
    <row r="132" spans="1:4">
      <c r="A132" s="226" t="s">
        <v>82</v>
      </c>
      <c r="B132" s="226">
        <v>56</v>
      </c>
      <c r="C132" s="274">
        <v>20</v>
      </c>
      <c r="D132" s="274">
        <f>SUM(B132*25)</f>
        <v>1400</v>
      </c>
    </row>
    <row r="133" spans="1:4">
      <c r="A133" s="226" t="s">
        <v>83</v>
      </c>
      <c r="B133" s="226">
        <v>16</v>
      </c>
      <c r="C133" s="274">
        <v>20</v>
      </c>
      <c r="D133" s="274">
        <f>SUM(B133*20)</f>
        <v>320</v>
      </c>
    </row>
    <row r="134" spans="1:4">
      <c r="A134" s="226" t="s">
        <v>94</v>
      </c>
      <c r="B134" s="226">
        <v>4</v>
      </c>
      <c r="C134" s="274">
        <v>20</v>
      </c>
      <c r="D134" s="274">
        <f>SUM(B134*30)</f>
        <v>120</v>
      </c>
    </row>
    <row r="135" spans="1:4">
      <c r="A135" s="226" t="s">
        <v>91</v>
      </c>
      <c r="B135" s="226">
        <v>467</v>
      </c>
      <c r="C135" s="274">
        <v>20</v>
      </c>
      <c r="D135" s="274">
        <f t="shared" ref="D135:D136" si="17">SUM(B135*20)</f>
        <v>9340</v>
      </c>
    </row>
    <row r="136" spans="1:4">
      <c r="A136" s="226" t="s">
        <v>215</v>
      </c>
      <c r="B136" s="226">
        <v>11</v>
      </c>
      <c r="C136" s="274">
        <v>20</v>
      </c>
      <c r="D136" s="274">
        <f t="shared" si="17"/>
        <v>220</v>
      </c>
    </row>
    <row r="137" spans="1:4">
      <c r="A137" s="226" t="s">
        <v>195</v>
      </c>
      <c r="B137" s="226">
        <v>0</v>
      </c>
      <c r="C137">
        <v>21</v>
      </c>
      <c r="D137" s="274">
        <f t="shared" ref="D137:D146" si="18">SUM(B137*20)</f>
        <v>0</v>
      </c>
    </row>
    <row r="138" spans="1:4">
      <c r="A138" s="226" t="s">
        <v>71</v>
      </c>
      <c r="B138" s="226">
        <v>1</v>
      </c>
      <c r="C138" s="274">
        <v>21</v>
      </c>
      <c r="D138" s="274">
        <f t="shared" si="18"/>
        <v>20</v>
      </c>
    </row>
    <row r="139" spans="1:4">
      <c r="A139" s="226" t="s">
        <v>45</v>
      </c>
      <c r="B139" s="226">
        <v>23</v>
      </c>
      <c r="C139" s="274">
        <v>21</v>
      </c>
      <c r="D139" s="274">
        <f>SUM(B139*15)</f>
        <v>345</v>
      </c>
    </row>
    <row r="140" spans="1:4">
      <c r="A140" s="226" t="s">
        <v>74</v>
      </c>
      <c r="B140" s="226">
        <v>28</v>
      </c>
      <c r="C140" s="274">
        <v>21</v>
      </c>
      <c r="D140" s="274">
        <f t="shared" si="18"/>
        <v>560</v>
      </c>
    </row>
    <row r="141" spans="1:4">
      <c r="A141" s="226" t="s">
        <v>76</v>
      </c>
      <c r="B141" s="226">
        <v>20</v>
      </c>
      <c r="C141" s="274">
        <v>21</v>
      </c>
      <c r="D141" s="274">
        <f t="shared" si="18"/>
        <v>400</v>
      </c>
    </row>
    <row r="142" spans="1:4">
      <c r="A142" s="226" t="s">
        <v>50</v>
      </c>
      <c r="B142" s="226">
        <v>15</v>
      </c>
      <c r="C142" s="274">
        <v>21</v>
      </c>
      <c r="D142" s="274">
        <f t="shared" si="18"/>
        <v>300</v>
      </c>
    </row>
    <row r="143" spans="1:4">
      <c r="A143" s="226" t="s">
        <v>79</v>
      </c>
      <c r="B143" s="226">
        <v>3</v>
      </c>
      <c r="C143" s="274">
        <v>21</v>
      </c>
      <c r="D143" s="274">
        <f t="shared" si="18"/>
        <v>60</v>
      </c>
    </row>
    <row r="144" spans="1:4">
      <c r="A144" s="226" t="s">
        <v>48</v>
      </c>
      <c r="B144" s="226">
        <v>70</v>
      </c>
      <c r="C144" s="274">
        <v>21</v>
      </c>
      <c r="D144" s="274">
        <f t="shared" si="18"/>
        <v>1400</v>
      </c>
    </row>
    <row r="145" spans="1:4">
      <c r="A145" s="226" t="s">
        <v>268</v>
      </c>
      <c r="B145" s="226">
        <v>1</v>
      </c>
      <c r="C145" s="274">
        <v>21</v>
      </c>
      <c r="D145" s="274">
        <f t="shared" si="18"/>
        <v>20</v>
      </c>
    </row>
    <row r="146" spans="1:4">
      <c r="A146" s="226" t="s">
        <v>146</v>
      </c>
      <c r="B146" s="226">
        <v>5</v>
      </c>
      <c r="C146" s="274">
        <v>21</v>
      </c>
      <c r="D146" s="274">
        <f t="shared" si="18"/>
        <v>100</v>
      </c>
    </row>
    <row r="147" spans="1:4">
      <c r="A147" s="226" t="s">
        <v>82</v>
      </c>
      <c r="B147" s="226">
        <v>56</v>
      </c>
      <c r="C147" s="274">
        <v>21</v>
      </c>
      <c r="D147" s="274">
        <f>SUM(B147*25)</f>
        <v>1400</v>
      </c>
    </row>
    <row r="148" spans="1:4">
      <c r="A148" s="226" t="s">
        <v>83</v>
      </c>
      <c r="B148" s="226">
        <v>13</v>
      </c>
      <c r="C148" s="274">
        <v>21</v>
      </c>
      <c r="D148" s="274">
        <f>SUM(B148*20)</f>
        <v>260</v>
      </c>
    </row>
    <row r="149" spans="1:4">
      <c r="A149" s="226" t="s">
        <v>94</v>
      </c>
      <c r="B149" s="226">
        <v>3</v>
      </c>
      <c r="C149" s="274">
        <v>21</v>
      </c>
      <c r="D149" s="274">
        <f>SUM(B149*30)</f>
        <v>90</v>
      </c>
    </row>
    <row r="150" spans="1:4">
      <c r="A150" s="226" t="s">
        <v>91</v>
      </c>
      <c r="B150" s="226">
        <v>479</v>
      </c>
      <c r="C150" s="274">
        <v>21</v>
      </c>
      <c r="D150" s="274">
        <f t="shared" ref="D150:D151" si="19">SUM(B150*20)</f>
        <v>9580</v>
      </c>
    </row>
    <row r="151" spans="1:4">
      <c r="A151" s="226" t="s">
        <v>215</v>
      </c>
      <c r="B151" s="226">
        <v>7</v>
      </c>
      <c r="C151" s="274">
        <v>21</v>
      </c>
      <c r="D151" s="274">
        <f t="shared" si="19"/>
        <v>140</v>
      </c>
    </row>
    <row r="152" spans="1:4">
      <c r="A152" s="226" t="s">
        <v>195</v>
      </c>
      <c r="B152" s="226">
        <v>2</v>
      </c>
      <c r="C152">
        <v>22</v>
      </c>
      <c r="D152" s="274">
        <f t="shared" ref="D152:D161" si="20">SUM(B152*20)</f>
        <v>40</v>
      </c>
    </row>
    <row r="153" spans="1:4">
      <c r="A153" s="226" t="s">
        <v>71</v>
      </c>
      <c r="B153" s="226">
        <v>1</v>
      </c>
      <c r="C153" s="274">
        <v>22</v>
      </c>
      <c r="D153" s="274">
        <f t="shared" si="20"/>
        <v>20</v>
      </c>
    </row>
    <row r="154" spans="1:4">
      <c r="A154" s="226" t="s">
        <v>45</v>
      </c>
      <c r="B154" s="226">
        <v>13</v>
      </c>
      <c r="C154" s="274">
        <v>22</v>
      </c>
      <c r="D154" s="274">
        <f>SUM(B154*15)</f>
        <v>195</v>
      </c>
    </row>
    <row r="155" spans="1:4">
      <c r="A155" s="226" t="s">
        <v>74</v>
      </c>
      <c r="B155" s="226">
        <v>17</v>
      </c>
      <c r="C155" s="274">
        <v>22</v>
      </c>
      <c r="D155" s="274">
        <f t="shared" si="20"/>
        <v>340</v>
      </c>
    </row>
    <row r="156" spans="1:4">
      <c r="A156" s="226" t="s">
        <v>76</v>
      </c>
      <c r="B156" s="226">
        <v>16</v>
      </c>
      <c r="C156" s="274">
        <v>22</v>
      </c>
      <c r="D156" s="274">
        <f t="shared" si="20"/>
        <v>320</v>
      </c>
    </row>
    <row r="157" spans="1:4">
      <c r="A157" s="226" t="s">
        <v>50</v>
      </c>
      <c r="B157" s="226">
        <v>13</v>
      </c>
      <c r="C157" s="274">
        <v>22</v>
      </c>
      <c r="D157" s="274">
        <f t="shared" si="20"/>
        <v>260</v>
      </c>
    </row>
    <row r="158" spans="1:4">
      <c r="A158" s="226" t="s">
        <v>79</v>
      </c>
      <c r="B158" s="226">
        <v>2</v>
      </c>
      <c r="C158" s="274">
        <v>22</v>
      </c>
      <c r="D158" s="274">
        <f t="shared" si="20"/>
        <v>40</v>
      </c>
    </row>
    <row r="159" spans="1:4">
      <c r="A159" s="226" t="s">
        <v>48</v>
      </c>
      <c r="B159" s="226">
        <v>48</v>
      </c>
      <c r="C159" s="274">
        <v>22</v>
      </c>
      <c r="D159" s="274">
        <f t="shared" si="20"/>
        <v>960</v>
      </c>
    </row>
    <row r="160" spans="1:4">
      <c r="A160" s="226" t="s">
        <v>268</v>
      </c>
      <c r="B160" s="226">
        <v>0</v>
      </c>
      <c r="C160" s="274">
        <v>22</v>
      </c>
      <c r="D160" s="274">
        <f t="shared" si="20"/>
        <v>0</v>
      </c>
    </row>
    <row r="161" spans="1:4">
      <c r="A161" s="226" t="s">
        <v>146</v>
      </c>
      <c r="B161" s="226">
        <v>5</v>
      </c>
      <c r="C161" s="274">
        <v>22</v>
      </c>
      <c r="D161" s="274">
        <f t="shared" si="20"/>
        <v>100</v>
      </c>
    </row>
    <row r="162" spans="1:4">
      <c r="A162" s="226" t="s">
        <v>82</v>
      </c>
      <c r="B162" s="226">
        <v>58</v>
      </c>
      <c r="C162" s="274">
        <v>22</v>
      </c>
      <c r="D162" s="274">
        <f>SUM(B162*25)</f>
        <v>1450</v>
      </c>
    </row>
    <row r="163" spans="1:4">
      <c r="A163" s="226" t="s">
        <v>83</v>
      </c>
      <c r="B163" s="226">
        <v>6</v>
      </c>
      <c r="C163" s="274">
        <v>22</v>
      </c>
      <c r="D163" s="274">
        <f>SUM(B163*20)</f>
        <v>120</v>
      </c>
    </row>
    <row r="164" spans="1:4">
      <c r="A164" s="226" t="s">
        <v>94</v>
      </c>
      <c r="B164" s="226">
        <v>3</v>
      </c>
      <c r="C164" s="274">
        <v>22</v>
      </c>
      <c r="D164" s="274">
        <f>SUM(B164*30)</f>
        <v>90</v>
      </c>
    </row>
    <row r="165" spans="1:4">
      <c r="A165" s="226" t="s">
        <v>91</v>
      </c>
      <c r="B165" s="226">
        <v>369</v>
      </c>
      <c r="C165" s="274">
        <v>22</v>
      </c>
      <c r="D165" s="274">
        <f t="shared" ref="D165:D166" si="21">SUM(B165*20)</f>
        <v>7380</v>
      </c>
    </row>
    <row r="166" spans="1:4">
      <c r="A166" s="226" t="s">
        <v>215</v>
      </c>
      <c r="B166" s="226">
        <v>7</v>
      </c>
      <c r="C166" s="274">
        <v>22</v>
      </c>
      <c r="D166" s="274">
        <f t="shared" si="21"/>
        <v>140</v>
      </c>
    </row>
    <row r="167" spans="1:4">
      <c r="A167" s="226" t="s">
        <v>195</v>
      </c>
      <c r="B167" s="226">
        <v>0</v>
      </c>
      <c r="C167">
        <v>23</v>
      </c>
      <c r="D167" s="274">
        <f t="shared" ref="D167:D176" si="22">SUM(B167*20)</f>
        <v>0</v>
      </c>
    </row>
    <row r="168" spans="1:4">
      <c r="A168" s="226" t="s">
        <v>71</v>
      </c>
      <c r="B168" s="226">
        <v>0</v>
      </c>
      <c r="C168" s="274">
        <v>23</v>
      </c>
      <c r="D168" s="274">
        <f t="shared" si="22"/>
        <v>0</v>
      </c>
    </row>
    <row r="169" spans="1:4">
      <c r="A169" s="226" t="s">
        <v>45</v>
      </c>
      <c r="B169" s="226">
        <v>4</v>
      </c>
      <c r="C169" s="274">
        <v>23</v>
      </c>
      <c r="D169" s="274">
        <f>SUM(B169*15)</f>
        <v>60</v>
      </c>
    </row>
    <row r="170" spans="1:4">
      <c r="A170" s="226" t="s">
        <v>74</v>
      </c>
      <c r="B170" s="226">
        <v>5</v>
      </c>
      <c r="C170" s="274">
        <v>23</v>
      </c>
      <c r="D170" s="274">
        <f t="shared" si="22"/>
        <v>100</v>
      </c>
    </row>
    <row r="171" spans="1:4">
      <c r="A171" s="226" t="s">
        <v>76</v>
      </c>
      <c r="B171" s="226">
        <v>2</v>
      </c>
      <c r="C171" s="274">
        <v>23</v>
      </c>
      <c r="D171" s="274">
        <f t="shared" si="22"/>
        <v>40</v>
      </c>
    </row>
    <row r="172" spans="1:4">
      <c r="A172" s="226" t="s">
        <v>50</v>
      </c>
      <c r="B172" s="226">
        <v>0</v>
      </c>
      <c r="C172" s="274">
        <v>23</v>
      </c>
      <c r="D172" s="274">
        <f t="shared" si="22"/>
        <v>0</v>
      </c>
    </row>
    <row r="173" spans="1:4">
      <c r="A173" s="226" t="s">
        <v>79</v>
      </c>
      <c r="B173" s="226">
        <v>0</v>
      </c>
      <c r="C173" s="274">
        <v>23</v>
      </c>
      <c r="D173" s="274">
        <f t="shared" si="22"/>
        <v>0</v>
      </c>
    </row>
    <row r="174" spans="1:4">
      <c r="A174" s="226" t="s">
        <v>48</v>
      </c>
      <c r="B174" s="226">
        <v>12</v>
      </c>
      <c r="C174" s="274">
        <v>23</v>
      </c>
      <c r="D174" s="274">
        <f t="shared" si="22"/>
        <v>240</v>
      </c>
    </row>
    <row r="175" spans="1:4">
      <c r="A175" s="226" t="s">
        <v>268</v>
      </c>
      <c r="B175" s="226">
        <v>0</v>
      </c>
      <c r="C175" s="274">
        <v>23</v>
      </c>
      <c r="D175" s="274">
        <f t="shared" si="22"/>
        <v>0</v>
      </c>
    </row>
    <row r="176" spans="1:4">
      <c r="A176" s="226" t="s">
        <v>146</v>
      </c>
      <c r="B176" s="226">
        <v>0</v>
      </c>
      <c r="C176" s="274">
        <v>23</v>
      </c>
      <c r="D176" s="274">
        <f t="shared" si="22"/>
        <v>0</v>
      </c>
    </row>
    <row r="177" spans="1:4">
      <c r="A177" s="226" t="s">
        <v>82</v>
      </c>
      <c r="B177" s="226">
        <v>21</v>
      </c>
      <c r="C177" s="274">
        <v>23</v>
      </c>
      <c r="D177" s="274">
        <f>SUM(B177*25)</f>
        <v>525</v>
      </c>
    </row>
    <row r="178" spans="1:4">
      <c r="A178" s="226" t="s">
        <v>83</v>
      </c>
      <c r="B178" s="226">
        <v>0</v>
      </c>
      <c r="C178" s="274">
        <v>23</v>
      </c>
      <c r="D178" s="274">
        <f>SUM(B178*20)</f>
        <v>0</v>
      </c>
    </row>
    <row r="179" spans="1:4">
      <c r="A179" s="226" t="s">
        <v>94</v>
      </c>
      <c r="B179" s="226">
        <v>0</v>
      </c>
      <c r="C179" s="274">
        <v>23</v>
      </c>
      <c r="D179" s="274">
        <f>SUM(B179*30)</f>
        <v>0</v>
      </c>
    </row>
    <row r="180" spans="1:4">
      <c r="A180" s="226" t="s">
        <v>91</v>
      </c>
      <c r="B180" s="226">
        <v>179</v>
      </c>
      <c r="C180" s="274">
        <v>23</v>
      </c>
      <c r="D180" s="274">
        <f t="shared" ref="D180:D181" si="23">SUM(B180*20)</f>
        <v>3580</v>
      </c>
    </row>
    <row r="181" spans="1:4">
      <c r="A181" s="226" t="s">
        <v>215</v>
      </c>
      <c r="B181" s="226">
        <v>4</v>
      </c>
      <c r="C181" s="274">
        <v>23</v>
      </c>
      <c r="D181" s="274">
        <f t="shared" si="23"/>
        <v>80</v>
      </c>
    </row>
    <row r="182" spans="1:4">
      <c r="A182" s="226" t="s">
        <v>195</v>
      </c>
      <c r="B182" s="226">
        <v>0</v>
      </c>
      <c r="C182">
        <v>24</v>
      </c>
      <c r="D182" s="274">
        <f t="shared" ref="D182:D191" si="24">SUM(B182*20)</f>
        <v>0</v>
      </c>
    </row>
    <row r="183" spans="1:4">
      <c r="A183" s="226" t="s">
        <v>71</v>
      </c>
      <c r="B183" s="226">
        <v>0</v>
      </c>
      <c r="C183" s="274">
        <v>24</v>
      </c>
      <c r="D183" s="274">
        <f t="shared" si="24"/>
        <v>0</v>
      </c>
    </row>
    <row r="184" spans="1:4">
      <c r="A184" s="226" t="s">
        <v>45</v>
      </c>
      <c r="B184" s="226">
        <v>0</v>
      </c>
      <c r="C184" s="274">
        <v>24</v>
      </c>
      <c r="D184" s="274">
        <f>SUM(B184*15)</f>
        <v>0</v>
      </c>
    </row>
    <row r="185" spans="1:4">
      <c r="A185" s="226" t="s">
        <v>74</v>
      </c>
      <c r="B185" s="226">
        <v>2</v>
      </c>
      <c r="C185" s="274">
        <v>24</v>
      </c>
      <c r="D185" s="274">
        <f t="shared" si="24"/>
        <v>40</v>
      </c>
    </row>
    <row r="186" spans="1:4">
      <c r="A186" s="226" t="s">
        <v>76</v>
      </c>
      <c r="B186" s="226">
        <v>0</v>
      </c>
      <c r="C186" s="274">
        <v>24</v>
      </c>
      <c r="D186" s="274">
        <f t="shared" si="24"/>
        <v>0</v>
      </c>
    </row>
    <row r="187" spans="1:4">
      <c r="A187" s="226" t="s">
        <v>50</v>
      </c>
      <c r="B187" s="226">
        <v>2</v>
      </c>
      <c r="C187" s="274">
        <v>24</v>
      </c>
      <c r="D187" s="274">
        <f t="shared" si="24"/>
        <v>40</v>
      </c>
    </row>
    <row r="188" spans="1:4">
      <c r="A188" s="226" t="s">
        <v>79</v>
      </c>
      <c r="B188" s="226">
        <v>0</v>
      </c>
      <c r="C188" s="274">
        <v>24</v>
      </c>
      <c r="D188" s="274">
        <f t="shared" si="24"/>
        <v>0</v>
      </c>
    </row>
    <row r="189" spans="1:4">
      <c r="A189" s="226" t="s">
        <v>48</v>
      </c>
      <c r="B189" s="226">
        <v>2</v>
      </c>
      <c r="C189" s="274">
        <v>24</v>
      </c>
      <c r="D189" s="274">
        <f t="shared" si="24"/>
        <v>40</v>
      </c>
    </row>
    <row r="190" spans="1:4">
      <c r="A190" s="226" t="s">
        <v>268</v>
      </c>
      <c r="B190" s="226">
        <v>0</v>
      </c>
      <c r="C190" s="274">
        <v>24</v>
      </c>
      <c r="D190" s="274">
        <f t="shared" si="24"/>
        <v>0</v>
      </c>
    </row>
    <row r="191" spans="1:4">
      <c r="A191" s="226" t="s">
        <v>146</v>
      </c>
      <c r="B191" s="226">
        <v>1</v>
      </c>
      <c r="C191" s="274">
        <v>24</v>
      </c>
      <c r="D191" s="274">
        <f t="shared" si="24"/>
        <v>20</v>
      </c>
    </row>
    <row r="192" spans="1:4">
      <c r="A192" s="226" t="s">
        <v>82</v>
      </c>
      <c r="B192" s="226">
        <v>6</v>
      </c>
      <c r="C192" s="274">
        <v>24</v>
      </c>
      <c r="D192" s="274">
        <f>SUM(B192*25)</f>
        <v>150</v>
      </c>
    </row>
    <row r="193" spans="1:4">
      <c r="A193" s="226" t="s">
        <v>83</v>
      </c>
      <c r="B193" s="226">
        <v>0</v>
      </c>
      <c r="C193" s="274">
        <v>24</v>
      </c>
      <c r="D193" s="274">
        <f>SUM(B193*20)</f>
        <v>0</v>
      </c>
    </row>
    <row r="194" spans="1:4">
      <c r="A194" s="226" t="s">
        <v>94</v>
      </c>
      <c r="B194" s="226">
        <v>0</v>
      </c>
      <c r="C194" s="274">
        <v>24</v>
      </c>
      <c r="D194" s="274">
        <f>SUM(B194*30)</f>
        <v>0</v>
      </c>
    </row>
    <row r="195" spans="1:4">
      <c r="A195" s="226" t="s">
        <v>91</v>
      </c>
      <c r="B195" s="226">
        <v>28</v>
      </c>
      <c r="C195" s="274">
        <v>24</v>
      </c>
      <c r="D195" s="274">
        <f t="shared" ref="D195:D196" si="25">SUM(B195*20)</f>
        <v>560</v>
      </c>
    </row>
    <row r="196" spans="1:4">
      <c r="A196" s="226" t="s">
        <v>215</v>
      </c>
      <c r="B196" s="226">
        <v>0</v>
      </c>
      <c r="C196" s="274">
        <v>24</v>
      </c>
      <c r="D196" s="274">
        <f t="shared" si="25"/>
        <v>0</v>
      </c>
    </row>
    <row r="210" spans="1:1">
      <c r="A210" s="226"/>
    </row>
    <row r="211" spans="1:1">
      <c r="A211" s="226"/>
    </row>
    <row r="212" spans="1:1">
      <c r="A212" s="226"/>
    </row>
    <row r="213" spans="1:1">
      <c r="A213" s="226"/>
    </row>
    <row r="214" spans="1:1">
      <c r="A214" s="226"/>
    </row>
    <row r="215" spans="1:1">
      <c r="A215" s="226"/>
    </row>
    <row r="216" spans="1:1">
      <c r="A216" s="226"/>
    </row>
    <row r="217" spans="1:1">
      <c r="A217" s="226"/>
    </row>
    <row r="218" spans="1:1">
      <c r="A218" s="226"/>
    </row>
    <row r="219" spans="1:1">
      <c r="A219" s="226"/>
    </row>
    <row r="220" spans="1:1">
      <c r="A220" s="226"/>
    </row>
    <row r="221" spans="1:1">
      <c r="A221" s="226"/>
    </row>
    <row r="222" spans="1:1">
      <c r="A222" s="226"/>
    </row>
    <row r="223" spans="1:1">
      <c r="A223" s="226"/>
    </row>
    <row r="224" spans="1:1">
      <c r="A224" s="226"/>
    </row>
    <row r="225" spans="1:1">
      <c r="A225" s="226"/>
    </row>
    <row r="226" spans="1:1">
      <c r="A226" s="226"/>
    </row>
  </sheetData>
  <autoFilter ref="A1:C196">
    <filterColumn colId="2"/>
  </autoFilter>
  <pageMargins left="0.7" right="0.7" top="0.75" bottom="0.75" header="0.3" footer="0.3"/>
  <pageSetup orientation="portrait" horizontalDpi="4294967293" verticalDpi="4294967293" r:id="rId1"/>
</worksheet>
</file>

<file path=xl/worksheets/sheet21.xml><?xml version="1.0" encoding="utf-8"?>
<worksheet xmlns="http://schemas.openxmlformats.org/spreadsheetml/2006/main" xmlns:r="http://schemas.openxmlformats.org/officeDocument/2006/relationships">
  <sheetPr filterMode="1"/>
  <dimension ref="A1:D291"/>
  <sheetViews>
    <sheetView tabSelected="1" zoomScale="115" zoomScaleNormal="115" workbookViewId="0">
      <selection activeCell="F310" sqref="F310"/>
    </sheetView>
  </sheetViews>
  <sheetFormatPr defaultRowHeight="15"/>
  <cols>
    <col min="1" max="1" width="23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 hidden="1">
      <c r="A2" s="226" t="s">
        <v>256</v>
      </c>
      <c r="B2" s="226">
        <v>0</v>
      </c>
      <c r="C2">
        <v>12</v>
      </c>
      <c r="D2">
        <v>0</v>
      </c>
    </row>
    <row r="3" spans="1:4" hidden="1">
      <c r="A3" s="226" t="s">
        <v>238</v>
      </c>
      <c r="B3" s="226">
        <v>0</v>
      </c>
      <c r="C3" s="274">
        <v>12</v>
      </c>
      <c r="D3">
        <v>0</v>
      </c>
    </row>
    <row r="4" spans="1:4" hidden="1">
      <c r="A4" s="226" t="s">
        <v>225</v>
      </c>
      <c r="B4" s="226">
        <v>0</v>
      </c>
      <c r="C4" s="274">
        <v>12</v>
      </c>
      <c r="D4">
        <v>0</v>
      </c>
    </row>
    <row r="5" spans="1:4" hidden="1">
      <c r="A5" s="226" t="s">
        <v>216</v>
      </c>
      <c r="B5" s="226">
        <v>0</v>
      </c>
      <c r="C5" s="274">
        <v>12</v>
      </c>
      <c r="D5">
        <v>0</v>
      </c>
    </row>
    <row r="6" spans="1:4" hidden="1">
      <c r="A6" s="226" t="s">
        <v>224</v>
      </c>
      <c r="B6" s="226">
        <v>0</v>
      </c>
      <c r="C6" s="274">
        <v>12</v>
      </c>
      <c r="D6">
        <v>0</v>
      </c>
    </row>
    <row r="7" spans="1:4" hidden="1">
      <c r="A7" s="226" t="s">
        <v>261</v>
      </c>
      <c r="B7" s="226">
        <v>0</v>
      </c>
      <c r="C7" s="274">
        <v>12</v>
      </c>
      <c r="D7">
        <f>SUM(31*B7)</f>
        <v>0</v>
      </c>
    </row>
    <row r="8" spans="1:4" hidden="1">
      <c r="A8" s="226" t="s">
        <v>267</v>
      </c>
      <c r="B8" s="226">
        <v>0</v>
      </c>
      <c r="C8" s="274">
        <v>12</v>
      </c>
      <c r="D8">
        <v>0</v>
      </c>
    </row>
    <row r="9" spans="1:4" hidden="1">
      <c r="A9" s="226" t="s">
        <v>272</v>
      </c>
      <c r="B9" s="226">
        <v>0</v>
      </c>
      <c r="C9" s="274">
        <v>12</v>
      </c>
      <c r="D9">
        <v>0</v>
      </c>
    </row>
    <row r="10" spans="1:4" hidden="1">
      <c r="A10" s="226" t="s">
        <v>275</v>
      </c>
      <c r="B10" s="226">
        <v>0</v>
      </c>
      <c r="C10" s="274">
        <v>12</v>
      </c>
      <c r="D10">
        <v>0</v>
      </c>
    </row>
    <row r="11" spans="1:4" hidden="1">
      <c r="A11" s="226" t="s">
        <v>257</v>
      </c>
      <c r="B11" s="226">
        <v>0</v>
      </c>
      <c r="C11" s="274">
        <v>12</v>
      </c>
      <c r="D11">
        <v>0</v>
      </c>
    </row>
    <row r="12" spans="1:4" hidden="1">
      <c r="A12" s="226" t="s">
        <v>262</v>
      </c>
      <c r="B12" s="226">
        <v>0</v>
      </c>
      <c r="C12" s="274">
        <v>12</v>
      </c>
      <c r="D12">
        <v>0</v>
      </c>
    </row>
    <row r="13" spans="1:4" hidden="1">
      <c r="A13" s="226" t="s">
        <v>236</v>
      </c>
      <c r="B13" s="226">
        <v>0</v>
      </c>
      <c r="C13" s="274">
        <v>12</v>
      </c>
      <c r="D13">
        <v>0</v>
      </c>
    </row>
    <row r="14" spans="1:4" hidden="1">
      <c r="A14" s="226" t="s">
        <v>255</v>
      </c>
      <c r="B14" s="226">
        <v>0</v>
      </c>
      <c r="C14" s="274">
        <v>12</v>
      </c>
      <c r="D14">
        <v>0</v>
      </c>
    </row>
    <row r="15" spans="1:4" hidden="1">
      <c r="A15" s="226" t="s">
        <v>254</v>
      </c>
      <c r="B15" s="226">
        <v>0</v>
      </c>
      <c r="C15" s="274">
        <v>12</v>
      </c>
      <c r="D15">
        <v>0</v>
      </c>
    </row>
    <row r="16" spans="1:4" hidden="1">
      <c r="A16" s="226" t="s">
        <v>235</v>
      </c>
      <c r="B16" s="226">
        <v>0</v>
      </c>
      <c r="C16" s="274">
        <v>12</v>
      </c>
      <c r="D16">
        <v>0</v>
      </c>
    </row>
    <row r="17" spans="1:4" hidden="1">
      <c r="A17" s="226" t="s">
        <v>88</v>
      </c>
      <c r="B17" s="226">
        <v>0</v>
      </c>
      <c r="C17" s="274">
        <v>12</v>
      </c>
      <c r="D17">
        <v>0</v>
      </c>
    </row>
    <row r="18" spans="1:4" hidden="1">
      <c r="A18" s="226" t="s">
        <v>67</v>
      </c>
      <c r="B18" s="226">
        <v>0</v>
      </c>
      <c r="C18" s="274">
        <v>12</v>
      </c>
      <c r="D18">
        <f>SUM(B18*6.04)</f>
        <v>0</v>
      </c>
    </row>
    <row r="19" spans="1:4" hidden="1">
      <c r="A19" s="226" t="s">
        <v>196</v>
      </c>
      <c r="B19" s="226">
        <v>0</v>
      </c>
      <c r="C19" s="274">
        <v>12</v>
      </c>
      <c r="D19">
        <f>SUM(25*B19)</f>
        <v>0</v>
      </c>
    </row>
    <row r="20" spans="1:4" hidden="1">
      <c r="A20" s="226" t="s">
        <v>66</v>
      </c>
      <c r="B20" s="226">
        <v>0</v>
      </c>
      <c r="C20" s="274">
        <v>12</v>
      </c>
      <c r="D20">
        <v>0</v>
      </c>
    </row>
    <row r="21" spans="1:4" hidden="1">
      <c r="A21" s="226" t="s">
        <v>256</v>
      </c>
      <c r="B21" s="226">
        <v>0</v>
      </c>
      <c r="C21">
        <v>13</v>
      </c>
      <c r="D21">
        <v>0</v>
      </c>
    </row>
    <row r="22" spans="1:4" hidden="1">
      <c r="A22" s="226" t="s">
        <v>238</v>
      </c>
      <c r="B22" s="226">
        <v>0</v>
      </c>
      <c r="C22" s="274">
        <v>13</v>
      </c>
      <c r="D22">
        <v>0</v>
      </c>
    </row>
    <row r="23" spans="1:4" hidden="1">
      <c r="A23" s="226" t="s">
        <v>225</v>
      </c>
      <c r="B23" s="226">
        <v>0</v>
      </c>
      <c r="C23" s="274">
        <v>13</v>
      </c>
      <c r="D23">
        <v>0</v>
      </c>
    </row>
    <row r="24" spans="1:4" hidden="1">
      <c r="A24" s="226" t="s">
        <v>216</v>
      </c>
      <c r="B24" s="226">
        <v>0</v>
      </c>
      <c r="C24" s="274">
        <v>13</v>
      </c>
      <c r="D24">
        <v>0</v>
      </c>
    </row>
    <row r="25" spans="1:4" hidden="1">
      <c r="A25" s="226" t="s">
        <v>224</v>
      </c>
      <c r="B25" s="226">
        <v>0</v>
      </c>
      <c r="C25" s="274">
        <v>13</v>
      </c>
      <c r="D25">
        <v>0</v>
      </c>
    </row>
    <row r="26" spans="1:4" hidden="1">
      <c r="A26" s="226" t="s">
        <v>261</v>
      </c>
      <c r="B26" s="226">
        <v>0</v>
      </c>
      <c r="C26" s="274">
        <v>13</v>
      </c>
      <c r="D26" s="274">
        <f>SUM(31*B26)</f>
        <v>0</v>
      </c>
    </row>
    <row r="27" spans="1:4" hidden="1">
      <c r="A27" s="226" t="s">
        <v>267</v>
      </c>
      <c r="B27" s="226">
        <v>0</v>
      </c>
      <c r="C27" s="274">
        <v>13</v>
      </c>
      <c r="D27">
        <v>0</v>
      </c>
    </row>
    <row r="28" spans="1:4" hidden="1">
      <c r="A28" s="226" t="s">
        <v>272</v>
      </c>
      <c r="B28" s="226">
        <v>0</v>
      </c>
      <c r="C28" s="274">
        <v>13</v>
      </c>
      <c r="D28">
        <v>0</v>
      </c>
    </row>
    <row r="29" spans="1:4" hidden="1">
      <c r="A29" s="226" t="s">
        <v>275</v>
      </c>
      <c r="B29" s="226">
        <v>0</v>
      </c>
      <c r="C29" s="274">
        <v>13</v>
      </c>
      <c r="D29">
        <v>0</v>
      </c>
    </row>
    <row r="30" spans="1:4" hidden="1">
      <c r="A30" s="226" t="s">
        <v>257</v>
      </c>
      <c r="B30" s="226">
        <v>0</v>
      </c>
      <c r="C30" s="274">
        <v>13</v>
      </c>
      <c r="D30">
        <v>0</v>
      </c>
    </row>
    <row r="31" spans="1:4" hidden="1">
      <c r="A31" s="226" t="s">
        <v>262</v>
      </c>
      <c r="B31" s="226">
        <v>0</v>
      </c>
      <c r="C31" s="274">
        <v>13</v>
      </c>
      <c r="D31">
        <v>0</v>
      </c>
    </row>
    <row r="32" spans="1:4" hidden="1">
      <c r="A32" s="226" t="s">
        <v>236</v>
      </c>
      <c r="B32" s="226">
        <v>0</v>
      </c>
      <c r="C32" s="274">
        <v>13</v>
      </c>
      <c r="D32" s="274">
        <v>0</v>
      </c>
    </row>
    <row r="33" spans="1:4" hidden="1">
      <c r="A33" s="226" t="s">
        <v>255</v>
      </c>
      <c r="B33" s="226">
        <v>0</v>
      </c>
      <c r="C33" s="274">
        <v>13</v>
      </c>
      <c r="D33" s="274">
        <v>0</v>
      </c>
    </row>
    <row r="34" spans="1:4" hidden="1">
      <c r="A34" s="226" t="s">
        <v>254</v>
      </c>
      <c r="B34" s="226">
        <v>0</v>
      </c>
      <c r="C34" s="274">
        <v>13</v>
      </c>
      <c r="D34">
        <v>0</v>
      </c>
    </row>
    <row r="35" spans="1:4" hidden="1">
      <c r="A35" s="226" t="s">
        <v>235</v>
      </c>
      <c r="B35" s="226">
        <v>0</v>
      </c>
      <c r="C35" s="274">
        <v>13</v>
      </c>
      <c r="D35">
        <v>0</v>
      </c>
    </row>
    <row r="36" spans="1:4" hidden="1">
      <c r="A36" s="226" t="s">
        <v>88</v>
      </c>
      <c r="B36" s="226">
        <v>0</v>
      </c>
      <c r="C36" s="274">
        <v>13</v>
      </c>
      <c r="D36">
        <v>0</v>
      </c>
    </row>
    <row r="37" spans="1:4" hidden="1">
      <c r="A37" s="226" t="s">
        <v>67</v>
      </c>
      <c r="B37" s="226">
        <v>0</v>
      </c>
      <c r="C37" s="274">
        <v>13</v>
      </c>
      <c r="D37" s="274">
        <f>SUM(B37*6)</f>
        <v>0</v>
      </c>
    </row>
    <row r="38" spans="1:4" hidden="1">
      <c r="A38" s="226" t="s">
        <v>196</v>
      </c>
      <c r="B38" s="226">
        <v>0</v>
      </c>
      <c r="C38" s="274">
        <v>13</v>
      </c>
      <c r="D38" s="274">
        <f>SUM(25*B38)</f>
        <v>0</v>
      </c>
    </row>
    <row r="39" spans="1:4" hidden="1">
      <c r="A39" s="226" t="s">
        <v>66</v>
      </c>
      <c r="B39" s="226">
        <v>0</v>
      </c>
      <c r="C39" s="274">
        <v>13</v>
      </c>
      <c r="D39">
        <v>0</v>
      </c>
    </row>
    <row r="40" spans="1:4" hidden="1">
      <c r="A40" s="226" t="s">
        <v>256</v>
      </c>
      <c r="B40" s="226">
        <v>0</v>
      </c>
      <c r="C40">
        <v>14</v>
      </c>
      <c r="D40">
        <v>0</v>
      </c>
    </row>
    <row r="41" spans="1:4" hidden="1">
      <c r="A41" s="226" t="s">
        <v>238</v>
      </c>
      <c r="B41" s="226">
        <v>0</v>
      </c>
      <c r="C41" s="274">
        <v>14</v>
      </c>
      <c r="D41">
        <v>0</v>
      </c>
    </row>
    <row r="42" spans="1:4" hidden="1">
      <c r="A42" s="226" t="s">
        <v>225</v>
      </c>
      <c r="B42" s="226">
        <v>0</v>
      </c>
      <c r="C42" s="274">
        <v>14</v>
      </c>
      <c r="D42">
        <v>0</v>
      </c>
    </row>
    <row r="43" spans="1:4" hidden="1">
      <c r="A43" s="226" t="s">
        <v>216</v>
      </c>
      <c r="B43" s="226">
        <v>0</v>
      </c>
      <c r="C43" s="274">
        <v>14</v>
      </c>
      <c r="D43">
        <v>0</v>
      </c>
    </row>
    <row r="44" spans="1:4" hidden="1">
      <c r="A44" s="226" t="s">
        <v>224</v>
      </c>
      <c r="B44" s="226">
        <v>0</v>
      </c>
      <c r="C44" s="274">
        <v>14</v>
      </c>
      <c r="D44">
        <v>0</v>
      </c>
    </row>
    <row r="45" spans="1:4" hidden="1">
      <c r="A45" s="226" t="s">
        <v>261</v>
      </c>
      <c r="B45" s="226">
        <v>0</v>
      </c>
      <c r="C45" s="274">
        <v>14</v>
      </c>
      <c r="D45" s="274">
        <f>SUM(31*B45)</f>
        <v>0</v>
      </c>
    </row>
    <row r="46" spans="1:4" hidden="1">
      <c r="A46" s="226" t="s">
        <v>267</v>
      </c>
      <c r="B46" s="226">
        <v>0</v>
      </c>
      <c r="C46" s="274">
        <v>14</v>
      </c>
      <c r="D46">
        <v>0</v>
      </c>
    </row>
    <row r="47" spans="1:4" hidden="1">
      <c r="A47" s="226" t="s">
        <v>272</v>
      </c>
      <c r="B47" s="226">
        <v>0</v>
      </c>
      <c r="C47" s="274">
        <v>14</v>
      </c>
      <c r="D47">
        <v>0</v>
      </c>
    </row>
    <row r="48" spans="1:4" hidden="1">
      <c r="A48" s="226" t="s">
        <v>275</v>
      </c>
      <c r="B48" s="226">
        <v>0</v>
      </c>
      <c r="C48" s="274">
        <v>14</v>
      </c>
      <c r="D48">
        <v>0</v>
      </c>
    </row>
    <row r="49" spans="1:4" hidden="1">
      <c r="A49" s="226" t="s">
        <v>257</v>
      </c>
      <c r="B49" s="226">
        <v>0</v>
      </c>
      <c r="C49" s="274">
        <v>14</v>
      </c>
      <c r="D49">
        <v>0</v>
      </c>
    </row>
    <row r="50" spans="1:4" hidden="1">
      <c r="A50" s="226" t="s">
        <v>262</v>
      </c>
      <c r="B50" s="226">
        <v>0</v>
      </c>
      <c r="C50" s="274">
        <v>14</v>
      </c>
      <c r="D50">
        <v>0</v>
      </c>
    </row>
    <row r="51" spans="1:4" hidden="1">
      <c r="A51" s="226" t="s">
        <v>236</v>
      </c>
      <c r="B51" s="226">
        <v>0</v>
      </c>
      <c r="C51" s="274">
        <v>14</v>
      </c>
      <c r="D51" s="274">
        <v>0</v>
      </c>
    </row>
    <row r="52" spans="1:4" hidden="1">
      <c r="A52" s="226" t="s">
        <v>255</v>
      </c>
      <c r="B52" s="226">
        <v>0</v>
      </c>
      <c r="C52" s="274">
        <v>14</v>
      </c>
      <c r="D52" s="274">
        <v>0</v>
      </c>
    </row>
    <row r="53" spans="1:4" hidden="1">
      <c r="A53" s="226" t="s">
        <v>254</v>
      </c>
      <c r="B53" s="226">
        <v>0</v>
      </c>
      <c r="C53" s="274">
        <v>14</v>
      </c>
      <c r="D53">
        <v>0</v>
      </c>
    </row>
    <row r="54" spans="1:4" hidden="1">
      <c r="A54" s="226" t="s">
        <v>235</v>
      </c>
      <c r="B54" s="226">
        <v>0</v>
      </c>
      <c r="C54" s="274">
        <v>14</v>
      </c>
      <c r="D54">
        <v>0</v>
      </c>
    </row>
    <row r="55" spans="1:4" hidden="1">
      <c r="A55" s="226" t="s">
        <v>88</v>
      </c>
      <c r="B55" s="226">
        <v>0</v>
      </c>
      <c r="C55" s="274">
        <v>14</v>
      </c>
      <c r="D55">
        <v>0</v>
      </c>
    </row>
    <row r="56" spans="1:4" hidden="1">
      <c r="A56" s="226" t="s">
        <v>67</v>
      </c>
      <c r="B56" s="226">
        <v>6</v>
      </c>
      <c r="C56" s="274">
        <v>14</v>
      </c>
      <c r="D56" s="274">
        <f>SUM(B56*6)</f>
        <v>36</v>
      </c>
    </row>
    <row r="57" spans="1:4" hidden="1">
      <c r="A57" s="226" t="s">
        <v>196</v>
      </c>
      <c r="B57" s="226">
        <v>0</v>
      </c>
      <c r="C57" s="274">
        <v>14</v>
      </c>
      <c r="D57" s="274">
        <f>SUM(25*B57)</f>
        <v>0</v>
      </c>
    </row>
    <row r="58" spans="1:4" hidden="1">
      <c r="A58" s="226" t="s">
        <v>66</v>
      </c>
      <c r="B58" s="226">
        <v>0</v>
      </c>
      <c r="C58" s="274">
        <v>14</v>
      </c>
      <c r="D58">
        <v>0</v>
      </c>
    </row>
    <row r="59" spans="1:4" hidden="1">
      <c r="A59" s="226" t="s">
        <v>256</v>
      </c>
      <c r="B59" s="226">
        <v>0</v>
      </c>
      <c r="C59">
        <v>15</v>
      </c>
      <c r="D59">
        <v>0</v>
      </c>
    </row>
    <row r="60" spans="1:4" hidden="1">
      <c r="A60" s="226" t="s">
        <v>238</v>
      </c>
      <c r="B60" s="226">
        <v>0</v>
      </c>
      <c r="C60" s="274">
        <v>15</v>
      </c>
      <c r="D60">
        <v>0</v>
      </c>
    </row>
    <row r="61" spans="1:4" hidden="1">
      <c r="A61" s="226" t="s">
        <v>225</v>
      </c>
      <c r="B61" s="226">
        <v>0</v>
      </c>
      <c r="C61" s="274">
        <v>15</v>
      </c>
      <c r="D61">
        <v>0</v>
      </c>
    </row>
    <row r="62" spans="1:4" hidden="1">
      <c r="A62" s="226" t="s">
        <v>216</v>
      </c>
      <c r="B62" s="226">
        <v>0</v>
      </c>
      <c r="C62" s="274">
        <v>15</v>
      </c>
      <c r="D62">
        <v>0</v>
      </c>
    </row>
    <row r="63" spans="1:4" hidden="1">
      <c r="A63" s="226" t="s">
        <v>224</v>
      </c>
      <c r="B63" s="226">
        <v>0</v>
      </c>
      <c r="C63" s="274">
        <v>15</v>
      </c>
      <c r="D63">
        <v>0</v>
      </c>
    </row>
    <row r="64" spans="1:4" hidden="1">
      <c r="A64" s="226" t="s">
        <v>261</v>
      </c>
      <c r="B64" s="226">
        <v>0</v>
      </c>
      <c r="C64" s="274">
        <v>15</v>
      </c>
      <c r="D64" s="274">
        <f>SUM(31*B64)</f>
        <v>0</v>
      </c>
    </row>
    <row r="65" spans="1:4" hidden="1">
      <c r="A65" s="226" t="s">
        <v>267</v>
      </c>
      <c r="B65" s="226">
        <v>0</v>
      </c>
      <c r="C65" s="274">
        <v>15</v>
      </c>
      <c r="D65">
        <v>0</v>
      </c>
    </row>
    <row r="66" spans="1:4" hidden="1">
      <c r="A66" s="226" t="s">
        <v>272</v>
      </c>
      <c r="B66" s="226">
        <v>0</v>
      </c>
      <c r="C66" s="274">
        <v>15</v>
      </c>
      <c r="D66">
        <v>0</v>
      </c>
    </row>
    <row r="67" spans="1:4" hidden="1">
      <c r="A67" s="226" t="s">
        <v>275</v>
      </c>
      <c r="B67" s="226">
        <v>0</v>
      </c>
      <c r="C67" s="274">
        <v>15</v>
      </c>
      <c r="D67">
        <v>0</v>
      </c>
    </row>
    <row r="68" spans="1:4" hidden="1">
      <c r="A68" s="226" t="s">
        <v>257</v>
      </c>
      <c r="B68" s="226">
        <v>0</v>
      </c>
      <c r="C68" s="274">
        <v>15</v>
      </c>
      <c r="D68">
        <v>0</v>
      </c>
    </row>
    <row r="69" spans="1:4" hidden="1">
      <c r="A69" s="226" t="s">
        <v>262</v>
      </c>
      <c r="B69" s="226">
        <v>0</v>
      </c>
      <c r="C69" s="274">
        <v>15</v>
      </c>
      <c r="D69">
        <v>0</v>
      </c>
    </row>
    <row r="70" spans="1:4" hidden="1">
      <c r="A70" s="226" t="s">
        <v>236</v>
      </c>
      <c r="B70" s="226">
        <v>0</v>
      </c>
      <c r="C70" s="274">
        <v>15</v>
      </c>
      <c r="D70" s="274">
        <v>0</v>
      </c>
    </row>
    <row r="71" spans="1:4" hidden="1">
      <c r="A71" s="226" t="s">
        <v>255</v>
      </c>
      <c r="B71" s="226">
        <v>0</v>
      </c>
      <c r="C71" s="274">
        <v>15</v>
      </c>
      <c r="D71" s="274">
        <v>0</v>
      </c>
    </row>
    <row r="72" spans="1:4" hidden="1">
      <c r="A72" s="226" t="s">
        <v>254</v>
      </c>
      <c r="B72" s="226">
        <v>0</v>
      </c>
      <c r="C72" s="274">
        <v>15</v>
      </c>
      <c r="D72">
        <v>0</v>
      </c>
    </row>
    <row r="73" spans="1:4" hidden="1">
      <c r="A73" s="226" t="s">
        <v>235</v>
      </c>
      <c r="B73" s="226">
        <v>0</v>
      </c>
      <c r="C73" s="274">
        <v>15</v>
      </c>
      <c r="D73">
        <v>0</v>
      </c>
    </row>
    <row r="74" spans="1:4" hidden="1">
      <c r="A74" s="226" t="s">
        <v>88</v>
      </c>
      <c r="B74" s="226">
        <v>1</v>
      </c>
      <c r="C74" s="274">
        <v>15</v>
      </c>
      <c r="D74">
        <v>30</v>
      </c>
    </row>
    <row r="75" spans="1:4" hidden="1">
      <c r="A75" s="226" t="s">
        <v>67</v>
      </c>
      <c r="B75" s="226">
        <v>14</v>
      </c>
      <c r="C75" s="274">
        <v>15</v>
      </c>
      <c r="D75" s="274">
        <f>SUM(B75*6)</f>
        <v>84</v>
      </c>
    </row>
    <row r="76" spans="1:4" hidden="1">
      <c r="A76" s="226" t="s">
        <v>196</v>
      </c>
      <c r="B76" s="226">
        <v>2</v>
      </c>
      <c r="C76" s="274">
        <v>15</v>
      </c>
      <c r="D76" s="274">
        <f>SUM(25*B76)</f>
        <v>50</v>
      </c>
    </row>
    <row r="77" spans="1:4" hidden="1">
      <c r="A77" s="226" t="s">
        <v>66</v>
      </c>
      <c r="B77" s="226">
        <v>9</v>
      </c>
      <c r="C77" s="274">
        <v>15</v>
      </c>
      <c r="D77">
        <v>42</v>
      </c>
    </row>
    <row r="78" spans="1:4" hidden="1">
      <c r="A78" s="226" t="s">
        <v>256</v>
      </c>
      <c r="B78" s="226">
        <v>0</v>
      </c>
      <c r="C78">
        <v>16</v>
      </c>
      <c r="D78">
        <v>0</v>
      </c>
    </row>
    <row r="79" spans="1:4" hidden="1">
      <c r="A79" s="226" t="s">
        <v>238</v>
      </c>
      <c r="B79" s="226">
        <v>0</v>
      </c>
      <c r="C79" s="274">
        <v>16</v>
      </c>
      <c r="D79">
        <v>0</v>
      </c>
    </row>
    <row r="80" spans="1:4" hidden="1">
      <c r="A80" s="226" t="s">
        <v>225</v>
      </c>
      <c r="B80" s="226">
        <v>0</v>
      </c>
      <c r="C80" s="274">
        <v>16</v>
      </c>
      <c r="D80">
        <v>0</v>
      </c>
    </row>
    <row r="81" spans="1:4" hidden="1">
      <c r="A81" s="226" t="s">
        <v>216</v>
      </c>
      <c r="B81" s="226">
        <v>0</v>
      </c>
      <c r="C81" s="274">
        <v>16</v>
      </c>
      <c r="D81">
        <v>0</v>
      </c>
    </row>
    <row r="82" spans="1:4" hidden="1">
      <c r="A82" s="226" t="s">
        <v>224</v>
      </c>
      <c r="B82" s="226">
        <v>0</v>
      </c>
      <c r="C82" s="274">
        <v>16</v>
      </c>
      <c r="D82">
        <v>0</v>
      </c>
    </row>
    <row r="83" spans="1:4" hidden="1">
      <c r="A83" s="226" t="s">
        <v>261</v>
      </c>
      <c r="B83" s="226">
        <v>0</v>
      </c>
      <c r="C83" s="274">
        <v>16</v>
      </c>
      <c r="D83" s="274">
        <f>SUM(31*B83)</f>
        <v>0</v>
      </c>
    </row>
    <row r="84" spans="1:4" hidden="1">
      <c r="A84" s="226" t="s">
        <v>267</v>
      </c>
      <c r="B84" s="226">
        <v>0</v>
      </c>
      <c r="C84" s="274">
        <v>16</v>
      </c>
      <c r="D84">
        <v>0</v>
      </c>
    </row>
    <row r="85" spans="1:4" hidden="1">
      <c r="A85" s="226" t="s">
        <v>272</v>
      </c>
      <c r="B85" s="226">
        <v>0</v>
      </c>
      <c r="C85" s="274">
        <v>16</v>
      </c>
      <c r="D85">
        <v>0</v>
      </c>
    </row>
    <row r="86" spans="1:4" hidden="1">
      <c r="A86" s="226" t="s">
        <v>275</v>
      </c>
      <c r="B86" s="226">
        <v>0</v>
      </c>
      <c r="C86" s="274">
        <v>16</v>
      </c>
      <c r="D86">
        <v>0</v>
      </c>
    </row>
    <row r="87" spans="1:4" hidden="1">
      <c r="A87" s="226" t="s">
        <v>257</v>
      </c>
      <c r="B87" s="226">
        <v>0</v>
      </c>
      <c r="C87" s="274">
        <v>16</v>
      </c>
      <c r="D87">
        <v>0</v>
      </c>
    </row>
    <row r="88" spans="1:4" hidden="1">
      <c r="A88" s="226" t="s">
        <v>262</v>
      </c>
      <c r="B88" s="226">
        <v>0</v>
      </c>
      <c r="C88" s="274">
        <v>16</v>
      </c>
      <c r="D88">
        <v>0</v>
      </c>
    </row>
    <row r="89" spans="1:4" hidden="1">
      <c r="A89" s="226" t="s">
        <v>236</v>
      </c>
      <c r="B89" s="226">
        <v>0</v>
      </c>
      <c r="C89" s="274">
        <v>16</v>
      </c>
      <c r="D89" s="274">
        <v>0</v>
      </c>
    </row>
    <row r="90" spans="1:4" hidden="1">
      <c r="A90" s="226" t="s">
        <v>255</v>
      </c>
      <c r="B90" s="226">
        <v>0</v>
      </c>
      <c r="C90" s="274">
        <v>16</v>
      </c>
      <c r="D90" s="274">
        <v>0</v>
      </c>
    </row>
    <row r="91" spans="1:4" hidden="1">
      <c r="A91" s="226" t="s">
        <v>254</v>
      </c>
      <c r="B91" s="226">
        <v>0</v>
      </c>
      <c r="C91" s="274">
        <v>16</v>
      </c>
      <c r="D91">
        <v>0</v>
      </c>
    </row>
    <row r="92" spans="1:4" hidden="1">
      <c r="A92" s="226" t="s">
        <v>235</v>
      </c>
      <c r="B92" s="226">
        <v>0</v>
      </c>
      <c r="C92" s="274">
        <v>16</v>
      </c>
      <c r="D92">
        <v>0</v>
      </c>
    </row>
    <row r="93" spans="1:4" hidden="1">
      <c r="A93" s="226" t="s">
        <v>88</v>
      </c>
      <c r="B93" s="226">
        <v>0</v>
      </c>
      <c r="C93" s="274">
        <v>16</v>
      </c>
      <c r="D93">
        <v>0</v>
      </c>
    </row>
    <row r="94" spans="1:4" hidden="1">
      <c r="A94" s="226" t="s">
        <v>67</v>
      </c>
      <c r="B94" s="226">
        <v>23</v>
      </c>
      <c r="C94" s="274">
        <v>16</v>
      </c>
      <c r="D94" s="274">
        <f>SUM(B94*6)</f>
        <v>138</v>
      </c>
    </row>
    <row r="95" spans="1:4" hidden="1">
      <c r="A95" s="226" t="s">
        <v>196</v>
      </c>
      <c r="B95" s="226">
        <v>2</v>
      </c>
      <c r="C95" s="274">
        <v>16</v>
      </c>
      <c r="D95" s="274">
        <f>SUM(25*B95)</f>
        <v>50</v>
      </c>
    </row>
    <row r="96" spans="1:4" hidden="1">
      <c r="A96" s="226" t="s">
        <v>66</v>
      </c>
      <c r="B96" s="226">
        <v>22</v>
      </c>
      <c r="C96" s="274">
        <v>16</v>
      </c>
      <c r="D96">
        <v>104</v>
      </c>
    </row>
    <row r="97" spans="1:4" hidden="1">
      <c r="A97" s="226" t="s">
        <v>256</v>
      </c>
      <c r="B97" s="226">
        <v>0</v>
      </c>
      <c r="C97">
        <v>17</v>
      </c>
      <c r="D97">
        <v>0</v>
      </c>
    </row>
    <row r="98" spans="1:4" hidden="1">
      <c r="A98" s="226" t="s">
        <v>238</v>
      </c>
      <c r="B98" s="226">
        <v>0</v>
      </c>
      <c r="C98" s="274">
        <v>17</v>
      </c>
      <c r="D98">
        <v>0</v>
      </c>
    </row>
    <row r="99" spans="1:4" hidden="1">
      <c r="A99" s="226" t="s">
        <v>225</v>
      </c>
      <c r="B99" s="226">
        <v>0</v>
      </c>
      <c r="C99" s="274">
        <v>17</v>
      </c>
      <c r="D99">
        <v>0</v>
      </c>
    </row>
    <row r="100" spans="1:4" hidden="1">
      <c r="A100" s="226" t="s">
        <v>216</v>
      </c>
      <c r="B100" s="226">
        <v>0</v>
      </c>
      <c r="C100" s="274">
        <v>17</v>
      </c>
      <c r="D100">
        <v>0</v>
      </c>
    </row>
    <row r="101" spans="1:4" hidden="1">
      <c r="A101" s="226" t="s">
        <v>224</v>
      </c>
      <c r="B101" s="226">
        <v>0</v>
      </c>
      <c r="C101" s="274">
        <v>17</v>
      </c>
      <c r="D101">
        <v>0</v>
      </c>
    </row>
    <row r="102" spans="1:4" hidden="1">
      <c r="A102" s="226" t="s">
        <v>261</v>
      </c>
      <c r="B102" s="226">
        <v>0</v>
      </c>
      <c r="C102" s="274">
        <v>17</v>
      </c>
      <c r="D102" s="274">
        <f>SUM(31*B102)</f>
        <v>0</v>
      </c>
    </row>
    <row r="103" spans="1:4" hidden="1">
      <c r="A103" s="226" t="s">
        <v>267</v>
      </c>
      <c r="B103" s="226">
        <v>0</v>
      </c>
      <c r="C103" s="274">
        <v>17</v>
      </c>
      <c r="D103">
        <v>0</v>
      </c>
    </row>
    <row r="104" spans="1:4" hidden="1">
      <c r="A104" s="226" t="s">
        <v>272</v>
      </c>
      <c r="B104" s="226">
        <v>0</v>
      </c>
      <c r="C104" s="274">
        <v>17</v>
      </c>
      <c r="D104">
        <v>0</v>
      </c>
    </row>
    <row r="105" spans="1:4" hidden="1">
      <c r="A105" s="226" t="s">
        <v>275</v>
      </c>
      <c r="B105" s="226">
        <v>0</v>
      </c>
      <c r="C105" s="274">
        <v>17</v>
      </c>
      <c r="D105">
        <v>0</v>
      </c>
    </row>
    <row r="106" spans="1:4" hidden="1">
      <c r="A106" s="226" t="s">
        <v>257</v>
      </c>
      <c r="B106" s="226">
        <v>0</v>
      </c>
      <c r="C106" s="274">
        <v>17</v>
      </c>
      <c r="D106">
        <v>0</v>
      </c>
    </row>
    <row r="107" spans="1:4" hidden="1">
      <c r="A107" s="226" t="s">
        <v>262</v>
      </c>
      <c r="B107" s="226">
        <v>0</v>
      </c>
      <c r="C107" s="274">
        <v>17</v>
      </c>
      <c r="D107">
        <v>0</v>
      </c>
    </row>
    <row r="108" spans="1:4" hidden="1">
      <c r="A108" s="226" t="s">
        <v>236</v>
      </c>
      <c r="B108" s="226">
        <v>0</v>
      </c>
      <c r="C108" s="274">
        <v>17</v>
      </c>
      <c r="D108" s="274">
        <v>0</v>
      </c>
    </row>
    <row r="109" spans="1:4" hidden="1">
      <c r="A109" s="226" t="s">
        <v>255</v>
      </c>
      <c r="B109" s="226">
        <v>0</v>
      </c>
      <c r="C109" s="274">
        <v>17</v>
      </c>
      <c r="D109" s="274">
        <v>0</v>
      </c>
    </row>
    <row r="110" spans="1:4" hidden="1">
      <c r="A110" s="226" t="s">
        <v>254</v>
      </c>
      <c r="B110" s="226">
        <v>0</v>
      </c>
      <c r="C110" s="274">
        <v>17</v>
      </c>
      <c r="D110">
        <v>0</v>
      </c>
    </row>
    <row r="111" spans="1:4" hidden="1">
      <c r="A111" s="226" t="s">
        <v>235</v>
      </c>
      <c r="B111" s="226">
        <v>0</v>
      </c>
      <c r="C111" s="274">
        <v>17</v>
      </c>
      <c r="D111">
        <v>0</v>
      </c>
    </row>
    <row r="112" spans="1:4" hidden="1">
      <c r="A112" s="226" t="s">
        <v>88</v>
      </c>
      <c r="B112" s="226">
        <v>0</v>
      </c>
      <c r="C112" s="274">
        <v>17</v>
      </c>
      <c r="D112">
        <v>0</v>
      </c>
    </row>
    <row r="113" spans="1:4" hidden="1">
      <c r="A113" s="226" t="s">
        <v>67</v>
      </c>
      <c r="B113" s="226">
        <v>41</v>
      </c>
      <c r="C113" s="274">
        <v>17</v>
      </c>
      <c r="D113" s="274">
        <f>SUM(B113*6)</f>
        <v>246</v>
      </c>
    </row>
    <row r="114" spans="1:4" hidden="1">
      <c r="A114" s="226" t="s">
        <v>196</v>
      </c>
      <c r="B114" s="226">
        <v>0</v>
      </c>
      <c r="C114" s="274">
        <v>17</v>
      </c>
      <c r="D114" s="274">
        <f>SUM(25*B114)</f>
        <v>0</v>
      </c>
    </row>
    <row r="115" spans="1:4" hidden="1">
      <c r="A115" s="226" t="s">
        <v>66</v>
      </c>
      <c r="B115" s="226">
        <v>35</v>
      </c>
      <c r="C115" s="274">
        <v>17</v>
      </c>
      <c r="D115">
        <v>166</v>
      </c>
    </row>
    <row r="116" spans="1:4" hidden="1">
      <c r="A116" s="226" t="s">
        <v>256</v>
      </c>
      <c r="B116" s="226">
        <v>0</v>
      </c>
      <c r="C116">
        <v>18</v>
      </c>
      <c r="D116">
        <v>0</v>
      </c>
    </row>
    <row r="117" spans="1:4" hidden="1">
      <c r="A117" s="226" t="s">
        <v>238</v>
      </c>
      <c r="B117" s="226">
        <v>0</v>
      </c>
      <c r="C117" s="274">
        <v>18</v>
      </c>
      <c r="D117">
        <v>0</v>
      </c>
    </row>
    <row r="118" spans="1:4" hidden="1">
      <c r="A118" s="226" t="s">
        <v>225</v>
      </c>
      <c r="B118" s="226">
        <v>0</v>
      </c>
      <c r="C118" s="274">
        <v>18</v>
      </c>
      <c r="D118">
        <v>0</v>
      </c>
    </row>
    <row r="119" spans="1:4" hidden="1">
      <c r="A119" s="226" t="s">
        <v>216</v>
      </c>
      <c r="B119" s="226">
        <v>0</v>
      </c>
      <c r="C119" s="274">
        <v>18</v>
      </c>
      <c r="D119">
        <v>0</v>
      </c>
    </row>
    <row r="120" spans="1:4" hidden="1">
      <c r="A120" s="226" t="s">
        <v>224</v>
      </c>
      <c r="B120" s="226">
        <v>0</v>
      </c>
      <c r="C120" s="274">
        <v>18</v>
      </c>
      <c r="D120">
        <v>0</v>
      </c>
    </row>
    <row r="121" spans="1:4" hidden="1">
      <c r="A121" s="226" t="s">
        <v>261</v>
      </c>
      <c r="B121" s="226">
        <v>0</v>
      </c>
      <c r="C121" s="274">
        <v>18</v>
      </c>
      <c r="D121" s="274">
        <f>SUM(31*B121)</f>
        <v>0</v>
      </c>
    </row>
    <row r="122" spans="1:4" hidden="1">
      <c r="A122" s="226" t="s">
        <v>267</v>
      </c>
      <c r="B122" s="226">
        <v>0</v>
      </c>
      <c r="C122" s="274">
        <v>18</v>
      </c>
      <c r="D122">
        <v>0</v>
      </c>
    </row>
    <row r="123" spans="1:4" hidden="1">
      <c r="A123" s="226" t="s">
        <v>272</v>
      </c>
      <c r="B123" s="226">
        <v>0</v>
      </c>
      <c r="C123" s="274">
        <v>18</v>
      </c>
      <c r="D123">
        <v>0</v>
      </c>
    </row>
    <row r="124" spans="1:4" hidden="1">
      <c r="A124" s="226" t="s">
        <v>275</v>
      </c>
      <c r="B124" s="226">
        <v>0</v>
      </c>
      <c r="C124" s="274">
        <v>18</v>
      </c>
      <c r="D124">
        <v>0</v>
      </c>
    </row>
    <row r="125" spans="1:4" hidden="1">
      <c r="A125" s="226" t="s">
        <v>257</v>
      </c>
      <c r="B125" s="226">
        <v>0</v>
      </c>
      <c r="C125" s="274">
        <v>18</v>
      </c>
      <c r="D125">
        <v>0</v>
      </c>
    </row>
    <row r="126" spans="1:4" hidden="1">
      <c r="A126" s="226" t="s">
        <v>262</v>
      </c>
      <c r="B126" s="226">
        <v>0</v>
      </c>
      <c r="C126" s="274">
        <v>18</v>
      </c>
      <c r="D126">
        <v>0</v>
      </c>
    </row>
    <row r="127" spans="1:4" hidden="1">
      <c r="A127" s="226" t="s">
        <v>236</v>
      </c>
      <c r="B127" s="226">
        <v>0</v>
      </c>
      <c r="C127" s="274">
        <v>18</v>
      </c>
      <c r="D127" s="274">
        <v>0</v>
      </c>
    </row>
    <row r="128" spans="1:4" hidden="1">
      <c r="A128" s="226" t="s">
        <v>255</v>
      </c>
      <c r="B128" s="226">
        <v>0</v>
      </c>
      <c r="C128" s="274">
        <v>18</v>
      </c>
      <c r="D128" s="274">
        <v>0</v>
      </c>
    </row>
    <row r="129" spans="1:4" hidden="1">
      <c r="A129" s="226" t="s">
        <v>254</v>
      </c>
      <c r="B129" s="226">
        <v>0</v>
      </c>
      <c r="C129" s="274">
        <v>18</v>
      </c>
      <c r="D129">
        <v>0</v>
      </c>
    </row>
    <row r="130" spans="1:4" hidden="1">
      <c r="A130" s="226" t="s">
        <v>235</v>
      </c>
      <c r="B130" s="226">
        <v>1</v>
      </c>
      <c r="C130" s="274">
        <v>18</v>
      </c>
      <c r="D130">
        <v>32.5</v>
      </c>
    </row>
    <row r="131" spans="1:4" hidden="1">
      <c r="A131" s="226" t="s">
        <v>88</v>
      </c>
      <c r="B131" s="226">
        <v>2</v>
      </c>
      <c r="C131" s="274">
        <v>18</v>
      </c>
      <c r="D131">
        <v>60</v>
      </c>
    </row>
    <row r="132" spans="1:4" hidden="1">
      <c r="A132" s="226" t="s">
        <v>67</v>
      </c>
      <c r="B132" s="226">
        <v>81</v>
      </c>
      <c r="C132" s="274">
        <v>18</v>
      </c>
      <c r="D132" s="274">
        <f>SUM(B132*6)</f>
        <v>486</v>
      </c>
    </row>
    <row r="133" spans="1:4" hidden="1">
      <c r="A133" s="226" t="s">
        <v>196</v>
      </c>
      <c r="B133" s="226">
        <v>5</v>
      </c>
      <c r="C133" s="274">
        <v>18</v>
      </c>
      <c r="D133" s="274">
        <f>SUM(25*B133)</f>
        <v>125</v>
      </c>
    </row>
    <row r="134" spans="1:4" hidden="1">
      <c r="A134" s="226" t="s">
        <v>66</v>
      </c>
      <c r="B134" s="226">
        <v>29</v>
      </c>
      <c r="C134" s="274">
        <v>18</v>
      </c>
      <c r="D134">
        <v>137</v>
      </c>
    </row>
    <row r="135" spans="1:4" hidden="1">
      <c r="A135" s="226" t="s">
        <v>256</v>
      </c>
      <c r="B135" s="226">
        <v>0</v>
      </c>
      <c r="C135">
        <v>19</v>
      </c>
      <c r="D135">
        <v>0</v>
      </c>
    </row>
    <row r="136" spans="1:4" hidden="1">
      <c r="A136" s="226" t="s">
        <v>238</v>
      </c>
      <c r="B136" s="226">
        <v>0</v>
      </c>
      <c r="C136" s="274">
        <v>19</v>
      </c>
      <c r="D136">
        <v>0</v>
      </c>
    </row>
    <row r="137" spans="1:4" hidden="1">
      <c r="A137" s="226" t="s">
        <v>225</v>
      </c>
      <c r="B137" s="226">
        <v>0</v>
      </c>
      <c r="C137" s="274">
        <v>19</v>
      </c>
      <c r="D137">
        <v>0</v>
      </c>
    </row>
    <row r="138" spans="1:4" hidden="1">
      <c r="A138" s="226" t="s">
        <v>216</v>
      </c>
      <c r="B138" s="226">
        <v>5</v>
      </c>
      <c r="C138" s="274">
        <v>19</v>
      </c>
      <c r="D138">
        <f>SUM(28*B138)</f>
        <v>140</v>
      </c>
    </row>
    <row r="139" spans="1:4" hidden="1">
      <c r="A139" s="226" t="s">
        <v>224</v>
      </c>
      <c r="B139" s="226">
        <v>0</v>
      </c>
      <c r="C139" s="274">
        <v>19</v>
      </c>
      <c r="D139">
        <v>0</v>
      </c>
    </row>
    <row r="140" spans="1:4" hidden="1">
      <c r="A140" s="226" t="s">
        <v>261</v>
      </c>
      <c r="B140" s="226">
        <v>0</v>
      </c>
      <c r="C140" s="274">
        <v>19</v>
      </c>
      <c r="D140" s="274">
        <f>SUM(31*B140)</f>
        <v>0</v>
      </c>
    </row>
    <row r="141" spans="1:4" hidden="1">
      <c r="A141" s="226" t="s">
        <v>267</v>
      </c>
      <c r="B141" s="226">
        <v>0</v>
      </c>
      <c r="C141" s="274">
        <v>19</v>
      </c>
      <c r="D141">
        <v>0</v>
      </c>
    </row>
    <row r="142" spans="1:4" hidden="1">
      <c r="A142" s="226" t="s">
        <v>272</v>
      </c>
      <c r="B142" s="226">
        <v>0</v>
      </c>
      <c r="C142" s="274">
        <v>19</v>
      </c>
      <c r="D142">
        <v>0</v>
      </c>
    </row>
    <row r="143" spans="1:4" hidden="1">
      <c r="A143" s="226" t="s">
        <v>275</v>
      </c>
      <c r="B143" s="226">
        <v>1</v>
      </c>
      <c r="C143" s="274">
        <v>19</v>
      </c>
      <c r="D143">
        <v>32.5</v>
      </c>
    </row>
    <row r="144" spans="1:4" hidden="1">
      <c r="A144" s="226" t="s">
        <v>257</v>
      </c>
      <c r="B144" s="226">
        <v>0</v>
      </c>
      <c r="C144" s="274">
        <v>19</v>
      </c>
      <c r="D144">
        <v>0</v>
      </c>
    </row>
    <row r="145" spans="1:4" hidden="1">
      <c r="A145" s="226" t="s">
        <v>262</v>
      </c>
      <c r="B145" s="226">
        <v>0</v>
      </c>
      <c r="C145" s="274">
        <v>19</v>
      </c>
      <c r="D145">
        <v>0</v>
      </c>
    </row>
    <row r="146" spans="1:4" hidden="1">
      <c r="A146" s="226" t="s">
        <v>236</v>
      </c>
      <c r="B146" s="226">
        <v>0</v>
      </c>
      <c r="C146" s="274">
        <v>19</v>
      </c>
      <c r="D146" s="274">
        <v>0</v>
      </c>
    </row>
    <row r="147" spans="1:4" hidden="1">
      <c r="A147" s="226" t="s">
        <v>255</v>
      </c>
      <c r="B147" s="226">
        <v>0</v>
      </c>
      <c r="C147" s="274">
        <v>19</v>
      </c>
      <c r="D147" s="274">
        <v>0</v>
      </c>
    </row>
    <row r="148" spans="1:4" hidden="1">
      <c r="A148" s="226" t="s">
        <v>254</v>
      </c>
      <c r="B148" s="226">
        <v>0</v>
      </c>
      <c r="C148" s="274">
        <v>19</v>
      </c>
      <c r="D148">
        <v>0</v>
      </c>
    </row>
    <row r="149" spans="1:4" hidden="1">
      <c r="A149" s="226" t="s">
        <v>235</v>
      </c>
      <c r="B149" s="226">
        <v>1</v>
      </c>
      <c r="C149" s="274">
        <v>19</v>
      </c>
      <c r="D149">
        <v>32.5</v>
      </c>
    </row>
    <row r="150" spans="1:4" hidden="1">
      <c r="A150" s="226" t="s">
        <v>88</v>
      </c>
      <c r="B150" s="226">
        <v>2</v>
      </c>
      <c r="C150" s="274">
        <v>19</v>
      </c>
      <c r="D150">
        <v>60</v>
      </c>
    </row>
    <row r="151" spans="1:4" hidden="1">
      <c r="A151" s="226" t="s">
        <v>67</v>
      </c>
      <c r="B151" s="226">
        <v>115</v>
      </c>
      <c r="C151" s="274">
        <v>19</v>
      </c>
      <c r="D151" s="274">
        <f>SUM(B151*6)</f>
        <v>690</v>
      </c>
    </row>
    <row r="152" spans="1:4" hidden="1">
      <c r="A152" s="226" t="s">
        <v>196</v>
      </c>
      <c r="B152" s="226">
        <v>14</v>
      </c>
      <c r="C152" s="274">
        <v>19</v>
      </c>
      <c r="D152" s="274">
        <f>SUM(25*B152)</f>
        <v>350</v>
      </c>
    </row>
    <row r="153" spans="1:4" hidden="1">
      <c r="A153" s="226" t="s">
        <v>66</v>
      </c>
      <c r="B153" s="226">
        <v>85</v>
      </c>
      <c r="C153" s="274">
        <v>19</v>
      </c>
      <c r="D153">
        <v>403</v>
      </c>
    </row>
    <row r="154" spans="1:4" hidden="1">
      <c r="A154" s="226" t="s">
        <v>256</v>
      </c>
      <c r="B154" s="226">
        <v>0</v>
      </c>
      <c r="C154">
        <v>20</v>
      </c>
      <c r="D154">
        <v>0</v>
      </c>
    </row>
    <row r="155" spans="1:4" hidden="1">
      <c r="A155" s="226" t="s">
        <v>238</v>
      </c>
      <c r="B155" s="226">
        <v>0</v>
      </c>
      <c r="C155" s="274">
        <v>20</v>
      </c>
      <c r="D155">
        <v>0</v>
      </c>
    </row>
    <row r="156" spans="1:4" hidden="1">
      <c r="A156" s="226" t="s">
        <v>225</v>
      </c>
      <c r="B156" s="226">
        <v>1</v>
      </c>
      <c r="C156" s="274">
        <v>20</v>
      </c>
      <c r="D156">
        <v>32.5</v>
      </c>
    </row>
    <row r="157" spans="1:4" hidden="1">
      <c r="A157" s="226" t="s">
        <v>216</v>
      </c>
      <c r="B157" s="226">
        <v>4</v>
      </c>
      <c r="C157" s="274">
        <v>20</v>
      </c>
      <c r="D157" s="274">
        <f>SUM(28*B157)</f>
        <v>112</v>
      </c>
    </row>
    <row r="158" spans="1:4" hidden="1">
      <c r="A158" s="226" t="s">
        <v>224</v>
      </c>
      <c r="B158" s="226">
        <v>0</v>
      </c>
      <c r="C158" s="274">
        <v>20</v>
      </c>
      <c r="D158">
        <v>0</v>
      </c>
    </row>
    <row r="159" spans="1:4" hidden="1">
      <c r="A159" s="226" t="s">
        <v>261</v>
      </c>
      <c r="B159" s="226">
        <v>0</v>
      </c>
      <c r="C159" s="274">
        <v>20</v>
      </c>
      <c r="D159" s="274">
        <f>SUM(31*B159)</f>
        <v>0</v>
      </c>
    </row>
    <row r="160" spans="1:4" hidden="1">
      <c r="A160" s="226" t="s">
        <v>267</v>
      </c>
      <c r="B160" s="226">
        <v>0</v>
      </c>
      <c r="C160" s="274">
        <v>20</v>
      </c>
      <c r="D160">
        <v>0</v>
      </c>
    </row>
    <row r="161" spans="1:4" hidden="1">
      <c r="A161" s="226" t="s">
        <v>272</v>
      </c>
      <c r="B161" s="226">
        <v>0</v>
      </c>
      <c r="C161" s="274">
        <v>20</v>
      </c>
      <c r="D161">
        <v>0</v>
      </c>
    </row>
    <row r="162" spans="1:4" hidden="1">
      <c r="A162" s="226" t="s">
        <v>275</v>
      </c>
      <c r="B162" s="226">
        <v>0</v>
      </c>
      <c r="C162" s="274">
        <v>20</v>
      </c>
      <c r="D162">
        <v>0</v>
      </c>
    </row>
    <row r="163" spans="1:4" hidden="1">
      <c r="A163" s="226" t="s">
        <v>257</v>
      </c>
      <c r="B163" s="226">
        <v>0</v>
      </c>
      <c r="C163" s="274">
        <v>20</v>
      </c>
      <c r="D163">
        <v>0</v>
      </c>
    </row>
    <row r="164" spans="1:4" hidden="1">
      <c r="A164" s="226" t="s">
        <v>262</v>
      </c>
      <c r="B164" s="226">
        <v>0</v>
      </c>
      <c r="C164" s="274">
        <v>20</v>
      </c>
      <c r="D164">
        <v>0</v>
      </c>
    </row>
    <row r="165" spans="1:4" hidden="1">
      <c r="A165" s="226" t="s">
        <v>236</v>
      </c>
      <c r="B165" s="226">
        <v>0</v>
      </c>
      <c r="C165" s="274">
        <v>20</v>
      </c>
      <c r="D165" s="274">
        <v>0</v>
      </c>
    </row>
    <row r="166" spans="1:4" hidden="1">
      <c r="A166" s="226" t="s">
        <v>255</v>
      </c>
      <c r="B166" s="226">
        <v>0</v>
      </c>
      <c r="C166" s="274">
        <v>20</v>
      </c>
      <c r="D166" s="274">
        <v>0</v>
      </c>
    </row>
    <row r="167" spans="1:4" hidden="1">
      <c r="A167" s="226" t="s">
        <v>254</v>
      </c>
      <c r="B167" s="226">
        <v>1</v>
      </c>
      <c r="C167" s="274">
        <v>20</v>
      </c>
      <c r="D167">
        <v>31</v>
      </c>
    </row>
    <row r="168" spans="1:4" hidden="1">
      <c r="A168" s="226" t="s">
        <v>235</v>
      </c>
      <c r="B168" s="226">
        <v>1</v>
      </c>
      <c r="C168" s="274">
        <v>20</v>
      </c>
      <c r="D168">
        <v>32.5</v>
      </c>
    </row>
    <row r="169" spans="1:4" hidden="1">
      <c r="A169" s="226" t="s">
        <v>88</v>
      </c>
      <c r="B169" s="226">
        <v>8</v>
      </c>
      <c r="C169" s="274">
        <v>20</v>
      </c>
      <c r="D169">
        <v>240</v>
      </c>
    </row>
    <row r="170" spans="1:4" hidden="1">
      <c r="A170" s="226" t="s">
        <v>67</v>
      </c>
      <c r="B170" s="226">
        <v>202</v>
      </c>
      <c r="C170" s="274">
        <v>20</v>
      </c>
      <c r="D170" s="274">
        <f>SUM(B170*6)</f>
        <v>1212</v>
      </c>
    </row>
    <row r="171" spans="1:4" hidden="1">
      <c r="A171" s="226" t="s">
        <v>196</v>
      </c>
      <c r="B171" s="226">
        <v>33</v>
      </c>
      <c r="C171" s="274">
        <v>20</v>
      </c>
      <c r="D171" s="274">
        <f>SUM(25*B171)</f>
        <v>825</v>
      </c>
    </row>
    <row r="172" spans="1:4" hidden="1">
      <c r="A172" s="226" t="s">
        <v>66</v>
      </c>
      <c r="B172" s="226">
        <v>138</v>
      </c>
      <c r="C172" s="274">
        <v>20</v>
      </c>
      <c r="D172">
        <v>654</v>
      </c>
    </row>
    <row r="173" spans="1:4" hidden="1">
      <c r="A173" s="226" t="s">
        <v>256</v>
      </c>
      <c r="B173" s="226">
        <v>0</v>
      </c>
      <c r="C173">
        <v>21</v>
      </c>
      <c r="D173">
        <v>0</v>
      </c>
    </row>
    <row r="174" spans="1:4" hidden="1">
      <c r="A174" s="226" t="s">
        <v>238</v>
      </c>
      <c r="B174" s="226">
        <v>3</v>
      </c>
      <c r="C174" s="274">
        <v>21</v>
      </c>
      <c r="D174">
        <v>90</v>
      </c>
    </row>
    <row r="175" spans="1:4" hidden="1">
      <c r="A175" s="226" t="s">
        <v>225</v>
      </c>
      <c r="B175" s="226">
        <v>0</v>
      </c>
      <c r="C175" s="274">
        <v>21</v>
      </c>
      <c r="D175">
        <v>0</v>
      </c>
    </row>
    <row r="176" spans="1:4" hidden="1">
      <c r="A176" s="226" t="s">
        <v>216</v>
      </c>
      <c r="B176" s="226">
        <v>5</v>
      </c>
      <c r="C176" s="274">
        <v>21</v>
      </c>
      <c r="D176" s="274">
        <f>SUM(28*B176)</f>
        <v>140</v>
      </c>
    </row>
    <row r="177" spans="1:4" hidden="1">
      <c r="A177" s="226" t="s">
        <v>224</v>
      </c>
      <c r="B177" s="226">
        <v>0</v>
      </c>
      <c r="C177" s="274">
        <v>21</v>
      </c>
      <c r="D177">
        <v>0</v>
      </c>
    </row>
    <row r="178" spans="1:4" hidden="1">
      <c r="A178" s="226" t="s">
        <v>261</v>
      </c>
      <c r="B178" s="226">
        <v>3</v>
      </c>
      <c r="C178" s="274">
        <v>21</v>
      </c>
      <c r="D178" s="274">
        <f>SUM(31*B178)</f>
        <v>93</v>
      </c>
    </row>
    <row r="179" spans="1:4" hidden="1">
      <c r="A179" s="226" t="s">
        <v>267</v>
      </c>
      <c r="B179" s="226">
        <v>0</v>
      </c>
      <c r="C179" s="274">
        <v>21</v>
      </c>
      <c r="D179">
        <v>0</v>
      </c>
    </row>
    <row r="180" spans="1:4" hidden="1">
      <c r="A180" s="226" t="s">
        <v>272</v>
      </c>
      <c r="B180" s="226">
        <v>0</v>
      </c>
      <c r="C180" s="274">
        <v>21</v>
      </c>
      <c r="D180">
        <v>0</v>
      </c>
    </row>
    <row r="181" spans="1:4" hidden="1">
      <c r="A181" s="226" t="s">
        <v>275</v>
      </c>
      <c r="B181" s="226">
        <v>1</v>
      </c>
      <c r="C181" s="274">
        <v>21</v>
      </c>
      <c r="D181">
        <v>32.5</v>
      </c>
    </row>
    <row r="182" spans="1:4" hidden="1">
      <c r="A182" s="226" t="s">
        <v>257</v>
      </c>
      <c r="B182" s="226">
        <v>0</v>
      </c>
      <c r="C182" s="274">
        <v>21</v>
      </c>
      <c r="D182">
        <v>0</v>
      </c>
    </row>
    <row r="183" spans="1:4" hidden="1">
      <c r="A183" s="226" t="s">
        <v>262</v>
      </c>
      <c r="B183" s="226">
        <v>3</v>
      </c>
      <c r="C183" s="274">
        <v>21</v>
      </c>
      <c r="D183">
        <v>90</v>
      </c>
    </row>
    <row r="184" spans="1:4" hidden="1">
      <c r="A184" s="226" t="s">
        <v>236</v>
      </c>
      <c r="B184" s="226">
        <v>1</v>
      </c>
      <c r="C184" s="274">
        <v>21</v>
      </c>
      <c r="D184">
        <v>30</v>
      </c>
    </row>
    <row r="185" spans="1:4" hidden="1">
      <c r="A185" s="226" t="s">
        <v>255</v>
      </c>
      <c r="B185" s="226">
        <v>3</v>
      </c>
      <c r="C185" s="274">
        <v>21</v>
      </c>
      <c r="D185">
        <v>33</v>
      </c>
    </row>
    <row r="186" spans="1:4" hidden="1">
      <c r="A186" s="226" t="s">
        <v>254</v>
      </c>
      <c r="B186" s="226">
        <v>1</v>
      </c>
      <c r="C186" s="274">
        <v>21</v>
      </c>
      <c r="D186">
        <v>31</v>
      </c>
    </row>
    <row r="187" spans="1:4" hidden="1">
      <c r="A187" s="226" t="s">
        <v>235</v>
      </c>
      <c r="B187" s="226">
        <v>0</v>
      </c>
      <c r="C187" s="274">
        <v>21</v>
      </c>
      <c r="D187">
        <v>0</v>
      </c>
    </row>
    <row r="188" spans="1:4" hidden="1">
      <c r="A188" s="226" t="s">
        <v>88</v>
      </c>
      <c r="B188" s="226">
        <v>4</v>
      </c>
      <c r="C188" s="274">
        <v>21</v>
      </c>
      <c r="D188">
        <v>120</v>
      </c>
    </row>
    <row r="189" spans="1:4" hidden="1">
      <c r="A189" s="226" t="s">
        <v>67</v>
      </c>
      <c r="B189" s="226">
        <v>268</v>
      </c>
      <c r="C189" s="274">
        <v>21</v>
      </c>
      <c r="D189" s="274">
        <f>SUM(B189*6)</f>
        <v>1608</v>
      </c>
    </row>
    <row r="190" spans="1:4" hidden="1">
      <c r="A190" s="226" t="s">
        <v>196</v>
      </c>
      <c r="B190" s="226">
        <v>42</v>
      </c>
      <c r="C190" s="274">
        <v>21</v>
      </c>
      <c r="D190" s="274">
        <f>SUM(25*B190)</f>
        <v>1050</v>
      </c>
    </row>
    <row r="191" spans="1:4" hidden="1">
      <c r="A191" s="226" t="s">
        <v>66</v>
      </c>
      <c r="B191" s="226">
        <v>167</v>
      </c>
      <c r="C191" s="274">
        <v>21</v>
      </c>
      <c r="D191">
        <v>791</v>
      </c>
    </row>
    <row r="192" spans="1:4" hidden="1">
      <c r="A192" s="226" t="s">
        <v>256</v>
      </c>
      <c r="B192" s="226">
        <v>0</v>
      </c>
      <c r="C192">
        <v>22</v>
      </c>
      <c r="D192">
        <v>0</v>
      </c>
    </row>
    <row r="193" spans="1:4" hidden="1">
      <c r="A193" s="226" t="s">
        <v>238</v>
      </c>
      <c r="B193" s="226">
        <v>3</v>
      </c>
      <c r="C193" s="274">
        <v>22</v>
      </c>
      <c r="D193">
        <v>90</v>
      </c>
    </row>
    <row r="194" spans="1:4" hidden="1">
      <c r="A194" s="226" t="s">
        <v>225</v>
      </c>
      <c r="B194" s="226">
        <v>1</v>
      </c>
      <c r="C194" s="274">
        <v>22</v>
      </c>
      <c r="D194">
        <v>32.5</v>
      </c>
    </row>
    <row r="195" spans="1:4" hidden="1">
      <c r="A195" s="226" t="s">
        <v>216</v>
      </c>
      <c r="B195" s="226">
        <v>14</v>
      </c>
      <c r="C195" s="274">
        <v>22</v>
      </c>
      <c r="D195" s="274">
        <f>SUM(28*B195)</f>
        <v>392</v>
      </c>
    </row>
    <row r="196" spans="1:4" hidden="1">
      <c r="A196" s="226" t="s">
        <v>224</v>
      </c>
      <c r="B196" s="226">
        <v>1</v>
      </c>
      <c r="C196" s="274">
        <v>22</v>
      </c>
      <c r="D196">
        <v>45</v>
      </c>
    </row>
    <row r="197" spans="1:4" hidden="1">
      <c r="A197" s="226" t="s">
        <v>261</v>
      </c>
      <c r="B197" s="226">
        <v>0</v>
      </c>
      <c r="C197" s="274">
        <v>22</v>
      </c>
      <c r="D197" s="274">
        <f>SUM(31*B197)</f>
        <v>0</v>
      </c>
    </row>
    <row r="198" spans="1:4" hidden="1">
      <c r="A198" s="226" t="s">
        <v>267</v>
      </c>
      <c r="B198" s="226">
        <v>2</v>
      </c>
      <c r="C198" s="274">
        <v>22</v>
      </c>
      <c r="D198">
        <v>100</v>
      </c>
    </row>
    <row r="199" spans="1:4" hidden="1">
      <c r="A199" s="226" t="s">
        <v>272</v>
      </c>
      <c r="B199" s="226">
        <v>0</v>
      </c>
      <c r="C199" s="274">
        <v>22</v>
      </c>
      <c r="D199">
        <v>0</v>
      </c>
    </row>
    <row r="200" spans="1:4" hidden="1">
      <c r="A200" s="226" t="s">
        <v>275</v>
      </c>
      <c r="B200" s="226">
        <v>0</v>
      </c>
      <c r="C200" s="274">
        <v>22</v>
      </c>
      <c r="D200">
        <v>0</v>
      </c>
    </row>
    <row r="201" spans="1:4" hidden="1">
      <c r="A201" s="226" t="s">
        <v>257</v>
      </c>
      <c r="B201" s="226">
        <v>1</v>
      </c>
      <c r="C201" s="274">
        <v>22</v>
      </c>
      <c r="D201">
        <v>25</v>
      </c>
    </row>
    <row r="202" spans="1:4" hidden="1">
      <c r="A202" s="226" t="s">
        <v>262</v>
      </c>
      <c r="B202" s="226">
        <v>0</v>
      </c>
      <c r="C202" s="274">
        <v>22</v>
      </c>
      <c r="D202">
        <v>0</v>
      </c>
    </row>
    <row r="203" spans="1:4" hidden="1">
      <c r="A203" s="226" t="s">
        <v>236</v>
      </c>
      <c r="B203" s="226">
        <v>0</v>
      </c>
      <c r="C203" s="274">
        <v>22</v>
      </c>
      <c r="D203">
        <v>0</v>
      </c>
    </row>
    <row r="204" spans="1:4" hidden="1">
      <c r="A204" s="226" t="s">
        <v>255</v>
      </c>
      <c r="B204" s="226">
        <v>2</v>
      </c>
      <c r="C204" s="274">
        <v>22</v>
      </c>
      <c r="D204">
        <v>22</v>
      </c>
    </row>
    <row r="205" spans="1:4" hidden="1">
      <c r="A205" s="226" t="s">
        <v>254</v>
      </c>
      <c r="B205" s="226">
        <v>5</v>
      </c>
      <c r="C205" s="274">
        <v>22</v>
      </c>
      <c r="D205">
        <v>155</v>
      </c>
    </row>
    <row r="206" spans="1:4" hidden="1">
      <c r="A206" s="226" t="s">
        <v>235</v>
      </c>
      <c r="B206" s="226">
        <v>0</v>
      </c>
      <c r="C206" s="274">
        <v>22</v>
      </c>
      <c r="D206">
        <v>0</v>
      </c>
    </row>
    <row r="207" spans="1:4" hidden="1">
      <c r="A207" s="226" t="s">
        <v>88</v>
      </c>
      <c r="B207" s="226">
        <v>19</v>
      </c>
      <c r="C207" s="274">
        <v>22</v>
      </c>
      <c r="D207">
        <v>570</v>
      </c>
    </row>
    <row r="208" spans="1:4" hidden="1">
      <c r="A208" s="226" t="s">
        <v>67</v>
      </c>
      <c r="B208" s="226">
        <v>197</v>
      </c>
      <c r="C208" s="274">
        <v>22</v>
      </c>
      <c r="D208" s="274">
        <f>SUM(B208*6)</f>
        <v>1182</v>
      </c>
    </row>
    <row r="209" spans="1:4" hidden="1">
      <c r="A209" s="226" t="s">
        <v>196</v>
      </c>
      <c r="B209" s="226">
        <v>50</v>
      </c>
      <c r="C209" s="274">
        <v>22</v>
      </c>
      <c r="D209" s="274">
        <f>SUM(25*B209)</f>
        <v>1250</v>
      </c>
    </row>
    <row r="210" spans="1:4" hidden="1">
      <c r="A210" s="226" t="s">
        <v>66</v>
      </c>
      <c r="B210" s="226">
        <v>198</v>
      </c>
      <c r="C210" s="274">
        <v>22</v>
      </c>
      <c r="D210" s="274">
        <v>938</v>
      </c>
    </row>
    <row r="211" spans="1:4" hidden="1">
      <c r="A211" s="226" t="s">
        <v>256</v>
      </c>
      <c r="B211" s="226">
        <v>1</v>
      </c>
      <c r="C211">
        <v>23</v>
      </c>
      <c r="D211">
        <v>30</v>
      </c>
    </row>
    <row r="212" spans="1:4" hidden="1">
      <c r="A212" s="226" t="s">
        <v>238</v>
      </c>
      <c r="B212" s="226">
        <v>1</v>
      </c>
      <c r="C212" s="274">
        <v>23</v>
      </c>
      <c r="D212">
        <v>30</v>
      </c>
    </row>
    <row r="213" spans="1:4" hidden="1">
      <c r="A213" s="226" t="s">
        <v>225</v>
      </c>
      <c r="B213" s="226">
        <v>0</v>
      </c>
      <c r="C213" s="274">
        <v>23</v>
      </c>
      <c r="D213">
        <v>0</v>
      </c>
    </row>
    <row r="214" spans="1:4" hidden="1">
      <c r="A214" s="226" t="s">
        <v>216</v>
      </c>
      <c r="B214" s="226">
        <v>9</v>
      </c>
      <c r="C214" s="274">
        <v>23</v>
      </c>
      <c r="D214" s="274">
        <f>SUM(28*B214)</f>
        <v>252</v>
      </c>
    </row>
    <row r="215" spans="1:4" hidden="1">
      <c r="A215" s="226" t="s">
        <v>224</v>
      </c>
      <c r="B215" s="226">
        <v>1</v>
      </c>
      <c r="C215" s="274">
        <v>23</v>
      </c>
      <c r="D215">
        <v>45</v>
      </c>
    </row>
    <row r="216" spans="1:4" hidden="1">
      <c r="A216" s="226" t="s">
        <v>261</v>
      </c>
      <c r="B216" s="226">
        <v>4</v>
      </c>
      <c r="C216" s="274">
        <v>23</v>
      </c>
      <c r="D216" s="274">
        <f>SUM(31*B216)</f>
        <v>124</v>
      </c>
    </row>
    <row r="217" spans="1:4" hidden="1">
      <c r="A217" s="226" t="s">
        <v>267</v>
      </c>
      <c r="B217" s="226">
        <v>0</v>
      </c>
      <c r="C217" s="274">
        <v>23</v>
      </c>
      <c r="D217">
        <v>0</v>
      </c>
    </row>
    <row r="218" spans="1:4" hidden="1">
      <c r="A218" s="226" t="s">
        <v>272</v>
      </c>
      <c r="B218" s="226">
        <v>1</v>
      </c>
      <c r="C218" s="274">
        <v>23</v>
      </c>
      <c r="D218">
        <v>35</v>
      </c>
    </row>
    <row r="219" spans="1:4" hidden="1">
      <c r="A219" s="226" t="s">
        <v>275</v>
      </c>
      <c r="B219" s="226">
        <v>0</v>
      </c>
      <c r="C219" s="274">
        <v>23</v>
      </c>
      <c r="D219">
        <v>0</v>
      </c>
    </row>
    <row r="220" spans="1:4" hidden="1">
      <c r="A220" s="226" t="s">
        <v>257</v>
      </c>
      <c r="B220" s="226">
        <v>0</v>
      </c>
      <c r="C220" s="274">
        <v>23</v>
      </c>
      <c r="D220">
        <v>0</v>
      </c>
    </row>
    <row r="221" spans="1:4" hidden="1">
      <c r="A221" s="226" t="s">
        <v>262</v>
      </c>
      <c r="B221" s="226">
        <v>0</v>
      </c>
      <c r="C221" s="274">
        <v>23</v>
      </c>
      <c r="D221">
        <v>0</v>
      </c>
    </row>
    <row r="222" spans="1:4" hidden="1">
      <c r="A222" s="226" t="s">
        <v>236</v>
      </c>
      <c r="B222" s="226">
        <v>0</v>
      </c>
      <c r="C222" s="274">
        <v>23</v>
      </c>
      <c r="D222">
        <v>0</v>
      </c>
    </row>
    <row r="223" spans="1:4" hidden="1">
      <c r="A223" s="226" t="s">
        <v>255</v>
      </c>
      <c r="B223" s="226">
        <v>0</v>
      </c>
      <c r="C223" s="274">
        <v>23</v>
      </c>
      <c r="D223">
        <v>0</v>
      </c>
    </row>
    <row r="224" spans="1:4" hidden="1">
      <c r="A224" s="226" t="s">
        <v>254</v>
      </c>
      <c r="B224" s="226">
        <v>4</v>
      </c>
      <c r="C224" s="274">
        <v>23</v>
      </c>
      <c r="D224">
        <v>124</v>
      </c>
    </row>
    <row r="225" spans="1:4" hidden="1">
      <c r="A225" s="226" t="s">
        <v>235</v>
      </c>
      <c r="B225" s="226">
        <v>4</v>
      </c>
      <c r="C225" s="274">
        <v>23</v>
      </c>
      <c r="D225">
        <v>130</v>
      </c>
    </row>
    <row r="226" spans="1:4" hidden="1">
      <c r="A226" s="226" t="s">
        <v>88</v>
      </c>
      <c r="B226" s="226">
        <v>16</v>
      </c>
      <c r="C226" s="274">
        <v>23</v>
      </c>
      <c r="D226">
        <v>480</v>
      </c>
    </row>
    <row r="227" spans="1:4" hidden="1">
      <c r="A227" s="226" t="s">
        <v>67</v>
      </c>
      <c r="B227" s="226">
        <v>136</v>
      </c>
      <c r="C227" s="274">
        <v>23</v>
      </c>
      <c r="D227" s="274">
        <f>SUM(B227*6)</f>
        <v>816</v>
      </c>
    </row>
    <row r="228" spans="1:4" hidden="1">
      <c r="A228" s="226" t="s">
        <v>196</v>
      </c>
      <c r="B228" s="226">
        <v>20</v>
      </c>
      <c r="C228" s="274">
        <v>23</v>
      </c>
      <c r="D228" s="274">
        <f>SUM(25*B228)</f>
        <v>500</v>
      </c>
    </row>
    <row r="229" spans="1:4" hidden="1">
      <c r="A229" s="226" t="s">
        <v>66</v>
      </c>
      <c r="B229" s="226">
        <v>118</v>
      </c>
      <c r="C229" s="274">
        <v>23</v>
      </c>
      <c r="D229" s="274">
        <v>559</v>
      </c>
    </row>
    <row r="230" spans="1:4" hidden="1">
      <c r="A230" s="226" t="s">
        <v>256</v>
      </c>
      <c r="B230" s="226">
        <v>0</v>
      </c>
      <c r="C230">
        <v>24</v>
      </c>
      <c r="D230">
        <v>0</v>
      </c>
    </row>
    <row r="231" spans="1:4" hidden="1">
      <c r="A231" s="226" t="s">
        <v>238</v>
      </c>
      <c r="B231" s="226">
        <v>0</v>
      </c>
      <c r="C231" s="274">
        <v>24</v>
      </c>
      <c r="D231">
        <v>0</v>
      </c>
    </row>
    <row r="232" spans="1:4" hidden="1">
      <c r="A232" s="226" t="s">
        <v>225</v>
      </c>
      <c r="B232" s="226">
        <v>0</v>
      </c>
      <c r="C232" s="274">
        <v>24</v>
      </c>
      <c r="D232">
        <v>0</v>
      </c>
    </row>
    <row r="233" spans="1:4" hidden="1">
      <c r="A233" s="226" t="s">
        <v>216</v>
      </c>
      <c r="B233" s="226">
        <v>10</v>
      </c>
      <c r="C233" s="274">
        <v>24</v>
      </c>
      <c r="D233" s="274">
        <f>SUM(28*B233)</f>
        <v>280</v>
      </c>
    </row>
    <row r="234" spans="1:4" hidden="1">
      <c r="A234" s="226" t="s">
        <v>224</v>
      </c>
      <c r="B234" s="226">
        <v>0</v>
      </c>
      <c r="C234" s="274">
        <v>24</v>
      </c>
      <c r="D234">
        <v>0</v>
      </c>
    </row>
    <row r="235" spans="1:4" hidden="1">
      <c r="A235" s="226" t="s">
        <v>261</v>
      </c>
      <c r="B235" s="226">
        <v>0</v>
      </c>
      <c r="C235" s="274">
        <v>24</v>
      </c>
      <c r="D235" s="274">
        <f>SUM(31*B235)</f>
        <v>0</v>
      </c>
    </row>
    <row r="236" spans="1:4" hidden="1">
      <c r="A236" s="226" t="s">
        <v>267</v>
      </c>
      <c r="B236" s="226">
        <v>0</v>
      </c>
      <c r="C236" s="274">
        <v>24</v>
      </c>
      <c r="D236">
        <v>0</v>
      </c>
    </row>
    <row r="237" spans="1:4" hidden="1">
      <c r="A237" s="226" t="s">
        <v>272</v>
      </c>
      <c r="B237" s="226">
        <v>1</v>
      </c>
      <c r="C237" s="274">
        <v>24</v>
      </c>
      <c r="D237">
        <v>35</v>
      </c>
    </row>
    <row r="238" spans="1:4" hidden="1">
      <c r="A238" s="226" t="s">
        <v>275</v>
      </c>
      <c r="B238" s="226">
        <v>0</v>
      </c>
      <c r="C238" s="274">
        <v>24</v>
      </c>
      <c r="D238">
        <v>0</v>
      </c>
    </row>
    <row r="239" spans="1:4" hidden="1">
      <c r="A239" s="226" t="s">
        <v>257</v>
      </c>
      <c r="B239" s="226">
        <v>0</v>
      </c>
      <c r="C239" s="274">
        <v>24</v>
      </c>
      <c r="D239">
        <v>0</v>
      </c>
    </row>
    <row r="240" spans="1:4" hidden="1">
      <c r="A240" s="226" t="s">
        <v>262</v>
      </c>
      <c r="B240" s="226">
        <v>0</v>
      </c>
      <c r="C240" s="274">
        <v>24</v>
      </c>
      <c r="D240">
        <v>0</v>
      </c>
    </row>
    <row r="241" spans="1:4" hidden="1">
      <c r="A241" s="226" t="s">
        <v>236</v>
      </c>
      <c r="B241" s="226">
        <v>0</v>
      </c>
      <c r="C241" s="274">
        <v>24</v>
      </c>
      <c r="D241">
        <v>0</v>
      </c>
    </row>
    <row r="242" spans="1:4" hidden="1">
      <c r="A242" s="226" t="s">
        <v>255</v>
      </c>
      <c r="B242" s="226">
        <v>0</v>
      </c>
      <c r="C242" s="274">
        <v>24</v>
      </c>
      <c r="D242">
        <v>0</v>
      </c>
    </row>
    <row r="243" spans="1:4" hidden="1">
      <c r="A243" s="226" t="s">
        <v>254</v>
      </c>
      <c r="B243" s="226">
        <v>0</v>
      </c>
      <c r="C243" s="274">
        <v>24</v>
      </c>
      <c r="D243">
        <v>0</v>
      </c>
    </row>
    <row r="244" spans="1:4" hidden="1">
      <c r="A244" s="226" t="s">
        <v>235</v>
      </c>
      <c r="B244" s="226">
        <v>1</v>
      </c>
      <c r="C244" s="274">
        <v>24</v>
      </c>
      <c r="D244">
        <v>32.5</v>
      </c>
    </row>
    <row r="245" spans="1:4" hidden="1">
      <c r="A245" s="226" t="s">
        <v>88</v>
      </c>
      <c r="B245" s="226">
        <v>4</v>
      </c>
      <c r="C245" s="274">
        <v>24</v>
      </c>
      <c r="D245">
        <v>120</v>
      </c>
    </row>
    <row r="246" spans="1:4" hidden="1">
      <c r="A246" s="226" t="s">
        <v>67</v>
      </c>
      <c r="B246" s="226">
        <v>29</v>
      </c>
      <c r="C246" s="274">
        <v>24</v>
      </c>
      <c r="D246" s="274">
        <f>SUM(B246*6+46)</f>
        <v>220</v>
      </c>
    </row>
    <row r="247" spans="1:4" hidden="1">
      <c r="A247" s="226" t="s">
        <v>196</v>
      </c>
      <c r="B247" s="226">
        <v>9</v>
      </c>
      <c r="C247" s="274">
        <v>24</v>
      </c>
      <c r="D247" s="274">
        <f>SUM(25*B247)</f>
        <v>225</v>
      </c>
    </row>
    <row r="248" spans="1:4" hidden="1">
      <c r="A248" s="226" t="s">
        <v>66</v>
      </c>
      <c r="B248" s="226">
        <v>43</v>
      </c>
      <c r="C248" s="274">
        <v>24</v>
      </c>
      <c r="D248" s="274">
        <v>204</v>
      </c>
    </row>
    <row r="249" spans="1:4" hidden="1"/>
    <row r="250" spans="1:4" hidden="1"/>
    <row r="251" spans="1:4" hidden="1"/>
    <row r="252" spans="1:4" hidden="1"/>
    <row r="253" spans="1:4" hidden="1"/>
    <row r="254" spans="1:4" hidden="1"/>
    <row r="255" spans="1:4" hidden="1"/>
    <row r="256" spans="1:4" hidden="1"/>
    <row r="257" hidden="1"/>
    <row r="258" hidden="1"/>
    <row r="259" hidden="1"/>
    <row r="260" hidden="1"/>
    <row r="261" hidden="1"/>
    <row r="262" hidden="1"/>
    <row r="263" hidden="1"/>
    <row r="264" hidden="1"/>
    <row r="265" hidden="1"/>
    <row r="266" hidden="1"/>
    <row r="267" hidden="1"/>
    <row r="268" hidden="1"/>
    <row r="269" hidden="1"/>
    <row r="270" hidden="1"/>
    <row r="271" hidden="1"/>
    <row r="272" hidden="1"/>
    <row r="273" hidden="1"/>
    <row r="274" hidden="1"/>
    <row r="275" hidden="1"/>
    <row r="276" hidden="1"/>
    <row r="277" hidden="1"/>
    <row r="278" hidden="1"/>
    <row r="279" hidden="1"/>
    <row r="280" hidden="1"/>
    <row r="281" hidden="1"/>
    <row r="282" hidden="1"/>
    <row r="283" hidden="1"/>
    <row r="284" hidden="1"/>
    <row r="285" hidden="1"/>
    <row r="286" hidden="1"/>
    <row r="287" hidden="1"/>
    <row r="288" hidden="1"/>
    <row r="289" hidden="1"/>
    <row r="290" hidden="1"/>
    <row r="291" hidden="1"/>
  </sheetData>
  <autoFilter ref="A1:D291">
    <filterColumn colId="0">
      <filters>
        <filter val="Novecento Rosado"/>
      </filters>
    </filterColumn>
    <filterColumn colId="2"/>
  </autoFilter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sheetPr filterMode="1"/>
  <dimension ref="A1:D118"/>
  <sheetViews>
    <sheetView zoomScaleNormal="100" workbookViewId="0">
      <selection activeCell="D110" sqref="D110:D118"/>
    </sheetView>
  </sheetViews>
  <sheetFormatPr defaultRowHeight="15"/>
  <cols>
    <col min="1" max="1" width="28.28515625" bestFit="1" customWidth="1"/>
  </cols>
  <sheetData>
    <row r="1" spans="1:4">
      <c r="A1" s="274" t="s">
        <v>40</v>
      </c>
      <c r="B1" s="305" t="s">
        <v>41</v>
      </c>
      <c r="C1" s="274" t="s">
        <v>25</v>
      </c>
      <c r="D1" s="274" t="s">
        <v>295</v>
      </c>
    </row>
    <row r="2" spans="1:4" hidden="1">
      <c r="A2" s="226" t="s">
        <v>150</v>
      </c>
      <c r="B2" s="226">
        <v>0</v>
      </c>
      <c r="C2">
        <v>12</v>
      </c>
      <c r="D2">
        <f>SUM(8*B2)</f>
        <v>0</v>
      </c>
    </row>
    <row r="3" spans="1:4" hidden="1">
      <c r="A3" s="226" t="s">
        <v>151</v>
      </c>
      <c r="B3" s="226">
        <v>0</v>
      </c>
      <c r="C3" s="274">
        <v>12</v>
      </c>
      <c r="D3">
        <f>SUM(8*B3)</f>
        <v>0</v>
      </c>
    </row>
    <row r="4" spans="1:4" hidden="1">
      <c r="A4" s="226" t="s">
        <v>65</v>
      </c>
      <c r="B4" s="226">
        <v>0</v>
      </c>
      <c r="C4" s="274">
        <v>12</v>
      </c>
      <c r="D4">
        <f>SUM(8*B4)</f>
        <v>0</v>
      </c>
    </row>
    <row r="5" spans="1:4" hidden="1">
      <c r="A5" s="226" t="s">
        <v>152</v>
      </c>
      <c r="B5" s="226">
        <v>0</v>
      </c>
      <c r="C5" s="274">
        <v>12</v>
      </c>
      <c r="D5">
        <f>SUM(2*B5)</f>
        <v>0</v>
      </c>
    </row>
    <row r="6" spans="1:4" hidden="1">
      <c r="A6" s="226" t="s">
        <v>149</v>
      </c>
      <c r="B6" s="226">
        <v>0</v>
      </c>
      <c r="C6" s="274">
        <v>12</v>
      </c>
      <c r="D6">
        <f>SUM(8*B6)</f>
        <v>0</v>
      </c>
    </row>
    <row r="7" spans="1:4" hidden="1">
      <c r="A7" s="226" t="s">
        <v>241</v>
      </c>
      <c r="B7" s="226">
        <v>0</v>
      </c>
      <c r="C7" s="274">
        <v>12</v>
      </c>
      <c r="D7">
        <f>SUM(7*B7)</f>
        <v>0</v>
      </c>
    </row>
    <row r="8" spans="1:4" hidden="1">
      <c r="A8" s="226" t="s">
        <v>192</v>
      </c>
      <c r="B8" s="226">
        <v>0</v>
      </c>
      <c r="C8" s="274">
        <v>12</v>
      </c>
      <c r="D8">
        <f>SUM(2*B8)</f>
        <v>0</v>
      </c>
    </row>
    <row r="9" spans="1:4" hidden="1">
      <c r="A9" s="226" t="s">
        <v>202</v>
      </c>
      <c r="B9" s="226">
        <v>0</v>
      </c>
      <c r="C9" s="274">
        <v>12</v>
      </c>
      <c r="D9">
        <f>SUM(16*B9)</f>
        <v>0</v>
      </c>
    </row>
    <row r="10" spans="1:4" hidden="1">
      <c r="A10" s="226" t="s">
        <v>147</v>
      </c>
      <c r="B10" s="226">
        <v>0</v>
      </c>
      <c r="C10" s="274">
        <v>12</v>
      </c>
      <c r="D10">
        <f>SUM(10*B10)</f>
        <v>0</v>
      </c>
    </row>
    <row r="11" spans="1:4" hidden="1">
      <c r="A11" s="226" t="s">
        <v>150</v>
      </c>
      <c r="B11" s="226">
        <v>0</v>
      </c>
      <c r="C11">
        <v>13</v>
      </c>
      <c r="D11" s="274">
        <f>SUM(8*B11)</f>
        <v>0</v>
      </c>
    </row>
    <row r="12" spans="1:4" hidden="1">
      <c r="A12" s="226" t="s">
        <v>151</v>
      </c>
      <c r="B12" s="226">
        <v>0</v>
      </c>
      <c r="C12" s="274">
        <v>13</v>
      </c>
      <c r="D12" s="274">
        <f>SUM(8*B12)</f>
        <v>0</v>
      </c>
    </row>
    <row r="13" spans="1:4" hidden="1">
      <c r="A13" s="226" t="s">
        <v>65</v>
      </c>
      <c r="B13" s="226">
        <v>1</v>
      </c>
      <c r="C13" s="274">
        <v>13</v>
      </c>
      <c r="D13" s="274">
        <f>SUM(8*B13)</f>
        <v>8</v>
      </c>
    </row>
    <row r="14" spans="1:4" hidden="1">
      <c r="A14" s="226" t="s">
        <v>152</v>
      </c>
      <c r="B14" s="226">
        <v>0</v>
      </c>
      <c r="C14" s="274">
        <v>13</v>
      </c>
      <c r="D14" s="274">
        <f>SUM(2*B14)</f>
        <v>0</v>
      </c>
    </row>
    <row r="15" spans="1:4" hidden="1">
      <c r="A15" s="226" t="s">
        <v>149</v>
      </c>
      <c r="B15" s="226">
        <v>0</v>
      </c>
      <c r="C15" s="274">
        <v>13</v>
      </c>
      <c r="D15" s="274">
        <f>SUM(8*B15)</f>
        <v>0</v>
      </c>
    </row>
    <row r="16" spans="1:4" hidden="1">
      <c r="A16" s="226" t="s">
        <v>241</v>
      </c>
      <c r="B16" s="226">
        <v>0</v>
      </c>
      <c r="C16" s="274">
        <v>13</v>
      </c>
      <c r="D16" s="274">
        <f>SUM(7*B16)</f>
        <v>0</v>
      </c>
    </row>
    <row r="17" spans="1:4" hidden="1">
      <c r="A17" s="226" t="s">
        <v>192</v>
      </c>
      <c r="B17" s="226">
        <v>0</v>
      </c>
      <c r="C17" s="274">
        <v>13</v>
      </c>
      <c r="D17" s="274">
        <f>SUM(2*B17)</f>
        <v>0</v>
      </c>
    </row>
    <row r="18" spans="1:4" hidden="1">
      <c r="A18" s="226" t="s">
        <v>202</v>
      </c>
      <c r="B18" s="226">
        <v>0</v>
      </c>
      <c r="C18" s="274">
        <v>13</v>
      </c>
      <c r="D18" s="274">
        <f>SUM(16*B18)</f>
        <v>0</v>
      </c>
    </row>
    <row r="19" spans="1:4" hidden="1">
      <c r="A19" s="226" t="s">
        <v>147</v>
      </c>
      <c r="B19" s="226">
        <v>0</v>
      </c>
      <c r="C19" s="274">
        <v>13</v>
      </c>
      <c r="D19" s="274">
        <f>SUM(10*B19)</f>
        <v>0</v>
      </c>
    </row>
    <row r="20" spans="1:4" hidden="1">
      <c r="A20" s="226" t="s">
        <v>150</v>
      </c>
      <c r="B20" s="226">
        <v>0</v>
      </c>
      <c r="C20">
        <v>14</v>
      </c>
      <c r="D20" s="274">
        <f>SUM(8*B20)</f>
        <v>0</v>
      </c>
    </row>
    <row r="21" spans="1:4" hidden="1">
      <c r="A21" s="226" t="s">
        <v>151</v>
      </c>
      <c r="B21" s="226">
        <v>0</v>
      </c>
      <c r="C21" s="274">
        <v>14</v>
      </c>
      <c r="D21" s="274">
        <f>SUM(8*B21)</f>
        <v>0</v>
      </c>
    </row>
    <row r="22" spans="1:4" hidden="1">
      <c r="A22" s="226" t="s">
        <v>65</v>
      </c>
      <c r="B22" s="226">
        <v>2</v>
      </c>
      <c r="C22" s="274">
        <v>14</v>
      </c>
      <c r="D22" s="274">
        <f>SUM(8*B22)</f>
        <v>16</v>
      </c>
    </row>
    <row r="23" spans="1:4" hidden="1">
      <c r="A23" s="226" t="s">
        <v>152</v>
      </c>
      <c r="B23" s="226">
        <v>1</v>
      </c>
      <c r="C23" s="274">
        <v>14</v>
      </c>
      <c r="D23" s="274">
        <f>SUM(2*B23)</f>
        <v>2</v>
      </c>
    </row>
    <row r="24" spans="1:4" hidden="1">
      <c r="A24" s="226" t="s">
        <v>149</v>
      </c>
      <c r="B24" s="226">
        <v>0</v>
      </c>
      <c r="C24" s="274">
        <v>14</v>
      </c>
      <c r="D24" s="274">
        <f>SUM(8*B24)</f>
        <v>0</v>
      </c>
    </row>
    <row r="25" spans="1:4" hidden="1">
      <c r="A25" s="226" t="s">
        <v>241</v>
      </c>
      <c r="B25" s="226">
        <v>0</v>
      </c>
      <c r="C25" s="274">
        <v>14</v>
      </c>
      <c r="D25" s="274">
        <f>SUM(7*B25)</f>
        <v>0</v>
      </c>
    </row>
    <row r="26" spans="1:4" hidden="1">
      <c r="A26" s="226" t="s">
        <v>192</v>
      </c>
      <c r="B26" s="226">
        <v>0</v>
      </c>
      <c r="C26" s="274">
        <v>14</v>
      </c>
      <c r="D26" s="274">
        <f>SUM(2*B26)</f>
        <v>0</v>
      </c>
    </row>
    <row r="27" spans="1:4" hidden="1">
      <c r="A27" s="226" t="s">
        <v>202</v>
      </c>
      <c r="B27" s="226">
        <v>0</v>
      </c>
      <c r="C27" s="274">
        <v>14</v>
      </c>
      <c r="D27" s="274">
        <f>SUM(16*B27)</f>
        <v>0</v>
      </c>
    </row>
    <row r="28" spans="1:4" hidden="1">
      <c r="A28" s="226" t="s">
        <v>147</v>
      </c>
      <c r="B28" s="226">
        <v>1</v>
      </c>
      <c r="C28" s="274">
        <v>14</v>
      </c>
      <c r="D28" s="274">
        <f>SUM(10*B28)</f>
        <v>10</v>
      </c>
    </row>
    <row r="29" spans="1:4" hidden="1">
      <c r="A29" s="226" t="s">
        <v>150</v>
      </c>
      <c r="B29" s="226">
        <v>0</v>
      </c>
      <c r="C29">
        <v>15</v>
      </c>
      <c r="D29" s="274">
        <f>SUM(8*B29)</f>
        <v>0</v>
      </c>
    </row>
    <row r="30" spans="1:4" hidden="1">
      <c r="A30" s="226" t="s">
        <v>151</v>
      </c>
      <c r="B30" s="226">
        <v>0</v>
      </c>
      <c r="C30" s="274">
        <v>15</v>
      </c>
      <c r="D30" s="274">
        <f>SUM(8*B30)</f>
        <v>0</v>
      </c>
    </row>
    <row r="31" spans="1:4" hidden="1">
      <c r="A31" s="226" t="s">
        <v>65</v>
      </c>
      <c r="B31" s="226">
        <v>6</v>
      </c>
      <c r="C31" s="274">
        <v>15</v>
      </c>
      <c r="D31" s="274">
        <f>SUM(8*B31)</f>
        <v>48</v>
      </c>
    </row>
    <row r="32" spans="1:4" hidden="1">
      <c r="A32" s="226" t="s">
        <v>152</v>
      </c>
      <c r="B32" s="226">
        <v>12</v>
      </c>
      <c r="C32" s="274">
        <v>15</v>
      </c>
      <c r="D32" s="274">
        <f>SUM(2*B32)</f>
        <v>24</v>
      </c>
    </row>
    <row r="33" spans="1:4" hidden="1">
      <c r="A33" s="226" t="s">
        <v>149</v>
      </c>
      <c r="B33" s="226">
        <v>0</v>
      </c>
      <c r="C33" s="274">
        <v>15</v>
      </c>
      <c r="D33" s="274">
        <f>SUM(8*B33)</f>
        <v>0</v>
      </c>
    </row>
    <row r="34" spans="1:4" hidden="1">
      <c r="A34" s="226" t="s">
        <v>241</v>
      </c>
      <c r="B34" s="226">
        <v>0</v>
      </c>
      <c r="C34" s="274">
        <v>15</v>
      </c>
      <c r="D34" s="274">
        <f>SUM(7*B34)</f>
        <v>0</v>
      </c>
    </row>
    <row r="35" spans="1:4" hidden="1">
      <c r="A35" s="226" t="s">
        <v>192</v>
      </c>
      <c r="B35" s="226">
        <v>0</v>
      </c>
      <c r="C35" s="274">
        <v>15</v>
      </c>
      <c r="D35" s="274">
        <f>SUM(2*B35)</f>
        <v>0</v>
      </c>
    </row>
    <row r="36" spans="1:4" hidden="1">
      <c r="A36" s="226" t="s">
        <v>202</v>
      </c>
      <c r="B36" s="226">
        <v>0</v>
      </c>
      <c r="C36" s="274">
        <v>15</v>
      </c>
      <c r="D36" s="274">
        <f>SUM(16*B36)</f>
        <v>0</v>
      </c>
    </row>
    <row r="37" spans="1:4" hidden="1">
      <c r="A37" s="226" t="s">
        <v>147</v>
      </c>
      <c r="B37" s="226">
        <v>1</v>
      </c>
      <c r="C37" s="274">
        <v>15</v>
      </c>
      <c r="D37" s="274">
        <f>SUM(10*B37)</f>
        <v>10</v>
      </c>
    </row>
    <row r="38" spans="1:4" hidden="1">
      <c r="A38" s="226" t="s">
        <v>150</v>
      </c>
      <c r="B38" s="226">
        <v>2</v>
      </c>
      <c r="C38">
        <v>16</v>
      </c>
      <c r="D38" s="274">
        <f>SUM(8*B38)</f>
        <v>16</v>
      </c>
    </row>
    <row r="39" spans="1:4" hidden="1">
      <c r="A39" s="226" t="s">
        <v>151</v>
      </c>
      <c r="B39" s="226">
        <v>0</v>
      </c>
      <c r="C39" s="274">
        <v>16</v>
      </c>
      <c r="D39" s="274">
        <f>SUM(8*B39)</f>
        <v>0</v>
      </c>
    </row>
    <row r="40" spans="1:4" hidden="1">
      <c r="A40" s="226" t="s">
        <v>65</v>
      </c>
      <c r="B40" s="226">
        <v>9</v>
      </c>
      <c r="C40" s="274">
        <v>16</v>
      </c>
      <c r="D40" s="274">
        <f>SUM(8*B40)</f>
        <v>72</v>
      </c>
    </row>
    <row r="41" spans="1:4" hidden="1">
      <c r="A41" s="226" t="s">
        <v>152</v>
      </c>
      <c r="B41" s="226">
        <v>12</v>
      </c>
      <c r="C41" s="274">
        <v>16</v>
      </c>
      <c r="D41" s="274">
        <f>SUM(2*B41)</f>
        <v>24</v>
      </c>
    </row>
    <row r="42" spans="1:4" hidden="1">
      <c r="A42" s="226" t="s">
        <v>149</v>
      </c>
      <c r="B42" s="226">
        <v>1</v>
      </c>
      <c r="C42" s="274">
        <v>16</v>
      </c>
      <c r="D42" s="274">
        <f>SUM(8*B42)</f>
        <v>8</v>
      </c>
    </row>
    <row r="43" spans="1:4" hidden="1">
      <c r="A43" s="226" t="s">
        <v>241</v>
      </c>
      <c r="B43" s="226">
        <v>0</v>
      </c>
      <c r="C43" s="274">
        <v>16</v>
      </c>
      <c r="D43" s="274">
        <f>SUM(7*B43)</f>
        <v>0</v>
      </c>
    </row>
    <row r="44" spans="1:4" hidden="1">
      <c r="A44" s="226" t="s">
        <v>192</v>
      </c>
      <c r="B44" s="226">
        <v>0</v>
      </c>
      <c r="C44" s="274">
        <v>16</v>
      </c>
      <c r="D44" s="274">
        <f>SUM(2*B44)</f>
        <v>0</v>
      </c>
    </row>
    <row r="45" spans="1:4" hidden="1">
      <c r="A45" s="226" t="s">
        <v>202</v>
      </c>
      <c r="B45" s="226">
        <v>0</v>
      </c>
      <c r="C45" s="274">
        <v>16</v>
      </c>
      <c r="D45" s="274">
        <f>SUM(16*B45)</f>
        <v>0</v>
      </c>
    </row>
    <row r="46" spans="1:4" hidden="1">
      <c r="A46" s="226" t="s">
        <v>147</v>
      </c>
      <c r="B46" s="226">
        <v>1</v>
      </c>
      <c r="C46" s="274">
        <v>16</v>
      </c>
      <c r="D46" s="274">
        <f>SUM(10*B46)</f>
        <v>10</v>
      </c>
    </row>
    <row r="47" spans="1:4" hidden="1">
      <c r="A47" s="226" t="s">
        <v>150</v>
      </c>
      <c r="B47" s="226">
        <v>0</v>
      </c>
      <c r="C47">
        <v>17</v>
      </c>
      <c r="D47" s="274">
        <f>SUM(8*B47)</f>
        <v>0</v>
      </c>
    </row>
    <row r="48" spans="1:4" hidden="1">
      <c r="A48" s="226" t="s">
        <v>151</v>
      </c>
      <c r="B48" s="226">
        <v>2</v>
      </c>
      <c r="C48" s="274">
        <v>17</v>
      </c>
      <c r="D48" s="274">
        <f>SUM(8*B48)</f>
        <v>16</v>
      </c>
    </row>
    <row r="49" spans="1:4" hidden="1">
      <c r="A49" s="226" t="s">
        <v>65</v>
      </c>
      <c r="B49" s="226">
        <v>4</v>
      </c>
      <c r="C49" s="274">
        <v>17</v>
      </c>
      <c r="D49" s="274">
        <f>SUM(8*B49)</f>
        <v>32</v>
      </c>
    </row>
    <row r="50" spans="1:4" hidden="1">
      <c r="A50" s="226" t="s">
        <v>152</v>
      </c>
      <c r="B50" s="226">
        <v>20</v>
      </c>
      <c r="C50" s="274">
        <v>17</v>
      </c>
      <c r="D50" s="274">
        <f>SUM(2*B50)</f>
        <v>40</v>
      </c>
    </row>
    <row r="51" spans="1:4" hidden="1">
      <c r="A51" s="226" t="s">
        <v>149</v>
      </c>
      <c r="B51" s="226">
        <v>2</v>
      </c>
      <c r="C51" s="274">
        <v>17</v>
      </c>
      <c r="D51" s="274">
        <f>SUM(8*B51)</f>
        <v>16</v>
      </c>
    </row>
    <row r="52" spans="1:4" hidden="1">
      <c r="A52" s="226" t="s">
        <v>241</v>
      </c>
      <c r="B52" s="226">
        <v>0</v>
      </c>
      <c r="C52" s="274">
        <v>17</v>
      </c>
      <c r="D52" s="274">
        <f>SUM(7*B52)</f>
        <v>0</v>
      </c>
    </row>
    <row r="53" spans="1:4" hidden="1">
      <c r="A53" s="226" t="s">
        <v>192</v>
      </c>
      <c r="B53" s="226">
        <v>0</v>
      </c>
      <c r="C53" s="274">
        <v>17</v>
      </c>
      <c r="D53" s="274">
        <f>SUM(2*B53)</f>
        <v>0</v>
      </c>
    </row>
    <row r="54" spans="1:4" hidden="1">
      <c r="A54" s="226" t="s">
        <v>202</v>
      </c>
      <c r="B54" s="226">
        <v>0</v>
      </c>
      <c r="C54" s="274">
        <v>17</v>
      </c>
      <c r="D54" s="274">
        <f>SUM(16*B54)</f>
        <v>0</v>
      </c>
    </row>
    <row r="55" spans="1:4" hidden="1">
      <c r="A55" s="226" t="s">
        <v>147</v>
      </c>
      <c r="B55" s="226">
        <v>2</v>
      </c>
      <c r="C55" s="274">
        <v>17</v>
      </c>
      <c r="D55" s="274">
        <f>SUM(10*B55)</f>
        <v>20</v>
      </c>
    </row>
    <row r="56" spans="1:4" hidden="1">
      <c r="A56" s="226" t="s">
        <v>150</v>
      </c>
      <c r="B56" s="226">
        <v>1</v>
      </c>
      <c r="C56">
        <v>18</v>
      </c>
      <c r="D56" s="274">
        <f>SUM(8*B56)</f>
        <v>8</v>
      </c>
    </row>
    <row r="57" spans="1:4" hidden="1">
      <c r="A57" s="226" t="s">
        <v>151</v>
      </c>
      <c r="B57" s="226">
        <v>2</v>
      </c>
      <c r="C57" s="274">
        <v>18</v>
      </c>
      <c r="D57" s="274">
        <f>SUM(8*B57)</f>
        <v>16</v>
      </c>
    </row>
    <row r="58" spans="1:4" hidden="1">
      <c r="A58" s="226" t="s">
        <v>65</v>
      </c>
      <c r="B58" s="226">
        <v>9</v>
      </c>
      <c r="C58" s="274">
        <v>18</v>
      </c>
      <c r="D58" s="274">
        <f>SUM(8*B58)</f>
        <v>72</v>
      </c>
    </row>
    <row r="59" spans="1:4" hidden="1">
      <c r="A59" s="226" t="s">
        <v>152</v>
      </c>
      <c r="B59" s="226">
        <v>23</v>
      </c>
      <c r="C59" s="274">
        <v>18</v>
      </c>
      <c r="D59" s="274">
        <f>SUM(2*B59)</f>
        <v>46</v>
      </c>
    </row>
    <row r="60" spans="1:4" hidden="1">
      <c r="A60" s="226" t="s">
        <v>149</v>
      </c>
      <c r="B60" s="226">
        <v>4</v>
      </c>
      <c r="C60" s="274">
        <v>18</v>
      </c>
      <c r="D60" s="274">
        <f>SUM(8*B60)</f>
        <v>32</v>
      </c>
    </row>
    <row r="61" spans="1:4" hidden="1">
      <c r="A61" s="226" t="s">
        <v>241</v>
      </c>
      <c r="B61" s="226">
        <v>2</v>
      </c>
      <c r="C61" s="274">
        <v>18</v>
      </c>
      <c r="D61" s="274">
        <f>SUM(7*B61)</f>
        <v>14</v>
      </c>
    </row>
    <row r="62" spans="1:4" hidden="1">
      <c r="A62" s="226" t="s">
        <v>192</v>
      </c>
      <c r="B62" s="226">
        <v>0</v>
      </c>
      <c r="C62" s="274">
        <v>18</v>
      </c>
      <c r="D62" s="274">
        <f>SUM(2*B62)</f>
        <v>0</v>
      </c>
    </row>
    <row r="63" spans="1:4" hidden="1">
      <c r="A63" s="226" t="s">
        <v>202</v>
      </c>
      <c r="B63" s="226">
        <v>0</v>
      </c>
      <c r="C63" s="274">
        <v>18</v>
      </c>
      <c r="D63" s="274">
        <f>SUM(16*B63)</f>
        <v>0</v>
      </c>
    </row>
    <row r="64" spans="1:4" hidden="1">
      <c r="A64" s="226" t="s">
        <v>147</v>
      </c>
      <c r="B64" s="226">
        <v>2</v>
      </c>
      <c r="C64" s="274">
        <v>18</v>
      </c>
      <c r="D64" s="274">
        <f>SUM(10*B64)</f>
        <v>20</v>
      </c>
    </row>
    <row r="65" spans="1:4" hidden="1">
      <c r="A65" s="226" t="s">
        <v>150</v>
      </c>
      <c r="B65" s="226">
        <v>3</v>
      </c>
      <c r="C65">
        <v>19</v>
      </c>
      <c r="D65" s="274">
        <f>SUM(8*B65)</f>
        <v>24</v>
      </c>
    </row>
    <row r="66" spans="1:4" hidden="1">
      <c r="A66" s="226" t="s">
        <v>151</v>
      </c>
      <c r="B66" s="226">
        <v>3</v>
      </c>
      <c r="C66" s="274">
        <v>19</v>
      </c>
      <c r="D66" s="274">
        <f>SUM(8*B66)</f>
        <v>24</v>
      </c>
    </row>
    <row r="67" spans="1:4" hidden="1">
      <c r="A67" s="226" t="s">
        <v>65</v>
      </c>
      <c r="B67" s="226">
        <v>21</v>
      </c>
      <c r="C67" s="274">
        <v>19</v>
      </c>
      <c r="D67" s="274">
        <f>SUM(8*B67)</f>
        <v>168</v>
      </c>
    </row>
    <row r="68" spans="1:4" hidden="1">
      <c r="A68" s="226" t="s">
        <v>152</v>
      </c>
      <c r="B68" s="226">
        <v>52</v>
      </c>
      <c r="C68" s="274">
        <v>19</v>
      </c>
      <c r="D68" s="274">
        <f>SUM(2*B68)</f>
        <v>104</v>
      </c>
    </row>
    <row r="69" spans="1:4" hidden="1">
      <c r="A69" s="226" t="s">
        <v>149</v>
      </c>
      <c r="B69" s="226">
        <v>6</v>
      </c>
      <c r="C69" s="274">
        <v>19</v>
      </c>
      <c r="D69" s="274">
        <f>SUM(8*B69)</f>
        <v>48</v>
      </c>
    </row>
    <row r="70" spans="1:4" hidden="1">
      <c r="A70" s="226" t="s">
        <v>241</v>
      </c>
      <c r="B70" s="226">
        <v>1</v>
      </c>
      <c r="C70" s="274">
        <v>19</v>
      </c>
      <c r="D70" s="274">
        <f>SUM(7*B70)</f>
        <v>7</v>
      </c>
    </row>
    <row r="71" spans="1:4" hidden="1">
      <c r="A71" s="226" t="s">
        <v>192</v>
      </c>
      <c r="B71" s="226">
        <v>4</v>
      </c>
      <c r="C71" s="274">
        <v>19</v>
      </c>
      <c r="D71" s="274">
        <f>SUM(2*B71)</f>
        <v>8</v>
      </c>
    </row>
    <row r="72" spans="1:4" hidden="1">
      <c r="A72" s="226" t="s">
        <v>202</v>
      </c>
      <c r="B72" s="226">
        <v>0</v>
      </c>
      <c r="C72" s="274">
        <v>19</v>
      </c>
      <c r="D72" s="274">
        <f>SUM(16*B72)</f>
        <v>0</v>
      </c>
    </row>
    <row r="73" spans="1:4" hidden="1">
      <c r="A73" s="226" t="s">
        <v>147</v>
      </c>
      <c r="B73" s="226">
        <v>9</v>
      </c>
      <c r="C73" s="274">
        <v>19</v>
      </c>
      <c r="D73" s="274">
        <f>SUM(10*B73)</f>
        <v>90</v>
      </c>
    </row>
    <row r="74" spans="1:4" hidden="1">
      <c r="A74" s="226" t="s">
        <v>150</v>
      </c>
      <c r="B74" s="226">
        <v>6</v>
      </c>
      <c r="C74">
        <v>20</v>
      </c>
      <c r="D74" s="274">
        <f>SUM(8*B74)</f>
        <v>48</v>
      </c>
    </row>
    <row r="75" spans="1:4" hidden="1">
      <c r="A75" s="226" t="s">
        <v>151</v>
      </c>
      <c r="B75" s="226">
        <v>6</v>
      </c>
      <c r="C75" s="274">
        <v>20</v>
      </c>
      <c r="D75" s="274">
        <f>SUM(8*B75)</f>
        <v>48</v>
      </c>
    </row>
    <row r="76" spans="1:4" hidden="1">
      <c r="A76" s="226" t="s">
        <v>65</v>
      </c>
      <c r="B76" s="226">
        <v>29</v>
      </c>
      <c r="C76" s="274">
        <v>20</v>
      </c>
      <c r="D76" s="274">
        <f>SUM(8*B76)</f>
        <v>232</v>
      </c>
    </row>
    <row r="77" spans="1:4" hidden="1">
      <c r="A77" s="226" t="s">
        <v>152</v>
      </c>
      <c r="B77" s="226">
        <v>88</v>
      </c>
      <c r="C77" s="274">
        <v>20</v>
      </c>
      <c r="D77" s="274">
        <f>SUM(2*B77)</f>
        <v>176</v>
      </c>
    </row>
    <row r="78" spans="1:4" hidden="1">
      <c r="A78" s="226" t="s">
        <v>149</v>
      </c>
      <c r="B78" s="226">
        <v>10</v>
      </c>
      <c r="C78" s="274">
        <v>20</v>
      </c>
      <c r="D78" s="274">
        <f>SUM(8*B78)</f>
        <v>80</v>
      </c>
    </row>
    <row r="79" spans="1:4" hidden="1">
      <c r="A79" s="226" t="s">
        <v>241</v>
      </c>
      <c r="B79" s="226">
        <v>3</v>
      </c>
      <c r="C79" s="274">
        <v>20</v>
      </c>
      <c r="D79" s="274">
        <f>SUM(7*B79)</f>
        <v>21</v>
      </c>
    </row>
    <row r="80" spans="1:4" hidden="1">
      <c r="A80" s="226" t="s">
        <v>192</v>
      </c>
      <c r="B80" s="226">
        <v>0</v>
      </c>
      <c r="C80" s="274">
        <v>20</v>
      </c>
      <c r="D80" s="274">
        <f>SUM(2*B80)</f>
        <v>0</v>
      </c>
    </row>
    <row r="81" spans="1:4" hidden="1">
      <c r="A81" s="226" t="s">
        <v>202</v>
      </c>
      <c r="B81" s="226">
        <v>1</v>
      </c>
      <c r="C81" s="274">
        <v>20</v>
      </c>
      <c r="D81" s="274">
        <f>SUM(16*B81)</f>
        <v>16</v>
      </c>
    </row>
    <row r="82" spans="1:4" hidden="1">
      <c r="A82" s="226" t="s">
        <v>147</v>
      </c>
      <c r="B82" s="226">
        <v>13</v>
      </c>
      <c r="C82" s="274">
        <v>20</v>
      </c>
      <c r="D82" s="274">
        <f>SUM(10*B82)</f>
        <v>130</v>
      </c>
    </row>
    <row r="83" spans="1:4" hidden="1">
      <c r="A83" s="226" t="s">
        <v>150</v>
      </c>
      <c r="B83" s="226">
        <v>3</v>
      </c>
      <c r="C83">
        <v>21</v>
      </c>
      <c r="D83" s="274">
        <f>SUM(8*B83)</f>
        <v>24</v>
      </c>
    </row>
    <row r="84" spans="1:4" hidden="1">
      <c r="A84" s="226" t="s">
        <v>151</v>
      </c>
      <c r="B84" s="226">
        <v>1</v>
      </c>
      <c r="C84" s="274">
        <v>21</v>
      </c>
      <c r="D84" s="274">
        <f>SUM(8*B84)</f>
        <v>8</v>
      </c>
    </row>
    <row r="85" spans="1:4" hidden="1">
      <c r="A85" s="226" t="s">
        <v>65</v>
      </c>
      <c r="B85" s="226">
        <v>30</v>
      </c>
      <c r="C85" s="274">
        <v>21</v>
      </c>
      <c r="D85" s="274">
        <f>SUM(8*B85)</f>
        <v>240</v>
      </c>
    </row>
    <row r="86" spans="1:4" hidden="1">
      <c r="A86" s="226" t="s">
        <v>152</v>
      </c>
      <c r="B86" s="226">
        <v>70</v>
      </c>
      <c r="C86" s="274">
        <v>21</v>
      </c>
      <c r="D86" s="274">
        <f>SUM(2*B86)</f>
        <v>140</v>
      </c>
    </row>
    <row r="87" spans="1:4" hidden="1">
      <c r="A87" s="226" t="s">
        <v>149</v>
      </c>
      <c r="B87" s="226">
        <v>8</v>
      </c>
      <c r="C87" s="274">
        <v>21</v>
      </c>
      <c r="D87" s="274">
        <f>SUM(8*B87)</f>
        <v>64</v>
      </c>
    </row>
    <row r="88" spans="1:4" hidden="1">
      <c r="A88" s="226" t="s">
        <v>241</v>
      </c>
      <c r="B88" s="226">
        <v>5</v>
      </c>
      <c r="C88" s="274">
        <v>21</v>
      </c>
      <c r="D88" s="274">
        <f>SUM(7*B88)</f>
        <v>35</v>
      </c>
    </row>
    <row r="89" spans="1:4" hidden="1">
      <c r="A89" s="226" t="s">
        <v>192</v>
      </c>
      <c r="B89" s="226">
        <v>8</v>
      </c>
      <c r="C89" s="274">
        <v>21</v>
      </c>
      <c r="D89" s="274">
        <f>SUM(2*B89)</f>
        <v>16</v>
      </c>
    </row>
    <row r="90" spans="1:4" hidden="1">
      <c r="A90" s="226" t="s">
        <v>202</v>
      </c>
      <c r="B90" s="226">
        <v>1</v>
      </c>
      <c r="C90" s="274">
        <v>21</v>
      </c>
      <c r="D90" s="274">
        <f>SUM(16*B90)</f>
        <v>16</v>
      </c>
    </row>
    <row r="91" spans="1:4" hidden="1">
      <c r="A91" s="226" t="s">
        <v>147</v>
      </c>
      <c r="B91" s="226">
        <v>11</v>
      </c>
      <c r="C91" s="274">
        <v>21</v>
      </c>
      <c r="D91" s="274">
        <f>SUM(10*B91)</f>
        <v>110</v>
      </c>
    </row>
    <row r="92" spans="1:4" hidden="1">
      <c r="A92" s="226" t="s">
        <v>150</v>
      </c>
      <c r="B92" s="226">
        <v>2</v>
      </c>
      <c r="C92">
        <v>22</v>
      </c>
      <c r="D92" s="274">
        <f>SUM(8*B92)</f>
        <v>16</v>
      </c>
    </row>
    <row r="93" spans="1:4" hidden="1">
      <c r="A93" s="226" t="s">
        <v>151</v>
      </c>
      <c r="B93" s="226">
        <v>5</v>
      </c>
      <c r="C93" s="274">
        <v>22</v>
      </c>
      <c r="D93" s="274">
        <f>SUM(8*B93)</f>
        <v>40</v>
      </c>
    </row>
    <row r="94" spans="1:4" hidden="1">
      <c r="A94" s="226" t="s">
        <v>65</v>
      </c>
      <c r="B94" s="226">
        <v>29</v>
      </c>
      <c r="C94" s="274">
        <v>22</v>
      </c>
      <c r="D94" s="274">
        <f>SUM(8*B94)</f>
        <v>232</v>
      </c>
    </row>
    <row r="95" spans="1:4" hidden="1">
      <c r="A95" s="226" t="s">
        <v>152</v>
      </c>
      <c r="B95" s="226">
        <v>84</v>
      </c>
      <c r="C95" s="274">
        <v>22</v>
      </c>
      <c r="D95" s="274">
        <f>SUM(2*B95)</f>
        <v>168</v>
      </c>
    </row>
    <row r="96" spans="1:4" hidden="1">
      <c r="A96" s="226" t="s">
        <v>149</v>
      </c>
      <c r="B96" s="226">
        <v>7</v>
      </c>
      <c r="C96" s="274">
        <v>22</v>
      </c>
      <c r="D96" s="274">
        <f>SUM(8*B96)</f>
        <v>56</v>
      </c>
    </row>
    <row r="97" spans="1:4" hidden="1">
      <c r="A97" s="226" t="s">
        <v>241</v>
      </c>
      <c r="B97" s="226">
        <v>3</v>
      </c>
      <c r="C97" s="274">
        <v>22</v>
      </c>
      <c r="D97" s="274">
        <f>SUM(7*B97)</f>
        <v>21</v>
      </c>
    </row>
    <row r="98" spans="1:4" hidden="1">
      <c r="A98" s="226" t="s">
        <v>192</v>
      </c>
      <c r="B98" s="226">
        <v>0</v>
      </c>
      <c r="C98" s="274">
        <v>22</v>
      </c>
      <c r="D98" s="274">
        <f>SUM(2*B98)</f>
        <v>0</v>
      </c>
    </row>
    <row r="99" spans="1:4" hidden="1">
      <c r="A99" s="226" t="s">
        <v>202</v>
      </c>
      <c r="B99" s="226">
        <v>2</v>
      </c>
      <c r="C99" s="274">
        <v>22</v>
      </c>
      <c r="D99" s="274">
        <f>SUM(16*B99)</f>
        <v>32</v>
      </c>
    </row>
    <row r="100" spans="1:4" hidden="1">
      <c r="A100" s="226" t="s">
        <v>147</v>
      </c>
      <c r="B100" s="226">
        <v>11</v>
      </c>
      <c r="C100" s="274">
        <v>22</v>
      </c>
      <c r="D100" s="274">
        <f>SUM(10*B100)</f>
        <v>110</v>
      </c>
    </row>
    <row r="101" spans="1:4" hidden="1">
      <c r="A101" s="226" t="s">
        <v>150</v>
      </c>
      <c r="B101" s="226">
        <v>1</v>
      </c>
      <c r="C101">
        <v>23</v>
      </c>
      <c r="D101" s="274">
        <f>SUM(8*B101)</f>
        <v>8</v>
      </c>
    </row>
    <row r="102" spans="1:4" hidden="1">
      <c r="A102" s="226" t="s">
        <v>151</v>
      </c>
      <c r="B102" s="226">
        <v>6</v>
      </c>
      <c r="C102" s="274">
        <v>23</v>
      </c>
      <c r="D102" s="274">
        <f>SUM(8*B102)</f>
        <v>48</v>
      </c>
    </row>
    <row r="103" spans="1:4" hidden="1">
      <c r="A103" s="226" t="s">
        <v>65</v>
      </c>
      <c r="B103" s="226">
        <v>23</v>
      </c>
      <c r="C103" s="274">
        <v>23</v>
      </c>
      <c r="D103" s="274">
        <f>SUM(8*B103)</f>
        <v>184</v>
      </c>
    </row>
    <row r="104" spans="1:4" hidden="1">
      <c r="A104" s="226" t="s">
        <v>152</v>
      </c>
      <c r="B104" s="226">
        <v>26</v>
      </c>
      <c r="C104" s="274">
        <v>23</v>
      </c>
      <c r="D104" s="274">
        <f>SUM(2*B104)</f>
        <v>52</v>
      </c>
    </row>
    <row r="105" spans="1:4" hidden="1">
      <c r="A105" s="226" t="s">
        <v>149</v>
      </c>
      <c r="B105" s="226">
        <v>3</v>
      </c>
      <c r="C105" s="274">
        <v>23</v>
      </c>
      <c r="D105" s="274">
        <f>SUM(8*B105)</f>
        <v>24</v>
      </c>
    </row>
    <row r="106" spans="1:4" hidden="1">
      <c r="A106" s="226" t="s">
        <v>241</v>
      </c>
      <c r="B106" s="226">
        <v>5</v>
      </c>
      <c r="C106" s="274">
        <v>23</v>
      </c>
      <c r="D106" s="274">
        <f>SUM(7*B106)</f>
        <v>35</v>
      </c>
    </row>
    <row r="107" spans="1:4" hidden="1">
      <c r="A107" s="226" t="s">
        <v>192</v>
      </c>
      <c r="B107" s="226">
        <v>0</v>
      </c>
      <c r="C107" s="274">
        <v>23</v>
      </c>
      <c r="D107" s="274">
        <f>SUM(2*B107)</f>
        <v>0</v>
      </c>
    </row>
    <row r="108" spans="1:4" hidden="1">
      <c r="A108" s="226" t="s">
        <v>202</v>
      </c>
      <c r="B108" s="226">
        <v>0</v>
      </c>
      <c r="C108" s="274">
        <v>23</v>
      </c>
      <c r="D108" s="274">
        <f>SUM(16*B108)</f>
        <v>0</v>
      </c>
    </row>
    <row r="109" spans="1:4" hidden="1">
      <c r="A109" s="226" t="s">
        <v>147</v>
      </c>
      <c r="B109" s="226">
        <v>4</v>
      </c>
      <c r="C109" s="274">
        <v>23</v>
      </c>
      <c r="D109" s="274">
        <f>SUM(10*B109)</f>
        <v>40</v>
      </c>
    </row>
    <row r="110" spans="1:4">
      <c r="A110" s="226" t="s">
        <v>150</v>
      </c>
      <c r="B110" s="226">
        <v>1</v>
      </c>
      <c r="C110">
        <v>24</v>
      </c>
      <c r="D110" s="274">
        <f>SUM(8*B110)</f>
        <v>8</v>
      </c>
    </row>
    <row r="111" spans="1:4">
      <c r="A111" s="226" t="s">
        <v>151</v>
      </c>
      <c r="B111" s="226">
        <v>2</v>
      </c>
      <c r="C111" s="274">
        <v>24</v>
      </c>
      <c r="D111" s="274">
        <f>SUM(8*B111)</f>
        <v>16</v>
      </c>
    </row>
    <row r="112" spans="1:4">
      <c r="A112" s="226" t="s">
        <v>65</v>
      </c>
      <c r="B112" s="226">
        <v>4</v>
      </c>
      <c r="C112" s="274">
        <v>24</v>
      </c>
      <c r="D112" s="274">
        <f>SUM(8*B112)</f>
        <v>32</v>
      </c>
    </row>
    <row r="113" spans="1:4">
      <c r="A113" s="226" t="s">
        <v>152</v>
      </c>
      <c r="B113" s="226">
        <v>3</v>
      </c>
      <c r="C113" s="274">
        <v>24</v>
      </c>
      <c r="D113" s="274">
        <f>SUM(2*B113)</f>
        <v>6</v>
      </c>
    </row>
    <row r="114" spans="1:4">
      <c r="A114" s="226" t="s">
        <v>149</v>
      </c>
      <c r="B114" s="226">
        <v>0</v>
      </c>
      <c r="C114" s="274">
        <v>24</v>
      </c>
      <c r="D114" s="274">
        <f>SUM(8*B114)</f>
        <v>0</v>
      </c>
    </row>
    <row r="115" spans="1:4">
      <c r="A115" s="226" t="s">
        <v>241</v>
      </c>
      <c r="B115" s="226">
        <v>0</v>
      </c>
      <c r="C115" s="274">
        <v>24</v>
      </c>
      <c r="D115" s="274">
        <f>SUM(7*B115)</f>
        <v>0</v>
      </c>
    </row>
    <row r="116" spans="1:4">
      <c r="A116" s="226" t="s">
        <v>192</v>
      </c>
      <c r="B116" s="226">
        <v>0</v>
      </c>
      <c r="C116" s="274">
        <v>24</v>
      </c>
      <c r="D116" s="274">
        <f>SUM(2*B116)</f>
        <v>0</v>
      </c>
    </row>
    <row r="117" spans="1:4">
      <c r="A117" s="226" t="s">
        <v>202</v>
      </c>
      <c r="B117" s="226">
        <v>1</v>
      </c>
      <c r="C117" s="274">
        <v>24</v>
      </c>
      <c r="D117" s="274">
        <f>SUM(16*B117)</f>
        <v>16</v>
      </c>
    </row>
    <row r="118" spans="1:4">
      <c r="A118" s="226" t="s">
        <v>147</v>
      </c>
      <c r="B118" s="226">
        <v>5</v>
      </c>
      <c r="C118" s="274">
        <v>24</v>
      </c>
      <c r="D118" s="274">
        <f>SUM(10*B118)</f>
        <v>50</v>
      </c>
    </row>
  </sheetData>
  <autoFilter ref="A1:D118">
    <filterColumn colId="2">
      <filters>
        <filter val="24"/>
      </filters>
    </filterColumn>
  </autoFilter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S66"/>
  <sheetViews>
    <sheetView workbookViewId="0">
      <selection activeCell="S17" sqref="S17"/>
    </sheetView>
  </sheetViews>
  <sheetFormatPr defaultRowHeight="15"/>
  <cols>
    <col min="3" max="3" width="11.5703125" bestFit="1" customWidth="1"/>
    <col min="9" max="9" width="9" bestFit="1" customWidth="1"/>
    <col min="10" max="10" width="11.5703125" customWidth="1"/>
  </cols>
  <sheetData>
    <row r="1" spans="1:19">
      <c r="A1" s="274" t="s">
        <v>40</v>
      </c>
      <c r="B1" s="274" t="s">
        <v>25</v>
      </c>
      <c r="C1" s="274" t="s">
        <v>295</v>
      </c>
      <c r="E1" s="274" t="s">
        <v>40</v>
      </c>
      <c r="F1" s="274" t="s">
        <v>25</v>
      </c>
      <c r="G1" s="274" t="s">
        <v>295</v>
      </c>
      <c r="I1" s="274" t="s">
        <v>40</v>
      </c>
      <c r="J1" s="274" t="s">
        <v>25</v>
      </c>
      <c r="K1" s="274" t="s">
        <v>295</v>
      </c>
      <c r="M1" s="274" t="s">
        <v>40</v>
      </c>
      <c r="N1" s="274" t="s">
        <v>25</v>
      </c>
      <c r="O1" s="274" t="s">
        <v>295</v>
      </c>
      <c r="Q1" s="274" t="s">
        <v>40</v>
      </c>
      <c r="R1" s="274" t="s">
        <v>25</v>
      </c>
      <c r="S1" s="274" t="s">
        <v>295</v>
      </c>
    </row>
    <row r="2" spans="1:19">
      <c r="A2" s="274" t="s">
        <v>296</v>
      </c>
      <c r="B2">
        <f>SUM(11+1)</f>
        <v>12</v>
      </c>
      <c r="C2" s="282">
        <v>70</v>
      </c>
      <c r="E2" s="274" t="s">
        <v>297</v>
      </c>
      <c r="F2">
        <v>12</v>
      </c>
      <c r="G2">
        <v>33</v>
      </c>
      <c r="I2" s="274" t="s">
        <v>298</v>
      </c>
      <c r="J2">
        <v>12</v>
      </c>
      <c r="K2">
        <v>9</v>
      </c>
      <c r="M2" s="274" t="s">
        <v>299</v>
      </c>
      <c r="N2" s="274">
        <v>12</v>
      </c>
      <c r="O2">
        <v>0</v>
      </c>
      <c r="Q2" s="274" t="s">
        <v>300</v>
      </c>
      <c r="R2" s="274">
        <v>12</v>
      </c>
      <c r="S2">
        <v>0</v>
      </c>
    </row>
    <row r="3" spans="1:19">
      <c r="A3" s="274" t="s">
        <v>296</v>
      </c>
      <c r="B3">
        <v>13</v>
      </c>
      <c r="C3" s="282">
        <v>140</v>
      </c>
      <c r="E3" s="274" t="s">
        <v>297</v>
      </c>
      <c r="F3">
        <v>13</v>
      </c>
      <c r="G3">
        <v>84</v>
      </c>
      <c r="I3" s="274" t="s">
        <v>298</v>
      </c>
      <c r="J3">
        <v>13</v>
      </c>
      <c r="K3">
        <v>33</v>
      </c>
      <c r="M3" s="274" t="s">
        <v>299</v>
      </c>
      <c r="N3" s="274">
        <v>13</v>
      </c>
      <c r="O3">
        <v>0</v>
      </c>
      <c r="Q3" s="274" t="s">
        <v>300</v>
      </c>
      <c r="R3" s="274">
        <v>13</v>
      </c>
      <c r="S3">
        <v>8</v>
      </c>
    </row>
    <row r="4" spans="1:19">
      <c r="A4" s="274" t="s">
        <v>296</v>
      </c>
      <c r="B4">
        <v>14</v>
      </c>
      <c r="C4" s="282">
        <v>560</v>
      </c>
      <c r="E4" s="274" t="s">
        <v>297</v>
      </c>
      <c r="F4">
        <v>14</v>
      </c>
      <c r="G4">
        <v>398</v>
      </c>
      <c r="I4" s="274" t="s">
        <v>298</v>
      </c>
      <c r="J4">
        <v>14</v>
      </c>
      <c r="K4">
        <v>103.5</v>
      </c>
      <c r="M4" s="274" t="s">
        <v>299</v>
      </c>
      <c r="N4" s="274">
        <v>14</v>
      </c>
      <c r="O4">
        <v>36</v>
      </c>
      <c r="Q4" s="274" t="s">
        <v>300</v>
      </c>
      <c r="R4" s="274">
        <v>14</v>
      </c>
      <c r="S4">
        <v>28</v>
      </c>
    </row>
    <row r="5" spans="1:19">
      <c r="A5" s="274" t="s">
        <v>296</v>
      </c>
      <c r="B5">
        <v>15</v>
      </c>
      <c r="C5" s="282">
        <v>1244</v>
      </c>
      <c r="E5" s="274" t="s">
        <v>297</v>
      </c>
      <c r="F5">
        <v>15</v>
      </c>
      <c r="G5">
        <v>957</v>
      </c>
      <c r="I5" s="274" t="s">
        <v>298</v>
      </c>
      <c r="J5" s="274">
        <v>15</v>
      </c>
      <c r="K5">
        <v>270</v>
      </c>
      <c r="M5" s="274" t="s">
        <v>299</v>
      </c>
      <c r="N5" s="274">
        <v>15</v>
      </c>
      <c r="O5">
        <v>206</v>
      </c>
      <c r="Q5" s="274" t="s">
        <v>300</v>
      </c>
      <c r="R5" s="274">
        <v>15</v>
      </c>
      <c r="S5">
        <v>82</v>
      </c>
    </row>
    <row r="6" spans="1:19">
      <c r="A6" s="274" t="s">
        <v>296</v>
      </c>
      <c r="B6">
        <v>16</v>
      </c>
      <c r="C6" s="282">
        <v>2384</v>
      </c>
      <c r="E6" s="274" t="s">
        <v>297</v>
      </c>
      <c r="F6">
        <v>16</v>
      </c>
      <c r="G6">
        <v>1359</v>
      </c>
      <c r="I6" s="274" t="s">
        <v>298</v>
      </c>
      <c r="J6" s="274">
        <v>16</v>
      </c>
      <c r="K6">
        <v>420</v>
      </c>
      <c r="M6" s="274" t="s">
        <v>299</v>
      </c>
      <c r="N6" s="274">
        <v>16</v>
      </c>
      <c r="O6">
        <v>292</v>
      </c>
      <c r="Q6" s="274" t="s">
        <v>300</v>
      </c>
      <c r="R6" s="274">
        <v>16</v>
      </c>
      <c r="S6">
        <v>130</v>
      </c>
    </row>
    <row r="7" spans="1:19">
      <c r="A7" s="274" t="s">
        <v>296</v>
      </c>
      <c r="B7">
        <v>17</v>
      </c>
      <c r="C7" s="282">
        <v>2633</v>
      </c>
      <c r="E7" s="274" t="s">
        <v>297</v>
      </c>
      <c r="F7">
        <v>17</v>
      </c>
      <c r="G7">
        <v>1742.5</v>
      </c>
      <c r="I7" s="274" t="s">
        <v>298</v>
      </c>
      <c r="J7" s="274">
        <v>17</v>
      </c>
      <c r="K7">
        <v>559.5</v>
      </c>
      <c r="M7" s="274" t="s">
        <v>299</v>
      </c>
      <c r="N7" s="274">
        <v>17</v>
      </c>
      <c r="O7">
        <v>412</v>
      </c>
      <c r="Q7" s="274" t="s">
        <v>300</v>
      </c>
      <c r="R7" s="274">
        <v>17</v>
      </c>
      <c r="S7">
        <v>124</v>
      </c>
    </row>
    <row r="8" spans="1:19">
      <c r="A8" s="274" t="s">
        <v>296</v>
      </c>
      <c r="B8">
        <v>18</v>
      </c>
      <c r="C8" s="282">
        <v>5998</v>
      </c>
      <c r="E8" s="274" t="s">
        <v>297</v>
      </c>
      <c r="F8">
        <v>18</v>
      </c>
      <c r="G8">
        <v>3253.5</v>
      </c>
      <c r="I8" s="274" t="s">
        <v>298</v>
      </c>
      <c r="J8" s="274">
        <v>18</v>
      </c>
      <c r="K8">
        <v>997.5</v>
      </c>
      <c r="M8" s="274" t="s">
        <v>299</v>
      </c>
      <c r="N8" s="274">
        <v>18</v>
      </c>
      <c r="O8">
        <v>840.5</v>
      </c>
      <c r="Q8" s="274" t="s">
        <v>300</v>
      </c>
      <c r="R8" s="274">
        <v>18</v>
      </c>
      <c r="S8">
        <v>208</v>
      </c>
    </row>
    <row r="9" spans="1:19">
      <c r="A9" s="274" t="s">
        <v>296</v>
      </c>
      <c r="B9">
        <v>19</v>
      </c>
      <c r="C9" s="282">
        <v>10778</v>
      </c>
      <c r="E9" s="274" t="s">
        <v>297</v>
      </c>
      <c r="F9">
        <v>19</v>
      </c>
      <c r="G9">
        <v>4319.5</v>
      </c>
      <c r="I9" s="274" t="s">
        <v>298</v>
      </c>
      <c r="J9" s="274">
        <v>19</v>
      </c>
      <c r="K9">
        <v>1627.5</v>
      </c>
      <c r="M9" s="274" t="s">
        <v>299</v>
      </c>
      <c r="N9" s="274">
        <v>19</v>
      </c>
      <c r="O9">
        <v>1708</v>
      </c>
      <c r="Q9" s="274" t="s">
        <v>300</v>
      </c>
      <c r="R9" s="274">
        <v>19</v>
      </c>
      <c r="S9">
        <v>473</v>
      </c>
    </row>
    <row r="10" spans="1:19">
      <c r="A10" s="274" t="s">
        <v>296</v>
      </c>
      <c r="B10">
        <v>20</v>
      </c>
      <c r="C10" s="282">
        <v>15318</v>
      </c>
      <c r="E10" s="274" t="s">
        <v>297</v>
      </c>
      <c r="F10">
        <v>20</v>
      </c>
      <c r="G10">
        <v>4090</v>
      </c>
      <c r="I10" s="274" t="s">
        <v>298</v>
      </c>
      <c r="J10" s="274">
        <v>20</v>
      </c>
      <c r="K10">
        <v>2215.5</v>
      </c>
      <c r="M10" s="274" t="s">
        <v>299</v>
      </c>
      <c r="N10" s="274">
        <v>20</v>
      </c>
      <c r="O10">
        <v>3139</v>
      </c>
      <c r="Q10" s="274" t="s">
        <v>300</v>
      </c>
      <c r="R10" s="274">
        <v>20</v>
      </c>
      <c r="S10">
        <v>751</v>
      </c>
    </row>
    <row r="11" spans="1:19">
      <c r="A11" s="274" t="s">
        <v>296</v>
      </c>
      <c r="B11">
        <v>21</v>
      </c>
      <c r="C11" s="282">
        <v>14794</v>
      </c>
      <c r="E11" s="274" t="s">
        <v>297</v>
      </c>
      <c r="F11">
        <v>21</v>
      </c>
      <c r="G11">
        <v>3685.5</v>
      </c>
      <c r="I11" s="274" t="s">
        <v>298</v>
      </c>
      <c r="J11" s="274">
        <v>21</v>
      </c>
      <c r="K11">
        <v>2196</v>
      </c>
      <c r="M11" s="274" t="s">
        <v>299</v>
      </c>
      <c r="N11" s="274">
        <v>21</v>
      </c>
      <c r="O11">
        <v>4108.5</v>
      </c>
      <c r="Q11" s="274" t="s">
        <v>300</v>
      </c>
      <c r="R11" s="274">
        <v>21</v>
      </c>
      <c r="S11">
        <v>653</v>
      </c>
    </row>
    <row r="12" spans="1:19">
      <c r="A12" s="274" t="s">
        <v>296</v>
      </c>
      <c r="B12">
        <v>22</v>
      </c>
      <c r="C12" s="282">
        <v>11592</v>
      </c>
      <c r="E12" s="274" t="s">
        <v>297</v>
      </c>
      <c r="F12">
        <v>22</v>
      </c>
      <c r="G12">
        <v>2392.5</v>
      </c>
      <c r="I12" s="274" t="s">
        <v>298</v>
      </c>
      <c r="J12" s="274">
        <v>22</v>
      </c>
      <c r="K12">
        <v>1678.5</v>
      </c>
      <c r="M12" s="274" t="s">
        <v>299</v>
      </c>
      <c r="N12" s="274">
        <v>22</v>
      </c>
      <c r="O12">
        <v>4801.5</v>
      </c>
      <c r="Q12" s="274" t="s">
        <v>300</v>
      </c>
      <c r="R12" s="274">
        <v>22</v>
      </c>
      <c r="S12">
        <v>675</v>
      </c>
    </row>
    <row r="13" spans="1:19">
      <c r="A13" s="274" t="s">
        <v>296</v>
      </c>
      <c r="B13">
        <v>23</v>
      </c>
      <c r="C13" s="282">
        <v>4662</v>
      </c>
      <c r="E13" s="274" t="s">
        <v>297</v>
      </c>
      <c r="F13">
        <v>23</v>
      </c>
      <c r="G13">
        <v>1295</v>
      </c>
      <c r="I13" s="274" t="s">
        <v>298</v>
      </c>
      <c r="J13" s="274">
        <v>23</v>
      </c>
      <c r="K13">
        <v>723</v>
      </c>
      <c r="M13" s="274" t="s">
        <v>299</v>
      </c>
      <c r="N13" s="274">
        <v>23</v>
      </c>
      <c r="O13">
        <v>3125</v>
      </c>
      <c r="Q13" s="274" t="s">
        <v>300</v>
      </c>
      <c r="R13" s="274">
        <v>23</v>
      </c>
      <c r="S13">
        <v>391</v>
      </c>
    </row>
    <row r="14" spans="1:19">
      <c r="A14" s="274" t="s">
        <v>296</v>
      </c>
      <c r="B14">
        <v>24</v>
      </c>
      <c r="C14" s="282">
        <v>913</v>
      </c>
      <c r="E14" s="274" t="s">
        <v>297</v>
      </c>
      <c r="F14">
        <v>24</v>
      </c>
      <c r="G14">
        <v>323</v>
      </c>
      <c r="I14" s="274" t="s">
        <v>298</v>
      </c>
      <c r="J14" s="274">
        <v>24</v>
      </c>
      <c r="K14">
        <v>120</v>
      </c>
      <c r="M14" s="274" t="s">
        <v>299</v>
      </c>
      <c r="N14" s="274">
        <v>24</v>
      </c>
      <c r="O14">
        <v>1116.5</v>
      </c>
      <c r="Q14" s="274" t="s">
        <v>300</v>
      </c>
      <c r="R14" s="274">
        <v>24</v>
      </c>
      <c r="S14">
        <v>128</v>
      </c>
    </row>
    <row r="15" spans="1:19">
      <c r="A15" s="274" t="s">
        <v>297</v>
      </c>
      <c r="B15" s="274">
        <v>12</v>
      </c>
      <c r="C15" s="274">
        <v>33</v>
      </c>
    </row>
    <row r="16" spans="1:19">
      <c r="A16" s="274" t="s">
        <v>297</v>
      </c>
      <c r="B16" s="274">
        <v>13</v>
      </c>
      <c r="C16" s="274">
        <v>84</v>
      </c>
    </row>
    <row r="17" spans="1:3">
      <c r="A17" s="274" t="s">
        <v>297</v>
      </c>
      <c r="B17" s="274">
        <v>14</v>
      </c>
      <c r="C17" s="274">
        <v>398</v>
      </c>
    </row>
    <row r="18" spans="1:3">
      <c r="A18" s="274" t="s">
        <v>297</v>
      </c>
      <c r="B18" s="274">
        <v>15</v>
      </c>
      <c r="C18" s="274">
        <v>957</v>
      </c>
    </row>
    <row r="19" spans="1:3">
      <c r="A19" s="274" t="s">
        <v>297</v>
      </c>
      <c r="B19" s="274">
        <v>16</v>
      </c>
      <c r="C19" s="274">
        <v>1359</v>
      </c>
    </row>
    <row r="20" spans="1:3">
      <c r="A20" s="274" t="s">
        <v>297</v>
      </c>
      <c r="B20" s="274">
        <v>17</v>
      </c>
      <c r="C20" s="274">
        <v>1742.5</v>
      </c>
    </row>
    <row r="21" spans="1:3">
      <c r="A21" s="274" t="s">
        <v>297</v>
      </c>
      <c r="B21" s="274">
        <v>18</v>
      </c>
      <c r="C21" s="274">
        <v>3253.5</v>
      </c>
    </row>
    <row r="22" spans="1:3">
      <c r="A22" s="274" t="s">
        <v>297</v>
      </c>
      <c r="B22" s="274">
        <v>19</v>
      </c>
      <c r="C22" s="274">
        <v>4319.5</v>
      </c>
    </row>
    <row r="23" spans="1:3">
      <c r="A23" s="274" t="s">
        <v>297</v>
      </c>
      <c r="B23" s="274">
        <v>20</v>
      </c>
      <c r="C23" s="274">
        <v>4090</v>
      </c>
    </row>
    <row r="24" spans="1:3">
      <c r="A24" s="274" t="s">
        <v>297</v>
      </c>
      <c r="B24" s="274">
        <v>21</v>
      </c>
      <c r="C24" s="274">
        <v>3685.5</v>
      </c>
    </row>
    <row r="25" spans="1:3">
      <c r="A25" s="274" t="s">
        <v>297</v>
      </c>
      <c r="B25" s="274">
        <v>22</v>
      </c>
      <c r="C25" s="274">
        <v>2392.5</v>
      </c>
    </row>
    <row r="26" spans="1:3">
      <c r="A26" s="274" t="s">
        <v>297</v>
      </c>
      <c r="B26" s="274">
        <v>23</v>
      </c>
      <c r="C26" s="274">
        <v>1295</v>
      </c>
    </row>
    <row r="27" spans="1:3">
      <c r="A27" s="274" t="s">
        <v>297</v>
      </c>
      <c r="B27" s="274">
        <v>24</v>
      </c>
      <c r="C27" s="274">
        <v>323</v>
      </c>
    </row>
    <row r="28" spans="1:3">
      <c r="A28" s="274" t="s">
        <v>298</v>
      </c>
      <c r="B28" s="274">
        <v>12</v>
      </c>
      <c r="C28" s="274">
        <v>9</v>
      </c>
    </row>
    <row r="29" spans="1:3">
      <c r="A29" s="274" t="s">
        <v>298</v>
      </c>
      <c r="B29" s="274">
        <v>13</v>
      </c>
      <c r="C29" s="274">
        <v>33</v>
      </c>
    </row>
    <row r="30" spans="1:3">
      <c r="A30" s="274" t="s">
        <v>298</v>
      </c>
      <c r="B30" s="274">
        <v>14</v>
      </c>
      <c r="C30" s="274">
        <v>103.5</v>
      </c>
    </row>
    <row r="31" spans="1:3">
      <c r="A31" s="274" t="s">
        <v>298</v>
      </c>
      <c r="B31" s="274">
        <v>15</v>
      </c>
      <c r="C31" s="274">
        <v>270</v>
      </c>
    </row>
    <row r="32" spans="1:3">
      <c r="A32" s="274" t="s">
        <v>298</v>
      </c>
      <c r="B32" s="274">
        <v>16</v>
      </c>
      <c r="C32" s="274">
        <v>420</v>
      </c>
    </row>
    <row r="33" spans="1:3">
      <c r="A33" s="274" t="s">
        <v>298</v>
      </c>
      <c r="B33" s="274">
        <v>17</v>
      </c>
      <c r="C33" s="274">
        <v>559.5</v>
      </c>
    </row>
    <row r="34" spans="1:3">
      <c r="A34" s="274" t="s">
        <v>298</v>
      </c>
      <c r="B34" s="274">
        <v>18</v>
      </c>
      <c r="C34" s="274">
        <v>997.5</v>
      </c>
    </row>
    <row r="35" spans="1:3">
      <c r="A35" s="274" t="s">
        <v>298</v>
      </c>
      <c r="B35" s="274">
        <v>19</v>
      </c>
      <c r="C35" s="274">
        <v>1627.5</v>
      </c>
    </row>
    <row r="36" spans="1:3">
      <c r="A36" s="274" t="s">
        <v>298</v>
      </c>
      <c r="B36" s="274">
        <v>20</v>
      </c>
      <c r="C36" s="274">
        <v>2215.5</v>
      </c>
    </row>
    <row r="37" spans="1:3">
      <c r="A37" s="274" t="s">
        <v>298</v>
      </c>
      <c r="B37" s="274">
        <v>21</v>
      </c>
      <c r="C37" s="274">
        <v>2196</v>
      </c>
    </row>
    <row r="38" spans="1:3">
      <c r="A38" s="274" t="s">
        <v>298</v>
      </c>
      <c r="B38" s="274">
        <v>22</v>
      </c>
      <c r="C38" s="274">
        <v>1678.5</v>
      </c>
    </row>
    <row r="39" spans="1:3">
      <c r="A39" s="274" t="s">
        <v>298</v>
      </c>
      <c r="B39" s="274">
        <v>23</v>
      </c>
      <c r="C39" s="274">
        <v>723</v>
      </c>
    </row>
    <row r="40" spans="1:3">
      <c r="A40" s="274" t="s">
        <v>298</v>
      </c>
      <c r="B40" s="274">
        <v>24</v>
      </c>
      <c r="C40" s="274">
        <v>120</v>
      </c>
    </row>
    <row r="41" spans="1:3">
      <c r="A41" s="274" t="s">
        <v>299</v>
      </c>
      <c r="B41" s="274">
        <v>12</v>
      </c>
      <c r="C41" s="274">
        <v>0</v>
      </c>
    </row>
    <row r="42" spans="1:3">
      <c r="A42" s="274" t="s">
        <v>299</v>
      </c>
      <c r="B42" s="274">
        <v>13</v>
      </c>
      <c r="C42" s="274">
        <v>0</v>
      </c>
    </row>
    <row r="43" spans="1:3">
      <c r="A43" s="274" t="s">
        <v>299</v>
      </c>
      <c r="B43" s="274">
        <v>14</v>
      </c>
      <c r="C43" s="274">
        <v>36</v>
      </c>
    </row>
    <row r="44" spans="1:3">
      <c r="A44" s="274" t="s">
        <v>299</v>
      </c>
      <c r="B44" s="274">
        <v>15</v>
      </c>
      <c r="C44" s="274">
        <v>206</v>
      </c>
    </row>
    <row r="45" spans="1:3">
      <c r="A45" s="274" t="s">
        <v>299</v>
      </c>
      <c r="B45" s="274">
        <v>16</v>
      </c>
      <c r="C45" s="274">
        <v>292</v>
      </c>
    </row>
    <row r="46" spans="1:3">
      <c r="A46" s="274" t="s">
        <v>299</v>
      </c>
      <c r="B46" s="274">
        <v>17</v>
      </c>
      <c r="C46" s="274">
        <v>412</v>
      </c>
    </row>
    <row r="47" spans="1:3">
      <c r="A47" s="274" t="s">
        <v>299</v>
      </c>
      <c r="B47" s="274">
        <v>18</v>
      </c>
      <c r="C47" s="274">
        <v>840.5</v>
      </c>
    </row>
    <row r="48" spans="1:3">
      <c r="A48" s="274" t="s">
        <v>299</v>
      </c>
      <c r="B48" s="274">
        <v>19</v>
      </c>
      <c r="C48" s="274">
        <v>1708</v>
      </c>
    </row>
    <row r="49" spans="1:3">
      <c r="A49" s="274" t="s">
        <v>299</v>
      </c>
      <c r="B49" s="274">
        <v>20</v>
      </c>
      <c r="C49" s="274">
        <v>3139</v>
      </c>
    </row>
    <row r="50" spans="1:3">
      <c r="A50" s="274" t="s">
        <v>299</v>
      </c>
      <c r="B50" s="274">
        <v>21</v>
      </c>
      <c r="C50" s="274">
        <v>4108.5</v>
      </c>
    </row>
    <row r="51" spans="1:3">
      <c r="A51" s="274" t="s">
        <v>299</v>
      </c>
      <c r="B51" s="274">
        <v>22</v>
      </c>
      <c r="C51" s="274">
        <v>4801.5</v>
      </c>
    </row>
    <row r="52" spans="1:3">
      <c r="A52" s="274" t="s">
        <v>299</v>
      </c>
      <c r="B52" s="274">
        <v>23</v>
      </c>
      <c r="C52" s="274">
        <v>3125</v>
      </c>
    </row>
    <row r="53" spans="1:3">
      <c r="A53" s="274" t="s">
        <v>299</v>
      </c>
      <c r="B53" s="274">
        <v>24</v>
      </c>
      <c r="C53" s="274">
        <v>1116.5</v>
      </c>
    </row>
    <row r="54" spans="1:3">
      <c r="A54" s="274" t="s">
        <v>300</v>
      </c>
      <c r="B54" s="274">
        <v>12</v>
      </c>
      <c r="C54" s="274">
        <v>0</v>
      </c>
    </row>
    <row r="55" spans="1:3">
      <c r="A55" s="274" t="s">
        <v>300</v>
      </c>
      <c r="B55" s="274">
        <v>13</v>
      </c>
      <c r="C55" s="274">
        <v>8</v>
      </c>
    </row>
    <row r="56" spans="1:3">
      <c r="A56" s="274" t="s">
        <v>300</v>
      </c>
      <c r="B56" s="274">
        <v>14</v>
      </c>
      <c r="C56" s="274">
        <v>28</v>
      </c>
    </row>
    <row r="57" spans="1:3">
      <c r="A57" s="274" t="s">
        <v>300</v>
      </c>
      <c r="B57" s="274">
        <v>15</v>
      </c>
      <c r="C57" s="274">
        <v>82</v>
      </c>
    </row>
    <row r="58" spans="1:3">
      <c r="A58" s="274" t="s">
        <v>300</v>
      </c>
      <c r="B58" s="274">
        <v>16</v>
      </c>
      <c r="C58" s="274">
        <v>130</v>
      </c>
    </row>
    <row r="59" spans="1:3">
      <c r="A59" s="274" t="s">
        <v>300</v>
      </c>
      <c r="B59" s="274">
        <v>17</v>
      </c>
      <c r="C59" s="274">
        <v>124</v>
      </c>
    </row>
    <row r="60" spans="1:3">
      <c r="A60" s="274" t="s">
        <v>300</v>
      </c>
      <c r="B60" s="274">
        <v>18</v>
      </c>
      <c r="C60" s="274">
        <v>208</v>
      </c>
    </row>
    <row r="61" spans="1:3">
      <c r="A61" s="274" t="s">
        <v>300</v>
      </c>
      <c r="B61" s="274">
        <v>19</v>
      </c>
      <c r="C61" s="274">
        <v>473</v>
      </c>
    </row>
    <row r="62" spans="1:3">
      <c r="A62" s="274" t="s">
        <v>300</v>
      </c>
      <c r="B62" s="274">
        <v>20</v>
      </c>
      <c r="C62" s="274">
        <v>751</v>
      </c>
    </row>
    <row r="63" spans="1:3">
      <c r="A63" s="274" t="s">
        <v>300</v>
      </c>
      <c r="B63" s="274">
        <v>21</v>
      </c>
      <c r="C63" s="274">
        <v>653</v>
      </c>
    </row>
    <row r="64" spans="1:3">
      <c r="A64" s="274" t="s">
        <v>300</v>
      </c>
      <c r="B64" s="274">
        <v>22</v>
      </c>
      <c r="C64" s="274">
        <v>675</v>
      </c>
    </row>
    <row r="65" spans="1:3">
      <c r="A65" s="274" t="s">
        <v>300</v>
      </c>
      <c r="B65" s="274">
        <v>23</v>
      </c>
      <c r="C65" s="274">
        <v>391</v>
      </c>
    </row>
    <row r="66" spans="1:3">
      <c r="A66" s="274" t="s">
        <v>300</v>
      </c>
      <c r="B66" s="274">
        <v>24</v>
      </c>
      <c r="C66" s="274">
        <v>128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10"/>
  <sheetViews>
    <sheetView topLeftCell="A83" workbookViewId="0">
      <selection activeCell="Q96" sqref="Q96:Q110"/>
    </sheetView>
  </sheetViews>
  <sheetFormatPr defaultRowHeight="15"/>
  <cols>
    <col min="1" max="1" width="35.42578125" bestFit="1" customWidth="1"/>
    <col min="2" max="2" width="25.28515625" bestFit="1" customWidth="1"/>
    <col min="3" max="3" width="9.42578125" customWidth="1"/>
    <col min="21" max="21" width="15" bestFit="1" customWidth="1"/>
  </cols>
  <sheetData>
    <row r="1" spans="1:23">
      <c r="A1" s="226" t="s">
        <v>195</v>
      </c>
      <c r="B1" s="226" t="s">
        <v>276</v>
      </c>
      <c r="C1" s="226">
        <v>7</v>
      </c>
      <c r="D1" s="226">
        <v>0</v>
      </c>
      <c r="E1" s="226">
        <v>0</v>
      </c>
      <c r="F1" s="226">
        <v>0</v>
      </c>
      <c r="G1" s="226">
        <v>0</v>
      </c>
      <c r="H1" s="226">
        <v>0</v>
      </c>
      <c r="I1" s="226">
        <v>1</v>
      </c>
      <c r="J1" s="226">
        <v>0</v>
      </c>
      <c r="K1" s="226">
        <v>0</v>
      </c>
      <c r="L1" s="226">
        <v>2</v>
      </c>
      <c r="M1" s="226">
        <v>2</v>
      </c>
      <c r="N1" s="226">
        <v>0</v>
      </c>
      <c r="O1" s="226">
        <v>2</v>
      </c>
      <c r="P1" s="226">
        <v>0</v>
      </c>
      <c r="Q1" s="226">
        <v>0</v>
      </c>
    </row>
    <row r="2" spans="1:23">
      <c r="A2" s="226" t="s">
        <v>71</v>
      </c>
      <c r="B2" s="226" t="s">
        <v>276</v>
      </c>
      <c r="C2" s="226">
        <v>6</v>
      </c>
      <c r="D2" s="226">
        <v>0</v>
      </c>
      <c r="E2" s="226">
        <v>0</v>
      </c>
      <c r="F2" s="226">
        <v>0</v>
      </c>
      <c r="G2" s="226">
        <v>0</v>
      </c>
      <c r="H2" s="226">
        <v>0</v>
      </c>
      <c r="I2" s="226">
        <v>0</v>
      </c>
      <c r="J2" s="226">
        <v>0</v>
      </c>
      <c r="K2" s="226">
        <v>0</v>
      </c>
      <c r="L2" s="226">
        <v>1</v>
      </c>
      <c r="M2" s="226">
        <v>3</v>
      </c>
      <c r="N2" s="226">
        <v>1</v>
      </c>
      <c r="O2" s="226">
        <v>1</v>
      </c>
      <c r="P2" s="226">
        <v>0</v>
      </c>
      <c r="Q2" s="226">
        <v>0</v>
      </c>
      <c r="U2" s="226"/>
      <c r="V2" s="226"/>
      <c r="W2" s="274"/>
    </row>
    <row r="3" spans="1:23">
      <c r="A3" s="226" t="s">
        <v>45</v>
      </c>
      <c r="B3" s="226" t="s">
        <v>276</v>
      </c>
      <c r="C3" s="226">
        <v>133</v>
      </c>
      <c r="D3" s="226">
        <v>0</v>
      </c>
      <c r="E3" s="226">
        <v>0</v>
      </c>
      <c r="F3" s="226">
        <v>0</v>
      </c>
      <c r="G3" s="226">
        <v>3</v>
      </c>
      <c r="H3" s="226">
        <v>6</v>
      </c>
      <c r="I3" s="226">
        <v>5</v>
      </c>
      <c r="J3" s="226">
        <v>10</v>
      </c>
      <c r="K3" s="226">
        <v>22</v>
      </c>
      <c r="L3" s="226">
        <v>23</v>
      </c>
      <c r="M3" s="226">
        <v>24</v>
      </c>
      <c r="N3" s="226">
        <v>23</v>
      </c>
      <c r="O3" s="226">
        <v>13</v>
      </c>
      <c r="P3" s="226">
        <v>4</v>
      </c>
      <c r="Q3" s="226">
        <v>0</v>
      </c>
    </row>
    <row r="4" spans="1:23">
      <c r="A4" s="226" t="s">
        <v>74</v>
      </c>
      <c r="B4" s="226" t="s">
        <v>276</v>
      </c>
      <c r="C4" s="226">
        <v>145</v>
      </c>
      <c r="D4" s="226">
        <v>2</v>
      </c>
      <c r="E4" s="226">
        <v>0</v>
      </c>
      <c r="F4" s="226">
        <v>0</v>
      </c>
      <c r="G4" s="226">
        <v>1</v>
      </c>
      <c r="H4" s="226">
        <v>2</v>
      </c>
      <c r="I4" s="226">
        <v>9</v>
      </c>
      <c r="J4" s="226">
        <v>6</v>
      </c>
      <c r="K4" s="226">
        <v>10</v>
      </c>
      <c r="L4" s="226">
        <v>25</v>
      </c>
      <c r="M4" s="226">
        <v>40</v>
      </c>
      <c r="N4" s="226">
        <v>28</v>
      </c>
      <c r="O4" s="226">
        <v>17</v>
      </c>
      <c r="P4" s="226">
        <v>5</v>
      </c>
      <c r="Q4" s="226">
        <v>0</v>
      </c>
    </row>
    <row r="5" spans="1:23">
      <c r="A5" s="226" t="s">
        <v>76</v>
      </c>
      <c r="B5" s="226" t="s">
        <v>276</v>
      </c>
      <c r="C5" s="226">
        <v>84</v>
      </c>
      <c r="D5" s="226">
        <v>0</v>
      </c>
      <c r="E5" s="226">
        <v>0</v>
      </c>
      <c r="F5" s="226">
        <v>0</v>
      </c>
      <c r="G5" s="226">
        <v>1</v>
      </c>
      <c r="H5" s="226">
        <v>2</v>
      </c>
      <c r="I5" s="226">
        <v>3</v>
      </c>
      <c r="J5" s="226">
        <v>4</v>
      </c>
      <c r="K5" s="226">
        <v>5</v>
      </c>
      <c r="L5" s="226">
        <v>15</v>
      </c>
      <c r="M5" s="226">
        <v>16</v>
      </c>
      <c r="N5" s="226">
        <v>20</v>
      </c>
      <c r="O5" s="226">
        <v>16</v>
      </c>
      <c r="P5" s="226">
        <v>2</v>
      </c>
      <c r="Q5" s="226">
        <v>0</v>
      </c>
    </row>
    <row r="6" spans="1:23">
      <c r="A6" s="226" t="s">
        <v>50</v>
      </c>
      <c r="B6" s="226" t="s">
        <v>276</v>
      </c>
      <c r="C6" s="226">
        <v>76</v>
      </c>
      <c r="D6" s="226">
        <v>2</v>
      </c>
      <c r="E6" s="226">
        <v>0</v>
      </c>
      <c r="F6" s="226">
        <v>0</v>
      </c>
      <c r="G6" s="226">
        <v>0</v>
      </c>
      <c r="H6" s="226">
        <v>2</v>
      </c>
      <c r="I6" s="226">
        <v>2</v>
      </c>
      <c r="J6" s="226">
        <v>4</v>
      </c>
      <c r="K6" s="226">
        <v>6</v>
      </c>
      <c r="L6" s="226">
        <v>12</v>
      </c>
      <c r="M6" s="226">
        <v>20</v>
      </c>
      <c r="N6" s="226">
        <v>15</v>
      </c>
      <c r="O6" s="226">
        <v>13</v>
      </c>
      <c r="P6" s="226">
        <v>0</v>
      </c>
      <c r="Q6" s="226">
        <v>0</v>
      </c>
    </row>
    <row r="7" spans="1:23">
      <c r="A7" s="226" t="s">
        <v>79</v>
      </c>
      <c r="B7" s="226" t="s">
        <v>276</v>
      </c>
      <c r="C7" s="226">
        <v>10</v>
      </c>
      <c r="D7" s="226">
        <v>0</v>
      </c>
      <c r="E7" s="226">
        <v>0</v>
      </c>
      <c r="F7" s="226">
        <v>0</v>
      </c>
      <c r="G7" s="226">
        <v>0</v>
      </c>
      <c r="H7" s="226">
        <v>0</v>
      </c>
      <c r="I7" s="226">
        <v>0</v>
      </c>
      <c r="J7" s="226">
        <v>1</v>
      </c>
      <c r="K7" s="226">
        <v>0</v>
      </c>
      <c r="L7" s="226">
        <v>4</v>
      </c>
      <c r="M7" s="226">
        <v>0</v>
      </c>
      <c r="N7" s="226">
        <v>3</v>
      </c>
      <c r="O7" s="226">
        <v>2</v>
      </c>
      <c r="P7" s="226">
        <v>0</v>
      </c>
      <c r="Q7" s="226">
        <v>0</v>
      </c>
    </row>
    <row r="8" spans="1:23">
      <c r="A8" s="226" t="s">
        <v>48</v>
      </c>
      <c r="B8" s="226" t="s">
        <v>276</v>
      </c>
      <c r="C8" s="226">
        <v>372</v>
      </c>
      <c r="D8" s="226">
        <v>2</v>
      </c>
      <c r="E8" s="226">
        <v>0</v>
      </c>
      <c r="F8" s="226">
        <v>3</v>
      </c>
      <c r="G8" s="226">
        <v>3</v>
      </c>
      <c r="H8" s="226">
        <v>8</v>
      </c>
      <c r="I8" s="226">
        <v>11</v>
      </c>
      <c r="J8" s="226">
        <v>17</v>
      </c>
      <c r="K8" s="226">
        <v>47</v>
      </c>
      <c r="L8" s="226">
        <v>65</v>
      </c>
      <c r="M8" s="226">
        <v>86</v>
      </c>
      <c r="N8" s="226">
        <v>70</v>
      </c>
      <c r="O8" s="226">
        <v>48</v>
      </c>
      <c r="P8" s="226">
        <v>12</v>
      </c>
      <c r="Q8" s="226">
        <v>0</v>
      </c>
    </row>
    <row r="9" spans="1:23">
      <c r="A9" s="226" t="s">
        <v>268</v>
      </c>
      <c r="B9" s="226" t="s">
        <v>276</v>
      </c>
      <c r="C9" s="226">
        <v>2</v>
      </c>
      <c r="D9" s="226">
        <v>0</v>
      </c>
      <c r="E9" s="226">
        <v>0</v>
      </c>
      <c r="F9" s="226">
        <v>0</v>
      </c>
      <c r="G9" s="226">
        <v>0</v>
      </c>
      <c r="H9" s="226">
        <v>0</v>
      </c>
      <c r="I9" s="226">
        <v>0</v>
      </c>
      <c r="J9" s="226">
        <v>0</v>
      </c>
      <c r="K9" s="226">
        <v>0</v>
      </c>
      <c r="L9" s="226">
        <v>0</v>
      </c>
      <c r="M9" s="226">
        <v>1</v>
      </c>
      <c r="N9" s="226">
        <v>1</v>
      </c>
      <c r="O9" s="226">
        <v>0</v>
      </c>
      <c r="P9" s="226">
        <v>0</v>
      </c>
      <c r="Q9" s="226">
        <v>0</v>
      </c>
    </row>
    <row r="10" spans="1:23">
      <c r="A10" s="226" t="s">
        <v>146</v>
      </c>
      <c r="B10" s="226" t="s">
        <v>276</v>
      </c>
      <c r="C10" s="226">
        <v>17</v>
      </c>
      <c r="D10" s="226">
        <v>1</v>
      </c>
      <c r="E10" s="226">
        <v>0</v>
      </c>
      <c r="F10" s="226">
        <v>0</v>
      </c>
      <c r="G10" s="226">
        <v>0</v>
      </c>
      <c r="H10" s="226">
        <v>0</v>
      </c>
      <c r="I10" s="226">
        <v>2</v>
      </c>
      <c r="J10" s="226">
        <v>0</v>
      </c>
      <c r="K10" s="226">
        <v>1</v>
      </c>
      <c r="L10" s="226">
        <v>0</v>
      </c>
      <c r="M10" s="226">
        <v>3</v>
      </c>
      <c r="N10" s="226">
        <v>5</v>
      </c>
      <c r="O10" s="226">
        <v>5</v>
      </c>
      <c r="P10" s="226">
        <v>0</v>
      </c>
      <c r="Q10" s="226">
        <v>0</v>
      </c>
    </row>
    <row r="11" spans="1:23">
      <c r="A11" s="226" t="s">
        <v>82</v>
      </c>
      <c r="B11" s="226" t="s">
        <v>276</v>
      </c>
      <c r="C11" s="226">
        <v>248</v>
      </c>
      <c r="D11" s="226">
        <v>6</v>
      </c>
      <c r="E11" s="226">
        <v>0</v>
      </c>
      <c r="F11" s="226">
        <v>0</v>
      </c>
      <c r="G11" s="226">
        <v>1</v>
      </c>
      <c r="H11" s="226">
        <v>3</v>
      </c>
      <c r="I11" s="226">
        <v>4</v>
      </c>
      <c r="J11" s="226">
        <v>1</v>
      </c>
      <c r="K11" s="226">
        <v>12</v>
      </c>
      <c r="L11" s="226">
        <v>30</v>
      </c>
      <c r="M11" s="226">
        <v>56</v>
      </c>
      <c r="N11" s="226">
        <v>56</v>
      </c>
      <c r="O11" s="226">
        <v>58</v>
      </c>
      <c r="P11" s="226">
        <v>21</v>
      </c>
      <c r="Q11" s="226">
        <v>0</v>
      </c>
    </row>
    <row r="12" spans="1:23">
      <c r="A12" s="226" t="s">
        <v>83</v>
      </c>
      <c r="B12" s="226" t="s">
        <v>276</v>
      </c>
      <c r="C12" s="226">
        <v>55</v>
      </c>
      <c r="D12" s="226">
        <v>0</v>
      </c>
      <c r="E12" s="226">
        <v>0</v>
      </c>
      <c r="F12" s="226">
        <v>0</v>
      </c>
      <c r="G12" s="226">
        <v>0</v>
      </c>
      <c r="H12" s="226">
        <v>0</v>
      </c>
      <c r="I12" s="226">
        <v>1</v>
      </c>
      <c r="J12" s="226">
        <v>3</v>
      </c>
      <c r="K12" s="226">
        <v>2</v>
      </c>
      <c r="L12" s="226">
        <v>14</v>
      </c>
      <c r="M12" s="226">
        <v>16</v>
      </c>
      <c r="N12" s="226">
        <v>13</v>
      </c>
      <c r="O12" s="226">
        <v>6</v>
      </c>
      <c r="P12" s="226">
        <v>0</v>
      </c>
      <c r="Q12" s="226">
        <v>0</v>
      </c>
    </row>
    <row r="13" spans="1:23">
      <c r="A13" s="226" t="s">
        <v>94</v>
      </c>
      <c r="B13" s="226" t="s">
        <v>276</v>
      </c>
      <c r="C13" s="226">
        <v>27</v>
      </c>
      <c r="D13" s="226">
        <v>0</v>
      </c>
      <c r="E13" s="226">
        <v>1</v>
      </c>
      <c r="F13" s="226">
        <v>0</v>
      </c>
      <c r="G13" s="226">
        <v>2</v>
      </c>
      <c r="H13" s="226">
        <v>1</v>
      </c>
      <c r="I13" s="226">
        <v>4</v>
      </c>
      <c r="J13" s="226">
        <v>2</v>
      </c>
      <c r="K13" s="226">
        <v>3</v>
      </c>
      <c r="L13" s="226">
        <v>4</v>
      </c>
      <c r="M13" s="226">
        <v>4</v>
      </c>
      <c r="N13" s="226">
        <v>3</v>
      </c>
      <c r="O13" s="226">
        <v>3</v>
      </c>
      <c r="P13" s="226">
        <v>0</v>
      </c>
      <c r="Q13" s="226">
        <v>0</v>
      </c>
    </row>
    <row r="14" spans="1:23">
      <c r="A14" s="226" t="s">
        <v>91</v>
      </c>
      <c r="B14" s="226" t="s">
        <v>276</v>
      </c>
      <c r="C14" s="226">
        <v>2251</v>
      </c>
      <c r="D14" s="226">
        <v>28</v>
      </c>
      <c r="E14" s="226">
        <v>2</v>
      </c>
      <c r="F14" s="226">
        <v>4</v>
      </c>
      <c r="G14" s="226">
        <v>16</v>
      </c>
      <c r="H14" s="226">
        <v>34</v>
      </c>
      <c r="I14" s="226">
        <v>73</v>
      </c>
      <c r="J14" s="226">
        <v>83</v>
      </c>
      <c r="K14" s="226">
        <v>185</v>
      </c>
      <c r="L14" s="226">
        <v>331</v>
      </c>
      <c r="M14" s="226">
        <v>467</v>
      </c>
      <c r="N14" s="226">
        <v>479</v>
      </c>
      <c r="O14" s="226">
        <v>369</v>
      </c>
      <c r="P14" s="226">
        <v>179</v>
      </c>
      <c r="Q14" s="226">
        <v>0</v>
      </c>
    </row>
    <row r="15" spans="1:23">
      <c r="A15" s="226" t="s">
        <v>215</v>
      </c>
      <c r="B15" s="226" t="s">
        <v>276</v>
      </c>
      <c r="C15" s="226">
        <v>48</v>
      </c>
      <c r="D15" s="226">
        <v>0</v>
      </c>
      <c r="E15" s="226">
        <v>0</v>
      </c>
      <c r="F15" s="226">
        <v>0</v>
      </c>
      <c r="G15" s="226">
        <v>0</v>
      </c>
      <c r="H15" s="226">
        <v>4</v>
      </c>
      <c r="I15" s="226">
        <v>2</v>
      </c>
      <c r="J15" s="226">
        <v>1</v>
      </c>
      <c r="K15" s="226">
        <v>7</v>
      </c>
      <c r="L15" s="226">
        <v>5</v>
      </c>
      <c r="M15" s="226">
        <v>11</v>
      </c>
      <c r="N15" s="226">
        <v>7</v>
      </c>
      <c r="O15" s="226">
        <v>7</v>
      </c>
      <c r="P15" s="226">
        <v>4</v>
      </c>
      <c r="Q15" s="226">
        <v>0</v>
      </c>
    </row>
    <row r="33" spans="1:17">
      <c r="A33" s="226" t="s">
        <v>67</v>
      </c>
      <c r="B33" s="226" t="s">
        <v>276</v>
      </c>
      <c r="C33" s="226">
        <v>1112</v>
      </c>
      <c r="D33" s="226">
        <v>29</v>
      </c>
      <c r="E33" s="226">
        <v>0</v>
      </c>
      <c r="F33" s="226">
        <v>0</v>
      </c>
      <c r="G33" s="226">
        <v>6</v>
      </c>
      <c r="H33" s="226">
        <v>14</v>
      </c>
      <c r="I33" s="226">
        <v>23</v>
      </c>
      <c r="J33" s="226">
        <v>41</v>
      </c>
      <c r="K33" s="226">
        <v>81</v>
      </c>
      <c r="L33" s="226">
        <v>115</v>
      </c>
      <c r="M33" s="226">
        <v>202</v>
      </c>
      <c r="N33" s="226">
        <v>268</v>
      </c>
      <c r="O33" s="226">
        <v>197</v>
      </c>
      <c r="P33" s="226">
        <v>136</v>
      </c>
      <c r="Q33" s="226">
        <v>0</v>
      </c>
    </row>
    <row r="34" spans="1:17">
      <c r="A34" s="226" t="s">
        <v>196</v>
      </c>
      <c r="B34" s="226" t="s">
        <v>276</v>
      </c>
      <c r="C34" s="226">
        <v>176</v>
      </c>
      <c r="D34" s="226">
        <v>9</v>
      </c>
      <c r="E34" s="226">
        <v>0</v>
      </c>
      <c r="F34" s="226">
        <v>0</v>
      </c>
      <c r="G34" s="226">
        <v>0</v>
      </c>
      <c r="H34" s="226">
        <v>2</v>
      </c>
      <c r="I34" s="226">
        <v>2</v>
      </c>
      <c r="J34" s="226">
        <v>0</v>
      </c>
      <c r="K34" s="226">
        <v>5</v>
      </c>
      <c r="L34" s="226">
        <v>13</v>
      </c>
      <c r="M34" s="226">
        <v>33</v>
      </c>
      <c r="N34" s="226">
        <v>42</v>
      </c>
      <c r="O34" s="226">
        <v>50</v>
      </c>
      <c r="P34" s="226">
        <v>20</v>
      </c>
      <c r="Q34" s="226">
        <v>0</v>
      </c>
    </row>
    <row r="35" spans="1:17">
      <c r="A35" s="226" t="s">
        <v>66</v>
      </c>
      <c r="B35" s="226" t="s">
        <v>276</v>
      </c>
      <c r="C35" s="226">
        <v>844</v>
      </c>
      <c r="D35" s="226">
        <v>43</v>
      </c>
      <c r="E35" s="226">
        <v>0</v>
      </c>
      <c r="F35" s="226">
        <v>0</v>
      </c>
      <c r="G35" s="226">
        <v>0</v>
      </c>
      <c r="H35" s="226">
        <v>9</v>
      </c>
      <c r="I35" s="226">
        <v>22</v>
      </c>
      <c r="J35" s="226">
        <v>35</v>
      </c>
      <c r="K35" s="226">
        <v>29</v>
      </c>
      <c r="L35" s="226">
        <v>85</v>
      </c>
      <c r="M35" s="226">
        <v>138</v>
      </c>
      <c r="N35" s="226">
        <v>167</v>
      </c>
      <c r="O35" s="226">
        <v>198</v>
      </c>
      <c r="P35" s="226">
        <v>118</v>
      </c>
      <c r="Q35" s="226">
        <v>0</v>
      </c>
    </row>
    <row r="38" spans="1:17">
      <c r="A38" s="226" t="s">
        <v>249</v>
      </c>
      <c r="B38" s="226" t="s">
        <v>276</v>
      </c>
      <c r="C38" s="226">
        <v>2</v>
      </c>
      <c r="D38" s="226">
        <v>0</v>
      </c>
      <c r="E38" s="226">
        <v>0</v>
      </c>
      <c r="F38" s="226">
        <v>0</v>
      </c>
      <c r="G38" s="226">
        <v>0</v>
      </c>
      <c r="H38" s="226">
        <v>0</v>
      </c>
      <c r="I38" s="226">
        <v>0</v>
      </c>
      <c r="J38" s="226">
        <v>0</v>
      </c>
      <c r="K38" s="226">
        <v>1</v>
      </c>
      <c r="L38" s="226">
        <v>0</v>
      </c>
      <c r="M38" s="226">
        <v>0</v>
      </c>
      <c r="N38" s="226">
        <v>1</v>
      </c>
      <c r="O38" s="226">
        <v>0</v>
      </c>
      <c r="P38" s="226">
        <v>0</v>
      </c>
      <c r="Q38" s="226">
        <v>0</v>
      </c>
    </row>
    <row r="39" spans="1:17">
      <c r="A39" s="226" t="s">
        <v>274</v>
      </c>
      <c r="B39" s="226" t="s">
        <v>276</v>
      </c>
      <c r="C39" s="226">
        <v>1</v>
      </c>
      <c r="D39" s="226">
        <v>0</v>
      </c>
      <c r="E39" s="226">
        <v>0</v>
      </c>
      <c r="F39" s="226">
        <v>0</v>
      </c>
      <c r="G39" s="226">
        <v>0</v>
      </c>
      <c r="H39" s="226">
        <v>0</v>
      </c>
      <c r="I39" s="226">
        <v>0</v>
      </c>
      <c r="J39" s="226">
        <v>0</v>
      </c>
      <c r="K39" s="226">
        <v>0</v>
      </c>
      <c r="L39" s="226">
        <v>0</v>
      </c>
      <c r="M39" s="226">
        <v>0</v>
      </c>
      <c r="N39" s="226">
        <v>0</v>
      </c>
      <c r="O39" s="226">
        <v>1</v>
      </c>
      <c r="P39" s="226">
        <v>0</v>
      </c>
      <c r="Q39" s="226">
        <v>0</v>
      </c>
    </row>
    <row r="40" spans="1:17">
      <c r="A40" s="226" t="s">
        <v>213</v>
      </c>
      <c r="B40" s="226" t="s">
        <v>276</v>
      </c>
      <c r="C40" s="226">
        <v>1078</v>
      </c>
      <c r="D40" s="226">
        <v>28</v>
      </c>
      <c r="E40" s="226">
        <v>0</v>
      </c>
      <c r="F40" s="226">
        <v>2</v>
      </c>
      <c r="G40" s="226">
        <v>7</v>
      </c>
      <c r="H40" s="226">
        <v>23</v>
      </c>
      <c r="I40" s="226">
        <v>40</v>
      </c>
      <c r="J40" s="226">
        <v>49</v>
      </c>
      <c r="K40" s="226">
        <v>84</v>
      </c>
      <c r="L40" s="226">
        <v>116</v>
      </c>
      <c r="M40" s="226">
        <v>243</v>
      </c>
      <c r="N40" s="226">
        <v>223</v>
      </c>
      <c r="O40" s="226">
        <v>180</v>
      </c>
      <c r="P40" s="226">
        <v>83</v>
      </c>
      <c r="Q40" s="226">
        <v>0</v>
      </c>
    </row>
    <row r="41" spans="1:17">
      <c r="A41" s="226" t="s">
        <v>58</v>
      </c>
      <c r="B41" s="226" t="s">
        <v>276</v>
      </c>
      <c r="C41" s="226">
        <v>2308</v>
      </c>
      <c r="D41" s="226">
        <v>9</v>
      </c>
      <c r="E41" s="226">
        <v>6</v>
      </c>
      <c r="F41" s="226">
        <v>19</v>
      </c>
      <c r="G41" s="226">
        <v>42</v>
      </c>
      <c r="H41" s="226">
        <v>67</v>
      </c>
      <c r="I41" s="226">
        <v>109</v>
      </c>
      <c r="J41" s="226">
        <v>154</v>
      </c>
      <c r="K41" s="226">
        <v>256</v>
      </c>
      <c r="L41" s="226">
        <v>396</v>
      </c>
      <c r="M41" s="226">
        <v>441</v>
      </c>
      <c r="N41" s="226">
        <v>424</v>
      </c>
      <c r="O41" s="226">
        <v>299</v>
      </c>
      <c r="P41" s="226">
        <v>86</v>
      </c>
      <c r="Q41" s="226">
        <v>0</v>
      </c>
    </row>
    <row r="42" spans="1:17">
      <c r="A42" s="226" t="s">
        <v>226</v>
      </c>
      <c r="B42" s="226" t="s">
        <v>276</v>
      </c>
      <c r="C42" s="226">
        <v>114</v>
      </c>
      <c r="D42" s="226">
        <v>1</v>
      </c>
      <c r="E42" s="226">
        <v>0</v>
      </c>
      <c r="F42" s="226">
        <v>0</v>
      </c>
      <c r="G42" s="226">
        <v>0</v>
      </c>
      <c r="H42" s="226">
        <v>2</v>
      </c>
      <c r="I42" s="226">
        <v>2</v>
      </c>
      <c r="J42" s="226">
        <v>5</v>
      </c>
      <c r="K42" s="226">
        <v>15</v>
      </c>
      <c r="L42" s="226">
        <v>20</v>
      </c>
      <c r="M42" s="226">
        <v>21</v>
      </c>
      <c r="N42" s="226">
        <v>21</v>
      </c>
      <c r="O42" s="226">
        <v>20</v>
      </c>
      <c r="P42" s="226">
        <v>7</v>
      </c>
      <c r="Q42" s="226">
        <v>0</v>
      </c>
    </row>
    <row r="43" spans="1:17">
      <c r="A43" s="226" t="s">
        <v>212</v>
      </c>
      <c r="B43" s="226" t="s">
        <v>276</v>
      </c>
      <c r="C43" s="226">
        <v>1356</v>
      </c>
      <c r="D43" s="226">
        <v>14</v>
      </c>
      <c r="E43" s="226">
        <v>0</v>
      </c>
      <c r="F43" s="226">
        <v>0</v>
      </c>
      <c r="G43" s="226">
        <v>5</v>
      </c>
      <c r="H43" s="226">
        <v>33</v>
      </c>
      <c r="I43" s="226">
        <v>49</v>
      </c>
      <c r="J43" s="226">
        <v>73</v>
      </c>
      <c r="K43" s="226">
        <v>119</v>
      </c>
      <c r="L43" s="226">
        <v>198</v>
      </c>
      <c r="M43" s="226">
        <v>243</v>
      </c>
      <c r="N43" s="226">
        <v>274</v>
      </c>
      <c r="O43" s="226">
        <v>229</v>
      </c>
      <c r="P43" s="226">
        <v>119</v>
      </c>
      <c r="Q43" s="226">
        <v>0</v>
      </c>
    </row>
    <row r="44" spans="1:17">
      <c r="A44" s="226" t="s">
        <v>221</v>
      </c>
      <c r="B44" s="226" t="s">
        <v>276</v>
      </c>
      <c r="C44" s="226">
        <v>353</v>
      </c>
      <c r="D44" s="226">
        <v>6</v>
      </c>
      <c r="E44" s="226">
        <v>0</v>
      </c>
      <c r="F44" s="226">
        <v>0</v>
      </c>
      <c r="G44" s="226">
        <v>1</v>
      </c>
      <c r="H44" s="226">
        <v>11</v>
      </c>
      <c r="I44" s="226">
        <v>14</v>
      </c>
      <c r="J44" s="226">
        <v>19</v>
      </c>
      <c r="K44" s="226">
        <v>27</v>
      </c>
      <c r="L44" s="226">
        <v>60</v>
      </c>
      <c r="M44" s="226">
        <v>70</v>
      </c>
      <c r="N44" s="226">
        <v>63</v>
      </c>
      <c r="O44" s="226">
        <v>46</v>
      </c>
      <c r="P44" s="226">
        <v>36</v>
      </c>
      <c r="Q44" s="226">
        <v>0</v>
      </c>
    </row>
    <row r="45" spans="1:17">
      <c r="A45" s="226" t="s">
        <v>96</v>
      </c>
      <c r="B45" s="226" t="s">
        <v>276</v>
      </c>
      <c r="C45" s="226">
        <v>222</v>
      </c>
      <c r="D45" s="226">
        <v>1</v>
      </c>
      <c r="E45" s="226">
        <v>0</v>
      </c>
      <c r="F45" s="226">
        <v>0</v>
      </c>
      <c r="G45" s="226">
        <v>3</v>
      </c>
      <c r="H45" s="226">
        <v>6</v>
      </c>
      <c r="I45" s="226">
        <v>9</v>
      </c>
      <c r="J45" s="226">
        <v>7</v>
      </c>
      <c r="K45" s="226">
        <v>14</v>
      </c>
      <c r="L45" s="226">
        <v>39</v>
      </c>
      <c r="M45" s="226">
        <v>59</v>
      </c>
      <c r="N45" s="226">
        <v>39</v>
      </c>
      <c r="O45" s="226">
        <v>33</v>
      </c>
      <c r="P45" s="226">
        <v>11</v>
      </c>
      <c r="Q45" s="226">
        <v>0</v>
      </c>
    </row>
    <row r="46" spans="1:17">
      <c r="A46" s="226" t="s">
        <v>269</v>
      </c>
      <c r="B46" s="226" t="s">
        <v>276</v>
      </c>
      <c r="C46" s="226">
        <v>4</v>
      </c>
      <c r="D46" s="226">
        <v>0</v>
      </c>
      <c r="E46" s="226">
        <v>0</v>
      </c>
      <c r="F46" s="226">
        <v>0</v>
      </c>
      <c r="G46" s="226">
        <v>0</v>
      </c>
      <c r="H46" s="226">
        <v>0</v>
      </c>
      <c r="I46" s="226">
        <v>0</v>
      </c>
      <c r="J46" s="226">
        <v>0</v>
      </c>
      <c r="K46" s="226">
        <v>0</v>
      </c>
      <c r="L46" s="226">
        <v>0</v>
      </c>
      <c r="M46" s="226">
        <v>0</v>
      </c>
      <c r="N46" s="226">
        <v>2</v>
      </c>
      <c r="O46" s="226">
        <v>2</v>
      </c>
      <c r="P46" s="226">
        <v>0</v>
      </c>
      <c r="Q46" s="226">
        <v>0</v>
      </c>
    </row>
    <row r="47" spans="1:17">
      <c r="A47" s="226" t="s">
        <v>234</v>
      </c>
      <c r="B47" s="226" t="s">
        <v>276</v>
      </c>
      <c r="C47" s="226">
        <v>167</v>
      </c>
      <c r="D47" s="226">
        <v>1</v>
      </c>
      <c r="E47" s="226">
        <v>0</v>
      </c>
      <c r="F47" s="226">
        <v>0</v>
      </c>
      <c r="G47" s="226">
        <v>3</v>
      </c>
      <c r="H47" s="226">
        <v>2</v>
      </c>
      <c r="I47" s="226">
        <v>1</v>
      </c>
      <c r="J47" s="226">
        <v>8</v>
      </c>
      <c r="K47" s="226">
        <v>14</v>
      </c>
      <c r="L47" s="226">
        <v>28</v>
      </c>
      <c r="M47" s="226">
        <v>28</v>
      </c>
      <c r="N47" s="226">
        <v>39</v>
      </c>
      <c r="O47" s="226">
        <v>26</v>
      </c>
      <c r="P47" s="226">
        <v>17</v>
      </c>
      <c r="Q47" s="226">
        <v>0</v>
      </c>
    </row>
    <row r="48" spans="1:17">
      <c r="A48" s="226" t="s">
        <v>270</v>
      </c>
      <c r="B48" s="226" t="s">
        <v>276</v>
      </c>
      <c r="C48" s="226">
        <v>13</v>
      </c>
      <c r="D48" s="226">
        <v>6</v>
      </c>
      <c r="E48" s="226">
        <v>0</v>
      </c>
      <c r="F48" s="226">
        <v>0</v>
      </c>
      <c r="G48" s="226">
        <v>0</v>
      </c>
      <c r="H48" s="226">
        <v>0</v>
      </c>
      <c r="I48" s="226">
        <v>0</v>
      </c>
      <c r="J48" s="226">
        <v>0</v>
      </c>
      <c r="K48" s="226">
        <v>0</v>
      </c>
      <c r="L48" s="226">
        <v>1</v>
      </c>
      <c r="M48" s="226">
        <v>0</v>
      </c>
      <c r="N48" s="226">
        <v>1</v>
      </c>
      <c r="O48" s="226">
        <v>2</v>
      </c>
      <c r="P48" s="226">
        <v>3</v>
      </c>
      <c r="Q48" s="226">
        <v>0</v>
      </c>
    </row>
    <row r="49" spans="1:17">
      <c r="A49" s="226" t="s">
        <v>232</v>
      </c>
      <c r="B49" s="226" t="s">
        <v>276</v>
      </c>
      <c r="C49" s="226">
        <v>106</v>
      </c>
      <c r="D49" s="226">
        <v>0</v>
      </c>
      <c r="E49" s="226">
        <v>0</v>
      </c>
      <c r="F49" s="226">
        <v>0</v>
      </c>
      <c r="G49" s="226">
        <v>1</v>
      </c>
      <c r="H49" s="226">
        <v>2</v>
      </c>
      <c r="I49" s="226">
        <v>0</v>
      </c>
      <c r="J49" s="226">
        <v>1</v>
      </c>
      <c r="K49" s="226">
        <v>3</v>
      </c>
      <c r="L49" s="226">
        <v>13</v>
      </c>
      <c r="M49" s="226">
        <v>20</v>
      </c>
      <c r="N49" s="226">
        <v>40</v>
      </c>
      <c r="O49" s="226">
        <v>21</v>
      </c>
      <c r="P49" s="226">
        <v>5</v>
      </c>
      <c r="Q49" s="226">
        <v>0</v>
      </c>
    </row>
    <row r="50" spans="1:17">
      <c r="A50" s="226" t="s">
        <v>222</v>
      </c>
      <c r="B50" s="226" t="s">
        <v>276</v>
      </c>
      <c r="C50" s="226">
        <v>401</v>
      </c>
      <c r="D50" s="226">
        <v>7</v>
      </c>
      <c r="E50" s="226">
        <v>0</v>
      </c>
      <c r="F50" s="226">
        <v>0</v>
      </c>
      <c r="G50" s="226">
        <v>3</v>
      </c>
      <c r="H50" s="226">
        <v>10</v>
      </c>
      <c r="I50" s="226">
        <v>20</v>
      </c>
      <c r="J50" s="226">
        <v>18</v>
      </c>
      <c r="K50" s="226">
        <v>33</v>
      </c>
      <c r="L50" s="226">
        <v>53</v>
      </c>
      <c r="M50" s="226">
        <v>95</v>
      </c>
      <c r="N50" s="226">
        <v>71</v>
      </c>
      <c r="O50" s="226">
        <v>58</v>
      </c>
      <c r="P50" s="226">
        <v>33</v>
      </c>
      <c r="Q50" s="226">
        <v>0</v>
      </c>
    </row>
    <row r="51" spans="1:17">
      <c r="A51" s="226" t="s">
        <v>230</v>
      </c>
      <c r="B51" s="226" t="s">
        <v>276</v>
      </c>
      <c r="C51" s="226">
        <v>217</v>
      </c>
      <c r="D51" s="226">
        <v>2</v>
      </c>
      <c r="E51" s="226">
        <v>0</v>
      </c>
      <c r="F51" s="226">
        <v>0</v>
      </c>
      <c r="G51" s="226">
        <v>0</v>
      </c>
      <c r="H51" s="226">
        <v>3</v>
      </c>
      <c r="I51" s="226">
        <v>6</v>
      </c>
      <c r="J51" s="226">
        <v>12</v>
      </c>
      <c r="K51" s="226">
        <v>18</v>
      </c>
      <c r="L51" s="226">
        <v>30</v>
      </c>
      <c r="M51" s="226">
        <v>49</v>
      </c>
      <c r="N51" s="226">
        <v>51</v>
      </c>
      <c r="O51" s="226">
        <v>27</v>
      </c>
      <c r="P51" s="226">
        <v>19</v>
      </c>
      <c r="Q51" s="226">
        <v>0</v>
      </c>
    </row>
    <row r="52" spans="1:17">
      <c r="A52" s="226" t="s">
        <v>278</v>
      </c>
      <c r="B52" s="226" t="s">
        <v>276</v>
      </c>
      <c r="C52" s="226">
        <v>216</v>
      </c>
      <c r="D52" s="226">
        <v>0</v>
      </c>
      <c r="E52" s="226">
        <v>0</v>
      </c>
      <c r="F52" s="226">
        <v>0</v>
      </c>
      <c r="G52" s="226">
        <v>0</v>
      </c>
      <c r="H52" s="226">
        <v>7</v>
      </c>
      <c r="I52" s="226">
        <v>7</v>
      </c>
      <c r="J52" s="226">
        <v>5</v>
      </c>
      <c r="K52" s="226">
        <v>26</v>
      </c>
      <c r="L52" s="226">
        <v>26</v>
      </c>
      <c r="M52" s="226">
        <v>43</v>
      </c>
      <c r="N52" s="226">
        <v>52</v>
      </c>
      <c r="O52" s="226">
        <v>37</v>
      </c>
      <c r="P52" s="226">
        <v>13</v>
      </c>
      <c r="Q52" s="226">
        <v>0</v>
      </c>
    </row>
    <row r="53" spans="1:17">
      <c r="A53" s="226" t="s">
        <v>242</v>
      </c>
      <c r="B53" s="226" t="s">
        <v>276</v>
      </c>
      <c r="C53" s="226">
        <v>123</v>
      </c>
      <c r="D53" s="226">
        <v>1</v>
      </c>
      <c r="E53" s="226">
        <v>0</v>
      </c>
      <c r="F53" s="226">
        <v>0</v>
      </c>
      <c r="G53" s="226">
        <v>0</v>
      </c>
      <c r="H53" s="226">
        <v>2</v>
      </c>
      <c r="I53" s="226">
        <v>7</v>
      </c>
      <c r="J53" s="226">
        <v>1</v>
      </c>
      <c r="K53" s="226">
        <v>8</v>
      </c>
      <c r="L53" s="226">
        <v>18</v>
      </c>
      <c r="M53" s="226">
        <v>24</v>
      </c>
      <c r="N53" s="226">
        <v>26</v>
      </c>
      <c r="O53" s="226">
        <v>25</v>
      </c>
      <c r="P53" s="226">
        <v>11</v>
      </c>
      <c r="Q53" s="226">
        <v>0</v>
      </c>
    </row>
    <row r="54" spans="1:17">
      <c r="A54" s="226" t="s">
        <v>231</v>
      </c>
      <c r="B54" s="226" t="s">
        <v>276</v>
      </c>
      <c r="C54" s="226">
        <v>177</v>
      </c>
      <c r="D54" s="226">
        <v>2</v>
      </c>
      <c r="E54" s="226">
        <v>0</v>
      </c>
      <c r="F54" s="226">
        <v>1</v>
      </c>
      <c r="G54" s="226">
        <v>0</v>
      </c>
      <c r="H54" s="226">
        <v>2</v>
      </c>
      <c r="I54" s="226">
        <v>5</v>
      </c>
      <c r="J54" s="226">
        <v>8</v>
      </c>
      <c r="K54" s="226">
        <v>15</v>
      </c>
      <c r="L54" s="226">
        <v>15</v>
      </c>
      <c r="M54" s="226">
        <v>41</v>
      </c>
      <c r="N54" s="226">
        <v>35</v>
      </c>
      <c r="O54" s="226">
        <v>37</v>
      </c>
      <c r="P54" s="226">
        <v>16</v>
      </c>
      <c r="Q54" s="226">
        <v>0</v>
      </c>
    </row>
    <row r="58" spans="1:17">
      <c r="A58" s="226" t="s">
        <v>237</v>
      </c>
      <c r="B58" s="226" t="s">
        <v>276</v>
      </c>
      <c r="C58" s="226">
        <v>13</v>
      </c>
      <c r="D58" s="226">
        <v>4</v>
      </c>
      <c r="E58" s="226">
        <v>0</v>
      </c>
      <c r="F58" s="226">
        <v>0</v>
      </c>
      <c r="G58" s="226">
        <v>0</v>
      </c>
      <c r="H58" s="226">
        <v>0</v>
      </c>
      <c r="I58" s="226">
        <v>0</v>
      </c>
      <c r="J58" s="226">
        <v>0</v>
      </c>
      <c r="K58" s="226">
        <v>0</v>
      </c>
      <c r="L58" s="226">
        <v>1</v>
      </c>
      <c r="M58" s="226">
        <v>5</v>
      </c>
      <c r="N58" s="226">
        <v>0</v>
      </c>
      <c r="O58" s="226">
        <v>2</v>
      </c>
      <c r="P58" s="226">
        <v>1</v>
      </c>
      <c r="Q58" s="226">
        <v>0</v>
      </c>
    </row>
    <row r="59" spans="1:17">
      <c r="A59" s="274" t="s">
        <v>243</v>
      </c>
      <c r="B59" s="304" t="s">
        <v>276</v>
      </c>
      <c r="C59" s="304">
        <v>15</v>
      </c>
      <c r="D59" s="304">
        <v>0</v>
      </c>
      <c r="E59" s="304">
        <v>0</v>
      </c>
      <c r="F59" s="304">
        <v>0</v>
      </c>
      <c r="G59" s="304">
        <v>0</v>
      </c>
      <c r="H59" s="304">
        <v>0</v>
      </c>
      <c r="I59" s="304">
        <v>0</v>
      </c>
      <c r="J59" s="304">
        <v>0</v>
      </c>
      <c r="K59" s="304">
        <v>0</v>
      </c>
      <c r="L59" s="304">
        <v>5</v>
      </c>
      <c r="M59" s="304">
        <v>3</v>
      </c>
      <c r="N59" s="304">
        <v>5</v>
      </c>
      <c r="O59" s="304">
        <v>0</v>
      </c>
      <c r="P59" s="304">
        <v>2</v>
      </c>
      <c r="Q59" s="304">
        <v>0</v>
      </c>
    </row>
    <row r="60" spans="1:17">
      <c r="A60" s="274" t="s">
        <v>59</v>
      </c>
      <c r="B60" s="304" t="s">
        <v>276</v>
      </c>
      <c r="C60" s="304">
        <v>572</v>
      </c>
      <c r="D60" s="304">
        <v>17</v>
      </c>
      <c r="E60" s="304">
        <v>2</v>
      </c>
      <c r="F60" s="304">
        <v>5</v>
      </c>
      <c r="G60" s="304">
        <v>4</v>
      </c>
      <c r="H60" s="304">
        <v>18</v>
      </c>
      <c r="I60" s="304">
        <v>26</v>
      </c>
      <c r="J60" s="304">
        <v>25</v>
      </c>
      <c r="K60" s="304">
        <v>47</v>
      </c>
      <c r="L60" s="304">
        <v>42</v>
      </c>
      <c r="M60" s="304">
        <v>80</v>
      </c>
      <c r="N60" s="304">
        <v>119</v>
      </c>
      <c r="O60" s="304">
        <v>118</v>
      </c>
      <c r="P60" s="304">
        <v>69</v>
      </c>
      <c r="Q60" s="304">
        <v>0</v>
      </c>
    </row>
    <row r="61" spans="1:17">
      <c r="A61" s="274" t="s">
        <v>89</v>
      </c>
      <c r="B61" s="304" t="s">
        <v>276</v>
      </c>
      <c r="C61" s="304">
        <v>167</v>
      </c>
      <c r="D61" s="304">
        <v>4</v>
      </c>
      <c r="E61" s="304">
        <v>0</v>
      </c>
      <c r="F61" s="304">
        <v>0</v>
      </c>
      <c r="G61" s="304">
        <v>0</v>
      </c>
      <c r="H61" s="304">
        <v>3</v>
      </c>
      <c r="I61" s="304">
        <v>5</v>
      </c>
      <c r="J61" s="304">
        <v>5</v>
      </c>
      <c r="K61" s="304">
        <v>10</v>
      </c>
      <c r="L61" s="304">
        <v>20</v>
      </c>
      <c r="M61" s="304">
        <v>22</v>
      </c>
      <c r="N61" s="304">
        <v>25</v>
      </c>
      <c r="O61" s="304">
        <v>55</v>
      </c>
      <c r="P61" s="304">
        <v>18</v>
      </c>
      <c r="Q61" s="304">
        <v>0</v>
      </c>
    </row>
    <row r="62" spans="1:17">
      <c r="A62" s="274" t="s">
        <v>233</v>
      </c>
      <c r="B62" s="304" t="s">
        <v>276</v>
      </c>
      <c r="C62" s="304">
        <v>104</v>
      </c>
      <c r="D62" s="304">
        <v>1</v>
      </c>
      <c r="E62" s="304">
        <v>0</v>
      </c>
      <c r="F62" s="304">
        <v>1</v>
      </c>
      <c r="G62" s="304">
        <v>0</v>
      </c>
      <c r="H62" s="304">
        <v>0</v>
      </c>
      <c r="I62" s="304">
        <v>1</v>
      </c>
      <c r="J62" s="304">
        <v>1</v>
      </c>
      <c r="K62" s="304">
        <v>6</v>
      </c>
      <c r="L62" s="304">
        <v>13</v>
      </c>
      <c r="M62" s="304">
        <v>17</v>
      </c>
      <c r="N62" s="304">
        <v>29</v>
      </c>
      <c r="O62" s="304">
        <v>15</v>
      </c>
      <c r="P62" s="304">
        <v>20</v>
      </c>
      <c r="Q62" s="304">
        <v>0</v>
      </c>
    </row>
    <row r="63" spans="1:17">
      <c r="A63" s="274" t="s">
        <v>265</v>
      </c>
      <c r="B63" s="304" t="s">
        <v>276</v>
      </c>
      <c r="C63" s="304">
        <v>2</v>
      </c>
      <c r="D63" s="304">
        <v>0</v>
      </c>
      <c r="E63" s="304">
        <v>0</v>
      </c>
      <c r="F63" s="304">
        <v>0</v>
      </c>
      <c r="G63" s="304">
        <v>0</v>
      </c>
      <c r="H63" s="304">
        <v>0</v>
      </c>
      <c r="I63" s="304">
        <v>0</v>
      </c>
      <c r="J63" s="304">
        <v>0</v>
      </c>
      <c r="K63" s="304">
        <v>0</v>
      </c>
      <c r="L63" s="304">
        <v>0</v>
      </c>
      <c r="M63" s="304">
        <v>1</v>
      </c>
      <c r="N63" s="304">
        <v>0</v>
      </c>
      <c r="O63" s="304">
        <v>0</v>
      </c>
      <c r="P63" s="304">
        <v>1</v>
      </c>
      <c r="Q63" s="304">
        <v>0</v>
      </c>
    </row>
    <row r="64" spans="1:17">
      <c r="A64" s="274" t="s">
        <v>217</v>
      </c>
      <c r="B64" s="304" t="s">
        <v>276</v>
      </c>
      <c r="C64" s="304">
        <v>575</v>
      </c>
      <c r="D64" s="304">
        <v>34</v>
      </c>
      <c r="E64" s="304">
        <v>0</v>
      </c>
      <c r="F64" s="304">
        <v>0</v>
      </c>
      <c r="G64" s="304">
        <v>1</v>
      </c>
      <c r="H64" s="304">
        <v>15</v>
      </c>
      <c r="I64" s="304">
        <v>13</v>
      </c>
      <c r="J64" s="304">
        <v>7</v>
      </c>
      <c r="K64" s="304">
        <v>24</v>
      </c>
      <c r="L64" s="304">
        <v>37</v>
      </c>
      <c r="M64" s="304">
        <v>149</v>
      </c>
      <c r="N64" s="304">
        <v>114</v>
      </c>
      <c r="O64" s="304">
        <v>90</v>
      </c>
      <c r="P64" s="304">
        <v>91</v>
      </c>
      <c r="Q64" s="304">
        <v>0</v>
      </c>
    </row>
    <row r="65" spans="1:17">
      <c r="A65" s="274" t="s">
        <v>219</v>
      </c>
      <c r="B65" s="304" t="s">
        <v>276</v>
      </c>
      <c r="C65" s="304">
        <v>231</v>
      </c>
      <c r="D65" s="304">
        <v>15</v>
      </c>
      <c r="E65" s="304">
        <v>0</v>
      </c>
      <c r="F65" s="304">
        <v>0</v>
      </c>
      <c r="G65" s="304">
        <v>0</v>
      </c>
      <c r="H65" s="304">
        <v>3</v>
      </c>
      <c r="I65" s="304">
        <v>6</v>
      </c>
      <c r="J65" s="304">
        <v>5</v>
      </c>
      <c r="K65" s="304">
        <v>15</v>
      </c>
      <c r="L65" s="304">
        <v>15</v>
      </c>
      <c r="M65" s="304">
        <v>22</v>
      </c>
      <c r="N65" s="304">
        <v>55</v>
      </c>
      <c r="O65" s="304">
        <v>53</v>
      </c>
      <c r="P65" s="304">
        <v>42</v>
      </c>
      <c r="Q65" s="304">
        <v>0</v>
      </c>
    </row>
    <row r="66" spans="1:17">
      <c r="A66" s="274" t="s">
        <v>229</v>
      </c>
      <c r="B66" s="304" t="s">
        <v>276</v>
      </c>
      <c r="C66" s="304">
        <v>46</v>
      </c>
      <c r="D66" s="304">
        <v>6</v>
      </c>
      <c r="E66" s="304">
        <v>0</v>
      </c>
      <c r="F66" s="304">
        <v>0</v>
      </c>
      <c r="G66" s="304">
        <v>0</v>
      </c>
      <c r="H66" s="304">
        <v>0</v>
      </c>
      <c r="I66" s="304">
        <v>2</v>
      </c>
      <c r="J66" s="304">
        <v>1</v>
      </c>
      <c r="K66" s="304">
        <v>2</v>
      </c>
      <c r="L66" s="304">
        <v>2</v>
      </c>
      <c r="M66" s="304">
        <v>9</v>
      </c>
      <c r="N66" s="304">
        <v>11</v>
      </c>
      <c r="O66" s="304">
        <v>7</v>
      </c>
      <c r="P66" s="304">
        <v>6</v>
      </c>
      <c r="Q66" s="304">
        <v>0</v>
      </c>
    </row>
    <row r="67" spans="1:17">
      <c r="A67" s="274" t="s">
        <v>247</v>
      </c>
      <c r="B67" s="304" t="s">
        <v>276</v>
      </c>
      <c r="C67" s="304">
        <v>16</v>
      </c>
      <c r="D67" s="304">
        <v>0</v>
      </c>
      <c r="E67" s="304">
        <v>0</v>
      </c>
      <c r="F67" s="304">
        <v>0</v>
      </c>
      <c r="G67" s="304">
        <v>0</v>
      </c>
      <c r="H67" s="304">
        <v>0</v>
      </c>
      <c r="I67" s="304">
        <v>3</v>
      </c>
      <c r="J67" s="304">
        <v>2</v>
      </c>
      <c r="K67" s="304">
        <v>0</v>
      </c>
      <c r="L67" s="304">
        <v>1</v>
      </c>
      <c r="M67" s="304">
        <v>0</v>
      </c>
      <c r="N67" s="304">
        <v>4</v>
      </c>
      <c r="O67" s="304">
        <v>4</v>
      </c>
      <c r="P67" s="304">
        <v>2</v>
      </c>
      <c r="Q67" s="304">
        <v>0</v>
      </c>
    </row>
    <row r="68" spans="1:17">
      <c r="A68" s="226" t="s">
        <v>240</v>
      </c>
      <c r="B68" s="226" t="s">
        <v>276</v>
      </c>
      <c r="C68" s="226">
        <v>42</v>
      </c>
      <c r="D68" s="226">
        <v>2</v>
      </c>
      <c r="E68" s="226">
        <v>0</v>
      </c>
      <c r="F68" s="226">
        <v>0</v>
      </c>
      <c r="G68" s="226">
        <v>0</v>
      </c>
      <c r="H68" s="226">
        <v>0</v>
      </c>
      <c r="I68" s="226">
        <v>1</v>
      </c>
      <c r="J68" s="226">
        <v>4</v>
      </c>
      <c r="K68" s="226">
        <v>1</v>
      </c>
      <c r="L68" s="226">
        <v>2</v>
      </c>
      <c r="M68" s="226">
        <v>10</v>
      </c>
      <c r="N68" s="226">
        <v>15</v>
      </c>
      <c r="O68" s="226">
        <v>6</v>
      </c>
      <c r="P68" s="226">
        <v>1</v>
      </c>
      <c r="Q68" s="226">
        <v>0</v>
      </c>
    </row>
    <row r="72" spans="1:17">
      <c r="A72" s="226" t="s">
        <v>256</v>
      </c>
      <c r="B72" s="226" t="s">
        <v>276</v>
      </c>
      <c r="C72" s="226">
        <v>1</v>
      </c>
      <c r="D72" s="226">
        <v>0</v>
      </c>
      <c r="E72" s="226">
        <v>0</v>
      </c>
      <c r="F72" s="226">
        <v>0</v>
      </c>
      <c r="G72" s="226">
        <v>0</v>
      </c>
      <c r="H72" s="226">
        <v>0</v>
      </c>
      <c r="I72" s="226">
        <v>0</v>
      </c>
      <c r="J72" s="226">
        <v>0</v>
      </c>
      <c r="K72" s="226">
        <v>0</v>
      </c>
      <c r="L72" s="226">
        <v>0</v>
      </c>
      <c r="M72" s="226">
        <v>0</v>
      </c>
      <c r="N72" s="226">
        <v>0</v>
      </c>
      <c r="O72" s="226">
        <v>0</v>
      </c>
      <c r="P72" s="226">
        <v>1</v>
      </c>
      <c r="Q72" s="226">
        <v>0</v>
      </c>
    </row>
    <row r="73" spans="1:17">
      <c r="A73" s="226" t="s">
        <v>238</v>
      </c>
      <c r="B73" s="226" t="s">
        <v>276</v>
      </c>
      <c r="C73" s="226">
        <v>7</v>
      </c>
      <c r="D73" s="226">
        <v>0</v>
      </c>
      <c r="E73" s="226">
        <v>0</v>
      </c>
      <c r="F73" s="226">
        <v>0</v>
      </c>
      <c r="G73" s="226">
        <v>0</v>
      </c>
      <c r="H73" s="226">
        <v>0</v>
      </c>
      <c r="I73" s="226">
        <v>0</v>
      </c>
      <c r="J73" s="226">
        <v>0</v>
      </c>
      <c r="K73" s="226">
        <v>0</v>
      </c>
      <c r="L73" s="226">
        <v>0</v>
      </c>
      <c r="M73" s="226">
        <v>0</v>
      </c>
      <c r="N73" s="226">
        <v>3</v>
      </c>
      <c r="O73" s="226">
        <v>3</v>
      </c>
      <c r="P73" s="226">
        <v>1</v>
      </c>
      <c r="Q73" s="226">
        <v>0</v>
      </c>
    </row>
    <row r="74" spans="1:17">
      <c r="A74" s="226" t="s">
        <v>225</v>
      </c>
      <c r="B74" s="226" t="s">
        <v>276</v>
      </c>
      <c r="C74" s="226">
        <v>2</v>
      </c>
      <c r="D74" s="226">
        <v>0</v>
      </c>
      <c r="E74" s="226">
        <v>0</v>
      </c>
      <c r="F74" s="226">
        <v>0</v>
      </c>
      <c r="G74" s="226">
        <v>0</v>
      </c>
      <c r="H74" s="226">
        <v>0</v>
      </c>
      <c r="I74" s="226">
        <v>0</v>
      </c>
      <c r="J74" s="226">
        <v>0</v>
      </c>
      <c r="K74" s="226">
        <v>0</v>
      </c>
      <c r="L74" s="226">
        <v>0</v>
      </c>
      <c r="M74" s="226">
        <v>1</v>
      </c>
      <c r="N74" s="226">
        <v>0</v>
      </c>
      <c r="O74" s="226">
        <v>1</v>
      </c>
      <c r="P74" s="226">
        <v>0</v>
      </c>
      <c r="Q74" s="226">
        <v>0</v>
      </c>
    </row>
    <row r="75" spans="1:17">
      <c r="A75" s="226" t="s">
        <v>216</v>
      </c>
      <c r="B75" s="226" t="s">
        <v>276</v>
      </c>
      <c r="C75" s="226">
        <v>45</v>
      </c>
      <c r="D75" s="226">
        <v>10</v>
      </c>
      <c r="E75" s="226">
        <v>0</v>
      </c>
      <c r="F75" s="226">
        <v>0</v>
      </c>
      <c r="G75" s="226">
        <v>0</v>
      </c>
      <c r="H75" s="226">
        <v>0</v>
      </c>
      <c r="I75" s="226">
        <v>0</v>
      </c>
      <c r="J75" s="226">
        <v>0</v>
      </c>
      <c r="K75" s="226">
        <v>0</v>
      </c>
      <c r="L75" s="226">
        <v>5</v>
      </c>
      <c r="M75" s="226">
        <v>3</v>
      </c>
      <c r="N75" s="226">
        <v>4</v>
      </c>
      <c r="O75" s="226">
        <v>14</v>
      </c>
      <c r="P75" s="226">
        <v>9</v>
      </c>
      <c r="Q75" s="226">
        <v>0</v>
      </c>
    </row>
    <row r="76" spans="1:17">
      <c r="A76" s="226" t="s">
        <v>263</v>
      </c>
      <c r="B76" s="226" t="s">
        <v>276</v>
      </c>
      <c r="C76" s="226">
        <v>2</v>
      </c>
      <c r="D76" s="226">
        <v>0</v>
      </c>
      <c r="E76" s="226">
        <v>0</v>
      </c>
      <c r="F76" s="226">
        <v>0</v>
      </c>
      <c r="G76" s="226">
        <v>0</v>
      </c>
      <c r="H76" s="226">
        <v>0</v>
      </c>
      <c r="I76" s="226">
        <v>0</v>
      </c>
      <c r="J76" s="226">
        <v>0</v>
      </c>
      <c r="K76" s="226">
        <v>0</v>
      </c>
      <c r="L76" s="226">
        <v>0</v>
      </c>
      <c r="M76" s="226">
        <v>1</v>
      </c>
      <c r="N76" s="226">
        <v>0</v>
      </c>
      <c r="O76" s="226">
        <v>0</v>
      </c>
      <c r="P76" s="226">
        <v>1</v>
      </c>
      <c r="Q76" s="226">
        <v>0</v>
      </c>
    </row>
    <row r="77" spans="1:17">
      <c r="A77" s="226" t="s">
        <v>224</v>
      </c>
      <c r="B77" s="226" t="s">
        <v>276</v>
      </c>
      <c r="C77" s="226">
        <v>2</v>
      </c>
      <c r="D77" s="226">
        <v>0</v>
      </c>
      <c r="E77" s="226">
        <v>0</v>
      </c>
      <c r="F77" s="226">
        <v>0</v>
      </c>
      <c r="G77" s="226">
        <v>0</v>
      </c>
      <c r="H77" s="226">
        <v>0</v>
      </c>
      <c r="I77" s="226">
        <v>0</v>
      </c>
      <c r="J77" s="226">
        <v>0</v>
      </c>
      <c r="K77" s="226">
        <v>0</v>
      </c>
      <c r="L77" s="226">
        <v>0</v>
      </c>
      <c r="M77" s="226">
        <v>0</v>
      </c>
      <c r="N77" s="226">
        <v>0</v>
      </c>
      <c r="O77" s="226">
        <v>1</v>
      </c>
      <c r="P77" s="226">
        <v>1</v>
      </c>
      <c r="Q77" s="226">
        <v>0</v>
      </c>
    </row>
    <row r="78" spans="1:17">
      <c r="A78" s="226" t="s">
        <v>264</v>
      </c>
      <c r="B78" s="226" t="s">
        <v>276</v>
      </c>
      <c r="C78" s="226">
        <v>1</v>
      </c>
      <c r="D78" s="226">
        <v>0</v>
      </c>
      <c r="E78" s="226">
        <v>0</v>
      </c>
      <c r="F78" s="226">
        <v>0</v>
      </c>
      <c r="G78" s="226">
        <v>0</v>
      </c>
      <c r="H78" s="226">
        <v>0</v>
      </c>
      <c r="I78" s="226">
        <v>0</v>
      </c>
      <c r="J78" s="226">
        <v>0</v>
      </c>
      <c r="K78" s="226">
        <v>0</v>
      </c>
      <c r="L78" s="226">
        <v>0</v>
      </c>
      <c r="M78" s="226">
        <v>0</v>
      </c>
      <c r="N78" s="226">
        <v>0</v>
      </c>
      <c r="O78" s="226">
        <v>1</v>
      </c>
      <c r="P78" s="226">
        <v>0</v>
      </c>
      <c r="Q78" s="226">
        <v>0</v>
      </c>
    </row>
    <row r="79" spans="1:17">
      <c r="A79" s="226" t="s">
        <v>261</v>
      </c>
      <c r="B79" s="226" t="s">
        <v>276</v>
      </c>
      <c r="C79" s="226">
        <v>6</v>
      </c>
      <c r="D79" s="226">
        <v>0</v>
      </c>
      <c r="E79" s="226">
        <v>0</v>
      </c>
      <c r="F79" s="226">
        <v>0</v>
      </c>
      <c r="G79" s="226">
        <v>0</v>
      </c>
      <c r="H79" s="226">
        <v>0</v>
      </c>
      <c r="I79" s="226">
        <v>0</v>
      </c>
      <c r="J79" s="226">
        <v>0</v>
      </c>
      <c r="K79" s="226">
        <v>0</v>
      </c>
      <c r="L79" s="226">
        <v>0</v>
      </c>
      <c r="M79" s="226">
        <v>0</v>
      </c>
      <c r="N79" s="226">
        <v>3</v>
      </c>
      <c r="O79" s="226">
        <v>0</v>
      </c>
      <c r="P79" s="226">
        <v>3</v>
      </c>
      <c r="Q79" s="226">
        <v>0</v>
      </c>
    </row>
    <row r="80" spans="1:17">
      <c r="A80" s="226" t="s">
        <v>267</v>
      </c>
      <c r="B80" s="226" t="s">
        <v>276</v>
      </c>
      <c r="C80" s="226">
        <v>2</v>
      </c>
      <c r="D80" s="226">
        <v>0</v>
      </c>
      <c r="E80" s="226">
        <v>0</v>
      </c>
      <c r="F80" s="226">
        <v>0</v>
      </c>
      <c r="G80" s="226">
        <v>0</v>
      </c>
      <c r="H80" s="226">
        <v>0</v>
      </c>
      <c r="I80" s="226">
        <v>0</v>
      </c>
      <c r="J80" s="226">
        <v>0</v>
      </c>
      <c r="K80" s="226">
        <v>0</v>
      </c>
      <c r="L80" s="226">
        <v>0</v>
      </c>
      <c r="M80" s="226">
        <v>0</v>
      </c>
      <c r="N80" s="226">
        <v>0</v>
      </c>
      <c r="O80" s="226">
        <v>2</v>
      </c>
      <c r="P80" s="226">
        <v>0</v>
      </c>
      <c r="Q80" s="226">
        <v>0</v>
      </c>
    </row>
    <row r="81" spans="1:17">
      <c r="A81" s="226" t="s">
        <v>251</v>
      </c>
      <c r="B81" s="226" t="s">
        <v>276</v>
      </c>
      <c r="C81" s="226">
        <v>1</v>
      </c>
      <c r="D81" s="226">
        <v>0</v>
      </c>
      <c r="E81" s="226">
        <v>0</v>
      </c>
      <c r="F81" s="226">
        <v>0</v>
      </c>
      <c r="G81" s="226">
        <v>0</v>
      </c>
      <c r="H81" s="226">
        <v>0</v>
      </c>
      <c r="I81" s="226">
        <v>0</v>
      </c>
      <c r="J81" s="226">
        <v>0</v>
      </c>
      <c r="K81" s="226">
        <v>0</v>
      </c>
      <c r="L81" s="226">
        <v>0</v>
      </c>
      <c r="M81" s="226">
        <v>0</v>
      </c>
      <c r="N81" s="226">
        <v>0</v>
      </c>
      <c r="O81" s="226">
        <v>1</v>
      </c>
      <c r="P81" s="226">
        <v>0</v>
      </c>
      <c r="Q81" s="226">
        <v>0</v>
      </c>
    </row>
    <row r="82" spans="1:17">
      <c r="A82" s="226" t="s">
        <v>272</v>
      </c>
      <c r="B82" s="226" t="s">
        <v>276</v>
      </c>
      <c r="C82" s="226">
        <v>2</v>
      </c>
      <c r="D82" s="226">
        <v>1</v>
      </c>
      <c r="E82" s="226">
        <v>0</v>
      </c>
      <c r="F82" s="226">
        <v>0</v>
      </c>
      <c r="G82" s="226">
        <v>0</v>
      </c>
      <c r="H82" s="226">
        <v>0</v>
      </c>
      <c r="I82" s="226">
        <v>0</v>
      </c>
      <c r="J82" s="226">
        <v>0</v>
      </c>
      <c r="K82" s="226">
        <v>0</v>
      </c>
      <c r="L82" s="226">
        <v>0</v>
      </c>
      <c r="M82" s="226">
        <v>0</v>
      </c>
      <c r="N82" s="226">
        <v>0</v>
      </c>
      <c r="O82" s="226">
        <v>0</v>
      </c>
      <c r="P82" s="226">
        <v>1</v>
      </c>
      <c r="Q82" s="226">
        <v>0</v>
      </c>
    </row>
    <row r="83" spans="1:17">
      <c r="A83" s="226" t="s">
        <v>275</v>
      </c>
      <c r="B83" s="226" t="s">
        <v>276</v>
      </c>
      <c r="C83" s="226">
        <v>2</v>
      </c>
      <c r="D83" s="226">
        <v>0</v>
      </c>
      <c r="E83" s="226">
        <v>0</v>
      </c>
      <c r="F83" s="226">
        <v>0</v>
      </c>
      <c r="G83" s="226">
        <v>0</v>
      </c>
      <c r="H83" s="226">
        <v>0</v>
      </c>
      <c r="I83" s="226">
        <v>0</v>
      </c>
      <c r="J83" s="226">
        <v>0</v>
      </c>
      <c r="K83" s="226">
        <v>0</v>
      </c>
      <c r="L83" s="226">
        <v>1</v>
      </c>
      <c r="M83" s="226">
        <v>0</v>
      </c>
      <c r="N83" s="226">
        <v>1</v>
      </c>
      <c r="O83" s="226">
        <v>0</v>
      </c>
      <c r="P83" s="226">
        <v>0</v>
      </c>
      <c r="Q83" s="226">
        <v>0</v>
      </c>
    </row>
    <row r="84" spans="1:17">
      <c r="A84" s="226" t="s">
        <v>257</v>
      </c>
      <c r="B84" s="226" t="s">
        <v>276</v>
      </c>
      <c r="C84" s="226">
        <v>1</v>
      </c>
      <c r="D84" s="226">
        <v>0</v>
      </c>
      <c r="E84" s="226">
        <v>0</v>
      </c>
      <c r="F84" s="226">
        <v>0</v>
      </c>
      <c r="G84" s="226">
        <v>0</v>
      </c>
      <c r="H84" s="226">
        <v>0</v>
      </c>
      <c r="I84" s="226">
        <v>0</v>
      </c>
      <c r="J84" s="226">
        <v>0</v>
      </c>
      <c r="K84" s="226">
        <v>0</v>
      </c>
      <c r="L84" s="226">
        <v>0</v>
      </c>
      <c r="M84" s="226">
        <v>0</v>
      </c>
      <c r="N84" s="226">
        <v>0</v>
      </c>
      <c r="O84" s="226">
        <v>1</v>
      </c>
      <c r="P84" s="226">
        <v>0</v>
      </c>
      <c r="Q84" s="226">
        <v>0</v>
      </c>
    </row>
    <row r="85" spans="1:17">
      <c r="A85" s="226" t="s">
        <v>262</v>
      </c>
      <c r="B85" s="226" t="s">
        <v>276</v>
      </c>
      <c r="C85" s="226">
        <v>3</v>
      </c>
      <c r="D85" s="226">
        <v>0</v>
      </c>
      <c r="E85" s="226">
        <v>0</v>
      </c>
      <c r="F85" s="226">
        <v>0</v>
      </c>
      <c r="G85" s="226">
        <v>0</v>
      </c>
      <c r="H85" s="226">
        <v>0</v>
      </c>
      <c r="I85" s="226">
        <v>0</v>
      </c>
      <c r="J85" s="226">
        <v>0</v>
      </c>
      <c r="K85" s="226">
        <v>0</v>
      </c>
      <c r="L85" s="226">
        <v>0</v>
      </c>
      <c r="M85" s="226">
        <v>0</v>
      </c>
      <c r="N85" s="226">
        <v>3</v>
      </c>
      <c r="O85" s="226">
        <v>0</v>
      </c>
      <c r="P85" s="226">
        <v>0</v>
      </c>
      <c r="Q85" s="226">
        <v>0</v>
      </c>
    </row>
    <row r="86" spans="1:17">
      <c r="A86" s="226" t="s">
        <v>250</v>
      </c>
      <c r="B86" s="226" t="s">
        <v>276</v>
      </c>
      <c r="C86" s="226">
        <v>1</v>
      </c>
      <c r="D86" s="226">
        <v>0</v>
      </c>
      <c r="E86" s="226">
        <v>0</v>
      </c>
      <c r="F86" s="226">
        <v>0</v>
      </c>
      <c r="G86" s="226">
        <v>0</v>
      </c>
      <c r="H86" s="226">
        <v>0</v>
      </c>
      <c r="I86" s="226">
        <v>0</v>
      </c>
      <c r="J86" s="226">
        <v>0</v>
      </c>
      <c r="K86" s="226">
        <v>0</v>
      </c>
      <c r="L86" s="226">
        <v>0</v>
      </c>
      <c r="M86" s="226">
        <v>0</v>
      </c>
      <c r="N86" s="226">
        <v>0</v>
      </c>
      <c r="O86" s="226">
        <v>1</v>
      </c>
      <c r="P86" s="226">
        <v>0</v>
      </c>
      <c r="Q86" s="226">
        <v>0</v>
      </c>
    </row>
    <row r="87" spans="1:17">
      <c r="A87" s="226" t="s">
        <v>236</v>
      </c>
      <c r="B87" s="226" t="s">
        <v>276</v>
      </c>
      <c r="C87" s="226">
        <v>1</v>
      </c>
      <c r="D87" s="226">
        <v>0</v>
      </c>
      <c r="E87" s="226">
        <v>0</v>
      </c>
      <c r="F87" s="226">
        <v>0</v>
      </c>
      <c r="G87" s="226">
        <v>0</v>
      </c>
      <c r="H87" s="226">
        <v>0</v>
      </c>
      <c r="I87" s="226">
        <v>0</v>
      </c>
      <c r="J87" s="226">
        <v>0</v>
      </c>
      <c r="K87" s="226">
        <v>0</v>
      </c>
      <c r="L87" s="226">
        <v>0</v>
      </c>
      <c r="M87" s="226">
        <v>0</v>
      </c>
      <c r="N87" s="226">
        <v>1</v>
      </c>
      <c r="O87" s="226">
        <v>0</v>
      </c>
      <c r="P87" s="226">
        <v>0</v>
      </c>
      <c r="Q87" s="226">
        <v>0</v>
      </c>
    </row>
    <row r="88" spans="1:17">
      <c r="A88" s="226" t="s">
        <v>255</v>
      </c>
      <c r="B88" s="226" t="s">
        <v>276</v>
      </c>
      <c r="C88" s="226">
        <v>5</v>
      </c>
      <c r="D88" s="226">
        <v>0</v>
      </c>
      <c r="E88" s="226">
        <v>0</v>
      </c>
      <c r="F88" s="226">
        <v>0</v>
      </c>
      <c r="G88" s="226">
        <v>0</v>
      </c>
      <c r="H88" s="226">
        <v>0</v>
      </c>
      <c r="I88" s="226">
        <v>0</v>
      </c>
      <c r="J88" s="226">
        <v>0</v>
      </c>
      <c r="K88" s="226">
        <v>0</v>
      </c>
      <c r="L88" s="226">
        <v>0</v>
      </c>
      <c r="M88" s="226">
        <v>0</v>
      </c>
      <c r="N88" s="226">
        <v>3</v>
      </c>
      <c r="O88" s="226">
        <v>2</v>
      </c>
      <c r="P88" s="226">
        <v>0</v>
      </c>
      <c r="Q88" s="226">
        <v>0</v>
      </c>
    </row>
    <row r="89" spans="1:17">
      <c r="A89" s="226" t="s">
        <v>254</v>
      </c>
      <c r="B89" s="226" t="s">
        <v>277</v>
      </c>
      <c r="C89" s="226">
        <v>2</v>
      </c>
      <c r="D89" s="226">
        <v>0</v>
      </c>
      <c r="E89" s="226">
        <v>0</v>
      </c>
      <c r="F89" s="226">
        <v>0</v>
      </c>
      <c r="G89" s="226">
        <v>0</v>
      </c>
      <c r="H89" s="226">
        <v>0</v>
      </c>
      <c r="I89" s="226">
        <v>0</v>
      </c>
      <c r="J89" s="226">
        <v>0</v>
      </c>
      <c r="K89" s="226">
        <v>0</v>
      </c>
      <c r="L89" s="226">
        <v>0</v>
      </c>
      <c r="M89" s="226">
        <v>0</v>
      </c>
      <c r="N89" s="226">
        <v>0</v>
      </c>
      <c r="O89" s="226">
        <v>2</v>
      </c>
      <c r="P89" s="226">
        <v>0</v>
      </c>
      <c r="Q89" s="226">
        <v>0</v>
      </c>
    </row>
    <row r="90" spans="1:17">
      <c r="A90" s="226" t="s">
        <v>228</v>
      </c>
      <c r="B90" s="226" t="s">
        <v>276</v>
      </c>
      <c r="C90" s="226">
        <v>2</v>
      </c>
      <c r="D90" s="226">
        <v>0</v>
      </c>
      <c r="E90" s="226">
        <v>0</v>
      </c>
      <c r="F90" s="226">
        <v>0</v>
      </c>
      <c r="G90" s="226">
        <v>0</v>
      </c>
      <c r="H90" s="226">
        <v>0</v>
      </c>
      <c r="I90" s="226">
        <v>0</v>
      </c>
      <c r="J90" s="226">
        <v>0</v>
      </c>
      <c r="K90" s="226">
        <v>0</v>
      </c>
      <c r="L90" s="226">
        <v>0</v>
      </c>
      <c r="M90" s="226">
        <v>0</v>
      </c>
      <c r="N90" s="226">
        <v>1</v>
      </c>
      <c r="O90" s="226">
        <v>0</v>
      </c>
      <c r="P90" s="226">
        <v>1</v>
      </c>
      <c r="Q90" s="226">
        <v>0</v>
      </c>
    </row>
    <row r="91" spans="1:17">
      <c r="A91" s="226" t="s">
        <v>220</v>
      </c>
      <c r="B91" s="226" t="s">
        <v>276</v>
      </c>
      <c r="C91" s="226">
        <v>7</v>
      </c>
      <c r="D91" s="226">
        <v>0</v>
      </c>
      <c r="E91" s="226">
        <v>0</v>
      </c>
      <c r="F91" s="226">
        <v>0</v>
      </c>
      <c r="G91" s="226">
        <v>0</v>
      </c>
      <c r="H91" s="226">
        <v>0</v>
      </c>
      <c r="I91" s="226">
        <v>0</v>
      </c>
      <c r="J91" s="226">
        <v>0</v>
      </c>
      <c r="K91" s="226">
        <v>0</v>
      </c>
      <c r="L91" s="226">
        <v>0</v>
      </c>
      <c r="M91" s="226">
        <v>1</v>
      </c>
      <c r="N91" s="226">
        <v>0</v>
      </c>
      <c r="O91" s="226">
        <v>3</v>
      </c>
      <c r="P91" s="226">
        <v>3</v>
      </c>
      <c r="Q91" s="226">
        <v>0</v>
      </c>
    </row>
    <row r="92" spans="1:17">
      <c r="A92" s="226" t="s">
        <v>235</v>
      </c>
      <c r="B92" s="226" t="s">
        <v>276</v>
      </c>
      <c r="C92" s="226">
        <v>8</v>
      </c>
      <c r="D92" s="226">
        <v>1</v>
      </c>
      <c r="E92" s="226">
        <v>0</v>
      </c>
      <c r="F92" s="226">
        <v>0</v>
      </c>
      <c r="G92" s="226">
        <v>0</v>
      </c>
      <c r="H92" s="226">
        <v>0</v>
      </c>
      <c r="I92" s="226">
        <v>0</v>
      </c>
      <c r="J92" s="226">
        <v>0</v>
      </c>
      <c r="K92" s="226">
        <v>1</v>
      </c>
      <c r="L92" s="226">
        <v>1</v>
      </c>
      <c r="M92" s="226">
        <v>1</v>
      </c>
      <c r="N92" s="226">
        <v>0</v>
      </c>
      <c r="O92" s="226">
        <v>0</v>
      </c>
      <c r="P92" s="226">
        <v>4</v>
      </c>
      <c r="Q92" s="226">
        <v>0</v>
      </c>
    </row>
    <row r="93" spans="1:17">
      <c r="A93" s="226" t="s">
        <v>88</v>
      </c>
      <c r="B93" s="226" t="s">
        <v>276</v>
      </c>
      <c r="C93" s="226">
        <v>56</v>
      </c>
      <c r="D93" s="226">
        <v>4</v>
      </c>
      <c r="E93" s="226">
        <v>0</v>
      </c>
      <c r="F93" s="226">
        <v>0</v>
      </c>
      <c r="G93" s="226">
        <v>0</v>
      </c>
      <c r="H93" s="226">
        <v>1</v>
      </c>
      <c r="I93" s="226">
        <v>0</v>
      </c>
      <c r="J93" s="226">
        <v>0</v>
      </c>
      <c r="K93" s="226">
        <v>2</v>
      </c>
      <c r="L93" s="226">
        <v>2</v>
      </c>
      <c r="M93" s="226">
        <v>8</v>
      </c>
      <c r="N93" s="226">
        <v>4</v>
      </c>
      <c r="O93" s="226">
        <v>19</v>
      </c>
      <c r="P93" s="226">
        <v>16</v>
      </c>
      <c r="Q93" s="226">
        <v>0</v>
      </c>
    </row>
    <row r="96" spans="1:17">
      <c r="A96" s="226" t="s">
        <v>150</v>
      </c>
      <c r="B96" s="226" t="s">
        <v>276</v>
      </c>
      <c r="C96" s="226">
        <v>19</v>
      </c>
      <c r="D96" s="226">
        <v>1</v>
      </c>
      <c r="E96" s="226">
        <v>0</v>
      </c>
      <c r="F96" s="226">
        <v>0</v>
      </c>
      <c r="G96" s="226">
        <v>0</v>
      </c>
      <c r="H96" s="226">
        <v>0</v>
      </c>
      <c r="I96" s="226">
        <v>2</v>
      </c>
      <c r="J96" s="226">
        <v>0</v>
      </c>
      <c r="K96" s="226">
        <v>1</v>
      </c>
      <c r="L96" s="226">
        <v>3</v>
      </c>
      <c r="M96" s="226">
        <v>6</v>
      </c>
      <c r="N96" s="226">
        <v>3</v>
      </c>
      <c r="O96" s="226">
        <v>2</v>
      </c>
      <c r="P96" s="226">
        <v>1</v>
      </c>
      <c r="Q96" s="226">
        <v>1</v>
      </c>
    </row>
    <row r="97" spans="1:17">
      <c r="A97" s="226" t="s">
        <v>151</v>
      </c>
      <c r="B97" s="226" t="s">
        <v>276</v>
      </c>
      <c r="C97" s="226">
        <v>27</v>
      </c>
      <c r="D97" s="226">
        <v>2</v>
      </c>
      <c r="E97" s="226">
        <v>0</v>
      </c>
      <c r="F97" s="226">
        <v>0</v>
      </c>
      <c r="G97" s="226">
        <v>0</v>
      </c>
      <c r="H97" s="226">
        <v>0</v>
      </c>
      <c r="I97" s="226">
        <v>0</v>
      </c>
      <c r="J97" s="226">
        <v>2</v>
      </c>
      <c r="K97" s="226">
        <v>2</v>
      </c>
      <c r="L97" s="226">
        <v>3</v>
      </c>
      <c r="M97" s="226">
        <v>6</v>
      </c>
      <c r="N97" s="226">
        <v>1</v>
      </c>
      <c r="O97" s="226">
        <v>5</v>
      </c>
      <c r="P97" s="226">
        <v>6</v>
      </c>
      <c r="Q97" s="226">
        <v>2</v>
      </c>
    </row>
    <row r="98" spans="1:17">
      <c r="A98" s="226" t="s">
        <v>260</v>
      </c>
      <c r="B98" s="226" t="s">
        <v>276</v>
      </c>
      <c r="C98" s="226">
        <v>2</v>
      </c>
      <c r="D98" s="226">
        <v>0</v>
      </c>
      <c r="E98" s="226">
        <v>0</v>
      </c>
      <c r="F98" s="226">
        <v>0</v>
      </c>
      <c r="G98" s="226">
        <v>0</v>
      </c>
      <c r="H98" s="226">
        <v>0</v>
      </c>
      <c r="I98" s="226">
        <v>0</v>
      </c>
      <c r="J98" s="226">
        <v>0</v>
      </c>
      <c r="K98" s="226">
        <v>0</v>
      </c>
      <c r="L98" s="226">
        <v>0</v>
      </c>
      <c r="M98" s="226">
        <v>0</v>
      </c>
      <c r="N98" s="226">
        <v>1</v>
      </c>
      <c r="O98" s="226">
        <v>1</v>
      </c>
      <c r="P98" s="226">
        <v>0</v>
      </c>
      <c r="Q98" s="226">
        <v>0</v>
      </c>
    </row>
    <row r="99" spans="1:17">
      <c r="A99" s="226" t="s">
        <v>65</v>
      </c>
      <c r="B99" s="226" t="s">
        <v>276</v>
      </c>
      <c r="C99" s="226">
        <v>167</v>
      </c>
      <c r="D99" s="226">
        <v>4</v>
      </c>
      <c r="E99" s="226">
        <v>0</v>
      </c>
      <c r="F99" s="226">
        <v>1</v>
      </c>
      <c r="G99" s="226">
        <v>2</v>
      </c>
      <c r="H99" s="226">
        <v>6</v>
      </c>
      <c r="I99" s="226">
        <v>9</v>
      </c>
      <c r="J99" s="226">
        <v>4</v>
      </c>
      <c r="K99" s="226">
        <v>9</v>
      </c>
      <c r="L99" s="226">
        <v>21</v>
      </c>
      <c r="M99" s="226">
        <v>29</v>
      </c>
      <c r="N99" s="226">
        <v>30</v>
      </c>
      <c r="O99" s="226">
        <v>29</v>
      </c>
      <c r="P99" s="226">
        <v>23</v>
      </c>
      <c r="Q99" s="226">
        <v>4</v>
      </c>
    </row>
    <row r="100" spans="1:17">
      <c r="A100" s="226" t="s">
        <v>152</v>
      </c>
      <c r="B100" s="226" t="s">
        <v>276</v>
      </c>
      <c r="C100" s="226">
        <v>391</v>
      </c>
      <c r="D100" s="226">
        <v>3</v>
      </c>
      <c r="E100" s="226">
        <v>0</v>
      </c>
      <c r="F100" s="226">
        <v>0</v>
      </c>
      <c r="G100" s="226">
        <v>1</v>
      </c>
      <c r="H100" s="226">
        <v>12</v>
      </c>
      <c r="I100" s="226">
        <v>12</v>
      </c>
      <c r="J100" s="226">
        <v>20</v>
      </c>
      <c r="K100" s="226">
        <v>23</v>
      </c>
      <c r="L100" s="226">
        <v>52</v>
      </c>
      <c r="M100" s="226">
        <v>88</v>
      </c>
      <c r="N100" s="226">
        <v>70</v>
      </c>
      <c r="O100" s="226">
        <v>84</v>
      </c>
      <c r="P100" s="226">
        <v>26</v>
      </c>
      <c r="Q100" s="226">
        <v>3</v>
      </c>
    </row>
    <row r="101" spans="1:17">
      <c r="A101" s="226" t="s">
        <v>149</v>
      </c>
      <c r="B101" s="226" t="s">
        <v>276</v>
      </c>
      <c r="C101" s="226">
        <v>41</v>
      </c>
      <c r="D101" s="226">
        <v>0</v>
      </c>
      <c r="E101" s="226">
        <v>0</v>
      </c>
      <c r="F101" s="226">
        <v>0</v>
      </c>
      <c r="G101" s="226">
        <v>0</v>
      </c>
      <c r="H101" s="226">
        <v>0</v>
      </c>
      <c r="I101" s="226">
        <v>1</v>
      </c>
      <c r="J101" s="226">
        <v>2</v>
      </c>
      <c r="K101" s="226">
        <v>4</v>
      </c>
      <c r="L101" s="226">
        <v>6</v>
      </c>
      <c r="M101" s="226">
        <v>10</v>
      </c>
      <c r="N101" s="226">
        <v>8</v>
      </c>
      <c r="O101" s="226">
        <v>7</v>
      </c>
      <c r="P101" s="226">
        <v>3</v>
      </c>
      <c r="Q101" s="226">
        <v>0</v>
      </c>
    </row>
    <row r="102" spans="1:17">
      <c r="A102" s="226" t="s">
        <v>241</v>
      </c>
      <c r="B102" s="226" t="s">
        <v>276</v>
      </c>
      <c r="C102" s="226">
        <v>19</v>
      </c>
      <c r="D102" s="226">
        <v>0</v>
      </c>
      <c r="E102" s="226">
        <v>0</v>
      </c>
      <c r="F102" s="226">
        <v>0</v>
      </c>
      <c r="G102" s="226">
        <v>0</v>
      </c>
      <c r="H102" s="226">
        <v>0</v>
      </c>
      <c r="I102" s="226">
        <v>0</v>
      </c>
      <c r="J102" s="226">
        <v>0</v>
      </c>
      <c r="K102" s="226">
        <v>2</v>
      </c>
      <c r="L102" s="226">
        <v>1</v>
      </c>
      <c r="M102" s="226">
        <v>3</v>
      </c>
      <c r="N102" s="226">
        <v>5</v>
      </c>
      <c r="O102" s="226">
        <v>3</v>
      </c>
      <c r="P102" s="226">
        <v>5</v>
      </c>
      <c r="Q102" s="226">
        <v>0</v>
      </c>
    </row>
    <row r="103" spans="1:17">
      <c r="A103" s="226" t="s">
        <v>192</v>
      </c>
      <c r="B103" s="226" t="s">
        <v>276</v>
      </c>
      <c r="C103" s="226">
        <v>12</v>
      </c>
      <c r="D103" s="226">
        <v>0</v>
      </c>
      <c r="E103" s="226">
        <v>0</v>
      </c>
      <c r="F103" s="226">
        <v>0</v>
      </c>
      <c r="G103" s="226">
        <v>0</v>
      </c>
      <c r="H103" s="226">
        <v>0</v>
      </c>
      <c r="I103" s="226">
        <v>0</v>
      </c>
      <c r="J103" s="226">
        <v>0</v>
      </c>
      <c r="K103" s="226">
        <v>0</v>
      </c>
      <c r="L103" s="226">
        <v>4</v>
      </c>
      <c r="M103" s="226">
        <v>0</v>
      </c>
      <c r="N103" s="226">
        <v>8</v>
      </c>
      <c r="O103" s="226">
        <v>0</v>
      </c>
      <c r="P103" s="226">
        <v>0</v>
      </c>
      <c r="Q103" s="226">
        <v>0</v>
      </c>
    </row>
    <row r="104" spans="1:17">
      <c r="A104" s="226" t="s">
        <v>64</v>
      </c>
      <c r="B104" s="226" t="s">
        <v>276</v>
      </c>
      <c r="C104" s="226">
        <v>2</v>
      </c>
      <c r="D104" s="226">
        <v>0</v>
      </c>
      <c r="E104" s="226">
        <v>0</v>
      </c>
      <c r="F104" s="226">
        <v>0</v>
      </c>
      <c r="G104" s="226">
        <v>0</v>
      </c>
      <c r="H104" s="226">
        <v>0</v>
      </c>
      <c r="I104" s="226">
        <v>0</v>
      </c>
      <c r="J104" s="226">
        <v>0</v>
      </c>
      <c r="K104" s="226">
        <v>0</v>
      </c>
      <c r="L104" s="226">
        <v>0</v>
      </c>
      <c r="M104" s="226">
        <v>2</v>
      </c>
      <c r="N104" s="226">
        <v>0</v>
      </c>
      <c r="O104" s="226">
        <v>0</v>
      </c>
      <c r="P104" s="226">
        <v>0</v>
      </c>
      <c r="Q104" s="226">
        <v>0</v>
      </c>
    </row>
    <row r="105" spans="1:17">
      <c r="A105" s="226" t="s">
        <v>191</v>
      </c>
      <c r="B105" s="226" t="s">
        <v>276</v>
      </c>
      <c r="C105" s="226">
        <v>1</v>
      </c>
      <c r="D105" s="226">
        <v>0</v>
      </c>
      <c r="E105" s="226">
        <v>0</v>
      </c>
      <c r="F105" s="226">
        <v>0</v>
      </c>
      <c r="G105" s="226">
        <v>0</v>
      </c>
      <c r="H105" s="226">
        <v>0</v>
      </c>
      <c r="I105" s="226">
        <v>0</v>
      </c>
      <c r="J105" s="226">
        <v>0</v>
      </c>
      <c r="K105" s="226">
        <v>1</v>
      </c>
      <c r="L105" s="226">
        <v>0</v>
      </c>
      <c r="M105" s="226">
        <v>0</v>
      </c>
      <c r="N105" s="226">
        <v>0</v>
      </c>
      <c r="O105" s="226">
        <v>0</v>
      </c>
      <c r="P105" s="226">
        <v>0</v>
      </c>
      <c r="Q105" s="226">
        <v>0</v>
      </c>
    </row>
    <row r="106" spans="1:17">
      <c r="A106" s="226" t="s">
        <v>62</v>
      </c>
      <c r="B106" s="226" t="s">
        <v>276</v>
      </c>
      <c r="C106" s="226">
        <v>33</v>
      </c>
      <c r="D106" s="226">
        <v>0</v>
      </c>
      <c r="E106" s="226">
        <v>0</v>
      </c>
      <c r="F106" s="226">
        <v>0</v>
      </c>
      <c r="G106" s="226">
        <v>2</v>
      </c>
      <c r="H106" s="226">
        <v>1</v>
      </c>
      <c r="I106" s="226">
        <v>2</v>
      </c>
      <c r="J106" s="226">
        <v>0</v>
      </c>
      <c r="K106" s="226">
        <v>1</v>
      </c>
      <c r="L106" s="226">
        <v>10</v>
      </c>
      <c r="M106" s="226">
        <v>8</v>
      </c>
      <c r="N106" s="226">
        <v>3</v>
      </c>
      <c r="O106" s="226">
        <v>5</v>
      </c>
      <c r="P106" s="226">
        <v>1</v>
      </c>
      <c r="Q106" s="226">
        <v>0</v>
      </c>
    </row>
    <row r="107" spans="1:17">
      <c r="A107" s="226" t="s">
        <v>63</v>
      </c>
      <c r="B107" s="226" t="s">
        <v>276</v>
      </c>
      <c r="C107" s="226">
        <v>193</v>
      </c>
      <c r="D107" s="226">
        <v>0</v>
      </c>
      <c r="E107" s="226">
        <v>0</v>
      </c>
      <c r="F107" s="226">
        <v>0</v>
      </c>
      <c r="G107" s="226">
        <v>5</v>
      </c>
      <c r="H107" s="226">
        <v>9</v>
      </c>
      <c r="I107" s="226">
        <v>8</v>
      </c>
      <c r="J107" s="226">
        <v>11</v>
      </c>
      <c r="K107" s="226">
        <v>25</v>
      </c>
      <c r="L107" s="226">
        <v>30</v>
      </c>
      <c r="M107" s="226">
        <v>49</v>
      </c>
      <c r="N107" s="226">
        <v>46</v>
      </c>
      <c r="O107" s="226">
        <v>10</v>
      </c>
      <c r="P107" s="226">
        <v>0</v>
      </c>
      <c r="Q107" s="226">
        <v>0</v>
      </c>
    </row>
    <row r="108" spans="1:17">
      <c r="A108" s="226" t="s">
        <v>190</v>
      </c>
      <c r="B108" s="226" t="s">
        <v>276</v>
      </c>
      <c r="C108" s="226">
        <v>1</v>
      </c>
      <c r="D108" s="226">
        <v>0</v>
      </c>
      <c r="E108" s="226">
        <v>0</v>
      </c>
      <c r="F108" s="226">
        <v>0</v>
      </c>
      <c r="G108" s="226">
        <v>0</v>
      </c>
      <c r="H108" s="226">
        <v>0</v>
      </c>
      <c r="I108" s="226">
        <v>0</v>
      </c>
      <c r="J108" s="226">
        <v>0</v>
      </c>
      <c r="K108" s="226">
        <v>0</v>
      </c>
      <c r="L108" s="226">
        <v>0</v>
      </c>
      <c r="M108" s="226">
        <v>1</v>
      </c>
      <c r="N108" s="226">
        <v>0</v>
      </c>
      <c r="O108" s="226">
        <v>0</v>
      </c>
      <c r="P108" s="226">
        <v>0</v>
      </c>
      <c r="Q108" s="226">
        <v>0</v>
      </c>
    </row>
    <row r="109" spans="1:17">
      <c r="A109" s="226" t="s">
        <v>202</v>
      </c>
      <c r="B109" s="226" t="s">
        <v>276</v>
      </c>
      <c r="C109" s="226">
        <v>5</v>
      </c>
      <c r="D109" s="226">
        <v>1</v>
      </c>
      <c r="E109" s="226">
        <v>0</v>
      </c>
      <c r="F109" s="226">
        <v>0</v>
      </c>
      <c r="G109" s="226">
        <v>0</v>
      </c>
      <c r="H109" s="226">
        <v>0</v>
      </c>
      <c r="I109" s="226">
        <v>0</v>
      </c>
      <c r="J109" s="226">
        <v>0</v>
      </c>
      <c r="K109" s="226">
        <v>0</v>
      </c>
      <c r="L109" s="226">
        <v>0</v>
      </c>
      <c r="M109" s="226">
        <v>1</v>
      </c>
      <c r="N109" s="226">
        <v>1</v>
      </c>
      <c r="O109" s="226">
        <v>2</v>
      </c>
      <c r="P109" s="226">
        <v>0</v>
      </c>
      <c r="Q109" s="226">
        <v>1</v>
      </c>
    </row>
    <row r="110" spans="1:17">
      <c r="A110" s="226" t="s">
        <v>147</v>
      </c>
      <c r="B110" s="226" t="s">
        <v>276</v>
      </c>
      <c r="C110" s="226">
        <v>60</v>
      </c>
      <c r="D110" s="226">
        <v>5</v>
      </c>
      <c r="E110" s="226">
        <v>0</v>
      </c>
      <c r="F110" s="226">
        <v>0</v>
      </c>
      <c r="G110" s="226">
        <v>1</v>
      </c>
      <c r="H110" s="226">
        <v>1</v>
      </c>
      <c r="I110" s="226">
        <v>1</v>
      </c>
      <c r="J110" s="226">
        <v>2</v>
      </c>
      <c r="K110" s="226">
        <v>2</v>
      </c>
      <c r="L110" s="226">
        <v>9</v>
      </c>
      <c r="M110" s="226">
        <v>13</v>
      </c>
      <c r="N110" s="226">
        <v>11</v>
      </c>
      <c r="O110" s="226">
        <v>11</v>
      </c>
      <c r="P110" s="226">
        <v>4</v>
      </c>
      <c r="Q110" s="226">
        <v>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O16"/>
  <sheetViews>
    <sheetView workbookViewId="0">
      <selection activeCell="E10" sqref="E10"/>
    </sheetView>
  </sheetViews>
  <sheetFormatPr defaultRowHeight="15"/>
  <cols>
    <col min="2" max="2" width="11.42578125" bestFit="1" customWidth="1"/>
  </cols>
  <sheetData>
    <row r="1" spans="1:15" ht="15.75" thickBot="1">
      <c r="A1" s="225" t="s">
        <v>25</v>
      </c>
      <c r="B1" s="225" t="s">
        <v>15</v>
      </c>
      <c r="C1" s="274"/>
      <c r="D1" s="274"/>
      <c r="E1" s="274"/>
      <c r="F1" s="274"/>
      <c r="G1" s="274"/>
      <c r="H1" s="274"/>
      <c r="I1" s="274"/>
      <c r="J1" s="274"/>
      <c r="K1" s="274"/>
      <c r="L1" s="274"/>
      <c r="M1" s="274"/>
      <c r="N1" s="274"/>
      <c r="O1" s="274"/>
    </row>
    <row r="2" spans="1:15">
      <c r="A2" s="226">
        <v>11</v>
      </c>
      <c r="B2" s="308">
        <v>23</v>
      </c>
      <c r="C2" s="274"/>
      <c r="D2" s="274"/>
      <c r="E2" s="274"/>
      <c r="F2" s="274"/>
      <c r="G2" s="274"/>
      <c r="H2" s="274"/>
      <c r="I2" s="274"/>
      <c r="J2" s="274"/>
      <c r="K2" s="274"/>
      <c r="L2" s="274"/>
      <c r="M2" s="274"/>
      <c r="N2" s="274"/>
      <c r="O2" s="274"/>
    </row>
    <row r="3" spans="1:15">
      <c r="A3" s="226">
        <v>12</v>
      </c>
      <c r="B3" s="308">
        <v>118</v>
      </c>
      <c r="C3" s="226"/>
      <c r="D3" s="226"/>
      <c r="E3" s="226"/>
      <c r="F3" s="226"/>
      <c r="G3" s="226"/>
      <c r="H3" s="226"/>
      <c r="I3" s="226"/>
      <c r="J3" s="226"/>
      <c r="K3" s="226"/>
      <c r="L3" s="226"/>
      <c r="M3" s="226"/>
      <c r="N3" s="226"/>
      <c r="O3" s="226"/>
    </row>
    <row r="4" spans="1:15">
      <c r="A4" s="226">
        <v>13</v>
      </c>
      <c r="B4" s="308">
        <v>292</v>
      </c>
      <c r="C4" s="226"/>
      <c r="D4" s="226"/>
      <c r="E4" s="226"/>
      <c r="F4" s="226"/>
      <c r="G4" s="226"/>
      <c r="H4" s="226"/>
      <c r="I4" s="226"/>
      <c r="J4" s="226"/>
      <c r="K4" s="226"/>
      <c r="L4" s="226"/>
      <c r="M4" s="226"/>
      <c r="N4" s="226"/>
      <c r="O4" s="226"/>
    </row>
    <row r="5" spans="1:15">
      <c r="A5" s="226">
        <v>14</v>
      </c>
      <c r="B5" s="308">
        <v>1165</v>
      </c>
      <c r="C5" s="226"/>
      <c r="D5" s="226"/>
      <c r="E5" s="226"/>
      <c r="F5" s="226"/>
      <c r="G5" s="226"/>
      <c r="H5" s="226"/>
      <c r="I5" s="226"/>
      <c r="J5" s="226"/>
      <c r="K5" s="226"/>
      <c r="L5" s="226"/>
      <c r="M5" s="226"/>
      <c r="N5" s="226"/>
      <c r="O5" s="226"/>
    </row>
    <row r="6" spans="1:15">
      <c r="A6" s="226">
        <v>15</v>
      </c>
      <c r="B6" s="308">
        <v>2930</v>
      </c>
      <c r="C6" s="226"/>
      <c r="D6" s="226"/>
      <c r="E6" s="226"/>
      <c r="F6" s="226"/>
      <c r="G6" s="226"/>
      <c r="H6" s="226"/>
      <c r="I6" s="226"/>
      <c r="J6" s="226"/>
      <c r="K6" s="226"/>
      <c r="L6" s="226"/>
      <c r="M6" s="226"/>
      <c r="N6" s="226"/>
      <c r="O6" s="226"/>
    </row>
    <row r="7" spans="1:15">
      <c r="A7" s="226">
        <v>16</v>
      </c>
      <c r="B7" s="308">
        <v>4773</v>
      </c>
      <c r="C7" s="226"/>
      <c r="D7" s="226"/>
      <c r="E7" s="226"/>
      <c r="F7" s="226"/>
      <c r="G7" s="226"/>
      <c r="H7" s="226"/>
      <c r="I7" s="226"/>
      <c r="J7" s="226"/>
      <c r="K7" s="226"/>
      <c r="L7" s="226"/>
      <c r="M7" s="226"/>
      <c r="N7" s="226"/>
      <c r="O7" s="226"/>
    </row>
    <row r="8" spans="1:15">
      <c r="A8" s="226">
        <v>17</v>
      </c>
      <c r="B8" s="308">
        <v>5668</v>
      </c>
      <c r="C8" s="226"/>
      <c r="D8" s="226"/>
      <c r="E8" s="226"/>
      <c r="F8" s="226"/>
      <c r="G8" s="226"/>
      <c r="H8" s="226"/>
      <c r="I8" s="226"/>
      <c r="J8" s="226"/>
      <c r="K8" s="226"/>
      <c r="L8" s="226"/>
      <c r="M8" s="226"/>
      <c r="N8" s="226"/>
      <c r="O8" s="226"/>
    </row>
    <row r="9" spans="1:15">
      <c r="A9" s="226">
        <v>18</v>
      </c>
      <c r="B9" s="308">
        <v>11847.5</v>
      </c>
      <c r="C9" s="226"/>
      <c r="D9" s="226"/>
      <c r="E9" s="226"/>
      <c r="F9" s="226"/>
      <c r="G9" s="226"/>
      <c r="H9" s="226"/>
      <c r="I9" s="226"/>
      <c r="J9" s="226"/>
      <c r="K9" s="226"/>
      <c r="L9" s="226"/>
      <c r="M9" s="226"/>
      <c r="N9" s="226"/>
      <c r="O9" s="226"/>
    </row>
    <row r="10" spans="1:15">
      <c r="A10" s="226">
        <v>19</v>
      </c>
      <c r="B10" s="308">
        <v>19441</v>
      </c>
      <c r="C10" s="226"/>
      <c r="D10" s="226"/>
      <c r="E10" s="226"/>
      <c r="F10" s="226"/>
      <c r="G10" s="226"/>
      <c r="H10" s="226"/>
      <c r="I10" s="226"/>
      <c r="J10" s="226"/>
      <c r="K10" s="226"/>
      <c r="L10" s="226"/>
      <c r="M10" s="226"/>
      <c r="N10" s="226"/>
      <c r="O10" s="226"/>
    </row>
    <row r="11" spans="1:15">
      <c r="A11" s="226">
        <v>20</v>
      </c>
      <c r="B11" s="308">
        <v>26585</v>
      </c>
      <c r="C11" s="226"/>
      <c r="D11" s="226"/>
      <c r="E11" s="226"/>
      <c r="F11" s="226"/>
      <c r="G11" s="226"/>
      <c r="H11" s="226"/>
      <c r="I11" s="226"/>
      <c r="J11" s="226"/>
      <c r="K11" s="226"/>
      <c r="L11" s="226"/>
      <c r="M11" s="226"/>
      <c r="N11" s="226"/>
      <c r="O11" s="226"/>
    </row>
    <row r="12" spans="1:15">
      <c r="A12" s="226">
        <v>21</v>
      </c>
      <c r="B12" s="308">
        <v>26595</v>
      </c>
      <c r="C12" s="226"/>
      <c r="D12" s="226"/>
      <c r="E12" s="226"/>
      <c r="F12" s="226"/>
      <c r="G12" s="226"/>
      <c r="H12" s="226"/>
      <c r="I12" s="226"/>
      <c r="J12" s="226"/>
      <c r="K12" s="226"/>
      <c r="L12" s="226"/>
      <c r="M12" s="226"/>
      <c r="N12" s="226"/>
      <c r="O12" s="226"/>
    </row>
    <row r="13" spans="1:15">
      <c r="A13" s="226">
        <v>22</v>
      </c>
      <c r="B13" s="308">
        <v>22484</v>
      </c>
      <c r="C13" s="226"/>
      <c r="D13" s="226"/>
      <c r="E13" s="226"/>
      <c r="F13" s="226"/>
      <c r="G13" s="226"/>
      <c r="H13" s="226"/>
      <c r="I13" s="226"/>
      <c r="J13" s="226"/>
      <c r="K13" s="226"/>
      <c r="L13" s="226"/>
      <c r="M13" s="226"/>
      <c r="N13" s="226"/>
      <c r="O13" s="226"/>
    </row>
    <row r="14" spans="1:15">
      <c r="A14" s="226">
        <v>23</v>
      </c>
      <c r="B14" s="308">
        <v>10946.5</v>
      </c>
      <c r="C14" s="226"/>
      <c r="D14" s="226"/>
      <c r="E14" s="226"/>
      <c r="F14" s="226"/>
      <c r="G14" s="226"/>
      <c r="H14" s="226"/>
      <c r="I14" s="226"/>
      <c r="J14" s="226"/>
      <c r="K14" s="226"/>
      <c r="L14" s="226"/>
      <c r="M14" s="226"/>
      <c r="N14" s="226"/>
      <c r="O14" s="226"/>
    </row>
    <row r="15" spans="1:15">
      <c r="A15" s="226">
        <v>24</v>
      </c>
      <c r="B15" s="308">
        <v>2703.5</v>
      </c>
      <c r="C15" s="226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</row>
    <row r="16" spans="1:15">
      <c r="A16" s="226"/>
      <c r="B16" s="226"/>
      <c r="C16" s="226"/>
      <c r="D16" s="226"/>
      <c r="E16" s="226"/>
      <c r="F16" s="226"/>
      <c r="G16" s="226"/>
      <c r="H16" s="226"/>
      <c r="I16" s="226"/>
      <c r="J16" s="226"/>
      <c r="K16" s="226"/>
      <c r="L16" s="226"/>
      <c r="M16" s="226"/>
      <c r="N16" s="226"/>
      <c r="O16" s="226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15"/>
  <sheetViews>
    <sheetView workbookViewId="0">
      <selection activeCell="F17" sqref="F17"/>
    </sheetView>
  </sheetViews>
  <sheetFormatPr defaultRowHeight="15"/>
  <cols>
    <col min="1" max="1" width="11.140625" bestFit="1" customWidth="1"/>
    <col min="2" max="3" width="11.5703125" bestFit="1" customWidth="1"/>
    <col min="4" max="4" width="11.140625" bestFit="1" customWidth="1"/>
  </cols>
  <sheetData>
    <row r="1" spans="1:4">
      <c r="A1" s="274" t="s">
        <v>291</v>
      </c>
      <c r="B1" s="274" t="s">
        <v>181</v>
      </c>
      <c r="C1" s="274" t="s">
        <v>292</v>
      </c>
      <c r="D1" s="274"/>
    </row>
    <row r="2" spans="1:4">
      <c r="A2" s="274" t="s">
        <v>279</v>
      </c>
      <c r="B2" s="222">
        <f>SUM(JANUARY!AR2:AR10)</f>
        <v>3485.13</v>
      </c>
      <c r="C2" s="282">
        <v>8732.7000000000007</v>
      </c>
      <c r="D2" s="274"/>
    </row>
    <row r="3" spans="1:4">
      <c r="A3" s="274" t="s">
        <v>280</v>
      </c>
      <c r="B3" s="222">
        <f>SUM(FEBRUARY!AR2:AR9)</f>
        <v>3050</v>
      </c>
      <c r="C3" s="282">
        <v>7177.83</v>
      </c>
      <c r="D3" s="274"/>
    </row>
    <row r="4" spans="1:4">
      <c r="A4" s="274" t="s">
        <v>281</v>
      </c>
      <c r="B4" s="222">
        <f>SUM(MARCH!AR2:AR7)</f>
        <v>3170.0299999999997</v>
      </c>
      <c r="C4" s="282">
        <v>8485.4</v>
      </c>
      <c r="D4" s="274"/>
    </row>
    <row r="5" spans="1:4">
      <c r="A5" s="274" t="s">
        <v>282</v>
      </c>
      <c r="B5" s="222">
        <f>SUM(APRIL!AU2:AU8)</f>
        <v>1977.6000000000001</v>
      </c>
      <c r="C5" s="282">
        <v>3811.14</v>
      </c>
      <c r="D5" s="274"/>
    </row>
    <row r="6" spans="1:4">
      <c r="A6" s="274" t="s">
        <v>283</v>
      </c>
      <c r="B6" s="222">
        <f>SUM(MAY!AU2:AU9)</f>
        <v>3282.9</v>
      </c>
      <c r="C6" s="282">
        <v>5668.58</v>
      </c>
      <c r="D6" s="274"/>
    </row>
    <row r="7" spans="1:4">
      <c r="A7" s="274" t="s">
        <v>284</v>
      </c>
      <c r="B7" s="222">
        <f>SUM(JUNE!AU2:AU13)</f>
        <v>4299.38</v>
      </c>
      <c r="C7" s="282">
        <v>11647</v>
      </c>
      <c r="D7" s="274"/>
    </row>
    <row r="8" spans="1:4">
      <c r="A8" s="274" t="s">
        <v>285</v>
      </c>
      <c r="B8" s="222">
        <f>SUM(JULY!AU2:AU15)</f>
        <v>7563.5899999999992</v>
      </c>
      <c r="C8" s="282">
        <v>17648</v>
      </c>
      <c r="D8" s="274"/>
    </row>
    <row r="9" spans="1:4">
      <c r="A9" s="274" t="s">
        <v>286</v>
      </c>
      <c r="B9" s="222">
        <f>SUM(AUGUST!AU2:AU16)</f>
        <v>7804.81</v>
      </c>
      <c r="C9" s="282">
        <v>18165.18</v>
      </c>
      <c r="D9" s="274"/>
    </row>
    <row r="10" spans="1:4">
      <c r="A10" s="274" t="s">
        <v>287</v>
      </c>
      <c r="B10" s="222">
        <f>SUM(SEPTEMBER!AU2:AU17)</f>
        <v>5736.16</v>
      </c>
      <c r="C10" s="282">
        <v>14776.7</v>
      </c>
      <c r="D10" s="274"/>
    </row>
    <row r="11" spans="1:4">
      <c r="A11" s="274" t="s">
        <v>288</v>
      </c>
      <c r="B11" s="222">
        <f>SUM(OCTOBER!AU2:AU18)</f>
        <v>6450.3099999999995</v>
      </c>
      <c r="C11" s="282">
        <v>16324.5</v>
      </c>
      <c r="D11" s="274"/>
    </row>
    <row r="12" spans="1:4">
      <c r="A12" s="274" t="s">
        <v>289</v>
      </c>
      <c r="B12" s="222">
        <f>SUM(NOVEMBER!AU2:AU18)</f>
        <v>7667.76</v>
      </c>
      <c r="C12" s="282">
        <v>12657.5</v>
      </c>
      <c r="D12" s="274"/>
    </row>
    <row r="13" spans="1:4">
      <c r="A13" s="274" t="s">
        <v>290</v>
      </c>
      <c r="B13" s="222">
        <f>SUM(DECEMBER!AU2:AU18)</f>
        <v>4761.0400000000009</v>
      </c>
      <c r="C13" s="282">
        <v>10573.5</v>
      </c>
      <c r="D13" s="274"/>
    </row>
    <row r="15" spans="1:4">
      <c r="B15" s="2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selection activeCell="G3" sqref="G3"/>
    </sheetView>
  </sheetViews>
  <sheetFormatPr defaultRowHeight="15"/>
  <cols>
    <col min="1" max="2" width="11.5703125" bestFit="1" customWidth="1"/>
    <col min="3" max="3" width="12.5703125" bestFit="1" customWidth="1"/>
    <col min="6" max="7" width="12.5703125" bestFit="1" customWidth="1"/>
  </cols>
  <sheetData>
    <row r="1" spans="1:7">
      <c r="A1" s="274" t="s">
        <v>293</v>
      </c>
      <c r="B1" s="274" t="s">
        <v>125</v>
      </c>
      <c r="C1" s="274" t="s">
        <v>15</v>
      </c>
      <c r="E1" s="274" t="s">
        <v>144</v>
      </c>
      <c r="F1" s="274" t="s">
        <v>294</v>
      </c>
      <c r="G1" s="274" t="s">
        <v>181</v>
      </c>
    </row>
    <row r="2" spans="1:7">
      <c r="A2" s="282">
        <v>72954.22</v>
      </c>
      <c r="B2" s="282">
        <f>SUM(61854.96+321)</f>
        <v>62175.96</v>
      </c>
      <c r="C2" s="282">
        <f>SUM(A2:B2)</f>
        <v>135130.18</v>
      </c>
      <c r="E2">
        <v>6835</v>
      </c>
      <c r="F2">
        <v>303</v>
      </c>
      <c r="G2" s="222">
        <v>59248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T229"/>
  <sheetViews>
    <sheetView workbookViewId="0">
      <selection activeCell="Q37" sqref="Q37"/>
    </sheetView>
  </sheetViews>
  <sheetFormatPr defaultRowHeight="15"/>
  <cols>
    <col min="1" max="1" width="21.5703125" bestFit="1" customWidth="1"/>
    <col min="2" max="2" width="10.85546875" bestFit="1" customWidth="1"/>
    <col min="3" max="3" width="10.5703125" bestFit="1" customWidth="1"/>
    <col min="5" max="5" width="10.85546875" bestFit="1" customWidth="1"/>
    <col min="6" max="7" width="10.5703125" bestFit="1" customWidth="1"/>
    <col min="8" max="8" width="21.5703125" bestFit="1" customWidth="1"/>
    <col min="9" max="9" width="10.85546875" bestFit="1" customWidth="1"/>
  </cols>
  <sheetData>
    <row r="1" spans="1:20">
      <c r="A1" s="313" t="s">
        <v>291</v>
      </c>
      <c r="B1" s="313" t="s">
        <v>181</v>
      </c>
      <c r="C1" s="313" t="s">
        <v>292</v>
      </c>
      <c r="D1" s="311"/>
      <c r="H1" s="312" t="s">
        <v>40</v>
      </c>
      <c r="I1" s="312" t="s">
        <v>305</v>
      </c>
      <c r="J1" s="312" t="s">
        <v>295</v>
      </c>
      <c r="K1" s="311"/>
      <c r="L1" s="311"/>
      <c r="M1" s="311"/>
      <c r="N1" s="311"/>
      <c r="O1" s="311"/>
      <c r="P1" s="311"/>
      <c r="Q1" s="311"/>
      <c r="R1" s="311"/>
      <c r="S1" s="311"/>
      <c r="T1" s="311"/>
    </row>
    <row r="2" spans="1:20">
      <c r="A2" s="313" t="s">
        <v>307</v>
      </c>
      <c r="B2" s="282">
        <v>0</v>
      </c>
      <c r="C2" s="282">
        <v>906</v>
      </c>
      <c r="D2" s="311"/>
      <c r="H2" s="312" t="s">
        <v>306</v>
      </c>
      <c r="I2" s="312" t="s">
        <v>307</v>
      </c>
      <c r="J2" s="312">
        <v>196</v>
      </c>
      <c r="K2" s="311"/>
      <c r="L2" s="311"/>
      <c r="M2" s="311"/>
      <c r="N2" s="311"/>
      <c r="O2" s="311"/>
      <c r="P2" s="311"/>
      <c r="Q2" s="311"/>
      <c r="R2" s="311"/>
      <c r="S2" s="311"/>
      <c r="T2" s="311"/>
    </row>
    <row r="3" spans="1:20">
      <c r="A3" s="313" t="s">
        <v>308</v>
      </c>
      <c r="B3" s="282">
        <v>0</v>
      </c>
      <c r="C3" s="282">
        <v>953</v>
      </c>
      <c r="D3" s="311"/>
      <c r="H3" s="312" t="s">
        <v>306</v>
      </c>
      <c r="I3" s="312" t="s">
        <v>308</v>
      </c>
      <c r="J3" s="312">
        <v>128</v>
      </c>
      <c r="K3" s="311"/>
      <c r="L3" s="311"/>
      <c r="M3" s="311"/>
      <c r="N3" s="311"/>
      <c r="O3" s="311"/>
      <c r="P3" s="311"/>
      <c r="Q3" s="311"/>
      <c r="R3" s="311"/>
      <c r="S3" s="311"/>
      <c r="T3" s="311"/>
    </row>
    <row r="4" spans="1:20">
      <c r="A4" s="313" t="s">
        <v>309</v>
      </c>
      <c r="B4" s="282">
        <v>620.92999999999995</v>
      </c>
      <c r="C4" s="282">
        <v>1283.5</v>
      </c>
      <c r="D4" s="311"/>
      <c r="H4" s="312" t="s">
        <v>306</v>
      </c>
      <c r="I4" s="312" t="s">
        <v>309</v>
      </c>
      <c r="J4" s="312">
        <v>176</v>
      </c>
      <c r="K4" s="311"/>
      <c r="L4" s="311"/>
      <c r="M4" s="311"/>
      <c r="N4" s="311"/>
      <c r="O4" s="311"/>
      <c r="P4" s="311"/>
      <c r="Q4" s="311"/>
      <c r="R4" s="311"/>
      <c r="S4" s="311"/>
      <c r="T4" s="311"/>
    </row>
    <row r="5" spans="1:20">
      <c r="A5" s="313" t="s">
        <v>310</v>
      </c>
      <c r="B5" s="282">
        <v>0</v>
      </c>
      <c r="C5" s="282">
        <v>149</v>
      </c>
      <c r="D5" s="311"/>
      <c r="H5" s="312" t="s">
        <v>306</v>
      </c>
      <c r="I5" s="312" t="s">
        <v>310</v>
      </c>
      <c r="J5" s="312">
        <v>84</v>
      </c>
      <c r="K5" s="311"/>
      <c r="L5" s="311"/>
      <c r="M5" s="311"/>
      <c r="N5" s="311"/>
      <c r="O5" s="311"/>
      <c r="P5" s="311"/>
      <c r="Q5" s="311"/>
      <c r="R5" s="311"/>
      <c r="S5" s="311"/>
      <c r="T5" s="311"/>
    </row>
    <row r="6" spans="1:20">
      <c r="A6" s="313" t="s">
        <v>311</v>
      </c>
      <c r="B6" s="282">
        <v>0</v>
      </c>
      <c r="C6" s="282">
        <v>661</v>
      </c>
      <c r="D6" s="311"/>
      <c r="H6" s="312" t="s">
        <v>306</v>
      </c>
      <c r="I6" s="312" t="s">
        <v>311</v>
      </c>
      <c r="J6" s="312">
        <v>156</v>
      </c>
      <c r="K6" s="311"/>
      <c r="L6" s="311"/>
      <c r="M6" s="311"/>
      <c r="N6" s="311"/>
      <c r="O6" s="311"/>
      <c r="P6" s="311"/>
      <c r="Q6" s="311"/>
      <c r="R6" s="311"/>
      <c r="S6" s="311"/>
      <c r="T6" s="311"/>
    </row>
    <row r="7" spans="1:20">
      <c r="A7" s="313" t="s">
        <v>312</v>
      </c>
      <c r="B7" s="282">
        <v>493.77</v>
      </c>
      <c r="C7" s="282">
        <v>1504</v>
      </c>
      <c r="D7" s="311"/>
      <c r="H7" s="312" t="s">
        <v>306</v>
      </c>
      <c r="I7" s="312" t="s">
        <v>312</v>
      </c>
      <c r="J7" s="312">
        <v>371</v>
      </c>
      <c r="K7" s="311"/>
      <c r="L7" s="311"/>
      <c r="M7" s="311"/>
      <c r="N7" s="311"/>
      <c r="O7" s="311"/>
      <c r="P7" s="311"/>
      <c r="Q7" s="311"/>
      <c r="R7" s="311"/>
      <c r="S7" s="311"/>
      <c r="T7" s="311"/>
    </row>
    <row r="8" spans="1:20">
      <c r="A8" s="313" t="s">
        <v>313</v>
      </c>
      <c r="B8" s="282">
        <v>1412.61</v>
      </c>
      <c r="C8" s="282">
        <v>3125</v>
      </c>
      <c r="D8" s="311"/>
      <c r="H8" s="312" t="s">
        <v>306</v>
      </c>
      <c r="I8" s="312" t="s">
        <v>313</v>
      </c>
      <c r="J8" s="312">
        <v>640</v>
      </c>
      <c r="K8" s="311"/>
      <c r="L8" s="311"/>
      <c r="M8" s="311"/>
      <c r="N8" s="311"/>
      <c r="O8" s="311"/>
      <c r="P8" s="311"/>
      <c r="Q8" s="311"/>
      <c r="R8" s="311"/>
      <c r="S8" s="311"/>
      <c r="T8" s="311"/>
    </row>
    <row r="9" spans="1:20">
      <c r="A9" s="313" t="s">
        <v>314</v>
      </c>
      <c r="B9" s="282">
        <v>2041.47</v>
      </c>
      <c r="C9" s="282">
        <v>2994</v>
      </c>
      <c r="D9" s="311"/>
      <c r="H9" s="312" t="s">
        <v>306</v>
      </c>
      <c r="I9" s="312" t="s">
        <v>314</v>
      </c>
      <c r="J9" s="312">
        <v>660</v>
      </c>
      <c r="K9" s="311"/>
      <c r="L9" s="311"/>
      <c r="M9" s="311"/>
      <c r="N9" s="311"/>
      <c r="O9" s="311"/>
      <c r="P9" s="311"/>
      <c r="Q9" s="311"/>
      <c r="R9" s="311"/>
      <c r="S9" s="311"/>
      <c r="T9" s="311"/>
    </row>
    <row r="10" spans="1:20">
      <c r="A10" s="313" t="s">
        <v>315</v>
      </c>
      <c r="B10" s="282">
        <v>895.2</v>
      </c>
      <c r="C10" s="282">
        <v>2388</v>
      </c>
      <c r="D10" s="311"/>
      <c r="H10" s="312" t="s">
        <v>306</v>
      </c>
      <c r="I10" s="312" t="s">
        <v>315</v>
      </c>
      <c r="J10" s="312">
        <v>400</v>
      </c>
      <c r="K10" s="311"/>
      <c r="L10" s="311"/>
      <c r="M10" s="311"/>
      <c r="N10" s="311"/>
      <c r="O10" s="311"/>
      <c r="P10" s="311"/>
      <c r="Q10" s="311"/>
      <c r="R10" s="311"/>
      <c r="S10" s="311"/>
      <c r="T10" s="311"/>
    </row>
    <row r="11" spans="1:20">
      <c r="A11" s="313" t="s">
        <v>316</v>
      </c>
      <c r="B11" s="282">
        <v>452.48</v>
      </c>
      <c r="C11" s="282">
        <v>2058</v>
      </c>
      <c r="D11" s="311"/>
      <c r="H11" s="312" t="s">
        <v>306</v>
      </c>
      <c r="I11" s="312" t="s">
        <v>316</v>
      </c>
      <c r="J11" s="312">
        <v>490</v>
      </c>
      <c r="K11" s="311"/>
      <c r="L11" s="311"/>
      <c r="M11" s="311"/>
      <c r="N11" s="311"/>
      <c r="O11" s="311"/>
      <c r="P11" s="311"/>
      <c r="Q11" s="311"/>
      <c r="R11" s="311"/>
      <c r="S11" s="311"/>
      <c r="T11" s="311"/>
    </row>
    <row r="12" spans="1:20">
      <c r="A12" s="313" t="s">
        <v>317</v>
      </c>
      <c r="B12" s="282">
        <v>1716.77</v>
      </c>
      <c r="C12" s="282">
        <v>1812</v>
      </c>
      <c r="D12" s="311"/>
      <c r="H12" s="312" t="s">
        <v>306</v>
      </c>
      <c r="I12" s="312" t="s">
        <v>317</v>
      </c>
      <c r="J12" s="312">
        <v>445</v>
      </c>
      <c r="K12" s="311"/>
      <c r="L12" s="311"/>
      <c r="M12" s="311"/>
      <c r="N12" s="311"/>
      <c r="O12" s="311"/>
      <c r="P12" s="311"/>
      <c r="Q12" s="311"/>
      <c r="R12" s="311"/>
      <c r="S12" s="311"/>
      <c r="T12" s="311"/>
    </row>
    <row r="13" spans="1:20">
      <c r="A13" s="313" t="s">
        <v>318</v>
      </c>
      <c r="B13" s="282">
        <v>350.91</v>
      </c>
      <c r="C13" s="282">
        <v>1618</v>
      </c>
      <c r="D13" s="311"/>
      <c r="H13" s="312" t="s">
        <v>306</v>
      </c>
      <c r="I13" s="312" t="s">
        <v>318</v>
      </c>
      <c r="J13" s="312">
        <v>255</v>
      </c>
      <c r="K13" s="311"/>
      <c r="L13" s="311"/>
      <c r="M13" s="311"/>
      <c r="N13" s="311"/>
      <c r="O13" s="311"/>
      <c r="P13" s="311"/>
      <c r="Q13" s="311"/>
      <c r="R13" s="311"/>
      <c r="S13" s="311"/>
      <c r="T13" s="311"/>
    </row>
    <row r="14" spans="1:20">
      <c r="H14" s="312" t="s">
        <v>319</v>
      </c>
      <c r="I14" s="312" t="s">
        <v>307</v>
      </c>
      <c r="J14" s="312">
        <v>710</v>
      </c>
    </row>
    <row r="15" spans="1:20">
      <c r="H15" s="312" t="s">
        <v>319</v>
      </c>
      <c r="I15" s="312" t="s">
        <v>308</v>
      </c>
      <c r="J15" s="312">
        <v>385</v>
      </c>
    </row>
    <row r="16" spans="1:20">
      <c r="H16" s="312" t="s">
        <v>319</v>
      </c>
      <c r="I16" s="312" t="s">
        <v>309</v>
      </c>
      <c r="J16" s="312">
        <v>295</v>
      </c>
    </row>
    <row r="17" spans="8:10">
      <c r="H17" s="312" t="s">
        <v>319</v>
      </c>
      <c r="I17" s="312" t="s">
        <v>310</v>
      </c>
      <c r="J17" s="312">
        <v>40</v>
      </c>
    </row>
    <row r="18" spans="8:10">
      <c r="H18" s="312" t="s">
        <v>319</v>
      </c>
      <c r="I18" s="312" t="s">
        <v>311</v>
      </c>
      <c r="J18" s="312">
        <v>245</v>
      </c>
    </row>
    <row r="19" spans="8:10">
      <c r="H19" s="312" t="s">
        <v>319</v>
      </c>
      <c r="I19" s="312" t="s">
        <v>312</v>
      </c>
      <c r="J19" s="312">
        <v>423</v>
      </c>
    </row>
    <row r="20" spans="8:10">
      <c r="H20" s="312" t="s">
        <v>319</v>
      </c>
      <c r="I20" s="312" t="s">
        <v>313</v>
      </c>
      <c r="J20" s="312">
        <v>960</v>
      </c>
    </row>
    <row r="21" spans="8:10">
      <c r="H21" s="312" t="s">
        <v>319</v>
      </c>
      <c r="I21" s="312" t="s">
        <v>314</v>
      </c>
      <c r="J21" s="312">
        <v>804</v>
      </c>
    </row>
    <row r="22" spans="8:10">
      <c r="H22" s="312" t="s">
        <v>319</v>
      </c>
      <c r="I22" s="312" t="s">
        <v>315</v>
      </c>
      <c r="J22" s="312">
        <v>828</v>
      </c>
    </row>
    <row r="23" spans="8:10">
      <c r="H23" s="312" t="s">
        <v>319</v>
      </c>
      <c r="I23" s="312" t="s">
        <v>316</v>
      </c>
      <c r="J23" s="312">
        <v>858</v>
      </c>
    </row>
    <row r="24" spans="8:10">
      <c r="H24" s="312" t="s">
        <v>319</v>
      </c>
      <c r="I24" s="312" t="s">
        <v>317</v>
      </c>
      <c r="J24" s="312">
        <v>552</v>
      </c>
    </row>
    <row r="25" spans="8:10">
      <c r="H25" s="312" t="s">
        <v>319</v>
      </c>
      <c r="I25" s="312" t="s">
        <v>318</v>
      </c>
      <c r="J25" s="312">
        <v>618</v>
      </c>
    </row>
    <row r="26" spans="8:10">
      <c r="H26" s="312" t="s">
        <v>320</v>
      </c>
      <c r="I26" s="312" t="s">
        <v>307</v>
      </c>
      <c r="J26" s="312"/>
    </row>
    <row r="27" spans="8:10">
      <c r="H27" s="312" t="s">
        <v>320</v>
      </c>
      <c r="I27" s="312" t="s">
        <v>308</v>
      </c>
      <c r="J27" s="312">
        <v>440</v>
      </c>
    </row>
    <row r="28" spans="8:10">
      <c r="H28" s="312" t="s">
        <v>320</v>
      </c>
      <c r="I28" s="312" t="s">
        <v>309</v>
      </c>
      <c r="J28" s="312">
        <v>512.5</v>
      </c>
    </row>
    <row r="29" spans="8:10">
      <c r="H29" s="312" t="s">
        <v>320</v>
      </c>
      <c r="I29" s="312" t="s">
        <v>310</v>
      </c>
      <c r="J29" s="312"/>
    </row>
    <row r="30" spans="8:10">
      <c r="H30" s="312" t="s">
        <v>320</v>
      </c>
      <c r="I30" s="312" t="s">
        <v>311</v>
      </c>
      <c r="J30" s="312">
        <v>60</v>
      </c>
    </row>
    <row r="31" spans="8:10">
      <c r="H31" s="312" t="s">
        <v>320</v>
      </c>
      <c r="I31" s="312" t="s">
        <v>312</v>
      </c>
      <c r="J31" s="312">
        <v>210</v>
      </c>
    </row>
    <row r="32" spans="8:10">
      <c r="H32" s="312" t="s">
        <v>320</v>
      </c>
      <c r="I32" s="312" t="s">
        <v>313</v>
      </c>
      <c r="J32" s="312">
        <v>205</v>
      </c>
    </row>
    <row r="33" spans="8:10">
      <c r="H33" s="312" t="s">
        <v>320</v>
      </c>
      <c r="I33" s="312" t="s">
        <v>314</v>
      </c>
      <c r="J33" s="312"/>
    </row>
    <row r="34" spans="8:10">
      <c r="H34" s="312" t="s">
        <v>320</v>
      </c>
      <c r="I34" s="312" t="s">
        <v>315</v>
      </c>
      <c r="J34" s="312"/>
    </row>
    <row r="35" spans="8:10">
      <c r="H35" s="312" t="s">
        <v>320</v>
      </c>
      <c r="I35" s="312" t="s">
        <v>316</v>
      </c>
      <c r="J35" s="312"/>
    </row>
    <row r="36" spans="8:10">
      <c r="H36" s="312" t="s">
        <v>320</v>
      </c>
      <c r="I36" s="312" t="s">
        <v>317</v>
      </c>
      <c r="J36" s="312"/>
    </row>
    <row r="37" spans="8:10">
      <c r="H37" s="312" t="s">
        <v>320</v>
      </c>
      <c r="I37" s="312" t="s">
        <v>318</v>
      </c>
      <c r="J37" s="312"/>
    </row>
    <row r="38" spans="8:10">
      <c r="H38" s="312" t="s">
        <v>321</v>
      </c>
      <c r="I38" s="312" t="s">
        <v>307</v>
      </c>
      <c r="J38" s="312"/>
    </row>
    <row r="39" spans="8:10">
      <c r="H39" s="312" t="s">
        <v>321</v>
      </c>
      <c r="I39" s="312" t="s">
        <v>308</v>
      </c>
      <c r="J39" s="312"/>
    </row>
    <row r="40" spans="8:10">
      <c r="H40" s="312" t="s">
        <v>321</v>
      </c>
      <c r="I40" s="312" t="s">
        <v>309</v>
      </c>
      <c r="J40" s="312">
        <v>300</v>
      </c>
    </row>
    <row r="41" spans="8:10">
      <c r="H41" s="312" t="s">
        <v>321</v>
      </c>
      <c r="I41" s="312" t="s">
        <v>310</v>
      </c>
      <c r="J41" s="312">
        <v>25</v>
      </c>
    </row>
    <row r="42" spans="8:10">
      <c r="H42" s="312" t="s">
        <v>321</v>
      </c>
      <c r="I42" s="312" t="s">
        <v>311</v>
      </c>
      <c r="J42" s="312">
        <v>200</v>
      </c>
    </row>
    <row r="43" spans="8:10">
      <c r="H43" s="312" t="s">
        <v>321</v>
      </c>
      <c r="I43" s="312" t="s">
        <v>312</v>
      </c>
      <c r="J43" s="312">
        <v>500</v>
      </c>
    </row>
    <row r="44" spans="8:10">
      <c r="H44" s="312" t="s">
        <v>321</v>
      </c>
      <c r="I44" s="312" t="s">
        <v>313</v>
      </c>
      <c r="J44" s="312">
        <v>750</v>
      </c>
    </row>
    <row r="45" spans="8:10">
      <c r="H45" s="312" t="s">
        <v>321</v>
      </c>
      <c r="I45" s="312" t="s">
        <v>314</v>
      </c>
      <c r="J45" s="312">
        <v>1000</v>
      </c>
    </row>
    <row r="46" spans="8:10">
      <c r="H46" s="312" t="s">
        <v>321</v>
      </c>
      <c r="I46" s="312" t="s">
        <v>315</v>
      </c>
      <c r="J46" s="312">
        <v>475</v>
      </c>
    </row>
    <row r="47" spans="8:10">
      <c r="H47" s="312" t="s">
        <v>321</v>
      </c>
      <c r="I47" s="312" t="s">
        <v>316</v>
      </c>
      <c r="J47" s="312">
        <v>325</v>
      </c>
    </row>
    <row r="48" spans="8:10">
      <c r="H48" s="312" t="s">
        <v>321</v>
      </c>
      <c r="I48" s="312" t="s">
        <v>317</v>
      </c>
      <c r="J48" s="312">
        <v>375</v>
      </c>
    </row>
    <row r="49" spans="8:10">
      <c r="H49" s="312" t="s">
        <v>321</v>
      </c>
      <c r="I49" s="312" t="s">
        <v>318</v>
      </c>
      <c r="J49" s="312">
        <v>450</v>
      </c>
    </row>
    <row r="50" spans="8:10">
      <c r="H50" s="312" t="s">
        <v>216</v>
      </c>
      <c r="I50" s="312" t="s">
        <v>307</v>
      </c>
      <c r="J50" s="312"/>
    </row>
    <row r="51" spans="8:10">
      <c r="H51" s="312" t="s">
        <v>216</v>
      </c>
      <c r="I51" s="312" t="s">
        <v>308</v>
      </c>
      <c r="J51" s="312"/>
    </row>
    <row r="52" spans="8:10">
      <c r="H52" s="312" t="s">
        <v>216</v>
      </c>
      <c r="I52" s="312" t="s">
        <v>309</v>
      </c>
      <c r="J52" s="312"/>
    </row>
    <row r="53" spans="8:10">
      <c r="H53" s="312" t="s">
        <v>216</v>
      </c>
      <c r="I53" s="312" t="s">
        <v>310</v>
      </c>
      <c r="J53" s="312"/>
    </row>
    <row r="54" spans="8:10">
      <c r="H54" s="312" t="s">
        <v>216</v>
      </c>
      <c r="I54" s="312" t="s">
        <v>311</v>
      </c>
      <c r="J54" s="312"/>
    </row>
    <row r="55" spans="8:10">
      <c r="H55" s="312" t="s">
        <v>216</v>
      </c>
      <c r="I55" s="312" t="s">
        <v>312</v>
      </c>
      <c r="J55" s="312"/>
    </row>
    <row r="56" spans="8:10">
      <c r="H56" s="312" t="s">
        <v>216</v>
      </c>
      <c r="I56" s="312" t="s">
        <v>313</v>
      </c>
      <c r="J56" s="312">
        <v>195</v>
      </c>
    </row>
    <row r="57" spans="8:10">
      <c r="H57" s="312" t="s">
        <v>216</v>
      </c>
      <c r="I57" s="312" t="s">
        <v>314</v>
      </c>
      <c r="J57" s="312">
        <v>290</v>
      </c>
    </row>
    <row r="58" spans="8:10">
      <c r="H58" s="312" t="s">
        <v>216</v>
      </c>
      <c r="I58" s="312" t="s">
        <v>315</v>
      </c>
      <c r="J58" s="312">
        <v>315</v>
      </c>
    </row>
    <row r="59" spans="8:10">
      <c r="H59" s="312" t="s">
        <v>216</v>
      </c>
      <c r="I59" s="312" t="s">
        <v>316</v>
      </c>
      <c r="J59" s="312">
        <v>75</v>
      </c>
    </row>
    <row r="60" spans="8:10">
      <c r="H60" s="312" t="s">
        <v>216</v>
      </c>
      <c r="I60" s="312" t="s">
        <v>317</v>
      </c>
      <c r="J60" s="312">
        <v>290</v>
      </c>
    </row>
    <row r="61" spans="8:10">
      <c r="H61" s="312" t="s">
        <v>216</v>
      </c>
      <c r="I61" s="312" t="s">
        <v>318</v>
      </c>
      <c r="J61" s="312">
        <v>150</v>
      </c>
    </row>
    <row r="62" spans="8:10">
      <c r="H62" s="312" t="s">
        <v>261</v>
      </c>
      <c r="I62" s="312" t="s">
        <v>307</v>
      </c>
      <c r="J62" s="312"/>
    </row>
    <row r="63" spans="8:10">
      <c r="H63" s="312" t="s">
        <v>261</v>
      </c>
      <c r="I63" s="312" t="s">
        <v>308</v>
      </c>
      <c r="J63" s="312"/>
    </row>
    <row r="64" spans="8:10">
      <c r="H64" s="312" t="s">
        <v>261</v>
      </c>
      <c r="I64" s="312" t="s">
        <v>309</v>
      </c>
      <c r="J64" s="312"/>
    </row>
    <row r="65" spans="8:10">
      <c r="H65" s="312" t="s">
        <v>261</v>
      </c>
      <c r="I65" s="312" t="s">
        <v>310</v>
      </c>
      <c r="J65" s="312"/>
    </row>
    <row r="66" spans="8:10">
      <c r="H66" s="312" t="s">
        <v>261</v>
      </c>
      <c r="I66" s="312" t="s">
        <v>311</v>
      </c>
      <c r="J66" s="312"/>
    </row>
    <row r="67" spans="8:10">
      <c r="H67" s="312" t="s">
        <v>261</v>
      </c>
      <c r="I67" s="312" t="s">
        <v>312</v>
      </c>
      <c r="J67" s="312"/>
    </row>
    <row r="68" spans="8:10">
      <c r="H68" s="312" t="s">
        <v>261</v>
      </c>
      <c r="I68" s="312" t="s">
        <v>313</v>
      </c>
      <c r="J68" s="312"/>
    </row>
    <row r="69" spans="8:10">
      <c r="H69" s="312" t="s">
        <v>261</v>
      </c>
      <c r="I69" s="312" t="s">
        <v>314</v>
      </c>
      <c r="J69" s="312"/>
    </row>
    <row r="70" spans="8:10">
      <c r="H70" s="312" t="s">
        <v>261</v>
      </c>
      <c r="I70" s="312" t="s">
        <v>315</v>
      </c>
      <c r="J70" s="312">
        <v>165</v>
      </c>
    </row>
    <row r="71" spans="8:10">
      <c r="H71" s="312" t="s">
        <v>261</v>
      </c>
      <c r="I71" s="312" t="s">
        <v>316</v>
      </c>
      <c r="J71" s="312">
        <v>25</v>
      </c>
    </row>
    <row r="72" spans="8:10">
      <c r="H72" s="312" t="s">
        <v>261</v>
      </c>
      <c r="I72" s="312" t="s">
        <v>317</v>
      </c>
      <c r="J72" s="312"/>
    </row>
    <row r="73" spans="8:10">
      <c r="H73" s="312" t="s">
        <v>261</v>
      </c>
      <c r="I73" s="312" t="s">
        <v>318</v>
      </c>
      <c r="J73" s="312"/>
    </row>
    <row r="74" spans="8:10">
      <c r="H74" s="312" t="s">
        <v>235</v>
      </c>
      <c r="I74" s="312" t="s">
        <v>307</v>
      </c>
      <c r="J74" s="312"/>
    </row>
    <row r="75" spans="8:10">
      <c r="H75" s="312" t="s">
        <v>235</v>
      </c>
      <c r="I75" s="312" t="s">
        <v>308</v>
      </c>
      <c r="J75" s="312"/>
    </row>
    <row r="76" spans="8:10">
      <c r="H76" s="312" t="s">
        <v>235</v>
      </c>
      <c r="I76" s="312" t="s">
        <v>309</v>
      </c>
      <c r="J76" s="312"/>
    </row>
    <row r="77" spans="8:10">
      <c r="H77" s="312" t="s">
        <v>235</v>
      </c>
      <c r="I77" s="312" t="s">
        <v>310</v>
      </c>
      <c r="J77" s="312"/>
    </row>
    <row r="78" spans="8:10">
      <c r="H78" s="312" t="s">
        <v>235</v>
      </c>
      <c r="I78" s="312" t="s">
        <v>311</v>
      </c>
      <c r="J78" s="312"/>
    </row>
    <row r="79" spans="8:10">
      <c r="H79" s="312" t="s">
        <v>235</v>
      </c>
      <c r="I79" s="312" t="s">
        <v>312</v>
      </c>
      <c r="J79" s="312"/>
    </row>
    <row r="80" spans="8:10">
      <c r="H80" s="312" t="s">
        <v>235</v>
      </c>
      <c r="I80" s="312" t="s">
        <v>313</v>
      </c>
      <c r="J80" s="312">
        <v>35</v>
      </c>
    </row>
    <row r="81" spans="8:10">
      <c r="H81" s="312" t="s">
        <v>235</v>
      </c>
      <c r="I81" s="312" t="s">
        <v>314</v>
      </c>
      <c r="J81" s="312"/>
    </row>
    <row r="82" spans="8:10">
      <c r="H82" s="312" t="s">
        <v>235</v>
      </c>
      <c r="I82" s="312" t="s">
        <v>315</v>
      </c>
      <c r="J82" s="312">
        <v>85</v>
      </c>
    </row>
    <row r="83" spans="8:10">
      <c r="H83" s="312" t="s">
        <v>235</v>
      </c>
      <c r="I83" s="312" t="s">
        <v>316</v>
      </c>
      <c r="J83" s="312">
        <v>140</v>
      </c>
    </row>
    <row r="84" spans="8:10">
      <c r="H84" s="312" t="s">
        <v>235</v>
      </c>
      <c r="I84" s="312" t="s">
        <v>317</v>
      </c>
      <c r="J84" s="312"/>
    </row>
    <row r="85" spans="8:10">
      <c r="H85" s="312" t="s">
        <v>235</v>
      </c>
      <c r="I85" s="312" t="s">
        <v>318</v>
      </c>
      <c r="J85" s="312"/>
    </row>
    <row r="86" spans="8:10">
      <c r="H86" s="312" t="s">
        <v>272</v>
      </c>
      <c r="I86" s="312" t="s">
        <v>307</v>
      </c>
      <c r="J86" s="312"/>
    </row>
    <row r="87" spans="8:10">
      <c r="H87" s="312" t="s">
        <v>272</v>
      </c>
      <c r="I87" s="312" t="s">
        <v>308</v>
      </c>
      <c r="J87" s="312"/>
    </row>
    <row r="88" spans="8:10">
      <c r="H88" s="312" t="s">
        <v>272</v>
      </c>
      <c r="I88" s="312" t="s">
        <v>309</v>
      </c>
      <c r="J88" s="312"/>
    </row>
    <row r="89" spans="8:10">
      <c r="H89" s="312" t="s">
        <v>272</v>
      </c>
      <c r="I89" s="312" t="s">
        <v>310</v>
      </c>
      <c r="J89" s="312"/>
    </row>
    <row r="90" spans="8:10">
      <c r="H90" s="312" t="s">
        <v>272</v>
      </c>
      <c r="I90" s="312" t="s">
        <v>311</v>
      </c>
      <c r="J90" s="312"/>
    </row>
    <row r="91" spans="8:10">
      <c r="H91" s="312" t="s">
        <v>272</v>
      </c>
      <c r="I91" s="312" t="s">
        <v>312</v>
      </c>
      <c r="J91" s="312"/>
    </row>
    <row r="92" spans="8:10">
      <c r="H92" s="312" t="s">
        <v>272</v>
      </c>
      <c r="I92" s="312" t="s">
        <v>313</v>
      </c>
      <c r="J92" s="312"/>
    </row>
    <row r="93" spans="8:10">
      <c r="H93" s="312" t="s">
        <v>272</v>
      </c>
      <c r="I93" s="312" t="s">
        <v>314</v>
      </c>
      <c r="J93" s="312"/>
    </row>
    <row r="94" spans="8:10">
      <c r="H94" s="312" t="s">
        <v>272</v>
      </c>
      <c r="I94" s="312" t="s">
        <v>315</v>
      </c>
      <c r="J94" s="312"/>
    </row>
    <row r="95" spans="8:10">
      <c r="H95" s="312" t="s">
        <v>272</v>
      </c>
      <c r="I95" s="312" t="s">
        <v>316</v>
      </c>
      <c r="J95" s="312"/>
    </row>
    <row r="96" spans="8:10">
      <c r="H96" s="312" t="s">
        <v>272</v>
      </c>
      <c r="I96" s="312" t="s">
        <v>317</v>
      </c>
      <c r="J96" s="312">
        <v>35</v>
      </c>
    </row>
    <row r="97" spans="8:10">
      <c r="H97" s="312" t="s">
        <v>272</v>
      </c>
      <c r="I97" s="312" t="s">
        <v>318</v>
      </c>
      <c r="J97" s="312">
        <v>35</v>
      </c>
    </row>
    <row r="98" spans="8:10">
      <c r="H98" s="312" t="s">
        <v>301</v>
      </c>
      <c r="I98" s="312" t="s">
        <v>307</v>
      </c>
      <c r="J98" s="312"/>
    </row>
    <row r="99" spans="8:10">
      <c r="H99" s="312" t="s">
        <v>301</v>
      </c>
      <c r="I99" s="312" t="s">
        <v>308</v>
      </c>
      <c r="J99" s="312"/>
    </row>
    <row r="100" spans="8:10">
      <c r="H100" s="312" t="s">
        <v>301</v>
      </c>
      <c r="I100" s="312" t="s">
        <v>309</v>
      </c>
      <c r="J100" s="312"/>
    </row>
    <row r="101" spans="8:10">
      <c r="H101" s="312" t="s">
        <v>301</v>
      </c>
      <c r="I101" s="312" t="s">
        <v>310</v>
      </c>
      <c r="J101" s="312"/>
    </row>
    <row r="102" spans="8:10">
      <c r="H102" s="312" t="s">
        <v>301</v>
      </c>
      <c r="I102" s="312" t="s">
        <v>311</v>
      </c>
      <c r="J102" s="312"/>
    </row>
    <row r="103" spans="8:10">
      <c r="H103" s="312" t="s">
        <v>301</v>
      </c>
      <c r="I103" s="312" t="s">
        <v>312</v>
      </c>
      <c r="J103" s="312"/>
    </row>
    <row r="104" spans="8:10">
      <c r="H104" s="312" t="s">
        <v>301</v>
      </c>
      <c r="I104" s="312" t="s">
        <v>313</v>
      </c>
      <c r="J104" s="312">
        <v>30</v>
      </c>
    </row>
    <row r="105" spans="8:10">
      <c r="H105" s="312" t="s">
        <v>301</v>
      </c>
      <c r="I105" s="312" t="s">
        <v>314</v>
      </c>
      <c r="J105" s="312"/>
    </row>
    <row r="106" spans="8:10">
      <c r="H106" s="312" t="s">
        <v>301</v>
      </c>
      <c r="I106" s="312" t="s">
        <v>315</v>
      </c>
      <c r="J106" s="312"/>
    </row>
    <row r="107" spans="8:10">
      <c r="H107" s="312" t="s">
        <v>301</v>
      </c>
      <c r="I107" s="312" t="s">
        <v>316</v>
      </c>
      <c r="J107" s="312"/>
    </row>
    <row r="108" spans="8:10">
      <c r="H108" s="312" t="s">
        <v>301</v>
      </c>
      <c r="I108" s="312" t="s">
        <v>317</v>
      </c>
      <c r="J108" s="312"/>
    </row>
    <row r="109" spans="8:10">
      <c r="H109" s="312" t="s">
        <v>301</v>
      </c>
      <c r="I109" s="312" t="s">
        <v>318</v>
      </c>
      <c r="J109" s="312"/>
    </row>
    <row r="110" spans="8:10">
      <c r="H110" s="312" t="s">
        <v>302</v>
      </c>
      <c r="I110" s="312" t="s">
        <v>307</v>
      </c>
      <c r="J110" s="312"/>
    </row>
    <row r="111" spans="8:10">
      <c r="H111" s="312" t="s">
        <v>302</v>
      </c>
      <c r="I111" s="312" t="s">
        <v>308</v>
      </c>
      <c r="J111" s="312"/>
    </row>
    <row r="112" spans="8:10">
      <c r="H112" s="312" t="s">
        <v>302</v>
      </c>
      <c r="I112" s="312" t="s">
        <v>309</v>
      </c>
      <c r="J112" s="312"/>
    </row>
    <row r="113" spans="8:10">
      <c r="H113" s="312" t="s">
        <v>302</v>
      </c>
      <c r="I113" s="312" t="s">
        <v>310</v>
      </c>
      <c r="J113" s="312"/>
    </row>
    <row r="114" spans="8:10">
      <c r="H114" s="312" t="s">
        <v>302</v>
      </c>
      <c r="I114" s="312" t="s">
        <v>311</v>
      </c>
      <c r="J114" s="312"/>
    </row>
    <row r="115" spans="8:10">
      <c r="H115" s="312" t="s">
        <v>302</v>
      </c>
      <c r="I115" s="312" t="s">
        <v>312</v>
      </c>
      <c r="J115" s="312"/>
    </row>
    <row r="116" spans="8:10">
      <c r="H116" s="312" t="s">
        <v>302</v>
      </c>
      <c r="I116" s="312" t="s">
        <v>313</v>
      </c>
      <c r="J116" s="312"/>
    </row>
    <row r="117" spans="8:10">
      <c r="H117" s="312" t="s">
        <v>302</v>
      </c>
      <c r="I117" s="312" t="s">
        <v>314</v>
      </c>
      <c r="J117" s="312">
        <v>30</v>
      </c>
    </row>
    <row r="118" spans="8:10">
      <c r="H118" s="312" t="s">
        <v>302</v>
      </c>
      <c r="I118" s="312" t="s">
        <v>315</v>
      </c>
      <c r="J118" s="312"/>
    </row>
    <row r="119" spans="8:10">
      <c r="H119" s="312" t="s">
        <v>302</v>
      </c>
      <c r="I119" s="312" t="s">
        <v>316</v>
      </c>
      <c r="J119" s="312"/>
    </row>
    <row r="120" spans="8:10">
      <c r="H120" s="312" t="s">
        <v>302</v>
      </c>
      <c r="I120" s="312" t="s">
        <v>317</v>
      </c>
      <c r="J120" s="312"/>
    </row>
    <row r="121" spans="8:10">
      <c r="H121" s="312" t="s">
        <v>302</v>
      </c>
      <c r="I121" s="312" t="s">
        <v>318</v>
      </c>
      <c r="J121" s="312">
        <v>25</v>
      </c>
    </row>
    <row r="122" spans="8:10">
      <c r="H122" s="312" t="s">
        <v>220</v>
      </c>
      <c r="I122" s="312" t="s">
        <v>307</v>
      </c>
      <c r="J122" s="312"/>
    </row>
    <row r="123" spans="8:10">
      <c r="H123" s="312" t="s">
        <v>220</v>
      </c>
      <c r="I123" s="312" t="s">
        <v>308</v>
      </c>
      <c r="J123" s="312"/>
    </row>
    <row r="124" spans="8:10">
      <c r="H124" s="312" t="s">
        <v>220</v>
      </c>
      <c r="I124" s="312" t="s">
        <v>309</v>
      </c>
      <c r="J124" s="312"/>
    </row>
    <row r="125" spans="8:10">
      <c r="H125" s="312" t="s">
        <v>220</v>
      </c>
      <c r="I125" s="312" t="s">
        <v>310</v>
      </c>
      <c r="J125" s="312"/>
    </row>
    <row r="126" spans="8:10">
      <c r="H126" s="312" t="s">
        <v>220</v>
      </c>
      <c r="I126" s="312" t="s">
        <v>311</v>
      </c>
      <c r="J126" s="312"/>
    </row>
    <row r="127" spans="8:10">
      <c r="H127" s="312" t="s">
        <v>220</v>
      </c>
      <c r="I127" s="312" t="s">
        <v>312</v>
      </c>
      <c r="J127" s="312"/>
    </row>
    <row r="128" spans="8:10">
      <c r="H128" s="312" t="s">
        <v>220</v>
      </c>
      <c r="I128" s="312" t="s">
        <v>313</v>
      </c>
      <c r="J128" s="312">
        <v>190</v>
      </c>
    </row>
    <row r="129" spans="8:10">
      <c r="H129" s="312" t="s">
        <v>220</v>
      </c>
      <c r="I129" s="312" t="s">
        <v>314</v>
      </c>
      <c r="J129" s="312">
        <v>30</v>
      </c>
    </row>
    <row r="130" spans="8:10">
      <c r="H130" s="312" t="s">
        <v>220</v>
      </c>
      <c r="I130" s="312" t="s">
        <v>315</v>
      </c>
      <c r="J130" s="312"/>
    </row>
    <row r="131" spans="8:10">
      <c r="H131" s="312" t="s">
        <v>220</v>
      </c>
      <c r="I131" s="312" t="s">
        <v>316</v>
      </c>
      <c r="J131" s="312">
        <v>70</v>
      </c>
    </row>
    <row r="132" spans="8:10">
      <c r="H132" s="312" t="s">
        <v>220</v>
      </c>
      <c r="I132" s="312" t="s">
        <v>317</v>
      </c>
      <c r="J132" s="312"/>
    </row>
    <row r="133" spans="8:10">
      <c r="H133" s="312" t="s">
        <v>220</v>
      </c>
      <c r="I133" s="312" t="s">
        <v>318</v>
      </c>
      <c r="J133" s="312">
        <v>20</v>
      </c>
    </row>
    <row r="134" spans="8:10">
      <c r="H134" s="312" t="s">
        <v>256</v>
      </c>
      <c r="I134" s="312" t="s">
        <v>307</v>
      </c>
      <c r="J134" s="312"/>
    </row>
    <row r="135" spans="8:10">
      <c r="H135" s="312" t="s">
        <v>256</v>
      </c>
      <c r="I135" s="312" t="s">
        <v>308</v>
      </c>
      <c r="J135" s="312"/>
    </row>
    <row r="136" spans="8:10">
      <c r="H136" s="312" t="s">
        <v>256</v>
      </c>
      <c r="I136" s="312" t="s">
        <v>309</v>
      </c>
      <c r="J136" s="312"/>
    </row>
    <row r="137" spans="8:10">
      <c r="H137" s="312" t="s">
        <v>256</v>
      </c>
      <c r="I137" s="312" t="s">
        <v>310</v>
      </c>
      <c r="J137" s="312"/>
    </row>
    <row r="138" spans="8:10">
      <c r="H138" s="312" t="s">
        <v>256</v>
      </c>
      <c r="I138" s="312" t="s">
        <v>311</v>
      </c>
      <c r="J138" s="312"/>
    </row>
    <row r="139" spans="8:10">
      <c r="H139" s="312" t="s">
        <v>256</v>
      </c>
      <c r="I139" s="312" t="s">
        <v>312</v>
      </c>
      <c r="J139" s="312"/>
    </row>
    <row r="140" spans="8:10">
      <c r="H140" s="312" t="s">
        <v>256</v>
      </c>
      <c r="I140" s="312" t="s">
        <v>313</v>
      </c>
      <c r="J140" s="312"/>
    </row>
    <row r="141" spans="8:10">
      <c r="H141" s="312" t="s">
        <v>256</v>
      </c>
      <c r="I141" s="312" t="s">
        <v>314</v>
      </c>
      <c r="J141" s="312">
        <v>30</v>
      </c>
    </row>
    <row r="142" spans="8:10">
      <c r="H142" s="312" t="s">
        <v>256</v>
      </c>
      <c r="I142" s="312" t="s">
        <v>315</v>
      </c>
      <c r="J142" s="312"/>
    </row>
    <row r="143" spans="8:10">
      <c r="H143" s="312" t="s">
        <v>256</v>
      </c>
      <c r="I143" s="312" t="s">
        <v>316</v>
      </c>
      <c r="J143" s="312"/>
    </row>
    <row r="144" spans="8:10">
      <c r="H144" s="312" t="s">
        <v>256</v>
      </c>
      <c r="I144" s="312" t="s">
        <v>317</v>
      </c>
      <c r="J144" s="312"/>
    </row>
    <row r="145" spans="8:10">
      <c r="H145" s="312" t="s">
        <v>256</v>
      </c>
      <c r="I145" s="312" t="s">
        <v>318</v>
      </c>
      <c r="J145" s="312"/>
    </row>
    <row r="146" spans="8:10">
      <c r="H146" s="312" t="s">
        <v>303</v>
      </c>
      <c r="I146" s="312" t="s">
        <v>307</v>
      </c>
      <c r="J146" s="312"/>
    </row>
    <row r="147" spans="8:10">
      <c r="H147" s="312" t="s">
        <v>303</v>
      </c>
      <c r="I147" s="312" t="s">
        <v>308</v>
      </c>
      <c r="J147" s="312"/>
    </row>
    <row r="148" spans="8:10">
      <c r="H148" s="312" t="s">
        <v>303</v>
      </c>
      <c r="I148" s="312" t="s">
        <v>309</v>
      </c>
      <c r="J148" s="312"/>
    </row>
    <row r="149" spans="8:10">
      <c r="H149" s="312" t="s">
        <v>303</v>
      </c>
      <c r="I149" s="312" t="s">
        <v>310</v>
      </c>
      <c r="J149" s="312"/>
    </row>
    <row r="150" spans="8:10">
      <c r="H150" s="312" t="s">
        <v>303</v>
      </c>
      <c r="I150" s="312" t="s">
        <v>311</v>
      </c>
      <c r="J150" s="312"/>
    </row>
    <row r="151" spans="8:10">
      <c r="H151" s="312" t="s">
        <v>303</v>
      </c>
      <c r="I151" s="312" t="s">
        <v>312</v>
      </c>
      <c r="J151" s="312"/>
    </row>
    <row r="152" spans="8:10">
      <c r="H152" s="312" t="s">
        <v>303</v>
      </c>
      <c r="I152" s="312" t="s">
        <v>313</v>
      </c>
      <c r="J152" s="312">
        <v>30</v>
      </c>
    </row>
    <row r="153" spans="8:10">
      <c r="H153" s="312" t="s">
        <v>303</v>
      </c>
      <c r="I153" s="312" t="s">
        <v>314</v>
      </c>
      <c r="J153" s="312">
        <v>60</v>
      </c>
    </row>
    <row r="154" spans="8:10">
      <c r="H154" s="312" t="s">
        <v>303</v>
      </c>
      <c r="I154" s="312" t="s">
        <v>315</v>
      </c>
      <c r="J154" s="312">
        <v>30</v>
      </c>
    </row>
    <row r="155" spans="8:10">
      <c r="H155" s="312" t="s">
        <v>303</v>
      </c>
      <c r="I155" s="312" t="s">
        <v>316</v>
      </c>
      <c r="J155" s="312">
        <v>30</v>
      </c>
    </row>
    <row r="156" spans="8:10">
      <c r="H156" s="312" t="s">
        <v>303</v>
      </c>
      <c r="I156" s="312" t="s">
        <v>317</v>
      </c>
      <c r="J156" s="312">
        <v>60</v>
      </c>
    </row>
    <row r="157" spans="8:10">
      <c r="H157" s="312" t="s">
        <v>303</v>
      </c>
      <c r="I157" s="312" t="s">
        <v>318</v>
      </c>
      <c r="J157" s="312"/>
    </row>
    <row r="158" spans="8:10">
      <c r="H158" s="312" t="s">
        <v>304</v>
      </c>
      <c r="I158" s="312" t="s">
        <v>307</v>
      </c>
      <c r="J158" s="312"/>
    </row>
    <row r="159" spans="8:10">
      <c r="H159" s="312" t="s">
        <v>304</v>
      </c>
      <c r="I159" s="312" t="s">
        <v>308</v>
      </c>
      <c r="J159" s="312"/>
    </row>
    <row r="160" spans="8:10">
      <c r="H160" s="312" t="s">
        <v>304</v>
      </c>
      <c r="I160" s="312" t="s">
        <v>309</v>
      </c>
      <c r="J160" s="312"/>
    </row>
    <row r="161" spans="8:10">
      <c r="H161" s="312" t="s">
        <v>304</v>
      </c>
      <c r="I161" s="312" t="s">
        <v>310</v>
      </c>
      <c r="J161" s="312"/>
    </row>
    <row r="162" spans="8:10">
      <c r="H162" s="312" t="s">
        <v>304</v>
      </c>
      <c r="I162" s="312" t="s">
        <v>311</v>
      </c>
      <c r="J162" s="312"/>
    </row>
    <row r="163" spans="8:10">
      <c r="H163" s="312" t="s">
        <v>304</v>
      </c>
      <c r="I163" s="312" t="s">
        <v>312</v>
      </c>
      <c r="J163" s="312"/>
    </row>
    <row r="164" spans="8:10">
      <c r="H164" s="312" t="s">
        <v>304</v>
      </c>
      <c r="I164" s="312" t="s">
        <v>313</v>
      </c>
      <c r="J164" s="312"/>
    </row>
    <row r="165" spans="8:10">
      <c r="H165" s="312" t="s">
        <v>304</v>
      </c>
      <c r="I165" s="312" t="s">
        <v>314</v>
      </c>
      <c r="J165" s="312">
        <v>65</v>
      </c>
    </row>
    <row r="166" spans="8:10">
      <c r="H166" s="312" t="s">
        <v>304</v>
      </c>
      <c r="I166" s="312" t="s">
        <v>315</v>
      </c>
      <c r="J166" s="312"/>
    </row>
    <row r="167" spans="8:10">
      <c r="H167" s="312" t="s">
        <v>304</v>
      </c>
      <c r="I167" s="312" t="s">
        <v>316</v>
      </c>
      <c r="J167" s="312"/>
    </row>
    <row r="168" spans="8:10">
      <c r="H168" s="312" t="s">
        <v>304</v>
      </c>
      <c r="I168" s="312" t="s">
        <v>317</v>
      </c>
      <c r="J168" s="312"/>
    </row>
    <row r="169" spans="8:10">
      <c r="H169" s="312" t="s">
        <v>304</v>
      </c>
      <c r="I169" s="312" t="s">
        <v>318</v>
      </c>
      <c r="J169" s="312"/>
    </row>
    <row r="170" spans="8:10">
      <c r="H170" s="312" t="s">
        <v>224</v>
      </c>
      <c r="I170" s="312" t="s">
        <v>307</v>
      </c>
      <c r="J170" s="312"/>
    </row>
    <row r="171" spans="8:10">
      <c r="H171" s="312" t="s">
        <v>224</v>
      </c>
      <c r="I171" s="312" t="s">
        <v>308</v>
      </c>
      <c r="J171" s="312"/>
    </row>
    <row r="172" spans="8:10">
      <c r="H172" s="312" t="s">
        <v>224</v>
      </c>
      <c r="I172" s="312" t="s">
        <v>309</v>
      </c>
      <c r="J172" s="312"/>
    </row>
    <row r="173" spans="8:10">
      <c r="H173" s="312" t="s">
        <v>224</v>
      </c>
      <c r="I173" s="312" t="s">
        <v>310</v>
      </c>
      <c r="J173" s="312"/>
    </row>
    <row r="174" spans="8:10">
      <c r="H174" s="312" t="s">
        <v>224</v>
      </c>
      <c r="I174" s="312" t="s">
        <v>311</v>
      </c>
      <c r="J174" s="312"/>
    </row>
    <row r="175" spans="8:10">
      <c r="H175" s="312" t="s">
        <v>224</v>
      </c>
      <c r="I175" s="312" t="s">
        <v>312</v>
      </c>
      <c r="J175" s="312"/>
    </row>
    <row r="176" spans="8:10">
      <c r="H176" s="312" t="s">
        <v>224</v>
      </c>
      <c r="I176" s="312" t="s">
        <v>313</v>
      </c>
      <c r="J176" s="312">
        <v>90</v>
      </c>
    </row>
    <row r="177" spans="8:10">
      <c r="H177" s="312" t="s">
        <v>224</v>
      </c>
      <c r="I177" s="312" t="s">
        <v>314</v>
      </c>
      <c r="J177" s="312"/>
    </row>
    <row r="178" spans="8:10">
      <c r="H178" s="312" t="s">
        <v>224</v>
      </c>
      <c r="I178" s="312" t="s">
        <v>315</v>
      </c>
      <c r="J178" s="312"/>
    </row>
    <row r="179" spans="8:10">
      <c r="H179" s="312" t="s">
        <v>224</v>
      </c>
      <c r="I179" s="312" t="s">
        <v>316</v>
      </c>
      <c r="J179" s="312"/>
    </row>
    <row r="180" spans="8:10">
      <c r="H180" s="312" t="s">
        <v>224</v>
      </c>
      <c r="I180" s="312" t="s">
        <v>317</v>
      </c>
      <c r="J180" s="312"/>
    </row>
    <row r="181" spans="8:10">
      <c r="H181" s="312" t="s">
        <v>224</v>
      </c>
      <c r="I181" s="312" t="s">
        <v>318</v>
      </c>
      <c r="J181" s="312"/>
    </row>
    <row r="182" spans="8:10">
      <c r="H182" s="312" t="s">
        <v>257</v>
      </c>
      <c r="I182" s="312" t="s">
        <v>307</v>
      </c>
      <c r="J182" s="312"/>
    </row>
    <row r="183" spans="8:10">
      <c r="H183" s="312" t="s">
        <v>257</v>
      </c>
      <c r="I183" s="312" t="s">
        <v>308</v>
      </c>
      <c r="J183" s="312"/>
    </row>
    <row r="184" spans="8:10">
      <c r="H184" s="312" t="s">
        <v>257</v>
      </c>
      <c r="I184" s="312" t="s">
        <v>309</v>
      </c>
      <c r="J184" s="312"/>
    </row>
    <row r="185" spans="8:10">
      <c r="H185" s="312" t="s">
        <v>257</v>
      </c>
      <c r="I185" s="312" t="s">
        <v>310</v>
      </c>
      <c r="J185" s="312"/>
    </row>
    <row r="186" spans="8:10">
      <c r="H186" s="312" t="s">
        <v>257</v>
      </c>
      <c r="I186" s="312" t="s">
        <v>311</v>
      </c>
      <c r="J186" s="312"/>
    </row>
    <row r="187" spans="8:10">
      <c r="H187" s="312" t="s">
        <v>257</v>
      </c>
      <c r="I187" s="312" t="s">
        <v>312</v>
      </c>
      <c r="J187" s="312"/>
    </row>
    <row r="188" spans="8:10">
      <c r="H188" s="312" t="s">
        <v>257</v>
      </c>
      <c r="I188" s="312" t="s">
        <v>313</v>
      </c>
      <c r="J188" s="312"/>
    </row>
    <row r="189" spans="8:10">
      <c r="H189" s="312" t="s">
        <v>257</v>
      </c>
      <c r="I189" s="312" t="s">
        <v>314</v>
      </c>
      <c r="J189" s="312">
        <v>25</v>
      </c>
    </row>
    <row r="190" spans="8:10">
      <c r="H190" s="312" t="s">
        <v>257</v>
      </c>
      <c r="I190" s="312" t="s">
        <v>315</v>
      </c>
      <c r="J190" s="312"/>
    </row>
    <row r="191" spans="8:10">
      <c r="H191" s="312" t="s">
        <v>257</v>
      </c>
      <c r="I191" s="312" t="s">
        <v>316</v>
      </c>
      <c r="J191" s="312"/>
    </row>
    <row r="192" spans="8:10">
      <c r="H192" s="312" t="s">
        <v>257</v>
      </c>
      <c r="I192" s="312" t="s">
        <v>317</v>
      </c>
      <c r="J192" s="312"/>
    </row>
    <row r="193" spans="8:10">
      <c r="H193" s="312" t="s">
        <v>257</v>
      </c>
      <c r="I193" s="312" t="s">
        <v>318</v>
      </c>
      <c r="J193" s="312"/>
    </row>
    <row r="194" spans="8:10">
      <c r="H194" s="312" t="s">
        <v>267</v>
      </c>
      <c r="I194" s="312" t="s">
        <v>307</v>
      </c>
      <c r="J194" s="312"/>
    </row>
    <row r="195" spans="8:10">
      <c r="H195" s="312" t="s">
        <v>267</v>
      </c>
      <c r="I195" s="312" t="s">
        <v>308</v>
      </c>
      <c r="J195" s="312"/>
    </row>
    <row r="196" spans="8:10">
      <c r="H196" s="312" t="s">
        <v>267</v>
      </c>
      <c r="I196" s="312" t="s">
        <v>309</v>
      </c>
      <c r="J196" s="312"/>
    </row>
    <row r="197" spans="8:10">
      <c r="H197" s="312" t="s">
        <v>267</v>
      </c>
      <c r="I197" s="312" t="s">
        <v>310</v>
      </c>
      <c r="J197" s="312"/>
    </row>
    <row r="198" spans="8:10">
      <c r="H198" s="312" t="s">
        <v>267</v>
      </c>
      <c r="I198" s="312" t="s">
        <v>311</v>
      </c>
      <c r="J198" s="312"/>
    </row>
    <row r="199" spans="8:10">
      <c r="H199" s="312" t="s">
        <v>267</v>
      </c>
      <c r="I199" s="312" t="s">
        <v>312</v>
      </c>
      <c r="J199" s="312"/>
    </row>
    <row r="200" spans="8:10">
      <c r="H200" s="312" t="s">
        <v>267</v>
      </c>
      <c r="I200" s="312" t="s">
        <v>313</v>
      </c>
      <c r="J200" s="312"/>
    </row>
    <row r="201" spans="8:10">
      <c r="H201" s="312" t="s">
        <v>267</v>
      </c>
      <c r="I201" s="312" t="s">
        <v>314</v>
      </c>
      <c r="J201" s="312"/>
    </row>
    <row r="202" spans="8:10">
      <c r="H202" s="312" t="s">
        <v>267</v>
      </c>
      <c r="I202" s="312" t="s">
        <v>315</v>
      </c>
      <c r="J202" s="312"/>
    </row>
    <row r="203" spans="8:10">
      <c r="H203" s="312" t="s">
        <v>267</v>
      </c>
      <c r="I203" s="312" t="s">
        <v>316</v>
      </c>
      <c r="J203" s="312">
        <v>45</v>
      </c>
    </row>
    <row r="204" spans="8:10">
      <c r="H204" s="312" t="s">
        <v>267</v>
      </c>
      <c r="I204" s="312" t="s">
        <v>317</v>
      </c>
      <c r="J204" s="312">
        <v>55</v>
      </c>
    </row>
    <row r="205" spans="8:10">
      <c r="H205" s="312" t="s">
        <v>267</v>
      </c>
      <c r="I205" s="312" t="s">
        <v>318</v>
      </c>
      <c r="J205" s="312"/>
    </row>
    <row r="206" spans="8:10">
      <c r="H206" s="312" t="s">
        <v>275</v>
      </c>
      <c r="I206" s="312" t="s">
        <v>307</v>
      </c>
      <c r="J206" s="312"/>
    </row>
    <row r="207" spans="8:10">
      <c r="H207" s="312" t="s">
        <v>275</v>
      </c>
      <c r="I207" s="312" t="s">
        <v>308</v>
      </c>
      <c r="J207" s="312"/>
    </row>
    <row r="208" spans="8:10">
      <c r="H208" s="312" t="s">
        <v>275</v>
      </c>
      <c r="I208" s="312" t="s">
        <v>309</v>
      </c>
      <c r="J208" s="312"/>
    </row>
    <row r="209" spans="8:10">
      <c r="H209" s="312" t="s">
        <v>275</v>
      </c>
      <c r="I209" s="312" t="s">
        <v>310</v>
      </c>
      <c r="J209" s="312"/>
    </row>
    <row r="210" spans="8:10">
      <c r="H210" s="312" t="s">
        <v>275</v>
      </c>
      <c r="I210" s="312" t="s">
        <v>311</v>
      </c>
      <c r="J210" s="312"/>
    </row>
    <row r="211" spans="8:10">
      <c r="H211" s="312" t="s">
        <v>275</v>
      </c>
      <c r="I211" s="312" t="s">
        <v>312</v>
      </c>
      <c r="J211" s="312"/>
    </row>
    <row r="212" spans="8:10">
      <c r="H212" s="312" t="s">
        <v>275</v>
      </c>
      <c r="I212" s="312" t="s">
        <v>313</v>
      </c>
      <c r="J212" s="312"/>
    </row>
    <row r="213" spans="8:10">
      <c r="H213" s="312" t="s">
        <v>275</v>
      </c>
      <c r="I213" s="312" t="s">
        <v>314</v>
      </c>
      <c r="J213" s="312"/>
    </row>
    <row r="214" spans="8:10">
      <c r="H214" s="312" t="s">
        <v>275</v>
      </c>
      <c r="I214" s="312" t="s">
        <v>315</v>
      </c>
      <c r="J214" s="312"/>
    </row>
    <row r="215" spans="8:10">
      <c r="H215" s="312" t="s">
        <v>275</v>
      </c>
      <c r="I215" s="312" t="s">
        <v>316</v>
      </c>
      <c r="J215" s="312"/>
    </row>
    <row r="216" spans="8:10">
      <c r="H216" s="312" t="s">
        <v>275</v>
      </c>
      <c r="I216" s="312" t="s">
        <v>317</v>
      </c>
      <c r="J216" s="312"/>
    </row>
    <row r="217" spans="8:10">
      <c r="H217" s="312" t="s">
        <v>275</v>
      </c>
      <c r="I217" s="312" t="s">
        <v>318</v>
      </c>
      <c r="J217" s="312">
        <v>65</v>
      </c>
    </row>
    <row r="218" spans="8:10">
      <c r="H218" s="312" t="s">
        <v>262</v>
      </c>
      <c r="I218" s="312" t="s">
        <v>307</v>
      </c>
      <c r="J218" s="312"/>
    </row>
    <row r="219" spans="8:10">
      <c r="H219" s="312" t="s">
        <v>262</v>
      </c>
      <c r="I219" s="312" t="s">
        <v>308</v>
      </c>
      <c r="J219" s="312"/>
    </row>
    <row r="220" spans="8:10">
      <c r="H220" s="312" t="s">
        <v>262</v>
      </c>
      <c r="I220" s="312" t="s">
        <v>309</v>
      </c>
      <c r="J220" s="312"/>
    </row>
    <row r="221" spans="8:10">
      <c r="H221" s="312" t="s">
        <v>262</v>
      </c>
      <c r="I221" s="312" t="s">
        <v>310</v>
      </c>
      <c r="J221" s="312"/>
    </row>
    <row r="222" spans="8:10">
      <c r="H222" s="312" t="s">
        <v>262</v>
      </c>
      <c r="I222" s="312" t="s">
        <v>311</v>
      </c>
      <c r="J222" s="312"/>
    </row>
    <row r="223" spans="8:10">
      <c r="H223" s="312" t="s">
        <v>262</v>
      </c>
      <c r="I223" s="312" t="s">
        <v>312</v>
      </c>
      <c r="J223" s="312"/>
    </row>
    <row r="224" spans="8:10">
      <c r="H224" s="312" t="s">
        <v>262</v>
      </c>
      <c r="I224" s="312" t="s">
        <v>313</v>
      </c>
      <c r="J224" s="312"/>
    </row>
    <row r="225" spans="8:10">
      <c r="H225" s="312" t="s">
        <v>262</v>
      </c>
      <c r="I225" s="312" t="s">
        <v>314</v>
      </c>
      <c r="J225" s="312"/>
    </row>
    <row r="226" spans="8:10">
      <c r="H226" s="312" t="s">
        <v>262</v>
      </c>
      <c r="I226" s="312" t="s">
        <v>315</v>
      </c>
      <c r="J226" s="312">
        <v>90</v>
      </c>
    </row>
    <row r="227" spans="8:10">
      <c r="H227" s="312" t="s">
        <v>262</v>
      </c>
      <c r="I227" s="312" t="s">
        <v>316</v>
      </c>
      <c r="J227" s="312"/>
    </row>
    <row r="228" spans="8:10">
      <c r="H228" s="312" t="s">
        <v>262</v>
      </c>
      <c r="I228" s="312" t="s">
        <v>317</v>
      </c>
      <c r="J228" s="312"/>
    </row>
    <row r="229" spans="8:10">
      <c r="H229" s="312" t="s">
        <v>262</v>
      </c>
      <c r="I229" s="312" t="s">
        <v>318</v>
      </c>
      <c r="J229" s="3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Y43"/>
  <sheetViews>
    <sheetView zoomScale="80" zoomScaleNormal="80" workbookViewId="0">
      <selection activeCell="H18" sqref="H18"/>
    </sheetView>
  </sheetViews>
  <sheetFormatPr defaultRowHeight="15"/>
  <cols>
    <col min="2" max="2" width="10.5703125" bestFit="1" customWidth="1"/>
    <col min="3" max="3" width="15.5703125" bestFit="1" customWidth="1"/>
    <col min="6" max="6" width="10.5703125" bestFit="1" customWidth="1"/>
    <col min="8" max="8" width="20.42578125" bestFit="1" customWidth="1"/>
    <col min="9" max="9" width="26.28515625" bestFit="1" customWidth="1"/>
    <col min="15" max="15" width="12.28515625" bestFit="1" customWidth="1"/>
    <col min="16" max="16" width="17.42578125" bestFit="1" customWidth="1"/>
    <col min="18" max="18" width="28" bestFit="1" customWidth="1"/>
    <col min="19" max="19" width="9.5703125" bestFit="1" customWidth="1"/>
  </cols>
  <sheetData>
    <row r="2" spans="1:25">
      <c r="A2" s="93"/>
      <c r="B2" s="100" t="s">
        <v>0</v>
      </c>
      <c r="C2" s="101" t="s">
        <v>1</v>
      </c>
      <c r="D2" s="99" t="s">
        <v>2</v>
      </c>
      <c r="E2" s="98" t="s">
        <v>3</v>
      </c>
      <c r="F2" s="97" t="s">
        <v>4</v>
      </c>
      <c r="G2" s="93"/>
      <c r="H2" s="93" t="s">
        <v>103</v>
      </c>
      <c r="I2" s="93" t="s">
        <v>104</v>
      </c>
      <c r="Q2" s="98"/>
      <c r="R2" s="114" t="s">
        <v>38</v>
      </c>
      <c r="S2" s="115" t="s">
        <v>106</v>
      </c>
      <c r="T2" s="93"/>
      <c r="U2" s="93"/>
      <c r="V2" s="93"/>
      <c r="W2" s="93"/>
      <c r="X2" s="93"/>
      <c r="Y2" s="93"/>
    </row>
    <row r="3" spans="1:25">
      <c r="A3" s="94">
        <v>44013</v>
      </c>
      <c r="B3" s="106">
        <v>50.5</v>
      </c>
      <c r="C3" s="107">
        <v>0</v>
      </c>
      <c r="D3" s="108">
        <v>0</v>
      </c>
      <c r="E3" s="109">
        <v>0</v>
      </c>
      <c r="F3" s="110">
        <v>50.5</v>
      </c>
      <c r="G3" s="93"/>
      <c r="H3" s="105" t="s">
        <v>5</v>
      </c>
      <c r="I3" s="105">
        <f>SUM(B3:B33)</f>
        <v>2260.35</v>
      </c>
      <c r="Q3" s="112">
        <v>44013</v>
      </c>
      <c r="R3" s="113" t="s">
        <v>118</v>
      </c>
      <c r="S3" s="115">
        <v>68</v>
      </c>
      <c r="T3" s="93"/>
      <c r="U3" s="93"/>
      <c r="V3" s="93"/>
      <c r="W3" s="118" t="s">
        <v>16</v>
      </c>
      <c r="X3" s="93"/>
      <c r="Y3" s="118" t="s">
        <v>17</v>
      </c>
    </row>
    <row r="4" spans="1:25" ht="18.75">
      <c r="A4" s="94">
        <v>44014</v>
      </c>
      <c r="B4" s="106">
        <v>25</v>
      </c>
      <c r="C4" s="107">
        <v>0</v>
      </c>
      <c r="D4" s="108">
        <v>0</v>
      </c>
      <c r="E4" s="109">
        <v>0</v>
      </c>
      <c r="F4" s="110">
        <v>25</v>
      </c>
      <c r="G4" s="93"/>
      <c r="H4" s="93" t="s">
        <v>6</v>
      </c>
      <c r="I4" s="105">
        <f>SUM(C3:C33)</f>
        <v>1075.5</v>
      </c>
      <c r="Q4" s="112">
        <v>44014</v>
      </c>
      <c r="R4" s="113" t="s">
        <v>107</v>
      </c>
      <c r="S4" s="115">
        <v>243.69</v>
      </c>
      <c r="T4" s="93"/>
      <c r="U4" s="93"/>
      <c r="V4" s="93"/>
      <c r="W4" s="119" t="s">
        <v>108</v>
      </c>
      <c r="X4" s="120">
        <v>256</v>
      </c>
      <c r="Y4" s="121">
        <v>64</v>
      </c>
    </row>
    <row r="5" spans="1:25" ht="18.75">
      <c r="A5" s="94">
        <v>44015</v>
      </c>
      <c r="B5" s="106">
        <v>69</v>
      </c>
      <c r="C5" s="107">
        <v>0</v>
      </c>
      <c r="D5" s="108">
        <v>0</v>
      </c>
      <c r="E5" s="109">
        <v>0</v>
      </c>
      <c r="F5" s="110">
        <v>69</v>
      </c>
      <c r="G5" s="93"/>
      <c r="H5" s="93" t="s">
        <v>2</v>
      </c>
      <c r="I5" s="105">
        <f>SUM(D3:D33)</f>
        <v>89</v>
      </c>
      <c r="Q5" s="112">
        <v>44015</v>
      </c>
      <c r="R5" s="113" t="s">
        <v>122</v>
      </c>
      <c r="S5" s="115">
        <v>35.15</v>
      </c>
      <c r="T5" s="93"/>
      <c r="U5" s="93"/>
      <c r="V5" s="93"/>
      <c r="W5" s="119" t="s">
        <v>19</v>
      </c>
      <c r="X5" s="120">
        <v>309</v>
      </c>
      <c r="Y5" s="121">
        <v>77.25</v>
      </c>
    </row>
    <row r="6" spans="1:25" ht="18.75">
      <c r="A6" s="94">
        <v>44016</v>
      </c>
      <c r="B6" s="106">
        <v>69</v>
      </c>
      <c r="C6" s="107">
        <v>5</v>
      </c>
      <c r="D6" s="108">
        <v>0</v>
      </c>
      <c r="E6" s="109">
        <v>0</v>
      </c>
      <c r="F6" s="110">
        <v>74</v>
      </c>
      <c r="G6" s="93"/>
      <c r="H6" s="93" t="s">
        <v>3</v>
      </c>
      <c r="I6" s="105">
        <f>SUM(E3:E33)</f>
        <v>69</v>
      </c>
      <c r="Q6" s="112">
        <v>44016</v>
      </c>
      <c r="R6" s="113" t="s">
        <v>46</v>
      </c>
      <c r="S6" s="115">
        <v>118</v>
      </c>
      <c r="T6" s="93"/>
      <c r="U6" s="93"/>
      <c r="V6" s="93"/>
      <c r="W6" s="119" t="s">
        <v>119</v>
      </c>
      <c r="X6" s="120">
        <v>439</v>
      </c>
      <c r="Y6" s="121">
        <v>87.8</v>
      </c>
    </row>
    <row r="7" spans="1:25" ht="18.75">
      <c r="A7" s="94">
        <v>44017</v>
      </c>
      <c r="B7" s="111" t="s">
        <v>110</v>
      </c>
      <c r="C7" s="111" t="s">
        <v>110</v>
      </c>
      <c r="D7" s="111" t="s">
        <v>110</v>
      </c>
      <c r="E7" s="111" t="s">
        <v>110</v>
      </c>
      <c r="F7" s="111" t="s">
        <v>110</v>
      </c>
      <c r="G7" s="93"/>
      <c r="H7" s="93" t="s">
        <v>100</v>
      </c>
      <c r="I7" s="105">
        <f>SUM(F3:F33)</f>
        <v>3493.85</v>
      </c>
      <c r="Q7" s="112">
        <v>44017</v>
      </c>
      <c r="R7" s="113" t="s">
        <v>49</v>
      </c>
      <c r="S7" s="115">
        <v>240</v>
      </c>
      <c r="T7" s="93"/>
      <c r="U7" s="93"/>
      <c r="V7" s="93"/>
      <c r="W7" s="119" t="s">
        <v>120</v>
      </c>
      <c r="X7" s="120">
        <v>470</v>
      </c>
      <c r="Y7" s="121">
        <v>94</v>
      </c>
    </row>
    <row r="8" spans="1:25" ht="18.75">
      <c r="A8" s="94">
        <v>44018</v>
      </c>
      <c r="B8" s="106">
        <v>20</v>
      </c>
      <c r="C8" s="107">
        <v>0</v>
      </c>
      <c r="D8" s="108">
        <v>0</v>
      </c>
      <c r="E8" s="109">
        <v>23</v>
      </c>
      <c r="F8" s="110">
        <v>43</v>
      </c>
      <c r="G8" s="93"/>
      <c r="H8" s="93" t="s">
        <v>101</v>
      </c>
      <c r="I8" s="50">
        <v>1000</v>
      </c>
      <c r="Q8" s="112">
        <v>44018</v>
      </c>
      <c r="R8" s="113" t="s">
        <v>124</v>
      </c>
      <c r="S8" s="115">
        <v>28.1</v>
      </c>
      <c r="T8" s="93"/>
      <c r="U8" s="93"/>
      <c r="V8" s="93"/>
      <c r="W8" s="119" t="s">
        <v>121</v>
      </c>
      <c r="X8" s="120">
        <v>869.85</v>
      </c>
      <c r="Y8" s="121">
        <v>173.97</v>
      </c>
    </row>
    <row r="9" spans="1:25" ht="18.75">
      <c r="A9" s="94">
        <v>44019</v>
      </c>
      <c r="B9" s="106">
        <v>79</v>
      </c>
      <c r="C9" s="107">
        <v>12</v>
      </c>
      <c r="D9" s="108">
        <v>0</v>
      </c>
      <c r="E9" s="109">
        <v>0</v>
      </c>
      <c r="F9" s="110">
        <v>91</v>
      </c>
      <c r="G9" s="93"/>
      <c r="H9" s="93" t="s">
        <v>102</v>
      </c>
      <c r="I9" s="105">
        <f>SUM(S3:S8)</f>
        <v>732.93999999999994</v>
      </c>
      <c r="Q9" s="54"/>
      <c r="R9" s="49"/>
      <c r="S9" s="55"/>
      <c r="T9" s="93"/>
      <c r="U9" s="93"/>
      <c r="V9" s="93"/>
      <c r="W9" s="119" t="s">
        <v>23</v>
      </c>
      <c r="X9" s="120">
        <v>736</v>
      </c>
      <c r="Y9" s="121">
        <v>184</v>
      </c>
    </row>
    <row r="10" spans="1:25" ht="18.75">
      <c r="A10" s="94">
        <v>44020</v>
      </c>
      <c r="B10" s="106">
        <v>33.5</v>
      </c>
      <c r="C10" s="107">
        <v>67.5</v>
      </c>
      <c r="D10" s="108">
        <v>0</v>
      </c>
      <c r="E10" s="109">
        <v>0</v>
      </c>
      <c r="F10" s="110">
        <v>101</v>
      </c>
      <c r="G10" s="93"/>
      <c r="H10" s="93" t="s">
        <v>105</v>
      </c>
      <c r="I10" s="105">
        <f>SUM(I7-I8-I9)</f>
        <v>1760.9099999999999</v>
      </c>
      <c r="Q10" s="54"/>
      <c r="R10" s="53"/>
      <c r="S10" s="53"/>
      <c r="T10" s="93"/>
      <c r="U10" s="93"/>
      <c r="V10" s="93"/>
      <c r="W10" s="119" t="s">
        <v>123</v>
      </c>
      <c r="X10" s="120">
        <v>414</v>
      </c>
      <c r="Y10" s="121">
        <v>138</v>
      </c>
    </row>
    <row r="11" spans="1:25">
      <c r="A11" s="94">
        <v>44021</v>
      </c>
      <c r="B11" s="106">
        <v>101.5</v>
      </c>
      <c r="C11" s="107">
        <v>0</v>
      </c>
      <c r="D11" s="108">
        <v>0</v>
      </c>
      <c r="E11" s="109">
        <v>0</v>
      </c>
      <c r="F11" s="110">
        <v>101.5</v>
      </c>
      <c r="G11" s="93"/>
      <c r="Q11" s="54"/>
      <c r="R11" s="49"/>
      <c r="S11" s="55"/>
      <c r="T11" s="93"/>
      <c r="U11" s="93"/>
      <c r="V11" s="93"/>
      <c r="W11" s="93"/>
      <c r="X11" s="93"/>
      <c r="Y11" s="93"/>
    </row>
    <row r="12" spans="1:25">
      <c r="A12" s="94">
        <v>44022</v>
      </c>
      <c r="B12" s="106">
        <v>35</v>
      </c>
      <c r="C12" s="107">
        <v>77</v>
      </c>
      <c r="D12" s="108">
        <v>0</v>
      </c>
      <c r="E12" s="109">
        <v>0</v>
      </c>
      <c r="F12" s="110">
        <v>112</v>
      </c>
      <c r="G12" s="93"/>
      <c r="Q12" s="54"/>
      <c r="R12" s="49"/>
      <c r="S12" s="55"/>
      <c r="T12" s="93"/>
      <c r="U12" s="93"/>
      <c r="V12" s="93"/>
      <c r="W12" s="93"/>
      <c r="X12" s="93"/>
      <c r="Y12" s="93"/>
    </row>
    <row r="13" spans="1:25">
      <c r="A13" s="94">
        <v>44023</v>
      </c>
      <c r="B13" s="106">
        <v>120.5</v>
      </c>
      <c r="C13" s="107">
        <v>23.5</v>
      </c>
      <c r="D13" s="108">
        <v>23</v>
      </c>
      <c r="E13" s="109">
        <v>0</v>
      </c>
      <c r="F13" s="110">
        <v>167</v>
      </c>
      <c r="G13" s="93"/>
      <c r="Q13" s="54"/>
      <c r="R13" s="49"/>
      <c r="S13" s="55"/>
      <c r="T13" s="93"/>
      <c r="U13" s="93"/>
      <c r="V13" s="93"/>
      <c r="W13" s="93"/>
      <c r="X13" s="105">
        <v>3493.85</v>
      </c>
      <c r="Y13" s="93"/>
    </row>
    <row r="14" spans="1:25">
      <c r="A14" s="94">
        <v>44024</v>
      </c>
      <c r="B14" s="106">
        <v>137</v>
      </c>
      <c r="C14" s="107">
        <v>7</v>
      </c>
      <c r="D14" s="108">
        <v>0</v>
      </c>
      <c r="E14" s="109">
        <v>0</v>
      </c>
      <c r="F14" s="110">
        <v>144</v>
      </c>
      <c r="G14" s="93"/>
      <c r="Q14" s="54"/>
      <c r="R14" s="49"/>
      <c r="S14" s="55"/>
      <c r="T14" s="93"/>
      <c r="U14" s="93"/>
      <c r="V14" s="93"/>
      <c r="W14" s="93"/>
      <c r="X14" s="93"/>
      <c r="Y14" s="93"/>
    </row>
    <row r="15" spans="1:25">
      <c r="A15" s="94">
        <v>44025</v>
      </c>
      <c r="B15" s="106">
        <v>37.5</v>
      </c>
      <c r="C15" s="107">
        <v>42</v>
      </c>
      <c r="D15" s="108">
        <v>0</v>
      </c>
      <c r="E15" s="109">
        <v>0</v>
      </c>
      <c r="F15" s="110">
        <v>79.5</v>
      </c>
      <c r="G15" s="93"/>
      <c r="Q15" s="54"/>
      <c r="R15" s="49"/>
      <c r="S15" s="55"/>
      <c r="T15" s="93"/>
      <c r="U15" s="93"/>
      <c r="V15" s="93"/>
      <c r="W15" s="93"/>
      <c r="X15" s="93"/>
      <c r="Y15" s="93"/>
    </row>
    <row r="16" spans="1:25">
      <c r="A16" s="94">
        <v>44026</v>
      </c>
      <c r="B16" s="106">
        <v>47.5</v>
      </c>
      <c r="C16" s="107">
        <v>0</v>
      </c>
      <c r="D16" s="108">
        <v>0</v>
      </c>
      <c r="E16" s="109">
        <v>0</v>
      </c>
      <c r="F16" s="110">
        <v>47.5</v>
      </c>
      <c r="G16" s="93"/>
      <c r="Q16" s="54"/>
      <c r="R16" s="53"/>
      <c r="S16" s="53"/>
      <c r="T16" s="93"/>
      <c r="U16" s="93"/>
      <c r="V16" s="93"/>
      <c r="W16" s="93"/>
      <c r="X16" s="93"/>
      <c r="Y16" s="93"/>
    </row>
    <row r="17" spans="1:23">
      <c r="A17" s="94">
        <v>44027</v>
      </c>
      <c r="B17" s="106">
        <v>5</v>
      </c>
      <c r="C17" s="107">
        <v>0</v>
      </c>
      <c r="D17" s="108">
        <v>0</v>
      </c>
      <c r="E17" s="109">
        <v>0</v>
      </c>
      <c r="F17" s="110">
        <v>5</v>
      </c>
      <c r="G17" s="93"/>
      <c r="Q17" s="54"/>
      <c r="R17" s="53"/>
      <c r="S17" s="53"/>
      <c r="T17" s="93"/>
      <c r="U17" s="93"/>
      <c r="V17" s="93"/>
      <c r="W17" s="93"/>
    </row>
    <row r="18" spans="1:23">
      <c r="A18" s="94">
        <v>44028</v>
      </c>
      <c r="B18" s="106">
        <v>43</v>
      </c>
      <c r="C18" s="107">
        <v>77</v>
      </c>
      <c r="D18" s="108">
        <v>23</v>
      </c>
      <c r="E18" s="109">
        <v>0</v>
      </c>
      <c r="F18" s="110">
        <v>143</v>
      </c>
      <c r="G18" s="93"/>
      <c r="Q18" s="54"/>
      <c r="R18" s="49"/>
      <c r="S18" s="55"/>
      <c r="T18" s="93"/>
      <c r="U18" s="93"/>
      <c r="V18" s="93"/>
      <c r="W18" s="93"/>
    </row>
    <row r="19" spans="1:23">
      <c r="A19" s="94">
        <v>44029</v>
      </c>
      <c r="B19" s="106">
        <v>139.35</v>
      </c>
      <c r="C19" s="107">
        <v>24</v>
      </c>
      <c r="D19" s="108">
        <v>43</v>
      </c>
      <c r="E19" s="109">
        <v>0</v>
      </c>
      <c r="F19" s="110">
        <v>206.35</v>
      </c>
      <c r="G19" s="93"/>
      <c r="Q19" s="54"/>
      <c r="R19" s="49"/>
      <c r="S19" s="55"/>
      <c r="T19" s="93"/>
      <c r="U19" s="93"/>
      <c r="V19" s="93"/>
      <c r="W19" s="93"/>
    </row>
    <row r="20" spans="1:23">
      <c r="A20" s="94">
        <v>44030</v>
      </c>
      <c r="B20" s="106">
        <v>83.5</v>
      </c>
      <c r="C20" s="107">
        <v>96</v>
      </c>
      <c r="D20" s="108">
        <v>0</v>
      </c>
      <c r="E20" s="109">
        <v>0</v>
      </c>
      <c r="F20" s="110">
        <v>179.5</v>
      </c>
      <c r="G20" s="93"/>
      <c r="Q20" s="54"/>
      <c r="R20" s="49"/>
      <c r="S20" s="55"/>
      <c r="T20" s="93"/>
      <c r="U20" s="93"/>
      <c r="V20" s="93"/>
      <c r="W20" s="105">
        <v>800.6099999999999</v>
      </c>
    </row>
    <row r="21" spans="1:23">
      <c r="A21" s="94">
        <v>44031</v>
      </c>
      <c r="B21" s="106">
        <v>164</v>
      </c>
      <c r="C21" s="107">
        <v>29</v>
      </c>
      <c r="D21" s="108">
        <v>0</v>
      </c>
      <c r="E21" s="109">
        <v>0</v>
      </c>
      <c r="F21" s="110">
        <v>193</v>
      </c>
      <c r="G21" s="93"/>
      <c r="Q21" s="54"/>
      <c r="R21" s="49"/>
      <c r="S21" s="55"/>
      <c r="T21" s="93"/>
      <c r="U21" s="93"/>
      <c r="V21" s="93"/>
      <c r="W21" s="93"/>
    </row>
    <row r="22" spans="1:23">
      <c r="A22" s="94">
        <v>44032</v>
      </c>
      <c r="B22" s="106">
        <v>19.5</v>
      </c>
      <c r="C22" s="107">
        <v>19</v>
      </c>
      <c r="D22" s="108">
        <v>0</v>
      </c>
      <c r="E22" s="109">
        <v>0</v>
      </c>
      <c r="F22" s="110">
        <v>38.5</v>
      </c>
      <c r="G22" s="93"/>
      <c r="Q22" s="54"/>
      <c r="R22" s="49"/>
      <c r="S22" s="55"/>
      <c r="T22" s="93"/>
      <c r="U22" s="93"/>
      <c r="V22" s="93"/>
      <c r="W22" s="93"/>
    </row>
    <row r="23" spans="1:23">
      <c r="A23" s="94">
        <v>44033</v>
      </c>
      <c r="B23" s="106">
        <v>38</v>
      </c>
      <c r="C23" s="107">
        <v>71</v>
      </c>
      <c r="D23" s="108">
        <v>0</v>
      </c>
      <c r="E23" s="109">
        <v>0</v>
      </c>
      <c r="F23" s="110">
        <v>109</v>
      </c>
      <c r="G23" s="93"/>
      <c r="Q23" s="54"/>
      <c r="R23" s="49"/>
      <c r="S23" s="55"/>
      <c r="T23" s="93"/>
      <c r="U23" s="93"/>
      <c r="V23" s="93"/>
      <c r="W23" s="105">
        <v>780.5</v>
      </c>
    </row>
    <row r="24" spans="1:23">
      <c r="A24" s="94">
        <v>44034</v>
      </c>
      <c r="B24" s="106">
        <v>70.5</v>
      </c>
      <c r="C24" s="107">
        <v>35.5</v>
      </c>
      <c r="D24" s="108">
        <v>0</v>
      </c>
      <c r="E24" s="109">
        <v>23</v>
      </c>
      <c r="F24" s="110">
        <v>129</v>
      </c>
      <c r="G24" s="93"/>
      <c r="Q24" s="54"/>
      <c r="R24" s="49"/>
      <c r="S24" s="55"/>
      <c r="T24" s="93"/>
      <c r="U24" s="93"/>
      <c r="V24" s="93"/>
      <c r="W24" s="93"/>
    </row>
    <row r="25" spans="1:23">
      <c r="A25" s="94">
        <v>44035</v>
      </c>
      <c r="B25" s="106">
        <v>17</v>
      </c>
      <c r="C25" s="107">
        <v>7.5</v>
      </c>
      <c r="D25" s="108">
        <v>0</v>
      </c>
      <c r="E25" s="109">
        <v>0</v>
      </c>
      <c r="F25" s="110">
        <v>24.5</v>
      </c>
      <c r="G25" s="93"/>
      <c r="Q25" s="54"/>
      <c r="R25" s="49"/>
      <c r="S25" s="55"/>
      <c r="T25" s="93"/>
      <c r="U25" s="93"/>
      <c r="V25" s="93"/>
      <c r="W25" s="93"/>
    </row>
    <row r="26" spans="1:23">
      <c r="A26" s="94">
        <v>44036</v>
      </c>
      <c r="B26" s="106">
        <v>48</v>
      </c>
      <c r="C26" s="107">
        <v>50</v>
      </c>
      <c r="D26" s="108">
        <v>0</v>
      </c>
      <c r="E26" s="109">
        <v>0</v>
      </c>
      <c r="F26" s="110">
        <v>98</v>
      </c>
      <c r="G26" s="93"/>
      <c r="Q26" s="54"/>
      <c r="R26" s="49"/>
      <c r="S26" s="55"/>
      <c r="T26" s="93"/>
      <c r="U26" s="93"/>
      <c r="V26" s="93"/>
      <c r="W26" s="93"/>
    </row>
    <row r="27" spans="1:23">
      <c r="A27" s="94">
        <v>44037</v>
      </c>
      <c r="B27" s="106">
        <v>118.5</v>
      </c>
      <c r="C27" s="107">
        <v>197</v>
      </c>
      <c r="D27" s="108">
        <v>0</v>
      </c>
      <c r="E27" s="109">
        <v>0</v>
      </c>
      <c r="F27" s="104">
        <v>315.5</v>
      </c>
      <c r="G27" s="93"/>
      <c r="Q27" s="54"/>
      <c r="R27" s="49"/>
      <c r="S27" s="55"/>
      <c r="T27" s="93"/>
      <c r="U27" s="93"/>
      <c r="V27" s="93"/>
      <c r="W27" s="93"/>
    </row>
    <row r="28" spans="1:23">
      <c r="A28" s="94">
        <v>44038</v>
      </c>
      <c r="B28" s="106">
        <v>57</v>
      </c>
      <c r="C28" s="107">
        <v>20</v>
      </c>
      <c r="D28" s="108">
        <v>0</v>
      </c>
      <c r="E28" s="109">
        <v>0</v>
      </c>
      <c r="F28" s="110">
        <v>77</v>
      </c>
      <c r="G28" s="93"/>
      <c r="Q28" s="54"/>
      <c r="R28" s="53"/>
      <c r="S28" s="53"/>
      <c r="T28" s="93"/>
      <c r="U28" s="93"/>
      <c r="V28" s="93"/>
      <c r="W28" s="105"/>
    </row>
    <row r="29" spans="1:23">
      <c r="A29" s="94">
        <v>44039</v>
      </c>
      <c r="B29" s="106">
        <v>65</v>
      </c>
      <c r="C29" s="107">
        <v>30</v>
      </c>
      <c r="D29" s="108">
        <v>0</v>
      </c>
      <c r="E29" s="109">
        <v>0</v>
      </c>
      <c r="F29" s="110">
        <v>95</v>
      </c>
      <c r="G29" s="93"/>
      <c r="Q29" s="54"/>
      <c r="R29" s="49"/>
      <c r="S29" s="55"/>
      <c r="T29" s="93"/>
      <c r="U29" s="93"/>
      <c r="V29" s="93"/>
      <c r="W29" s="93"/>
    </row>
    <row r="30" spans="1:23">
      <c r="A30" s="94">
        <v>44040</v>
      </c>
      <c r="B30" s="106">
        <v>6</v>
      </c>
      <c r="C30" s="107">
        <v>32.5</v>
      </c>
      <c r="D30" s="108">
        <v>0</v>
      </c>
      <c r="E30" s="109">
        <v>23</v>
      </c>
      <c r="F30" s="110">
        <v>61.5</v>
      </c>
      <c r="G30" s="93"/>
      <c r="Q30" s="54"/>
      <c r="R30" s="49"/>
      <c r="S30" s="55"/>
      <c r="T30" s="93"/>
      <c r="U30" s="93"/>
      <c r="V30" s="93"/>
      <c r="W30" s="93"/>
    </row>
    <row r="31" spans="1:23">
      <c r="A31" s="94">
        <v>44041</v>
      </c>
      <c r="B31" s="106">
        <v>130.5</v>
      </c>
      <c r="C31" s="107">
        <v>23</v>
      </c>
      <c r="D31" s="108">
        <v>0</v>
      </c>
      <c r="E31" s="109">
        <v>0</v>
      </c>
      <c r="F31" s="110">
        <v>153.5</v>
      </c>
      <c r="G31" s="93"/>
      <c r="Q31" s="54"/>
      <c r="R31" s="49"/>
      <c r="S31" s="55"/>
      <c r="T31" s="93"/>
      <c r="U31" s="93"/>
      <c r="V31" s="93"/>
      <c r="W31" s="93"/>
    </row>
    <row r="32" spans="1:23">
      <c r="A32" s="94">
        <v>44042</v>
      </c>
      <c r="B32" s="106">
        <v>75.5</v>
      </c>
      <c r="C32" s="107">
        <v>100.5</v>
      </c>
      <c r="D32" s="108">
        <v>0</v>
      </c>
      <c r="E32" s="109">
        <v>0</v>
      </c>
      <c r="F32" s="110">
        <v>176</v>
      </c>
      <c r="G32" s="93"/>
      <c r="Q32" s="54"/>
      <c r="R32" s="53"/>
      <c r="S32" s="53"/>
      <c r="T32" s="93"/>
      <c r="U32" s="93"/>
      <c r="V32" s="93"/>
      <c r="W32" s="93"/>
    </row>
    <row r="33" spans="1:24" ht="15.75">
      <c r="A33" s="94">
        <v>44043</v>
      </c>
      <c r="B33" s="106">
        <v>355</v>
      </c>
      <c r="C33" s="107">
        <v>29.5</v>
      </c>
      <c r="D33" s="108">
        <v>0</v>
      </c>
      <c r="E33" s="109">
        <v>0</v>
      </c>
      <c r="F33" s="104">
        <v>384.5</v>
      </c>
      <c r="G33" s="93"/>
      <c r="Q33" s="54"/>
      <c r="R33" s="49"/>
      <c r="S33" s="55"/>
      <c r="T33" s="93"/>
      <c r="U33" s="93"/>
      <c r="V33" s="93"/>
      <c r="W33" s="93"/>
      <c r="X33" s="117">
        <v>261.10999999999967</v>
      </c>
    </row>
    <row r="34" spans="1:24">
      <c r="A34" s="93"/>
      <c r="B34" s="93"/>
      <c r="C34" s="93"/>
      <c r="D34" s="93"/>
      <c r="E34" s="93"/>
      <c r="F34" s="93"/>
      <c r="G34" s="93"/>
      <c r="Q34" s="93"/>
      <c r="R34" s="93"/>
      <c r="S34" s="93"/>
      <c r="T34" s="93"/>
      <c r="U34" s="93"/>
      <c r="V34" s="93"/>
      <c r="W34" s="93"/>
      <c r="X34" s="105"/>
    </row>
    <row r="36" spans="1:24">
      <c r="G36" s="93"/>
      <c r="Q36" s="93"/>
      <c r="R36" s="93"/>
      <c r="S36" s="116">
        <v>866.74</v>
      </c>
      <c r="T36" s="93"/>
      <c r="U36" s="93"/>
      <c r="V36" s="93"/>
      <c r="W36" s="93"/>
      <c r="X36" s="93"/>
    </row>
    <row r="38" spans="1:24">
      <c r="G38" s="93"/>
      <c r="H38" s="93"/>
      <c r="I38" s="93"/>
      <c r="J38" s="93"/>
      <c r="K38" s="93"/>
      <c r="L38" s="93"/>
      <c r="M38" s="93"/>
      <c r="N38" s="93"/>
      <c r="O38" s="93"/>
    </row>
    <row r="39" spans="1:24">
      <c r="G39" s="93"/>
      <c r="H39" s="93"/>
      <c r="I39" s="93"/>
      <c r="J39" s="93"/>
      <c r="K39" s="93"/>
      <c r="L39" s="93"/>
      <c r="M39" s="93"/>
      <c r="N39" s="93"/>
      <c r="O39" s="93"/>
    </row>
    <row r="40" spans="1:24">
      <c r="A40" s="95" t="s">
        <v>4</v>
      </c>
      <c r="B40" s="96">
        <v>2260.35</v>
      </c>
      <c r="C40" s="96">
        <v>1075.5</v>
      </c>
      <c r="D40" s="96">
        <v>89</v>
      </c>
      <c r="E40" s="96">
        <v>69</v>
      </c>
      <c r="F40" s="116">
        <v>3493.85</v>
      </c>
    </row>
    <row r="42" spans="1:24" ht="15.75">
      <c r="A42" s="93"/>
      <c r="B42" s="93"/>
      <c r="C42" s="93"/>
      <c r="D42" s="93"/>
      <c r="E42" s="93"/>
      <c r="F42" s="102" t="s">
        <v>113</v>
      </c>
    </row>
    <row r="43" spans="1:24" ht="15.75">
      <c r="A43" s="93"/>
      <c r="B43" s="93"/>
      <c r="C43" s="93"/>
      <c r="D43" s="93"/>
      <c r="E43" s="93"/>
      <c r="F43" s="103">
        <v>134.37884615384615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BZ499"/>
  <sheetViews>
    <sheetView topLeftCell="AW1" zoomScaleNormal="100" workbookViewId="0">
      <selection activeCell="BI3" sqref="BI3"/>
    </sheetView>
  </sheetViews>
  <sheetFormatPr defaultRowHeight="15"/>
  <cols>
    <col min="2" max="3" width="9.5703125" bestFit="1" customWidth="1"/>
    <col min="6" max="6" width="9.5703125" bestFit="1" customWidth="1"/>
    <col min="7" max="7" width="8.42578125" bestFit="1" customWidth="1"/>
    <col min="8" max="8" width="7" customWidth="1"/>
    <col min="9" max="9" width="35.42578125" bestFit="1" customWidth="1"/>
    <col min="10" max="10" width="5.42578125" bestFit="1" customWidth="1"/>
    <col min="11" max="11" width="9.85546875" bestFit="1" customWidth="1"/>
    <col min="12" max="12" width="5" bestFit="1" customWidth="1"/>
    <col min="13" max="13" width="19.42578125" bestFit="1" customWidth="1"/>
    <col min="14" max="14" width="20.28515625" bestFit="1" customWidth="1"/>
    <col min="15" max="15" width="9.85546875" bestFit="1" customWidth="1"/>
    <col min="21" max="21" width="20.42578125" bestFit="1" customWidth="1"/>
    <col min="22" max="22" width="14.5703125" bestFit="1" customWidth="1"/>
    <col min="23" max="23" width="13.42578125" bestFit="1" customWidth="1"/>
    <col min="24" max="29" width="8" bestFit="1" customWidth="1"/>
    <col min="37" max="37" width="20" bestFit="1" customWidth="1"/>
    <col min="38" max="39" width="10.5703125" bestFit="1" customWidth="1"/>
    <col min="40" max="40" width="10.7109375" bestFit="1" customWidth="1"/>
    <col min="41" max="41" width="20" bestFit="1" customWidth="1"/>
    <col min="42" max="42" width="10.5703125" bestFit="1" customWidth="1"/>
    <col min="43" max="43" width="15.7109375" bestFit="1" customWidth="1"/>
    <col min="44" max="45" width="10.5703125" bestFit="1" customWidth="1"/>
    <col min="49" max="49" width="27.85546875" bestFit="1" customWidth="1"/>
    <col min="50" max="50" width="14.5703125" bestFit="1" customWidth="1"/>
    <col min="51" max="51" width="17.42578125" bestFit="1" customWidth="1"/>
    <col min="57" max="57" width="23.5703125" bestFit="1" customWidth="1"/>
    <col min="59" max="59" width="27.85546875" bestFit="1" customWidth="1"/>
    <col min="60" max="60" width="14.5703125" bestFit="1" customWidth="1"/>
    <col min="61" max="61" width="34.7109375" bestFit="1" customWidth="1"/>
    <col min="64" max="64" width="20.140625" bestFit="1" customWidth="1"/>
  </cols>
  <sheetData>
    <row r="1" spans="1:78" ht="15.75" thickBot="1">
      <c r="A1" s="122"/>
      <c r="B1" s="131" t="s">
        <v>145</v>
      </c>
      <c r="C1" s="134" t="s">
        <v>125</v>
      </c>
      <c r="D1" s="135" t="s">
        <v>142</v>
      </c>
      <c r="E1" s="136" t="s">
        <v>143</v>
      </c>
      <c r="F1" s="138" t="s">
        <v>15</v>
      </c>
      <c r="G1" s="139" t="s">
        <v>144</v>
      </c>
      <c r="H1" s="125"/>
      <c r="I1" s="37" t="s">
        <v>40</v>
      </c>
      <c r="J1" s="37" t="s">
        <v>15</v>
      </c>
      <c r="K1" s="37" t="s">
        <v>41</v>
      </c>
      <c r="M1" s="142" t="s">
        <v>155</v>
      </c>
      <c r="N1" s="142" t="s">
        <v>156</v>
      </c>
      <c r="Q1" s="33" t="s">
        <v>127</v>
      </c>
      <c r="R1" s="33" t="s">
        <v>15</v>
      </c>
      <c r="T1" s="125" t="s">
        <v>157</v>
      </c>
      <c r="U1" s="125" t="s">
        <v>158</v>
      </c>
      <c r="W1" s="37" t="s">
        <v>154</v>
      </c>
      <c r="X1" s="37" t="s">
        <v>159</v>
      </c>
      <c r="Y1" s="37" t="s">
        <v>160</v>
      </c>
      <c r="Z1" s="37" t="s">
        <v>161</v>
      </c>
      <c r="AA1" s="37" t="s">
        <v>162</v>
      </c>
      <c r="AB1" s="37" t="s">
        <v>163</v>
      </c>
      <c r="AC1" s="37" t="s">
        <v>164</v>
      </c>
      <c r="AD1" s="37" t="s">
        <v>165</v>
      </c>
      <c r="AE1" s="37" t="s">
        <v>166</v>
      </c>
      <c r="AF1" s="37" t="s">
        <v>167</v>
      </c>
      <c r="AG1" s="37" t="s">
        <v>168</v>
      </c>
      <c r="AH1" s="37" t="s">
        <v>169</v>
      </c>
      <c r="AI1" s="37" t="s">
        <v>15</v>
      </c>
      <c r="AK1" s="148" t="s">
        <v>181</v>
      </c>
      <c r="AL1" s="148" t="s">
        <v>182</v>
      </c>
      <c r="AM1" s="150"/>
      <c r="AN1" s="150" t="s">
        <v>183</v>
      </c>
      <c r="AO1" s="149" t="s">
        <v>187</v>
      </c>
      <c r="AQ1" s="214" t="s">
        <v>201</v>
      </c>
      <c r="AR1" s="51" t="s">
        <v>188</v>
      </c>
    </row>
    <row r="2" spans="1:78">
      <c r="B2" s="131">
        <v>315.5</v>
      </c>
      <c r="C2" s="134">
        <v>163.64699999999999</v>
      </c>
      <c r="D2" s="135">
        <v>0</v>
      </c>
      <c r="E2" s="136">
        <v>0</v>
      </c>
      <c r="F2" s="137">
        <v>479.14699999999999</v>
      </c>
      <c r="G2">
        <v>498</v>
      </c>
      <c r="I2" s="140" t="s">
        <v>58</v>
      </c>
      <c r="J2" s="140">
        <f>SUM(K2*1.5)</f>
        <v>633</v>
      </c>
      <c r="K2" s="140">
        <v>422</v>
      </c>
      <c r="M2" s="125" t="s">
        <v>58</v>
      </c>
      <c r="N2" s="50">
        <v>633</v>
      </c>
      <c r="P2">
        <v>1</v>
      </c>
      <c r="Q2" s="34" t="s">
        <v>30</v>
      </c>
      <c r="R2" s="35">
        <v>32</v>
      </c>
      <c r="T2" s="123">
        <v>13</v>
      </c>
      <c r="U2" s="40">
        <f>SUM(R2)</f>
        <v>32</v>
      </c>
      <c r="W2" s="41" t="s">
        <v>58</v>
      </c>
      <c r="X2" s="41">
        <v>0</v>
      </c>
      <c r="Y2" s="141">
        <v>8</v>
      </c>
      <c r="Z2" s="141">
        <v>7</v>
      </c>
      <c r="AA2" s="141">
        <v>15</v>
      </c>
      <c r="AB2" s="141">
        <v>22</v>
      </c>
      <c r="AC2" s="141">
        <v>40</v>
      </c>
      <c r="AD2" s="141">
        <v>82</v>
      </c>
      <c r="AE2" s="141">
        <v>108</v>
      </c>
      <c r="AF2" s="141">
        <v>65</v>
      </c>
      <c r="AG2" s="141">
        <v>59</v>
      </c>
      <c r="AH2" s="141">
        <v>16</v>
      </c>
      <c r="AI2" s="143">
        <v>422</v>
      </c>
      <c r="AK2" s="151" t="s">
        <v>178</v>
      </c>
      <c r="AL2" s="152">
        <v>928.32</v>
      </c>
      <c r="AM2" s="150"/>
      <c r="AN2" s="150" t="s">
        <v>184</v>
      </c>
      <c r="AO2" s="153">
        <v>482</v>
      </c>
      <c r="AQ2" s="150" t="s">
        <v>189</v>
      </c>
      <c r="AR2" s="153">
        <f>SUM(AO2:AO4)</f>
        <v>1642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  <c r="BV2" s="124" t="s">
        <v>128</v>
      </c>
    </row>
    <row r="3" spans="1:78">
      <c r="B3" s="131">
        <v>97</v>
      </c>
      <c r="C3" s="134">
        <v>118.1895</v>
      </c>
      <c r="D3" s="135">
        <v>23</v>
      </c>
      <c r="E3" s="136">
        <v>0</v>
      </c>
      <c r="F3" s="137">
        <v>238.18950000000001</v>
      </c>
      <c r="I3" s="41" t="s">
        <v>65</v>
      </c>
      <c r="J3" s="41">
        <f>SUM(K3*7)</f>
        <v>84</v>
      </c>
      <c r="K3" s="41">
        <v>12</v>
      </c>
      <c r="M3" s="125" t="s">
        <v>67</v>
      </c>
      <c r="N3" s="50">
        <v>510</v>
      </c>
      <c r="P3" s="123">
        <f>SUM(P2+1)</f>
        <v>2</v>
      </c>
      <c r="Q3" s="34" t="s">
        <v>26</v>
      </c>
      <c r="R3" s="35">
        <v>3</v>
      </c>
      <c r="T3" s="123">
        <f>SUM(T2+1)</f>
        <v>14</v>
      </c>
      <c r="U3" s="40">
        <f>SUM(R3:R9)</f>
        <v>58</v>
      </c>
      <c r="W3" s="41" t="s">
        <v>54</v>
      </c>
      <c r="X3" s="141">
        <v>4</v>
      </c>
      <c r="Y3" s="141">
        <v>7</v>
      </c>
      <c r="Z3" s="141">
        <v>11</v>
      </c>
      <c r="AA3" s="141">
        <v>36</v>
      </c>
      <c r="AB3" s="141">
        <v>17</v>
      </c>
      <c r="AC3" s="141">
        <v>73</v>
      </c>
      <c r="AD3" s="141">
        <v>94</v>
      </c>
      <c r="AE3" s="141">
        <v>80</v>
      </c>
      <c r="AF3" s="141">
        <v>51</v>
      </c>
      <c r="AG3" s="141">
        <v>27</v>
      </c>
      <c r="AH3" s="141">
        <v>9</v>
      </c>
      <c r="AI3" s="143">
        <v>409</v>
      </c>
      <c r="AK3" s="151" t="s">
        <v>177</v>
      </c>
      <c r="AL3" s="152">
        <v>158.5</v>
      </c>
      <c r="AM3" s="150"/>
      <c r="AN3" s="150" t="s">
        <v>185</v>
      </c>
      <c r="AO3" s="153">
        <v>560</v>
      </c>
      <c r="AQ3" s="245" t="s">
        <v>178</v>
      </c>
      <c r="AR3" s="246">
        <v>928.32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  <c r="BV3" s="123" t="s">
        <v>69</v>
      </c>
      <c r="BW3" s="123" t="s">
        <v>70</v>
      </c>
      <c r="BX3" s="126" t="s">
        <v>16</v>
      </c>
      <c r="BY3" s="125"/>
      <c r="BZ3" s="126" t="s">
        <v>17</v>
      </c>
    </row>
    <row r="4" spans="1:78" ht="18.75">
      <c r="B4" s="130">
        <v>0</v>
      </c>
      <c r="C4" s="132">
        <v>0</v>
      </c>
      <c r="D4" s="130">
        <v>0</v>
      </c>
      <c r="E4" s="132">
        <v>0</v>
      </c>
      <c r="F4" s="133">
        <v>0</v>
      </c>
      <c r="I4" s="41" t="s">
        <v>59</v>
      </c>
      <c r="J4" s="41">
        <f>SUM(K4*3)</f>
        <v>222</v>
      </c>
      <c r="K4" s="41">
        <v>74</v>
      </c>
      <c r="M4" s="125" t="s">
        <v>48</v>
      </c>
      <c r="N4" s="50">
        <v>680</v>
      </c>
      <c r="P4" s="123">
        <f t="shared" ref="P4:P67" si="0">SUM(P3+1)</f>
        <v>3</v>
      </c>
      <c r="Q4" s="34" t="s">
        <v>26</v>
      </c>
      <c r="R4" s="35">
        <v>12</v>
      </c>
      <c r="T4" s="125">
        <f t="shared" ref="T4:T12" si="1">SUM(T3+1)</f>
        <v>15</v>
      </c>
      <c r="U4" s="40">
        <f>SUM(R10:R24)</f>
        <v>194.5</v>
      </c>
      <c r="W4" s="41" t="s">
        <v>91</v>
      </c>
      <c r="X4" s="41">
        <v>0</v>
      </c>
      <c r="Y4" s="141">
        <v>1</v>
      </c>
      <c r="Z4" s="141">
        <v>1</v>
      </c>
      <c r="AA4" s="141">
        <v>3</v>
      </c>
      <c r="AB4" s="141">
        <v>6</v>
      </c>
      <c r="AC4" s="141">
        <v>10</v>
      </c>
      <c r="AD4" s="141">
        <v>26</v>
      </c>
      <c r="AE4" s="141">
        <v>37</v>
      </c>
      <c r="AF4" s="141">
        <v>20</v>
      </c>
      <c r="AG4" s="141">
        <v>23</v>
      </c>
      <c r="AH4" s="141">
        <v>7</v>
      </c>
      <c r="AI4" s="143">
        <v>134</v>
      </c>
      <c r="AK4" s="151" t="s">
        <v>176</v>
      </c>
      <c r="AL4" s="152">
        <v>158.62</v>
      </c>
      <c r="AM4" s="150"/>
      <c r="AN4" s="150" t="s">
        <v>186</v>
      </c>
      <c r="AO4" s="153">
        <v>600</v>
      </c>
      <c r="AQ4" s="245" t="s">
        <v>177</v>
      </c>
      <c r="AR4" s="246">
        <v>158.5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  <c r="BV4" s="123" t="s">
        <v>135</v>
      </c>
      <c r="BW4">
        <v>0</v>
      </c>
      <c r="BX4" s="127" t="s">
        <v>129</v>
      </c>
      <c r="BY4" s="128"/>
      <c r="BZ4" s="129">
        <v>0</v>
      </c>
    </row>
    <row r="5" spans="1:78" ht="18.75">
      <c r="B5" s="131">
        <v>286.75</v>
      </c>
      <c r="C5" s="134">
        <v>191.16074999999998</v>
      </c>
      <c r="D5" s="135">
        <v>0</v>
      </c>
      <c r="E5" s="136">
        <v>0</v>
      </c>
      <c r="F5" s="137">
        <v>477.91075000000001</v>
      </c>
      <c r="I5" s="41" t="s">
        <v>66</v>
      </c>
      <c r="J5" s="41">
        <f>SUM(K5*5)</f>
        <v>245</v>
      </c>
      <c r="K5" s="41">
        <v>49</v>
      </c>
      <c r="M5" s="125" t="s">
        <v>54</v>
      </c>
      <c r="N5" s="50">
        <v>1227</v>
      </c>
      <c r="P5" s="123">
        <f t="shared" si="0"/>
        <v>4</v>
      </c>
      <c r="Q5" s="34" t="s">
        <v>26</v>
      </c>
      <c r="R5" s="35">
        <v>6.5</v>
      </c>
      <c r="T5" s="125">
        <f t="shared" si="1"/>
        <v>16</v>
      </c>
      <c r="U5" s="40">
        <f>SUM(R25:R50)</f>
        <v>353.5</v>
      </c>
      <c r="W5" s="41" t="s">
        <v>170</v>
      </c>
      <c r="X5" s="41">
        <v>0</v>
      </c>
      <c r="Y5" s="141">
        <v>1</v>
      </c>
      <c r="Z5" s="141">
        <v>7</v>
      </c>
      <c r="AA5" s="41">
        <v>0</v>
      </c>
      <c r="AB5" s="141">
        <v>8</v>
      </c>
      <c r="AC5" s="141">
        <v>12</v>
      </c>
      <c r="AD5" s="141">
        <v>22</v>
      </c>
      <c r="AE5" s="141">
        <v>26</v>
      </c>
      <c r="AF5" s="141">
        <v>33</v>
      </c>
      <c r="AG5" s="141">
        <v>3</v>
      </c>
      <c r="AH5" s="41">
        <v>0</v>
      </c>
      <c r="AI5" s="143">
        <v>112</v>
      </c>
      <c r="AK5" s="151" t="s">
        <v>179</v>
      </c>
      <c r="AL5" s="152">
        <v>152.32</v>
      </c>
      <c r="AM5" s="150"/>
      <c r="AQ5" s="245" t="s">
        <v>176</v>
      </c>
      <c r="AR5" s="246">
        <v>158.62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  <c r="BV5" s="123" t="s">
        <v>136</v>
      </c>
      <c r="BW5">
        <v>333.24</v>
      </c>
      <c r="BX5" s="127" t="s">
        <v>19</v>
      </c>
      <c r="BY5" s="128">
        <v>1332.9443200000001</v>
      </c>
      <c r="BZ5" s="129">
        <v>333.23608000000002</v>
      </c>
    </row>
    <row r="6" spans="1:78" ht="18.75">
      <c r="B6" s="131">
        <v>102</v>
      </c>
      <c r="C6" s="134">
        <v>108.6195</v>
      </c>
      <c r="D6" s="135">
        <v>0</v>
      </c>
      <c r="E6" s="136">
        <v>0</v>
      </c>
      <c r="F6" s="137">
        <v>210.61950000000002</v>
      </c>
      <c r="I6" s="141" t="s">
        <v>67</v>
      </c>
      <c r="J6" s="141">
        <f>SUM(K6*5)</f>
        <v>510</v>
      </c>
      <c r="K6" s="141">
        <v>102</v>
      </c>
      <c r="M6" s="125" t="s">
        <v>91</v>
      </c>
      <c r="N6" s="50">
        <v>2680</v>
      </c>
      <c r="P6" s="123">
        <f>SUM(P5+1)</f>
        <v>5</v>
      </c>
      <c r="Q6" s="34" t="s">
        <v>26</v>
      </c>
      <c r="R6" s="35">
        <v>6</v>
      </c>
      <c r="T6" s="125">
        <f t="shared" si="1"/>
        <v>17</v>
      </c>
      <c r="U6" s="40">
        <f>SUM(R51:R77)</f>
        <v>345.5</v>
      </c>
      <c r="W6" s="41" t="s">
        <v>67</v>
      </c>
      <c r="X6" s="41">
        <v>0</v>
      </c>
      <c r="Y6" s="41">
        <v>0</v>
      </c>
      <c r="Z6" s="41">
        <v>0</v>
      </c>
      <c r="AA6" s="41">
        <v>0</v>
      </c>
      <c r="AB6" s="41">
        <v>0</v>
      </c>
      <c r="AC6" s="141">
        <v>13</v>
      </c>
      <c r="AD6" s="141">
        <v>4</v>
      </c>
      <c r="AE6" s="141">
        <v>31</v>
      </c>
      <c r="AF6" s="141">
        <v>26</v>
      </c>
      <c r="AG6" s="141">
        <v>21</v>
      </c>
      <c r="AH6" s="141">
        <v>7</v>
      </c>
      <c r="AI6" s="143">
        <v>102</v>
      </c>
      <c r="AK6" s="151" t="s">
        <v>49</v>
      </c>
      <c r="AL6" s="152">
        <v>95</v>
      </c>
      <c r="AM6" s="150"/>
      <c r="AQ6" s="245" t="s">
        <v>179</v>
      </c>
      <c r="AR6" s="246">
        <v>152.32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  <c r="BV6" s="125" t="s">
        <v>137</v>
      </c>
      <c r="BW6">
        <v>227.93</v>
      </c>
      <c r="BX6" s="127" t="s">
        <v>130</v>
      </c>
      <c r="BY6" s="128">
        <v>911.70249999999999</v>
      </c>
      <c r="BZ6" s="129">
        <v>227.925625</v>
      </c>
    </row>
    <row r="7" spans="1:78" ht="18.75">
      <c r="B7" s="131">
        <v>241.5</v>
      </c>
      <c r="C7" s="134">
        <v>166.0395</v>
      </c>
      <c r="D7" s="135">
        <v>0</v>
      </c>
      <c r="E7" s="136">
        <v>0</v>
      </c>
      <c r="F7" s="137">
        <v>407.53949999999998</v>
      </c>
      <c r="I7" s="41" t="s">
        <v>62</v>
      </c>
      <c r="J7" s="41">
        <f>SUM(K7*2)</f>
        <v>16</v>
      </c>
      <c r="K7" s="41">
        <v>8</v>
      </c>
      <c r="P7" s="123">
        <f t="shared" si="0"/>
        <v>6</v>
      </c>
      <c r="Q7" s="34" t="s">
        <v>26</v>
      </c>
      <c r="R7" s="35">
        <v>4.5</v>
      </c>
      <c r="T7" s="125">
        <f t="shared" si="1"/>
        <v>18</v>
      </c>
      <c r="U7" s="40">
        <f>SUM(R78:R137)</f>
        <v>791.5</v>
      </c>
      <c r="AK7" s="151" t="s">
        <v>59</v>
      </c>
      <c r="AL7" s="152">
        <v>53.37</v>
      </c>
      <c r="AM7" s="150"/>
      <c r="AQ7" s="245" t="s">
        <v>49</v>
      </c>
      <c r="AR7" s="246">
        <v>95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  <c r="BV7" s="125" t="s">
        <v>138</v>
      </c>
      <c r="BW7">
        <v>275.45999999999998</v>
      </c>
      <c r="BX7" s="127" t="s">
        <v>131</v>
      </c>
      <c r="BY7" s="128">
        <v>1101.8474999999999</v>
      </c>
      <c r="BZ7" s="129">
        <v>275.46187499999996</v>
      </c>
    </row>
    <row r="8" spans="1:78" ht="18.75">
      <c r="B8" s="131">
        <v>167</v>
      </c>
      <c r="C8" s="134">
        <v>80.387999999999991</v>
      </c>
      <c r="D8" s="135">
        <v>0</v>
      </c>
      <c r="E8" s="136">
        <v>0</v>
      </c>
      <c r="F8" s="137">
        <v>247.38799999999998</v>
      </c>
      <c r="I8" s="41" t="s">
        <v>63</v>
      </c>
      <c r="J8" s="41">
        <f>SUM(K8*3)</f>
        <v>336</v>
      </c>
      <c r="K8" s="41">
        <v>112</v>
      </c>
      <c r="P8" s="123">
        <f t="shared" si="0"/>
        <v>7</v>
      </c>
      <c r="Q8" s="34" t="s">
        <v>26</v>
      </c>
      <c r="R8" s="35">
        <v>1.5</v>
      </c>
      <c r="T8" s="125">
        <f t="shared" si="1"/>
        <v>19</v>
      </c>
      <c r="U8" s="40">
        <f>SUM(R138:R233)</f>
        <v>1380.5</v>
      </c>
      <c r="AK8" s="151" t="s">
        <v>118</v>
      </c>
      <c r="AL8" s="152">
        <v>134</v>
      </c>
      <c r="AM8" s="150"/>
      <c r="AQ8" s="245" t="s">
        <v>59</v>
      </c>
      <c r="AR8" s="246">
        <v>53.37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  <c r="BV8" s="125" t="s">
        <v>139</v>
      </c>
      <c r="BW8">
        <v>441.26</v>
      </c>
      <c r="BX8" s="127" t="s">
        <v>132</v>
      </c>
      <c r="BY8" s="128">
        <v>1765.04225</v>
      </c>
      <c r="BZ8" s="129">
        <v>441.26056249999999</v>
      </c>
    </row>
    <row r="9" spans="1:78" ht="18.75">
      <c r="B9" s="131">
        <v>298</v>
      </c>
      <c r="C9" s="134">
        <v>253.60499999999999</v>
      </c>
      <c r="D9" s="135">
        <v>0</v>
      </c>
      <c r="E9" s="136">
        <v>0</v>
      </c>
      <c r="F9" s="137">
        <v>551.60500000000002</v>
      </c>
      <c r="I9" s="41" t="s">
        <v>45</v>
      </c>
      <c r="J9" s="41">
        <f>SUM(K9*15)</f>
        <v>135</v>
      </c>
      <c r="K9" s="41">
        <v>9</v>
      </c>
      <c r="P9" s="123">
        <f t="shared" si="0"/>
        <v>8</v>
      </c>
      <c r="Q9" s="34" t="s">
        <v>26</v>
      </c>
      <c r="R9" s="35">
        <v>24.5</v>
      </c>
      <c r="T9" s="125">
        <f t="shared" si="1"/>
        <v>20</v>
      </c>
      <c r="U9" s="40">
        <f>SUM(R234:R351)</f>
        <v>2386</v>
      </c>
      <c r="AK9" s="151" t="s">
        <v>180</v>
      </c>
      <c r="AL9" s="152">
        <v>163</v>
      </c>
      <c r="AM9" s="150"/>
      <c r="AQ9" s="245" t="s">
        <v>118</v>
      </c>
      <c r="AR9" s="246">
        <v>134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  <c r="BV9" s="125" t="s">
        <v>140</v>
      </c>
      <c r="BW9">
        <v>417.96</v>
      </c>
      <c r="BX9" s="127" t="s">
        <v>133</v>
      </c>
      <c r="BY9" s="128">
        <v>2089.7910000000002</v>
      </c>
      <c r="BZ9" s="129">
        <v>417.95820000000003</v>
      </c>
    </row>
    <row r="10" spans="1:78" ht="18.75">
      <c r="B10" s="131">
        <v>276.5</v>
      </c>
      <c r="C10" s="134">
        <v>71.774999999999991</v>
      </c>
      <c r="D10" s="135">
        <v>0</v>
      </c>
      <c r="E10" s="136">
        <v>0</v>
      </c>
      <c r="F10" s="137">
        <v>348.27499999999998</v>
      </c>
      <c r="I10" s="41" t="s">
        <v>74</v>
      </c>
      <c r="J10" s="41">
        <f t="shared" ref="J10:J15" si="2">SUM(K10*20)</f>
        <v>280</v>
      </c>
      <c r="K10" s="41">
        <v>14</v>
      </c>
      <c r="P10" s="123">
        <f t="shared" si="0"/>
        <v>9</v>
      </c>
      <c r="Q10" s="34" t="s">
        <v>27</v>
      </c>
      <c r="R10" s="35">
        <v>15</v>
      </c>
      <c r="T10" s="125">
        <f t="shared" si="1"/>
        <v>21</v>
      </c>
      <c r="U10" s="40">
        <f>SUM(R352:R439)</f>
        <v>1693.5</v>
      </c>
      <c r="AK10" s="150"/>
      <c r="AL10" s="150"/>
      <c r="AM10" s="150"/>
      <c r="AQ10" s="245" t="s">
        <v>180</v>
      </c>
      <c r="AR10" s="246">
        <v>163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  <c r="BV10" s="125" t="s">
        <v>141</v>
      </c>
      <c r="BW10">
        <v>306.27</v>
      </c>
      <c r="BX10" s="127" t="s">
        <v>134</v>
      </c>
      <c r="BY10" s="128">
        <v>1531.374</v>
      </c>
      <c r="BZ10" s="129">
        <v>306.27480000000003</v>
      </c>
    </row>
    <row r="11" spans="1:78">
      <c r="B11" s="130">
        <v>0</v>
      </c>
      <c r="C11" s="132">
        <v>0</v>
      </c>
      <c r="D11" s="130">
        <v>0</v>
      </c>
      <c r="E11" s="132">
        <v>0</v>
      </c>
      <c r="F11" s="133">
        <v>0</v>
      </c>
      <c r="I11" s="41" t="s">
        <v>76</v>
      </c>
      <c r="J11" s="41">
        <f t="shared" si="2"/>
        <v>100</v>
      </c>
      <c r="K11" s="41">
        <v>5</v>
      </c>
      <c r="P11" s="123">
        <f t="shared" si="0"/>
        <v>10</v>
      </c>
      <c r="Q11" s="34" t="s">
        <v>27</v>
      </c>
      <c r="R11" s="35">
        <v>19.5</v>
      </c>
      <c r="T11" s="125">
        <f t="shared" si="1"/>
        <v>22</v>
      </c>
      <c r="U11" s="40">
        <f>SUM(R440:R487)</f>
        <v>1266.5</v>
      </c>
      <c r="AK11" s="150"/>
      <c r="AL11" s="150"/>
      <c r="AM11" s="150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78">
      <c r="B12" s="131">
        <v>203</v>
      </c>
      <c r="C12" s="134">
        <v>90.446070000000006</v>
      </c>
      <c r="D12" s="135">
        <v>0</v>
      </c>
      <c r="E12" s="136">
        <v>0</v>
      </c>
      <c r="F12" s="137">
        <v>293.44607000000002</v>
      </c>
      <c r="I12" s="41" t="s">
        <v>50</v>
      </c>
      <c r="J12" s="41">
        <f t="shared" si="2"/>
        <v>160</v>
      </c>
      <c r="K12" s="41">
        <v>8</v>
      </c>
      <c r="P12" s="123">
        <f t="shared" si="0"/>
        <v>11</v>
      </c>
      <c r="Q12" s="34" t="s">
        <v>27</v>
      </c>
      <c r="R12" s="35">
        <v>1.5</v>
      </c>
      <c r="T12" s="125">
        <f t="shared" si="1"/>
        <v>23</v>
      </c>
      <c r="U12" s="40">
        <f>SUM(R488:R499)</f>
        <v>268.5</v>
      </c>
      <c r="AK12" s="150"/>
      <c r="AL12" s="150"/>
      <c r="AM12" s="150"/>
      <c r="AS12" s="222">
        <f>SUM(AR2:AR10)</f>
        <v>3485.13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78">
      <c r="B13" s="131">
        <v>126</v>
      </c>
      <c r="C13" s="134">
        <v>94.264499999999998</v>
      </c>
      <c r="D13" s="135">
        <v>0</v>
      </c>
      <c r="E13" s="136">
        <v>0</v>
      </c>
      <c r="F13" s="137">
        <v>220.2645</v>
      </c>
      <c r="I13" s="41" t="s">
        <v>79</v>
      </c>
      <c r="J13" s="41">
        <f t="shared" si="2"/>
        <v>40</v>
      </c>
      <c r="K13" s="41">
        <v>2</v>
      </c>
      <c r="P13" s="123">
        <f t="shared" si="0"/>
        <v>12</v>
      </c>
      <c r="Q13" s="34" t="s">
        <v>27</v>
      </c>
      <c r="R13" s="35">
        <v>22</v>
      </c>
      <c r="AK13" s="150"/>
      <c r="AL13" s="150"/>
      <c r="AM13" s="150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78">
      <c r="B14" s="131">
        <v>132</v>
      </c>
      <c r="C14" s="134">
        <v>80.866500000000002</v>
      </c>
      <c r="D14" s="135">
        <v>0</v>
      </c>
      <c r="E14" s="136">
        <v>0</v>
      </c>
      <c r="F14" s="137">
        <v>212.8665</v>
      </c>
      <c r="I14" s="141" t="s">
        <v>48</v>
      </c>
      <c r="J14" s="141">
        <f t="shared" si="2"/>
        <v>680</v>
      </c>
      <c r="K14" s="141">
        <v>34</v>
      </c>
      <c r="P14" s="123">
        <f t="shared" si="0"/>
        <v>13</v>
      </c>
      <c r="Q14" s="34" t="s">
        <v>27</v>
      </c>
      <c r="R14" s="35">
        <v>3</v>
      </c>
      <c r="AK14" s="150"/>
      <c r="AL14" s="150"/>
      <c r="AM14" s="150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78">
      <c r="B15" s="131">
        <v>224.5</v>
      </c>
      <c r="C15" s="134">
        <v>130.15199999999999</v>
      </c>
      <c r="D15" s="135">
        <v>0</v>
      </c>
      <c r="E15" s="136">
        <v>18</v>
      </c>
      <c r="F15" s="137">
        <v>372.65199999999999</v>
      </c>
      <c r="I15" s="41" t="s">
        <v>146</v>
      </c>
      <c r="J15" s="41">
        <f t="shared" si="2"/>
        <v>20</v>
      </c>
      <c r="K15" s="41">
        <v>1</v>
      </c>
      <c r="P15" s="123">
        <f t="shared" si="0"/>
        <v>14</v>
      </c>
      <c r="Q15" s="34" t="s">
        <v>27</v>
      </c>
      <c r="R15" s="35">
        <v>9</v>
      </c>
      <c r="AK15" s="150"/>
      <c r="AL15" s="150"/>
      <c r="AM15" s="150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78">
      <c r="B16" s="131">
        <v>317.5</v>
      </c>
      <c r="C16" s="134">
        <v>121.539</v>
      </c>
      <c r="D16" s="135">
        <v>0</v>
      </c>
      <c r="E16" s="136">
        <v>0</v>
      </c>
      <c r="F16" s="137">
        <v>439.03899999999999</v>
      </c>
      <c r="H16" s="123"/>
      <c r="I16" s="41" t="s">
        <v>82</v>
      </c>
      <c r="J16" s="41">
        <f>SUM(K16*22)</f>
        <v>396</v>
      </c>
      <c r="K16" s="41">
        <v>18</v>
      </c>
      <c r="P16" s="123">
        <f t="shared" si="0"/>
        <v>15</v>
      </c>
      <c r="Q16" s="34" t="s">
        <v>27</v>
      </c>
      <c r="R16" s="35">
        <v>10.5</v>
      </c>
      <c r="AK16" s="150"/>
      <c r="AL16" s="150"/>
      <c r="AM16" s="150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31">
        <v>228.5</v>
      </c>
      <c r="C17" s="134">
        <v>79.909499999999994</v>
      </c>
      <c r="D17" s="135">
        <v>0</v>
      </c>
      <c r="E17" s="136">
        <v>0</v>
      </c>
      <c r="F17" s="137">
        <v>308.40949999999998</v>
      </c>
      <c r="I17" s="41" t="s">
        <v>83</v>
      </c>
      <c r="J17" s="41">
        <f>SUM(K17*19)</f>
        <v>76</v>
      </c>
      <c r="K17" s="41">
        <v>4</v>
      </c>
      <c r="P17" s="123">
        <f t="shared" si="0"/>
        <v>16</v>
      </c>
      <c r="Q17" s="34" t="s">
        <v>27</v>
      </c>
      <c r="R17" s="35">
        <v>20</v>
      </c>
      <c r="AK17" s="150"/>
      <c r="AL17" s="150"/>
      <c r="AM17" s="150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30">
        <v>0</v>
      </c>
      <c r="C18" s="132">
        <v>0</v>
      </c>
      <c r="D18" s="130">
        <v>0</v>
      </c>
      <c r="E18" s="132">
        <v>0</v>
      </c>
      <c r="F18" s="133">
        <v>0</v>
      </c>
      <c r="I18" s="41" t="s">
        <v>84</v>
      </c>
      <c r="J18" s="41">
        <f>SUM(K18*2)</f>
        <v>144</v>
      </c>
      <c r="K18" s="41">
        <v>72</v>
      </c>
      <c r="P18" s="123">
        <f t="shared" si="0"/>
        <v>17</v>
      </c>
      <c r="Q18" s="34" t="s">
        <v>27</v>
      </c>
      <c r="R18" s="35">
        <v>6</v>
      </c>
      <c r="AK18" s="150"/>
      <c r="AL18" s="150"/>
      <c r="AM18" s="150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31">
        <v>209.5</v>
      </c>
      <c r="C19" s="134">
        <v>131.58750000000001</v>
      </c>
      <c r="D19" s="135">
        <v>0</v>
      </c>
      <c r="E19" s="136">
        <v>0</v>
      </c>
      <c r="F19" s="137">
        <v>341.08749999999998</v>
      </c>
      <c r="I19" s="140" t="s">
        <v>54</v>
      </c>
      <c r="J19" s="140">
        <f>SUM(K19*3)</f>
        <v>1227</v>
      </c>
      <c r="K19" s="140">
        <v>409</v>
      </c>
      <c r="P19" s="123">
        <f t="shared" si="0"/>
        <v>18</v>
      </c>
      <c r="Q19" s="34" t="s">
        <v>27</v>
      </c>
      <c r="R19" s="35">
        <v>3</v>
      </c>
      <c r="AK19" s="150"/>
      <c r="AL19" s="150"/>
      <c r="AM19" s="150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31">
        <v>145</v>
      </c>
      <c r="C20" s="134">
        <v>115.3185</v>
      </c>
      <c r="D20" s="135">
        <v>0</v>
      </c>
      <c r="E20" s="136">
        <v>0</v>
      </c>
      <c r="F20" s="137">
        <v>260.31849999999997</v>
      </c>
      <c r="I20" s="41" t="s">
        <v>85</v>
      </c>
      <c r="J20" s="41">
        <f>SUM(K20*2.5)</f>
        <v>15</v>
      </c>
      <c r="K20" s="41">
        <v>6</v>
      </c>
      <c r="P20" s="123">
        <f t="shared" si="0"/>
        <v>19</v>
      </c>
      <c r="Q20" s="34" t="s">
        <v>27</v>
      </c>
      <c r="R20" s="35">
        <v>24</v>
      </c>
      <c r="AK20" s="150"/>
      <c r="AL20" s="150"/>
      <c r="AM20" s="150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31">
        <v>119.5</v>
      </c>
      <c r="C21" s="134">
        <v>56.941499999999998</v>
      </c>
      <c r="D21" s="135">
        <v>0</v>
      </c>
      <c r="E21" s="136">
        <v>0</v>
      </c>
      <c r="F21" s="137">
        <v>176.44149999999999</v>
      </c>
      <c r="I21" s="41" t="s">
        <v>86</v>
      </c>
      <c r="J21" s="41">
        <f>SUM(K21*2)</f>
        <v>56</v>
      </c>
      <c r="K21" s="41">
        <v>28</v>
      </c>
      <c r="P21" s="123">
        <f t="shared" si="0"/>
        <v>20</v>
      </c>
      <c r="Q21" s="34" t="s">
        <v>27</v>
      </c>
      <c r="R21" s="35">
        <v>20</v>
      </c>
      <c r="AK21" s="150"/>
      <c r="AL21" s="150"/>
      <c r="AM21" s="150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31">
        <v>361.75</v>
      </c>
      <c r="C22" s="134">
        <v>200.25225</v>
      </c>
      <c r="D22" s="135">
        <v>0</v>
      </c>
      <c r="E22" s="136">
        <v>0</v>
      </c>
      <c r="F22" s="137">
        <v>562.00225</v>
      </c>
      <c r="I22" s="41" t="s">
        <v>88</v>
      </c>
      <c r="J22" s="41">
        <f>SUM(K22*20)</f>
        <v>40</v>
      </c>
      <c r="K22" s="41">
        <v>2</v>
      </c>
      <c r="P22" s="123">
        <f t="shared" si="0"/>
        <v>21</v>
      </c>
      <c r="Q22" s="34" t="s">
        <v>27</v>
      </c>
      <c r="R22" s="35">
        <v>20</v>
      </c>
      <c r="AK22" s="150"/>
      <c r="AL22" s="150"/>
      <c r="AM22" s="150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31">
        <v>100.5</v>
      </c>
      <c r="C23" s="134">
        <v>151</v>
      </c>
      <c r="D23" s="135">
        <v>0</v>
      </c>
      <c r="E23" s="136">
        <v>0</v>
      </c>
      <c r="F23" s="137">
        <v>251.5</v>
      </c>
      <c r="I23" s="41" t="s">
        <v>89</v>
      </c>
      <c r="J23" s="41">
        <f>SUM(K23*3.5)</f>
        <v>21</v>
      </c>
      <c r="K23" s="41">
        <v>6</v>
      </c>
      <c r="P23" s="123">
        <f t="shared" si="0"/>
        <v>22</v>
      </c>
      <c r="Q23" s="34" t="s">
        <v>27</v>
      </c>
      <c r="R23" s="35">
        <v>18</v>
      </c>
      <c r="AK23" s="150"/>
      <c r="AL23" s="150"/>
      <c r="AM23" s="150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31">
        <v>188.17</v>
      </c>
      <c r="C24" s="134">
        <v>152.33000000000001</v>
      </c>
      <c r="D24" s="135">
        <v>0</v>
      </c>
      <c r="E24" s="136">
        <v>0</v>
      </c>
      <c r="F24" s="137">
        <v>340.5</v>
      </c>
      <c r="I24" s="41" t="s">
        <v>90</v>
      </c>
      <c r="J24" s="41">
        <f>SUM(K24*1.5)</f>
        <v>6</v>
      </c>
      <c r="K24" s="41">
        <v>4</v>
      </c>
      <c r="P24" s="123">
        <f t="shared" si="0"/>
        <v>23</v>
      </c>
      <c r="Q24" s="34" t="s">
        <v>27</v>
      </c>
      <c r="R24" s="35">
        <v>3</v>
      </c>
      <c r="AK24" s="150"/>
      <c r="AL24" s="150"/>
      <c r="AM24" s="150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30">
        <v>0</v>
      </c>
      <c r="C25" s="132">
        <v>0</v>
      </c>
      <c r="D25" s="130">
        <v>0</v>
      </c>
      <c r="E25" s="132">
        <v>0</v>
      </c>
      <c r="F25" s="133">
        <v>0</v>
      </c>
      <c r="I25" s="140" t="s">
        <v>91</v>
      </c>
      <c r="J25" s="140">
        <f>SUM(K25*20)</f>
        <v>2680</v>
      </c>
      <c r="K25" s="140">
        <v>134</v>
      </c>
      <c r="P25" s="123">
        <f t="shared" si="0"/>
        <v>24</v>
      </c>
      <c r="Q25" s="34" t="s">
        <v>32</v>
      </c>
      <c r="R25" s="35">
        <v>9</v>
      </c>
      <c r="AK25" s="150"/>
      <c r="AL25" s="150"/>
      <c r="AM25" s="150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31">
        <v>180.5</v>
      </c>
      <c r="C26" s="134">
        <v>40</v>
      </c>
      <c r="D26" s="135">
        <v>0</v>
      </c>
      <c r="E26" s="136">
        <v>0</v>
      </c>
      <c r="F26" s="137">
        <v>220.5</v>
      </c>
      <c r="I26" s="41" t="s">
        <v>147</v>
      </c>
      <c r="J26" s="41">
        <f>SUM(K26*10)</f>
        <v>20</v>
      </c>
      <c r="K26" s="41">
        <v>2</v>
      </c>
      <c r="P26" s="123">
        <f t="shared" si="0"/>
        <v>25</v>
      </c>
      <c r="Q26" s="34" t="s">
        <v>32</v>
      </c>
      <c r="R26" s="35">
        <v>6</v>
      </c>
      <c r="AK26" s="150"/>
      <c r="AL26" s="150"/>
      <c r="AM26" s="150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31">
        <v>68.5</v>
      </c>
      <c r="C27" s="134">
        <v>152</v>
      </c>
      <c r="D27" s="135">
        <v>0</v>
      </c>
      <c r="E27" s="136">
        <v>0</v>
      </c>
      <c r="F27" s="137">
        <v>220.5</v>
      </c>
      <c r="I27" s="41" t="s">
        <v>93</v>
      </c>
      <c r="J27" s="41">
        <f>SUM(K27*2)</f>
        <v>6</v>
      </c>
      <c r="K27" s="41">
        <v>3</v>
      </c>
      <c r="P27" s="123">
        <f t="shared" si="0"/>
        <v>26</v>
      </c>
      <c r="Q27" s="34" t="s">
        <v>32</v>
      </c>
      <c r="R27" s="35">
        <v>31</v>
      </c>
      <c r="AK27" s="150"/>
      <c r="AL27" s="150"/>
      <c r="AM27" s="150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31">
        <v>170</v>
      </c>
      <c r="C28" s="134">
        <v>135</v>
      </c>
      <c r="D28" s="135">
        <v>0</v>
      </c>
      <c r="E28" s="136">
        <v>0</v>
      </c>
      <c r="F28" s="137">
        <v>305</v>
      </c>
      <c r="I28" s="41" t="s">
        <v>94</v>
      </c>
      <c r="J28" s="41">
        <f>SUM(K28*30)</f>
        <v>270</v>
      </c>
      <c r="K28" s="41">
        <v>9</v>
      </c>
      <c r="P28" s="123">
        <f t="shared" si="0"/>
        <v>27</v>
      </c>
      <c r="Q28" s="34" t="s">
        <v>32</v>
      </c>
      <c r="R28" s="35">
        <v>12</v>
      </c>
      <c r="AK28" s="150"/>
      <c r="AL28" s="150"/>
      <c r="AM28" s="150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31">
        <v>357.5</v>
      </c>
      <c r="C29" s="134">
        <v>202.5</v>
      </c>
      <c r="D29" s="135">
        <v>0</v>
      </c>
      <c r="E29" s="136">
        <v>23</v>
      </c>
      <c r="F29" s="137">
        <v>583</v>
      </c>
      <c r="I29" s="41" t="s">
        <v>96</v>
      </c>
      <c r="J29" s="41">
        <f>SUM(K29*3)</f>
        <v>72</v>
      </c>
      <c r="K29" s="41">
        <v>24</v>
      </c>
      <c r="P29" s="123">
        <f t="shared" si="0"/>
        <v>28</v>
      </c>
      <c r="Q29" s="34" t="s">
        <v>32</v>
      </c>
      <c r="R29" s="35">
        <v>3</v>
      </c>
      <c r="AK29" s="150"/>
      <c r="AL29" s="150"/>
      <c r="AM29" s="150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31">
        <v>244.5</v>
      </c>
      <c r="C30" s="134">
        <v>124</v>
      </c>
      <c r="D30" s="135">
        <v>0</v>
      </c>
      <c r="E30" s="136">
        <v>0</v>
      </c>
      <c r="F30" s="137">
        <v>368.5</v>
      </c>
      <c r="I30" s="41" t="s">
        <v>148</v>
      </c>
      <c r="J30" s="41">
        <f>SUM(K30*5)</f>
        <v>15</v>
      </c>
      <c r="K30" s="41">
        <v>3</v>
      </c>
      <c r="P30" s="123">
        <f t="shared" si="0"/>
        <v>29</v>
      </c>
      <c r="Q30" s="34" t="s">
        <v>32</v>
      </c>
      <c r="R30" s="35">
        <v>4</v>
      </c>
      <c r="AK30" s="150"/>
      <c r="AL30" s="150"/>
      <c r="AM30" s="150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31">
        <v>191.5</v>
      </c>
      <c r="C31" s="134">
        <v>104.5</v>
      </c>
      <c r="D31" s="135">
        <v>0</v>
      </c>
      <c r="E31" s="136">
        <v>0</v>
      </c>
      <c r="F31" s="137">
        <v>296</v>
      </c>
      <c r="I31" s="41" t="s">
        <v>149</v>
      </c>
      <c r="J31" s="41">
        <f>SUM(K31*8)</f>
        <v>72</v>
      </c>
      <c r="K31" s="41">
        <v>9</v>
      </c>
      <c r="P31" s="123">
        <f t="shared" si="0"/>
        <v>30</v>
      </c>
      <c r="Q31" s="34" t="s">
        <v>32</v>
      </c>
      <c r="R31" s="35">
        <v>3</v>
      </c>
      <c r="AK31" s="150"/>
      <c r="AL31" s="150"/>
      <c r="AM31" s="150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I32" s="41" t="s">
        <v>150</v>
      </c>
      <c r="J32" s="41">
        <f>SUM(K32*8)</f>
        <v>16</v>
      </c>
      <c r="K32" s="41">
        <v>2</v>
      </c>
      <c r="P32" s="123">
        <f t="shared" si="0"/>
        <v>31</v>
      </c>
      <c r="Q32" s="34" t="s">
        <v>32</v>
      </c>
      <c r="R32" s="35">
        <v>3</v>
      </c>
      <c r="AK32" s="150"/>
      <c r="AL32" s="150"/>
      <c r="AM32" s="150"/>
      <c r="AX32" s="291">
        <f>SUM(AX3:AX31)</f>
        <v>0</v>
      </c>
      <c r="AY32" s="291">
        <f t="shared" ref="AY32:BL32" si="3">SUM(AY3:AY31)</f>
        <v>0</v>
      </c>
      <c r="AZ32" s="291">
        <f t="shared" si="3"/>
        <v>0</v>
      </c>
      <c r="BA32" s="291">
        <f t="shared" si="3"/>
        <v>0</v>
      </c>
      <c r="BB32" s="291">
        <f t="shared" si="3"/>
        <v>0</v>
      </c>
      <c r="BC32" s="291">
        <f t="shared" si="3"/>
        <v>0</v>
      </c>
      <c r="BD32" s="291">
        <f t="shared" si="3"/>
        <v>0</v>
      </c>
      <c r="BE32" s="291">
        <f t="shared" si="3"/>
        <v>0</v>
      </c>
      <c r="BF32" s="291">
        <f t="shared" si="3"/>
        <v>0</v>
      </c>
      <c r="BG32" s="291">
        <f t="shared" si="3"/>
        <v>0</v>
      </c>
      <c r="BH32" s="291">
        <f t="shared" si="3"/>
        <v>0</v>
      </c>
      <c r="BI32" s="291">
        <f t="shared" si="3"/>
        <v>0</v>
      </c>
      <c r="BJ32" s="291">
        <f t="shared" si="3"/>
        <v>0</v>
      </c>
      <c r="BK32" s="291">
        <f t="shared" si="3"/>
        <v>0</v>
      </c>
      <c r="BL32" s="291">
        <f t="shared" si="3"/>
        <v>0</v>
      </c>
    </row>
    <row r="33" spans="2:39">
      <c r="I33" s="41" t="s">
        <v>151</v>
      </c>
      <c r="J33" s="41">
        <f>SUM(K33*8)</f>
        <v>8</v>
      </c>
      <c r="K33" s="41">
        <v>1</v>
      </c>
      <c r="P33" s="123">
        <f t="shared" si="0"/>
        <v>32</v>
      </c>
      <c r="Q33" s="34" t="s">
        <v>32</v>
      </c>
      <c r="R33" s="35">
        <v>3</v>
      </c>
      <c r="AK33" s="150"/>
      <c r="AL33" s="150"/>
      <c r="AM33" s="150"/>
    </row>
    <row r="34" spans="2:39">
      <c r="I34" s="41" t="s">
        <v>152</v>
      </c>
      <c r="J34" s="41">
        <f>SUM(K34*3)</f>
        <v>60</v>
      </c>
      <c r="K34" s="41">
        <v>20</v>
      </c>
      <c r="P34" s="123">
        <f t="shared" si="0"/>
        <v>33</v>
      </c>
      <c r="Q34" s="34" t="s">
        <v>32</v>
      </c>
      <c r="R34" s="35">
        <v>4</v>
      </c>
      <c r="AK34" s="150"/>
      <c r="AL34" s="150"/>
      <c r="AM34" s="150"/>
    </row>
    <row r="35" spans="2:39">
      <c r="B35" s="144" t="s">
        <v>171</v>
      </c>
      <c r="C35" s="144"/>
      <c r="D35" s="144"/>
      <c r="I35" s="41" t="s">
        <v>153</v>
      </c>
      <c r="J35" s="41">
        <f>SUM(K35*3.5)</f>
        <v>7</v>
      </c>
      <c r="K35" s="41">
        <v>2</v>
      </c>
      <c r="P35" s="123">
        <f t="shared" si="0"/>
        <v>34</v>
      </c>
      <c r="Q35" s="34" t="s">
        <v>32</v>
      </c>
      <c r="R35" s="35">
        <v>45</v>
      </c>
      <c r="AK35" s="150"/>
      <c r="AL35" s="150"/>
      <c r="AM35" s="150"/>
    </row>
    <row r="36" spans="2:39">
      <c r="P36" s="123">
        <f t="shared" si="0"/>
        <v>35</v>
      </c>
      <c r="Q36" s="34" t="s">
        <v>32</v>
      </c>
      <c r="R36" s="35">
        <v>34</v>
      </c>
      <c r="AK36" s="150"/>
      <c r="AL36" s="150"/>
      <c r="AM36" s="150"/>
    </row>
    <row r="37" spans="2:39">
      <c r="P37" s="123">
        <f>SUM(P36+1)</f>
        <v>36</v>
      </c>
      <c r="Q37" s="34" t="s">
        <v>32</v>
      </c>
      <c r="R37" s="35">
        <v>21.5</v>
      </c>
      <c r="AK37" s="150"/>
      <c r="AL37" s="150"/>
      <c r="AM37" s="150"/>
    </row>
    <row r="38" spans="2:39">
      <c r="P38" s="123">
        <f t="shared" si="0"/>
        <v>37</v>
      </c>
      <c r="Q38" s="34" t="s">
        <v>32</v>
      </c>
      <c r="R38" s="35">
        <v>4.5</v>
      </c>
      <c r="AK38" s="150"/>
      <c r="AL38" s="150"/>
      <c r="AM38" s="150"/>
    </row>
    <row r="39" spans="2:39">
      <c r="P39" s="123">
        <f t="shared" si="0"/>
        <v>38</v>
      </c>
      <c r="Q39" s="34" t="s">
        <v>32</v>
      </c>
      <c r="R39" s="35">
        <v>20</v>
      </c>
      <c r="AK39" s="150"/>
      <c r="AL39" s="150"/>
      <c r="AM39" s="150"/>
    </row>
    <row r="40" spans="2:39">
      <c r="P40" s="123">
        <f t="shared" si="0"/>
        <v>39</v>
      </c>
      <c r="Q40" s="34" t="s">
        <v>32</v>
      </c>
      <c r="R40" s="35">
        <v>3</v>
      </c>
      <c r="AK40" s="150"/>
      <c r="AL40" s="150"/>
      <c r="AM40" s="150"/>
    </row>
    <row r="41" spans="2:39">
      <c r="P41" s="123">
        <f t="shared" si="0"/>
        <v>40</v>
      </c>
      <c r="Q41" s="34" t="s">
        <v>32</v>
      </c>
      <c r="R41" s="35">
        <v>12</v>
      </c>
      <c r="AK41" s="150"/>
      <c r="AL41" s="150"/>
      <c r="AM41" s="150"/>
    </row>
    <row r="42" spans="2:39">
      <c r="P42" s="123">
        <f t="shared" si="0"/>
        <v>41</v>
      </c>
      <c r="Q42" s="34" t="s">
        <v>32</v>
      </c>
      <c r="R42" s="35">
        <v>15</v>
      </c>
      <c r="AK42" s="150"/>
      <c r="AL42" s="150"/>
      <c r="AM42" s="150"/>
    </row>
    <row r="43" spans="2:39">
      <c r="P43" s="123">
        <f t="shared" si="0"/>
        <v>42</v>
      </c>
      <c r="Q43" s="34" t="s">
        <v>32</v>
      </c>
      <c r="R43" s="35">
        <v>23</v>
      </c>
    </row>
    <row r="44" spans="2:39">
      <c r="P44" s="123">
        <f t="shared" si="0"/>
        <v>43</v>
      </c>
      <c r="Q44" s="34" t="s">
        <v>32</v>
      </c>
      <c r="R44" s="35">
        <v>26</v>
      </c>
    </row>
    <row r="45" spans="2:39">
      <c r="P45" s="123">
        <f t="shared" si="0"/>
        <v>44</v>
      </c>
      <c r="Q45" s="34" t="s">
        <v>32</v>
      </c>
      <c r="R45" s="35">
        <v>3</v>
      </c>
    </row>
    <row r="46" spans="2:39">
      <c r="P46" s="123">
        <f t="shared" si="0"/>
        <v>45</v>
      </c>
      <c r="Q46" s="34" t="s">
        <v>32</v>
      </c>
      <c r="R46" s="35">
        <v>2</v>
      </c>
    </row>
    <row r="47" spans="2:39">
      <c r="P47" s="123">
        <f t="shared" si="0"/>
        <v>46</v>
      </c>
      <c r="Q47" s="34" t="s">
        <v>32</v>
      </c>
      <c r="R47" s="35">
        <v>7.5</v>
      </c>
    </row>
    <row r="48" spans="2:39">
      <c r="P48" s="123">
        <f t="shared" si="0"/>
        <v>47</v>
      </c>
      <c r="Q48" s="34" t="s">
        <v>32</v>
      </c>
      <c r="R48" s="35">
        <v>22.5</v>
      </c>
    </row>
    <row r="49" spans="16:18">
      <c r="P49" s="123">
        <f t="shared" si="0"/>
        <v>48</v>
      </c>
      <c r="Q49" s="34" t="s">
        <v>32</v>
      </c>
      <c r="R49" s="35">
        <v>15.5</v>
      </c>
    </row>
    <row r="50" spans="16:18">
      <c r="P50" s="123">
        <f t="shared" si="0"/>
        <v>49</v>
      </c>
      <c r="Q50" s="34" t="s">
        <v>32</v>
      </c>
      <c r="R50" s="35">
        <v>21</v>
      </c>
    </row>
    <row r="51" spans="16:18">
      <c r="P51" s="123">
        <f t="shared" si="0"/>
        <v>50</v>
      </c>
      <c r="Q51" s="34" t="s">
        <v>28</v>
      </c>
      <c r="R51" s="35">
        <v>23</v>
      </c>
    </row>
    <row r="52" spans="16:18">
      <c r="P52" s="123">
        <f t="shared" si="0"/>
        <v>51</v>
      </c>
      <c r="Q52" s="34" t="s">
        <v>28</v>
      </c>
      <c r="R52" s="35">
        <v>13.5</v>
      </c>
    </row>
    <row r="53" spans="16:18">
      <c r="P53" s="123">
        <f t="shared" si="0"/>
        <v>52</v>
      </c>
      <c r="Q53" s="34" t="s">
        <v>28</v>
      </c>
      <c r="R53" s="35">
        <v>22.5</v>
      </c>
    </row>
    <row r="54" spans="16:18">
      <c r="P54" s="123">
        <f t="shared" si="0"/>
        <v>53</v>
      </c>
      <c r="Q54" s="34" t="s">
        <v>28</v>
      </c>
      <c r="R54" s="35">
        <v>15</v>
      </c>
    </row>
    <row r="55" spans="16:18">
      <c r="P55" s="123">
        <f t="shared" si="0"/>
        <v>54</v>
      </c>
      <c r="Q55" s="34" t="s">
        <v>28</v>
      </c>
      <c r="R55" s="35">
        <v>3</v>
      </c>
    </row>
    <row r="56" spans="16:18">
      <c r="P56" s="123">
        <f t="shared" si="0"/>
        <v>55</v>
      </c>
      <c r="Q56" s="34" t="s">
        <v>28</v>
      </c>
      <c r="R56" s="35">
        <v>6</v>
      </c>
    </row>
    <row r="57" spans="16:18">
      <c r="P57" s="123">
        <f t="shared" si="0"/>
        <v>56</v>
      </c>
      <c r="Q57" s="34" t="s">
        <v>28</v>
      </c>
      <c r="R57" s="35">
        <v>3</v>
      </c>
    </row>
    <row r="58" spans="16:18">
      <c r="P58" s="123">
        <f t="shared" si="0"/>
        <v>57</v>
      </c>
      <c r="Q58" s="34" t="s">
        <v>28</v>
      </c>
      <c r="R58" s="35">
        <v>9</v>
      </c>
    </row>
    <row r="59" spans="16:18">
      <c r="P59" s="123">
        <f t="shared" si="0"/>
        <v>58</v>
      </c>
      <c r="Q59" s="34" t="s">
        <v>28</v>
      </c>
      <c r="R59" s="35">
        <v>4.5</v>
      </c>
    </row>
    <row r="60" spans="16:18">
      <c r="P60" s="123">
        <f t="shared" si="0"/>
        <v>59</v>
      </c>
      <c r="Q60" s="34" t="s">
        <v>28</v>
      </c>
      <c r="R60" s="35">
        <v>40</v>
      </c>
    </row>
    <row r="61" spans="16:18">
      <c r="P61" s="123">
        <f t="shared" si="0"/>
        <v>60</v>
      </c>
      <c r="Q61" s="34" t="s">
        <v>28</v>
      </c>
      <c r="R61" s="35">
        <v>20</v>
      </c>
    </row>
    <row r="62" spans="16:18">
      <c r="P62" s="123">
        <f t="shared" si="0"/>
        <v>61</v>
      </c>
      <c r="Q62" s="34" t="s">
        <v>28</v>
      </c>
      <c r="R62" s="35">
        <v>1.5</v>
      </c>
    </row>
    <row r="63" spans="16:18">
      <c r="P63" s="123">
        <f t="shared" si="0"/>
        <v>62</v>
      </c>
      <c r="Q63" s="34" t="s">
        <v>28</v>
      </c>
      <c r="R63" s="35">
        <v>3</v>
      </c>
    </row>
    <row r="64" spans="16:18">
      <c r="P64" s="123">
        <f t="shared" si="0"/>
        <v>63</v>
      </c>
      <c r="Q64" s="34" t="s">
        <v>28</v>
      </c>
      <c r="R64" s="35">
        <v>7.5</v>
      </c>
    </row>
    <row r="65" spans="16:18">
      <c r="P65" s="123">
        <f t="shared" si="0"/>
        <v>64</v>
      </c>
      <c r="Q65" s="34" t="s">
        <v>28</v>
      </c>
      <c r="R65" s="35">
        <v>3</v>
      </c>
    </row>
    <row r="66" spans="16:18">
      <c r="P66" s="123">
        <f t="shared" si="0"/>
        <v>65</v>
      </c>
      <c r="Q66" s="34" t="s">
        <v>28</v>
      </c>
      <c r="R66" s="35">
        <v>3</v>
      </c>
    </row>
    <row r="67" spans="16:18">
      <c r="P67" s="123">
        <f t="shared" si="0"/>
        <v>66</v>
      </c>
      <c r="Q67" s="34" t="s">
        <v>28</v>
      </c>
      <c r="R67" s="35">
        <v>15</v>
      </c>
    </row>
    <row r="68" spans="16:18">
      <c r="P68" s="123">
        <f t="shared" ref="P68:P131" si="4">SUM(P67+1)</f>
        <v>67</v>
      </c>
      <c r="Q68" s="34" t="s">
        <v>28</v>
      </c>
      <c r="R68" s="35">
        <v>1.5</v>
      </c>
    </row>
    <row r="69" spans="16:18">
      <c r="P69" s="123">
        <f t="shared" si="4"/>
        <v>68</v>
      </c>
      <c r="Q69" s="34" t="s">
        <v>28</v>
      </c>
      <c r="R69" s="35">
        <v>20</v>
      </c>
    </row>
    <row r="70" spans="16:18">
      <c r="P70" s="123">
        <f t="shared" si="4"/>
        <v>69</v>
      </c>
      <c r="Q70" s="34" t="s">
        <v>28</v>
      </c>
      <c r="R70" s="35">
        <v>6</v>
      </c>
    </row>
    <row r="71" spans="16:18">
      <c r="P71" s="123">
        <f t="shared" si="4"/>
        <v>70</v>
      </c>
      <c r="Q71" s="34" t="s">
        <v>28</v>
      </c>
      <c r="R71" s="35">
        <v>10.5</v>
      </c>
    </row>
    <row r="72" spans="16:18">
      <c r="P72" s="123">
        <f t="shared" si="4"/>
        <v>71</v>
      </c>
      <c r="Q72" s="34" t="s">
        <v>28</v>
      </c>
      <c r="R72" s="35">
        <v>11</v>
      </c>
    </row>
    <row r="73" spans="16:18">
      <c r="P73" s="123">
        <f t="shared" si="4"/>
        <v>72</v>
      </c>
      <c r="Q73" s="34" t="s">
        <v>28</v>
      </c>
      <c r="R73" s="35">
        <v>9</v>
      </c>
    </row>
    <row r="74" spans="16:18">
      <c r="P74" s="123">
        <f t="shared" si="4"/>
        <v>73</v>
      </c>
      <c r="Q74" s="34" t="s">
        <v>28</v>
      </c>
      <c r="R74" s="35">
        <v>39.5</v>
      </c>
    </row>
    <row r="75" spans="16:18">
      <c r="P75" s="123">
        <f t="shared" si="4"/>
        <v>74</v>
      </c>
      <c r="Q75" s="34" t="s">
        <v>28</v>
      </c>
      <c r="R75" s="35">
        <v>20</v>
      </c>
    </row>
    <row r="76" spans="16:18">
      <c r="P76" s="123">
        <f t="shared" si="4"/>
        <v>75</v>
      </c>
      <c r="Q76" s="34" t="s">
        <v>28</v>
      </c>
      <c r="R76" s="35">
        <v>24.5</v>
      </c>
    </row>
    <row r="77" spans="16:18">
      <c r="P77" s="123">
        <f t="shared" si="4"/>
        <v>76</v>
      </c>
      <c r="Q77" s="34" t="s">
        <v>28</v>
      </c>
      <c r="R77" s="35">
        <v>11</v>
      </c>
    </row>
    <row r="78" spans="16:18">
      <c r="P78" s="123">
        <f t="shared" si="4"/>
        <v>77</v>
      </c>
      <c r="Q78" s="34" t="s">
        <v>29</v>
      </c>
      <c r="R78" s="35">
        <v>20</v>
      </c>
    </row>
    <row r="79" spans="16:18">
      <c r="P79" s="123">
        <f t="shared" si="4"/>
        <v>78</v>
      </c>
      <c r="Q79" s="34" t="s">
        <v>29</v>
      </c>
      <c r="R79" s="35">
        <v>6</v>
      </c>
    </row>
    <row r="80" spans="16:18">
      <c r="P80" s="123">
        <f t="shared" si="4"/>
        <v>79</v>
      </c>
      <c r="Q80" s="34" t="s">
        <v>29</v>
      </c>
      <c r="R80" s="35">
        <v>8</v>
      </c>
    </row>
    <row r="81" spans="16:18">
      <c r="P81" s="123">
        <f t="shared" si="4"/>
        <v>80</v>
      </c>
      <c r="Q81" s="34" t="s">
        <v>29</v>
      </c>
      <c r="R81" s="35">
        <v>1.5</v>
      </c>
    </row>
    <row r="82" spans="16:18">
      <c r="P82" s="123">
        <f t="shared" si="4"/>
        <v>81</v>
      </c>
      <c r="Q82" s="34" t="s">
        <v>29</v>
      </c>
      <c r="R82" s="35">
        <v>4</v>
      </c>
    </row>
    <row r="83" spans="16:18">
      <c r="P83" s="123">
        <f t="shared" si="4"/>
        <v>82</v>
      </c>
      <c r="Q83" s="34" t="s">
        <v>29</v>
      </c>
      <c r="R83" s="35">
        <v>33.5</v>
      </c>
    </row>
    <row r="84" spans="16:18">
      <c r="P84" s="123">
        <f t="shared" si="4"/>
        <v>83</v>
      </c>
      <c r="Q84" s="34" t="s">
        <v>29</v>
      </c>
      <c r="R84" s="35">
        <v>15</v>
      </c>
    </row>
    <row r="85" spans="16:18">
      <c r="P85" s="123">
        <f t="shared" si="4"/>
        <v>84</v>
      </c>
      <c r="Q85" s="34" t="s">
        <v>29</v>
      </c>
      <c r="R85" s="35">
        <v>29.5</v>
      </c>
    </row>
    <row r="86" spans="16:18">
      <c r="P86" s="123">
        <f t="shared" si="4"/>
        <v>85</v>
      </c>
      <c r="Q86" s="34" t="s">
        <v>29</v>
      </c>
      <c r="R86" s="35">
        <v>31</v>
      </c>
    </row>
    <row r="87" spans="16:18">
      <c r="P87" s="123">
        <f t="shared" si="4"/>
        <v>86</v>
      </c>
      <c r="Q87" s="34" t="s">
        <v>29</v>
      </c>
      <c r="R87" s="35">
        <v>13</v>
      </c>
    </row>
    <row r="88" spans="16:18">
      <c r="P88" s="123">
        <f t="shared" si="4"/>
        <v>87</v>
      </c>
      <c r="Q88" s="34" t="s">
        <v>29</v>
      </c>
      <c r="R88" s="35">
        <v>30</v>
      </c>
    </row>
    <row r="89" spans="16:18">
      <c r="P89" s="123">
        <f t="shared" si="4"/>
        <v>88</v>
      </c>
      <c r="Q89" s="34" t="s">
        <v>29</v>
      </c>
      <c r="R89" s="35">
        <v>15</v>
      </c>
    </row>
    <row r="90" spans="16:18">
      <c r="P90" s="123">
        <f t="shared" si="4"/>
        <v>89</v>
      </c>
      <c r="Q90" s="34" t="s">
        <v>29</v>
      </c>
      <c r="R90" s="35">
        <v>9</v>
      </c>
    </row>
    <row r="91" spans="16:18">
      <c r="P91" s="123">
        <f t="shared" si="4"/>
        <v>90</v>
      </c>
      <c r="Q91" s="34" t="s">
        <v>29</v>
      </c>
      <c r="R91" s="35">
        <v>4</v>
      </c>
    </row>
    <row r="92" spans="16:18">
      <c r="P92" s="123">
        <f t="shared" si="4"/>
        <v>91</v>
      </c>
      <c r="Q92" s="34" t="s">
        <v>29</v>
      </c>
      <c r="R92" s="35">
        <v>30.5</v>
      </c>
    </row>
    <row r="93" spans="16:18">
      <c r="P93" s="123">
        <f t="shared" si="4"/>
        <v>92</v>
      </c>
      <c r="Q93" s="34" t="s">
        <v>29</v>
      </c>
      <c r="R93" s="35">
        <v>26</v>
      </c>
    </row>
    <row r="94" spans="16:18">
      <c r="P94" s="123">
        <f t="shared" si="4"/>
        <v>93</v>
      </c>
      <c r="Q94" s="34" t="s">
        <v>29</v>
      </c>
      <c r="R94" s="35">
        <v>2</v>
      </c>
    </row>
    <row r="95" spans="16:18">
      <c r="P95" s="123">
        <f t="shared" si="4"/>
        <v>94</v>
      </c>
      <c r="Q95" s="34" t="s">
        <v>29</v>
      </c>
      <c r="R95" s="35">
        <v>7.5</v>
      </c>
    </row>
    <row r="96" spans="16:18">
      <c r="P96" s="123">
        <f t="shared" si="4"/>
        <v>95</v>
      </c>
      <c r="Q96" s="34" t="s">
        <v>29</v>
      </c>
      <c r="R96" s="35">
        <v>3</v>
      </c>
    </row>
    <row r="97" spans="16:18">
      <c r="P97" s="123">
        <f t="shared" si="4"/>
        <v>96</v>
      </c>
      <c r="Q97" s="34" t="s">
        <v>29</v>
      </c>
      <c r="R97" s="35">
        <v>7.5</v>
      </c>
    </row>
    <row r="98" spans="16:18">
      <c r="P98" s="123">
        <f t="shared" si="4"/>
        <v>97</v>
      </c>
      <c r="Q98" s="34" t="s">
        <v>29</v>
      </c>
      <c r="R98" s="35">
        <v>23</v>
      </c>
    </row>
    <row r="99" spans="16:18">
      <c r="P99" s="123">
        <f t="shared" si="4"/>
        <v>98</v>
      </c>
      <c r="Q99" s="34" t="s">
        <v>29</v>
      </c>
      <c r="R99" s="35">
        <v>3</v>
      </c>
    </row>
    <row r="100" spans="16:18">
      <c r="P100" s="123">
        <f t="shared" si="4"/>
        <v>99</v>
      </c>
      <c r="Q100" s="34" t="s">
        <v>29</v>
      </c>
      <c r="R100" s="35">
        <v>2</v>
      </c>
    </row>
    <row r="101" spans="16:18">
      <c r="P101" s="123">
        <f t="shared" si="4"/>
        <v>100</v>
      </c>
      <c r="Q101" s="34" t="s">
        <v>29</v>
      </c>
      <c r="R101" s="35">
        <v>15</v>
      </c>
    </row>
    <row r="102" spans="16:18">
      <c r="P102" s="123">
        <f t="shared" si="4"/>
        <v>101</v>
      </c>
      <c r="Q102" s="34" t="s">
        <v>29</v>
      </c>
      <c r="R102" s="35">
        <v>7.5</v>
      </c>
    </row>
    <row r="103" spans="16:18">
      <c r="P103" s="123">
        <f t="shared" si="4"/>
        <v>102</v>
      </c>
      <c r="Q103" s="34" t="s">
        <v>29</v>
      </c>
      <c r="R103" s="35">
        <v>9</v>
      </c>
    </row>
    <row r="104" spans="16:18">
      <c r="P104" s="123">
        <f t="shared" si="4"/>
        <v>103</v>
      </c>
      <c r="Q104" s="34" t="s">
        <v>29</v>
      </c>
      <c r="R104" s="35">
        <v>15</v>
      </c>
    </row>
    <row r="105" spans="16:18">
      <c r="P105" s="123">
        <f t="shared" si="4"/>
        <v>104</v>
      </c>
      <c r="Q105" s="34" t="s">
        <v>29</v>
      </c>
      <c r="R105" s="35">
        <v>6</v>
      </c>
    </row>
    <row r="106" spans="16:18">
      <c r="P106" s="123">
        <f t="shared" si="4"/>
        <v>105</v>
      </c>
      <c r="Q106" s="34" t="s">
        <v>29</v>
      </c>
      <c r="R106" s="35">
        <v>17</v>
      </c>
    </row>
    <row r="107" spans="16:18">
      <c r="P107" s="123">
        <f t="shared" si="4"/>
        <v>106</v>
      </c>
      <c r="Q107" s="34" t="s">
        <v>29</v>
      </c>
      <c r="R107" s="35">
        <v>6</v>
      </c>
    </row>
    <row r="108" spans="16:18">
      <c r="P108" s="123">
        <f t="shared" si="4"/>
        <v>107</v>
      </c>
      <c r="Q108" s="34" t="s">
        <v>29</v>
      </c>
      <c r="R108" s="35">
        <v>21.5</v>
      </c>
    </row>
    <row r="109" spans="16:18">
      <c r="P109" s="123">
        <f t="shared" si="4"/>
        <v>108</v>
      </c>
      <c r="Q109" s="34" t="s">
        <v>29</v>
      </c>
      <c r="R109" s="35">
        <v>6</v>
      </c>
    </row>
    <row r="110" spans="16:18">
      <c r="P110" s="123">
        <f t="shared" si="4"/>
        <v>109</v>
      </c>
      <c r="Q110" s="34" t="s">
        <v>29</v>
      </c>
      <c r="R110" s="35">
        <v>3</v>
      </c>
    </row>
    <row r="111" spans="16:18">
      <c r="P111" s="123">
        <f t="shared" si="4"/>
        <v>110</v>
      </c>
      <c r="Q111" s="34" t="s">
        <v>29</v>
      </c>
      <c r="R111" s="35">
        <v>7.5</v>
      </c>
    </row>
    <row r="112" spans="16:18">
      <c r="P112" s="123">
        <f t="shared" si="4"/>
        <v>111</v>
      </c>
      <c r="Q112" s="34" t="s">
        <v>29</v>
      </c>
      <c r="R112" s="35">
        <v>6</v>
      </c>
    </row>
    <row r="113" spans="16:18">
      <c r="P113" s="123">
        <f t="shared" si="4"/>
        <v>112</v>
      </c>
      <c r="Q113" s="34" t="s">
        <v>29</v>
      </c>
      <c r="R113" s="35">
        <v>16</v>
      </c>
    </row>
    <row r="114" spans="16:18">
      <c r="P114" s="123">
        <f t="shared" si="4"/>
        <v>113</v>
      </c>
      <c r="Q114" s="34" t="s">
        <v>29</v>
      </c>
      <c r="R114" s="35">
        <v>27.5</v>
      </c>
    </row>
    <row r="115" spans="16:18">
      <c r="P115" s="123">
        <f t="shared" si="4"/>
        <v>114</v>
      </c>
      <c r="Q115" s="34" t="s">
        <v>29</v>
      </c>
      <c r="R115" s="35">
        <v>6</v>
      </c>
    </row>
    <row r="116" spans="16:18">
      <c r="P116" s="123">
        <f t="shared" si="4"/>
        <v>115</v>
      </c>
      <c r="Q116" s="34" t="s">
        <v>29</v>
      </c>
      <c r="R116" s="35">
        <v>3</v>
      </c>
    </row>
    <row r="117" spans="16:18">
      <c r="P117" s="123">
        <f t="shared" si="4"/>
        <v>116</v>
      </c>
      <c r="Q117" s="34" t="s">
        <v>29</v>
      </c>
      <c r="R117" s="35">
        <v>24</v>
      </c>
    </row>
    <row r="118" spans="16:18">
      <c r="P118" s="123">
        <f t="shared" si="4"/>
        <v>117</v>
      </c>
      <c r="Q118" s="34" t="s">
        <v>29</v>
      </c>
      <c r="R118" s="35">
        <v>3</v>
      </c>
    </row>
    <row r="119" spans="16:18">
      <c r="P119" s="123">
        <f t="shared" si="4"/>
        <v>118</v>
      </c>
      <c r="Q119" s="34" t="s">
        <v>29</v>
      </c>
      <c r="R119" s="35">
        <v>33.5</v>
      </c>
    </row>
    <row r="120" spans="16:18">
      <c r="P120" s="123">
        <f t="shared" si="4"/>
        <v>119</v>
      </c>
      <c r="Q120" s="34" t="s">
        <v>29</v>
      </c>
      <c r="R120" s="35">
        <v>7.5</v>
      </c>
    </row>
    <row r="121" spans="16:18">
      <c r="P121" s="123">
        <f t="shared" si="4"/>
        <v>120</v>
      </c>
      <c r="Q121" s="34" t="s">
        <v>29</v>
      </c>
      <c r="R121" s="35">
        <v>26</v>
      </c>
    </row>
    <row r="122" spans="16:18">
      <c r="P122" s="123">
        <f t="shared" si="4"/>
        <v>121</v>
      </c>
      <c r="Q122" s="34" t="s">
        <v>29</v>
      </c>
      <c r="R122" s="35">
        <v>24.5</v>
      </c>
    </row>
    <row r="123" spans="16:18">
      <c r="P123" s="123">
        <f t="shared" si="4"/>
        <v>122</v>
      </c>
      <c r="Q123" s="34" t="s">
        <v>29</v>
      </c>
      <c r="R123" s="35">
        <v>23</v>
      </c>
    </row>
    <row r="124" spans="16:18">
      <c r="P124" s="123">
        <f t="shared" si="4"/>
        <v>123</v>
      </c>
      <c r="Q124" s="34" t="s">
        <v>29</v>
      </c>
      <c r="R124" s="35">
        <v>1.5</v>
      </c>
    </row>
    <row r="125" spans="16:18">
      <c r="P125" s="123">
        <f t="shared" si="4"/>
        <v>124</v>
      </c>
      <c r="Q125" s="34" t="s">
        <v>29</v>
      </c>
      <c r="R125" s="35">
        <v>11</v>
      </c>
    </row>
    <row r="126" spans="16:18">
      <c r="P126" s="123">
        <f t="shared" si="4"/>
        <v>125</v>
      </c>
      <c r="Q126" s="34" t="s">
        <v>29</v>
      </c>
      <c r="R126" s="35">
        <v>9</v>
      </c>
    </row>
    <row r="127" spans="16:18">
      <c r="P127" s="123">
        <f t="shared" si="4"/>
        <v>126</v>
      </c>
      <c r="Q127" s="34" t="s">
        <v>29</v>
      </c>
      <c r="R127" s="35">
        <v>3</v>
      </c>
    </row>
    <row r="128" spans="16:18">
      <c r="P128" s="123">
        <f t="shared" si="4"/>
        <v>127</v>
      </c>
      <c r="Q128" s="34" t="s">
        <v>29</v>
      </c>
      <c r="R128" s="35">
        <v>4</v>
      </c>
    </row>
    <row r="129" spans="16:18">
      <c r="P129" s="123">
        <f t="shared" si="4"/>
        <v>128</v>
      </c>
      <c r="Q129" s="34" t="s">
        <v>29</v>
      </c>
      <c r="R129" s="35">
        <v>7.5</v>
      </c>
    </row>
    <row r="130" spans="16:18">
      <c r="P130" s="123">
        <f t="shared" si="4"/>
        <v>129</v>
      </c>
      <c r="Q130" s="34" t="s">
        <v>29</v>
      </c>
      <c r="R130" s="35">
        <v>12</v>
      </c>
    </row>
    <row r="131" spans="16:18">
      <c r="P131" s="123">
        <f t="shared" si="4"/>
        <v>130</v>
      </c>
      <c r="Q131" s="34" t="s">
        <v>29</v>
      </c>
      <c r="R131" s="35">
        <v>3</v>
      </c>
    </row>
    <row r="132" spans="16:18">
      <c r="P132" s="123">
        <f t="shared" ref="P132:P195" si="5">SUM(P131+1)</f>
        <v>131</v>
      </c>
      <c r="Q132" s="34" t="s">
        <v>29</v>
      </c>
      <c r="R132" s="35">
        <v>29</v>
      </c>
    </row>
    <row r="133" spans="16:18">
      <c r="P133" s="123">
        <f t="shared" si="5"/>
        <v>132</v>
      </c>
      <c r="Q133" s="34" t="s">
        <v>29</v>
      </c>
      <c r="R133" s="35">
        <v>7.5</v>
      </c>
    </row>
    <row r="134" spans="16:18">
      <c r="P134" s="123">
        <f t="shared" si="5"/>
        <v>133</v>
      </c>
      <c r="Q134" s="34" t="s">
        <v>29</v>
      </c>
      <c r="R134" s="35">
        <v>25</v>
      </c>
    </row>
    <row r="135" spans="16:18">
      <c r="P135" s="123">
        <f t="shared" si="5"/>
        <v>134</v>
      </c>
      <c r="Q135" s="34" t="s">
        <v>29</v>
      </c>
      <c r="R135" s="35">
        <v>13.5</v>
      </c>
    </row>
    <row r="136" spans="16:18">
      <c r="P136" s="123">
        <f t="shared" si="5"/>
        <v>135</v>
      </c>
      <c r="Q136" s="34" t="s">
        <v>29</v>
      </c>
      <c r="R136" s="35">
        <v>19</v>
      </c>
    </row>
    <row r="137" spans="16:18">
      <c r="P137" s="123">
        <f t="shared" si="5"/>
        <v>136</v>
      </c>
      <c r="Q137" s="34" t="s">
        <v>29</v>
      </c>
      <c r="R137" s="35">
        <v>9</v>
      </c>
    </row>
    <row r="138" spans="16:18">
      <c r="P138" s="123">
        <f t="shared" si="5"/>
        <v>137</v>
      </c>
      <c r="Q138" s="34" t="s">
        <v>31</v>
      </c>
      <c r="R138" s="35">
        <v>23.5</v>
      </c>
    </row>
    <row r="139" spans="16:18">
      <c r="P139" s="123">
        <f t="shared" si="5"/>
        <v>138</v>
      </c>
      <c r="Q139" s="34" t="s">
        <v>31</v>
      </c>
      <c r="R139" s="35">
        <v>5.5</v>
      </c>
    </row>
    <row r="140" spans="16:18">
      <c r="P140" s="123">
        <f t="shared" si="5"/>
        <v>139</v>
      </c>
      <c r="Q140" s="34" t="s">
        <v>31</v>
      </c>
      <c r="R140" s="35">
        <v>15</v>
      </c>
    </row>
    <row r="141" spans="16:18">
      <c r="P141" s="123">
        <f t="shared" si="5"/>
        <v>140</v>
      </c>
      <c r="Q141" s="34" t="s">
        <v>31</v>
      </c>
      <c r="R141" s="35">
        <v>33</v>
      </c>
    </row>
    <row r="142" spans="16:18">
      <c r="P142" s="123">
        <f t="shared" si="5"/>
        <v>141</v>
      </c>
      <c r="Q142" s="34" t="s">
        <v>31</v>
      </c>
      <c r="R142" s="35">
        <v>24.5</v>
      </c>
    </row>
    <row r="143" spans="16:18">
      <c r="P143" s="123">
        <f t="shared" si="5"/>
        <v>142</v>
      </c>
      <c r="Q143" s="34" t="s">
        <v>31</v>
      </c>
      <c r="R143" s="35">
        <v>8</v>
      </c>
    </row>
    <row r="144" spans="16:18">
      <c r="P144" s="123">
        <f t="shared" si="5"/>
        <v>143</v>
      </c>
      <c r="Q144" s="34" t="s">
        <v>31</v>
      </c>
      <c r="R144" s="35">
        <v>12</v>
      </c>
    </row>
    <row r="145" spans="16:18">
      <c r="P145" s="123">
        <f t="shared" si="5"/>
        <v>144</v>
      </c>
      <c r="Q145" s="34" t="s">
        <v>31</v>
      </c>
      <c r="R145" s="35">
        <v>24</v>
      </c>
    </row>
    <row r="146" spans="16:18">
      <c r="P146" s="123">
        <f t="shared" si="5"/>
        <v>145</v>
      </c>
      <c r="Q146" s="34" t="s">
        <v>31</v>
      </c>
      <c r="R146" s="35">
        <v>3</v>
      </c>
    </row>
    <row r="147" spans="16:18">
      <c r="P147" s="123">
        <f t="shared" si="5"/>
        <v>146</v>
      </c>
      <c r="Q147" s="34" t="s">
        <v>31</v>
      </c>
      <c r="R147" s="35">
        <v>23</v>
      </c>
    </row>
    <row r="148" spans="16:18">
      <c r="P148" s="123">
        <f t="shared" si="5"/>
        <v>147</v>
      </c>
      <c r="Q148" s="34" t="s">
        <v>31</v>
      </c>
      <c r="R148" s="35">
        <v>21.5</v>
      </c>
    </row>
    <row r="149" spans="16:18">
      <c r="P149" s="123">
        <f t="shared" si="5"/>
        <v>148</v>
      </c>
      <c r="Q149" s="34" t="s">
        <v>31</v>
      </c>
      <c r="R149" s="35">
        <v>3</v>
      </c>
    </row>
    <row r="150" spans="16:18">
      <c r="P150" s="123">
        <f t="shared" si="5"/>
        <v>149</v>
      </c>
      <c r="Q150" s="34" t="s">
        <v>31</v>
      </c>
      <c r="R150" s="35">
        <v>24.5</v>
      </c>
    </row>
    <row r="151" spans="16:18">
      <c r="P151" s="123">
        <f t="shared" si="5"/>
        <v>150</v>
      </c>
      <c r="Q151" s="34" t="s">
        <v>31</v>
      </c>
      <c r="R151" s="35">
        <v>1.5</v>
      </c>
    </row>
    <row r="152" spans="16:18">
      <c r="P152" s="123">
        <f t="shared" si="5"/>
        <v>151</v>
      </c>
      <c r="Q152" s="34" t="s">
        <v>31</v>
      </c>
      <c r="R152" s="35">
        <v>16</v>
      </c>
    </row>
    <row r="153" spans="16:18">
      <c r="P153" s="123">
        <f t="shared" si="5"/>
        <v>152</v>
      </c>
      <c r="Q153" s="34" t="s">
        <v>31</v>
      </c>
      <c r="R153" s="35">
        <v>4.5</v>
      </c>
    </row>
    <row r="154" spans="16:18">
      <c r="P154" s="123">
        <f t="shared" si="5"/>
        <v>153</v>
      </c>
      <c r="Q154" s="34" t="s">
        <v>31</v>
      </c>
      <c r="R154" s="35">
        <v>24.5</v>
      </c>
    </row>
    <row r="155" spans="16:18">
      <c r="P155" s="123">
        <f t="shared" si="5"/>
        <v>154</v>
      </c>
      <c r="Q155" s="34" t="s">
        <v>31</v>
      </c>
      <c r="R155" s="35">
        <v>20</v>
      </c>
    </row>
    <row r="156" spans="16:18">
      <c r="P156" s="123">
        <f t="shared" si="5"/>
        <v>155</v>
      </c>
      <c r="Q156" s="34" t="s">
        <v>31</v>
      </c>
      <c r="R156" s="35">
        <v>8</v>
      </c>
    </row>
    <row r="157" spans="16:18">
      <c r="P157" s="123">
        <f t="shared" si="5"/>
        <v>156</v>
      </c>
      <c r="Q157" s="34" t="s">
        <v>31</v>
      </c>
      <c r="R157" s="35">
        <v>7.5</v>
      </c>
    </row>
    <row r="158" spans="16:18">
      <c r="P158" s="123">
        <f t="shared" si="5"/>
        <v>157</v>
      </c>
      <c r="Q158" s="34" t="s">
        <v>31</v>
      </c>
      <c r="R158" s="35">
        <v>23</v>
      </c>
    </row>
    <row r="159" spans="16:18">
      <c r="P159" s="123">
        <f t="shared" si="5"/>
        <v>158</v>
      </c>
      <c r="Q159" s="34" t="s">
        <v>31</v>
      </c>
      <c r="R159" s="35">
        <v>10.5</v>
      </c>
    </row>
    <row r="160" spans="16:18">
      <c r="P160" s="123">
        <f t="shared" si="5"/>
        <v>159</v>
      </c>
      <c r="Q160" s="34" t="s">
        <v>31</v>
      </c>
      <c r="R160" s="35">
        <v>3</v>
      </c>
    </row>
    <row r="161" spans="16:18">
      <c r="P161" s="123">
        <f t="shared" si="5"/>
        <v>160</v>
      </c>
      <c r="Q161" s="34" t="s">
        <v>31</v>
      </c>
      <c r="R161" s="35">
        <v>7.5</v>
      </c>
    </row>
    <row r="162" spans="16:18">
      <c r="P162" s="123">
        <f t="shared" si="5"/>
        <v>161</v>
      </c>
      <c r="Q162" s="34" t="s">
        <v>31</v>
      </c>
      <c r="R162" s="35">
        <v>6</v>
      </c>
    </row>
    <row r="163" spans="16:18">
      <c r="P163" s="123">
        <f t="shared" si="5"/>
        <v>162</v>
      </c>
      <c r="Q163" s="34" t="s">
        <v>31</v>
      </c>
      <c r="R163" s="35">
        <v>10</v>
      </c>
    </row>
    <row r="164" spans="16:18">
      <c r="P164" s="123">
        <f t="shared" si="5"/>
        <v>163</v>
      </c>
      <c r="Q164" s="34" t="s">
        <v>31</v>
      </c>
      <c r="R164" s="35">
        <v>20</v>
      </c>
    </row>
    <row r="165" spans="16:18">
      <c r="P165" s="123">
        <f t="shared" si="5"/>
        <v>164</v>
      </c>
      <c r="Q165" s="34" t="s">
        <v>31</v>
      </c>
      <c r="R165" s="35">
        <v>9</v>
      </c>
    </row>
    <row r="166" spans="16:18">
      <c r="P166" s="123">
        <f t="shared" si="5"/>
        <v>165</v>
      </c>
      <c r="Q166" s="34" t="s">
        <v>31</v>
      </c>
      <c r="R166" s="35">
        <v>50.5</v>
      </c>
    </row>
    <row r="167" spans="16:18">
      <c r="P167" s="123">
        <f t="shared" si="5"/>
        <v>166</v>
      </c>
      <c r="Q167" s="34" t="s">
        <v>31</v>
      </c>
      <c r="R167" s="35">
        <v>8.5</v>
      </c>
    </row>
    <row r="168" spans="16:18">
      <c r="P168" s="123">
        <f t="shared" si="5"/>
        <v>167</v>
      </c>
      <c r="Q168" s="34" t="s">
        <v>31</v>
      </c>
      <c r="R168" s="35">
        <v>20</v>
      </c>
    </row>
    <row r="169" spans="16:18">
      <c r="P169" s="123">
        <f t="shared" si="5"/>
        <v>168</v>
      </c>
      <c r="Q169" s="34" t="s">
        <v>31</v>
      </c>
      <c r="R169" s="35">
        <v>27.5</v>
      </c>
    </row>
    <row r="170" spans="16:18">
      <c r="P170" s="123">
        <f t="shared" si="5"/>
        <v>169</v>
      </c>
      <c r="Q170" s="34" t="s">
        <v>31</v>
      </c>
      <c r="R170" s="35">
        <v>9.5</v>
      </c>
    </row>
    <row r="171" spans="16:18">
      <c r="P171" s="123">
        <f t="shared" si="5"/>
        <v>170</v>
      </c>
      <c r="Q171" s="34" t="s">
        <v>31</v>
      </c>
      <c r="R171" s="35">
        <v>15</v>
      </c>
    </row>
    <row r="172" spans="16:18">
      <c r="P172" s="123">
        <f t="shared" si="5"/>
        <v>171</v>
      </c>
      <c r="Q172" s="34" t="s">
        <v>31</v>
      </c>
      <c r="R172" s="35">
        <v>3</v>
      </c>
    </row>
    <row r="173" spans="16:18">
      <c r="P173" s="123">
        <f t="shared" si="5"/>
        <v>172</v>
      </c>
      <c r="Q173" s="34" t="s">
        <v>31</v>
      </c>
      <c r="R173" s="35">
        <v>3</v>
      </c>
    </row>
    <row r="174" spans="16:18">
      <c r="P174" s="123">
        <f t="shared" si="5"/>
        <v>173</v>
      </c>
      <c r="Q174" s="34" t="s">
        <v>31</v>
      </c>
      <c r="R174" s="35">
        <v>6</v>
      </c>
    </row>
    <row r="175" spans="16:18">
      <c r="P175" s="123">
        <f t="shared" si="5"/>
        <v>174</v>
      </c>
      <c r="Q175" s="34" t="s">
        <v>31</v>
      </c>
      <c r="R175" s="35">
        <v>34.5</v>
      </c>
    </row>
    <row r="176" spans="16:18">
      <c r="P176" s="123">
        <f t="shared" si="5"/>
        <v>175</v>
      </c>
      <c r="Q176" s="34" t="s">
        <v>31</v>
      </c>
      <c r="R176" s="35">
        <v>6</v>
      </c>
    </row>
    <row r="177" spans="16:18">
      <c r="P177" s="123">
        <f t="shared" si="5"/>
        <v>176</v>
      </c>
      <c r="Q177" s="34" t="s">
        <v>31</v>
      </c>
      <c r="R177" s="35">
        <v>20</v>
      </c>
    </row>
    <row r="178" spans="16:18">
      <c r="P178" s="123">
        <f t="shared" si="5"/>
        <v>177</v>
      </c>
      <c r="Q178" s="34" t="s">
        <v>31</v>
      </c>
      <c r="R178" s="35">
        <v>1.5</v>
      </c>
    </row>
    <row r="179" spans="16:18">
      <c r="P179" s="123">
        <f t="shared" si="5"/>
        <v>178</v>
      </c>
      <c r="Q179" s="34" t="s">
        <v>31</v>
      </c>
      <c r="R179" s="35">
        <v>3</v>
      </c>
    </row>
    <row r="180" spans="16:18">
      <c r="P180" s="123">
        <f t="shared" si="5"/>
        <v>179</v>
      </c>
      <c r="Q180" s="34" t="s">
        <v>31</v>
      </c>
      <c r="R180" s="35">
        <v>9</v>
      </c>
    </row>
    <row r="181" spans="16:18">
      <c r="P181" s="123">
        <f t="shared" si="5"/>
        <v>180</v>
      </c>
      <c r="Q181" s="34" t="s">
        <v>31</v>
      </c>
      <c r="R181" s="35">
        <v>18</v>
      </c>
    </row>
    <row r="182" spans="16:18">
      <c r="P182" s="123">
        <f t="shared" si="5"/>
        <v>181</v>
      </c>
      <c r="Q182" s="34" t="s">
        <v>31</v>
      </c>
      <c r="R182" s="35">
        <v>24.5</v>
      </c>
    </row>
    <row r="183" spans="16:18">
      <c r="P183" s="123">
        <f t="shared" si="5"/>
        <v>182</v>
      </c>
      <c r="Q183" s="34" t="s">
        <v>31</v>
      </c>
      <c r="R183" s="35">
        <v>23</v>
      </c>
    </row>
    <row r="184" spans="16:18">
      <c r="P184" s="123">
        <f t="shared" si="5"/>
        <v>183</v>
      </c>
      <c r="Q184" s="34" t="s">
        <v>31</v>
      </c>
      <c r="R184" s="35">
        <v>1.5</v>
      </c>
    </row>
    <row r="185" spans="16:18">
      <c r="P185" s="123">
        <f t="shared" si="5"/>
        <v>184</v>
      </c>
      <c r="Q185" s="34" t="s">
        <v>31</v>
      </c>
      <c r="R185" s="35">
        <v>23</v>
      </c>
    </row>
    <row r="186" spans="16:18">
      <c r="P186" s="123">
        <f t="shared" si="5"/>
        <v>185</v>
      </c>
      <c r="Q186" s="34" t="s">
        <v>31</v>
      </c>
      <c r="R186" s="35">
        <v>3</v>
      </c>
    </row>
    <row r="187" spans="16:18">
      <c r="P187" s="123">
        <f t="shared" si="5"/>
        <v>186</v>
      </c>
      <c r="Q187" s="34" t="s">
        <v>31</v>
      </c>
      <c r="R187" s="35">
        <v>14.5</v>
      </c>
    </row>
    <row r="188" spans="16:18">
      <c r="P188" s="123">
        <f t="shared" si="5"/>
        <v>187</v>
      </c>
      <c r="Q188" s="34" t="s">
        <v>31</v>
      </c>
      <c r="R188" s="35">
        <v>24.5</v>
      </c>
    </row>
    <row r="189" spans="16:18">
      <c r="P189" s="123">
        <f t="shared" si="5"/>
        <v>188</v>
      </c>
      <c r="Q189" s="34" t="s">
        <v>31</v>
      </c>
      <c r="R189" s="35">
        <v>2</v>
      </c>
    </row>
    <row r="190" spans="16:18">
      <c r="P190" s="123">
        <f t="shared" si="5"/>
        <v>189</v>
      </c>
      <c r="Q190" s="34" t="s">
        <v>31</v>
      </c>
      <c r="R190" s="35">
        <v>5</v>
      </c>
    </row>
    <row r="191" spans="16:18">
      <c r="P191" s="123">
        <f t="shared" si="5"/>
        <v>190</v>
      </c>
      <c r="Q191" s="34" t="s">
        <v>31</v>
      </c>
      <c r="R191" s="35">
        <v>2</v>
      </c>
    </row>
    <row r="192" spans="16:18">
      <c r="P192" s="123">
        <f t="shared" si="5"/>
        <v>191</v>
      </c>
      <c r="Q192" s="34" t="s">
        <v>31</v>
      </c>
      <c r="R192" s="35">
        <v>6</v>
      </c>
    </row>
    <row r="193" spans="16:18">
      <c r="P193" s="123">
        <f t="shared" si="5"/>
        <v>192</v>
      </c>
      <c r="Q193" s="34" t="s">
        <v>31</v>
      </c>
      <c r="R193" s="35">
        <v>8</v>
      </c>
    </row>
    <row r="194" spans="16:18">
      <c r="P194" s="123">
        <f t="shared" si="5"/>
        <v>193</v>
      </c>
      <c r="Q194" s="34" t="s">
        <v>31</v>
      </c>
      <c r="R194" s="35">
        <v>1.5</v>
      </c>
    </row>
    <row r="195" spans="16:18">
      <c r="P195" s="123">
        <f t="shared" si="5"/>
        <v>194</v>
      </c>
      <c r="Q195" s="34" t="s">
        <v>31</v>
      </c>
      <c r="R195" s="35">
        <v>23</v>
      </c>
    </row>
    <row r="196" spans="16:18">
      <c r="P196" s="123">
        <f t="shared" ref="P196:P259" si="6">SUM(P195+1)</f>
        <v>195</v>
      </c>
      <c r="Q196" s="34" t="s">
        <v>31</v>
      </c>
      <c r="R196" s="35">
        <v>6</v>
      </c>
    </row>
    <row r="197" spans="16:18">
      <c r="P197" s="123">
        <f t="shared" si="6"/>
        <v>196</v>
      </c>
      <c r="Q197" s="34" t="s">
        <v>31</v>
      </c>
      <c r="R197" s="35">
        <v>6</v>
      </c>
    </row>
    <row r="198" spans="16:18">
      <c r="P198" s="123">
        <f t="shared" si="6"/>
        <v>197</v>
      </c>
      <c r="Q198" s="34" t="s">
        <v>31</v>
      </c>
      <c r="R198" s="35">
        <v>6</v>
      </c>
    </row>
    <row r="199" spans="16:18">
      <c r="P199" s="123">
        <f t="shared" si="6"/>
        <v>198</v>
      </c>
      <c r="Q199" s="34" t="s">
        <v>31</v>
      </c>
      <c r="R199" s="35">
        <v>3</v>
      </c>
    </row>
    <row r="200" spans="16:18">
      <c r="P200" s="123">
        <f t="shared" si="6"/>
        <v>199</v>
      </c>
      <c r="Q200" s="34" t="s">
        <v>31</v>
      </c>
      <c r="R200" s="35">
        <v>4.5</v>
      </c>
    </row>
    <row r="201" spans="16:18">
      <c r="P201" s="123">
        <f t="shared" si="6"/>
        <v>200</v>
      </c>
      <c r="Q201" s="34" t="s">
        <v>31</v>
      </c>
      <c r="R201" s="35">
        <v>13</v>
      </c>
    </row>
    <row r="202" spans="16:18">
      <c r="P202" s="123">
        <f t="shared" si="6"/>
        <v>201</v>
      </c>
      <c r="Q202" s="34" t="s">
        <v>31</v>
      </c>
      <c r="R202" s="35">
        <v>20</v>
      </c>
    </row>
    <row r="203" spans="16:18">
      <c r="P203" s="123">
        <f t="shared" si="6"/>
        <v>202</v>
      </c>
      <c r="Q203" s="34" t="s">
        <v>31</v>
      </c>
      <c r="R203" s="35">
        <v>6</v>
      </c>
    </row>
    <row r="204" spans="16:18">
      <c r="P204" s="123">
        <f t="shared" si="6"/>
        <v>203</v>
      </c>
      <c r="Q204" s="34" t="s">
        <v>31</v>
      </c>
      <c r="R204" s="35">
        <v>5</v>
      </c>
    </row>
    <row r="205" spans="16:18">
      <c r="P205" s="123">
        <f t="shared" si="6"/>
        <v>204</v>
      </c>
      <c r="Q205" s="34" t="s">
        <v>31</v>
      </c>
      <c r="R205" s="35">
        <v>43.5</v>
      </c>
    </row>
    <row r="206" spans="16:18">
      <c r="P206" s="123">
        <f t="shared" si="6"/>
        <v>205</v>
      </c>
      <c r="Q206" s="34" t="s">
        <v>31</v>
      </c>
      <c r="R206" s="35">
        <v>14</v>
      </c>
    </row>
    <row r="207" spans="16:18">
      <c r="P207" s="123">
        <f t="shared" si="6"/>
        <v>206</v>
      </c>
      <c r="Q207" s="34" t="s">
        <v>31</v>
      </c>
      <c r="R207" s="35">
        <v>20</v>
      </c>
    </row>
    <row r="208" spans="16:18">
      <c r="P208" s="123">
        <f t="shared" si="6"/>
        <v>207</v>
      </c>
      <c r="Q208" s="34" t="s">
        <v>31</v>
      </c>
      <c r="R208" s="35">
        <v>7.5</v>
      </c>
    </row>
    <row r="209" spans="16:18">
      <c r="P209" s="123">
        <f t="shared" si="6"/>
        <v>208</v>
      </c>
      <c r="Q209" s="34" t="s">
        <v>31</v>
      </c>
      <c r="R209" s="35">
        <v>3</v>
      </c>
    </row>
    <row r="210" spans="16:18">
      <c r="P210" s="123">
        <f t="shared" si="6"/>
        <v>209</v>
      </c>
      <c r="Q210" s="34" t="s">
        <v>31</v>
      </c>
      <c r="R210" s="35">
        <v>17.5</v>
      </c>
    </row>
    <row r="211" spans="16:18">
      <c r="P211" s="123">
        <f t="shared" si="6"/>
        <v>210</v>
      </c>
      <c r="Q211" s="34" t="s">
        <v>31</v>
      </c>
      <c r="R211" s="35">
        <v>26</v>
      </c>
    </row>
    <row r="212" spans="16:18">
      <c r="P212" s="123">
        <f t="shared" si="6"/>
        <v>211</v>
      </c>
      <c r="Q212" s="34" t="s">
        <v>31</v>
      </c>
      <c r="R212" s="35">
        <v>3</v>
      </c>
    </row>
    <row r="213" spans="16:18">
      <c r="P213" s="123">
        <f t="shared" si="6"/>
        <v>212</v>
      </c>
      <c r="Q213" s="34" t="s">
        <v>31</v>
      </c>
      <c r="R213" s="35">
        <v>6</v>
      </c>
    </row>
    <row r="214" spans="16:18">
      <c r="P214" s="123">
        <f t="shared" si="6"/>
        <v>213</v>
      </c>
      <c r="Q214" s="34" t="s">
        <v>31</v>
      </c>
      <c r="R214" s="35">
        <v>6</v>
      </c>
    </row>
    <row r="215" spans="16:18">
      <c r="P215" s="123">
        <f t="shared" si="6"/>
        <v>214</v>
      </c>
      <c r="Q215" s="34" t="s">
        <v>31</v>
      </c>
      <c r="R215" s="35">
        <v>4.5</v>
      </c>
    </row>
    <row r="216" spans="16:18">
      <c r="P216" s="123">
        <f t="shared" si="6"/>
        <v>215</v>
      </c>
      <c r="Q216" s="34" t="s">
        <v>31</v>
      </c>
      <c r="R216" s="35">
        <v>20</v>
      </c>
    </row>
    <row r="217" spans="16:18">
      <c r="P217" s="123">
        <f t="shared" si="6"/>
        <v>216</v>
      </c>
      <c r="Q217" s="34" t="s">
        <v>31</v>
      </c>
      <c r="R217" s="35">
        <v>109</v>
      </c>
    </row>
    <row r="218" spans="16:18">
      <c r="P218" s="123">
        <f t="shared" si="6"/>
        <v>217</v>
      </c>
      <c r="Q218" s="34" t="s">
        <v>31</v>
      </c>
      <c r="R218" s="35">
        <v>4</v>
      </c>
    </row>
    <row r="219" spans="16:18">
      <c r="P219" s="123">
        <f t="shared" si="6"/>
        <v>218</v>
      </c>
      <c r="Q219" s="34" t="s">
        <v>31</v>
      </c>
      <c r="R219" s="35">
        <v>9</v>
      </c>
    </row>
    <row r="220" spans="16:18">
      <c r="P220" s="123">
        <f t="shared" si="6"/>
        <v>219</v>
      </c>
      <c r="Q220" s="34" t="s">
        <v>31</v>
      </c>
      <c r="R220" s="35">
        <v>20</v>
      </c>
    </row>
    <row r="221" spans="16:18">
      <c r="P221" s="123">
        <f t="shared" si="6"/>
        <v>220</v>
      </c>
      <c r="Q221" s="34" t="s">
        <v>31</v>
      </c>
      <c r="R221" s="35">
        <v>28</v>
      </c>
    </row>
    <row r="222" spans="16:18">
      <c r="P222" s="123">
        <f t="shared" si="6"/>
        <v>221</v>
      </c>
      <c r="Q222" s="34" t="s">
        <v>31</v>
      </c>
      <c r="R222" s="35">
        <v>11</v>
      </c>
    </row>
    <row r="223" spans="16:18">
      <c r="P223" s="123">
        <f t="shared" si="6"/>
        <v>222</v>
      </c>
      <c r="Q223" s="34" t="s">
        <v>31</v>
      </c>
      <c r="R223" s="35">
        <v>20</v>
      </c>
    </row>
    <row r="224" spans="16:18">
      <c r="P224" s="123">
        <f t="shared" si="6"/>
        <v>223</v>
      </c>
      <c r="Q224" s="34" t="s">
        <v>31</v>
      </c>
      <c r="R224" s="35">
        <v>34</v>
      </c>
    </row>
    <row r="225" spans="16:18">
      <c r="P225" s="123">
        <f t="shared" si="6"/>
        <v>224</v>
      </c>
      <c r="Q225" s="34" t="s">
        <v>31</v>
      </c>
      <c r="R225" s="35">
        <v>20</v>
      </c>
    </row>
    <row r="226" spans="16:18">
      <c r="P226" s="123">
        <f t="shared" si="6"/>
        <v>225</v>
      </c>
      <c r="Q226" s="34" t="s">
        <v>31</v>
      </c>
      <c r="R226" s="35">
        <v>3</v>
      </c>
    </row>
    <row r="227" spans="16:18">
      <c r="P227" s="123">
        <f t="shared" si="6"/>
        <v>226</v>
      </c>
      <c r="Q227" s="34" t="s">
        <v>31</v>
      </c>
      <c r="R227" s="35">
        <v>3</v>
      </c>
    </row>
    <row r="228" spans="16:18">
      <c r="P228" s="123">
        <f t="shared" si="6"/>
        <v>227</v>
      </c>
      <c r="Q228" s="34" t="s">
        <v>31</v>
      </c>
      <c r="R228" s="35">
        <v>21.5</v>
      </c>
    </row>
    <row r="229" spans="16:18">
      <c r="P229" s="123">
        <f t="shared" si="6"/>
        <v>228</v>
      </c>
      <c r="Q229" s="34" t="s">
        <v>31</v>
      </c>
      <c r="R229" s="35">
        <v>40</v>
      </c>
    </row>
    <row r="230" spans="16:18">
      <c r="P230" s="123">
        <f t="shared" si="6"/>
        <v>229</v>
      </c>
      <c r="Q230" s="34" t="s">
        <v>31</v>
      </c>
      <c r="R230" s="35">
        <v>8.5</v>
      </c>
    </row>
    <row r="231" spans="16:18">
      <c r="P231" s="123">
        <f t="shared" si="6"/>
        <v>230</v>
      </c>
      <c r="Q231" s="34" t="s">
        <v>31</v>
      </c>
      <c r="R231" s="35">
        <v>9</v>
      </c>
    </row>
    <row r="232" spans="16:18">
      <c r="P232" s="123">
        <f t="shared" si="6"/>
        <v>231</v>
      </c>
      <c r="Q232" s="34" t="s">
        <v>31</v>
      </c>
      <c r="R232" s="35">
        <v>6</v>
      </c>
    </row>
    <row r="233" spans="16:18">
      <c r="P233" s="123">
        <f t="shared" si="6"/>
        <v>232</v>
      </c>
      <c r="Q233" s="34" t="s">
        <v>31</v>
      </c>
      <c r="R233" s="35">
        <v>6</v>
      </c>
    </row>
    <row r="234" spans="16:18">
      <c r="P234" s="123">
        <f t="shared" si="6"/>
        <v>233</v>
      </c>
      <c r="Q234" s="34" t="s">
        <v>33</v>
      </c>
      <c r="R234" s="35">
        <v>20</v>
      </c>
    </row>
    <row r="235" spans="16:18">
      <c r="P235" s="123">
        <f t="shared" si="6"/>
        <v>234</v>
      </c>
      <c r="Q235" s="34" t="s">
        <v>33</v>
      </c>
      <c r="R235" s="35">
        <v>48</v>
      </c>
    </row>
    <row r="236" spans="16:18">
      <c r="P236" s="123">
        <f t="shared" si="6"/>
        <v>235</v>
      </c>
      <c r="Q236" s="34" t="s">
        <v>33</v>
      </c>
      <c r="R236" s="35">
        <v>8</v>
      </c>
    </row>
    <row r="237" spans="16:18">
      <c r="P237" s="123">
        <f t="shared" si="6"/>
        <v>236</v>
      </c>
      <c r="Q237" s="34" t="s">
        <v>33</v>
      </c>
      <c r="R237" s="35">
        <v>5</v>
      </c>
    </row>
    <row r="238" spans="16:18">
      <c r="P238" s="123">
        <f t="shared" si="6"/>
        <v>237</v>
      </c>
      <c r="Q238" s="34" t="s">
        <v>33</v>
      </c>
      <c r="R238" s="35">
        <v>18</v>
      </c>
    </row>
    <row r="239" spans="16:18">
      <c r="P239" s="123">
        <f t="shared" si="6"/>
        <v>238</v>
      </c>
      <c r="Q239" s="34" t="s">
        <v>33</v>
      </c>
      <c r="R239" s="35">
        <v>36.5</v>
      </c>
    </row>
    <row r="240" spans="16:18">
      <c r="P240" s="123">
        <f t="shared" si="6"/>
        <v>239</v>
      </c>
      <c r="Q240" s="34" t="s">
        <v>33</v>
      </c>
      <c r="R240" s="35">
        <v>45</v>
      </c>
    </row>
    <row r="241" spans="16:18">
      <c r="P241" s="123">
        <f t="shared" si="6"/>
        <v>240</v>
      </c>
      <c r="Q241" s="34" t="s">
        <v>33</v>
      </c>
      <c r="R241" s="35">
        <v>25</v>
      </c>
    </row>
    <row r="242" spans="16:18">
      <c r="P242" s="123">
        <f t="shared" si="6"/>
        <v>241</v>
      </c>
      <c r="Q242" s="34" t="s">
        <v>33</v>
      </c>
      <c r="R242" s="35">
        <v>20</v>
      </c>
    </row>
    <row r="243" spans="16:18">
      <c r="P243" s="123">
        <f t="shared" si="6"/>
        <v>242</v>
      </c>
      <c r="Q243" s="34" t="s">
        <v>33</v>
      </c>
      <c r="R243" s="35">
        <v>3</v>
      </c>
    </row>
    <row r="244" spans="16:18">
      <c r="P244" s="123">
        <f t="shared" si="6"/>
        <v>243</v>
      </c>
      <c r="Q244" s="34" t="s">
        <v>33</v>
      </c>
      <c r="R244" s="35">
        <v>65</v>
      </c>
    </row>
    <row r="245" spans="16:18">
      <c r="P245" s="123">
        <f t="shared" si="6"/>
        <v>244</v>
      </c>
      <c r="Q245" s="34" t="s">
        <v>33</v>
      </c>
      <c r="R245" s="35">
        <v>31.5</v>
      </c>
    </row>
    <row r="246" spans="16:18">
      <c r="P246" s="123">
        <f t="shared" si="6"/>
        <v>245</v>
      </c>
      <c r="Q246" s="34" t="s">
        <v>33</v>
      </c>
      <c r="R246" s="35">
        <v>3</v>
      </c>
    </row>
    <row r="247" spans="16:18">
      <c r="P247" s="123">
        <f t="shared" si="6"/>
        <v>246</v>
      </c>
      <c r="Q247" s="34" t="s">
        <v>33</v>
      </c>
      <c r="R247" s="35">
        <v>7</v>
      </c>
    </row>
    <row r="248" spans="16:18">
      <c r="P248" s="123">
        <f t="shared" si="6"/>
        <v>247</v>
      </c>
      <c r="Q248" s="34" t="s">
        <v>33</v>
      </c>
      <c r="R248" s="35">
        <v>40.5</v>
      </c>
    </row>
    <row r="249" spans="16:18">
      <c r="P249" s="123">
        <f t="shared" si="6"/>
        <v>248</v>
      </c>
      <c r="Q249" s="34" t="s">
        <v>33</v>
      </c>
      <c r="R249" s="35">
        <v>43</v>
      </c>
    </row>
    <row r="250" spans="16:18">
      <c r="P250" s="123">
        <f t="shared" si="6"/>
        <v>249</v>
      </c>
      <c r="Q250" s="34" t="s">
        <v>33</v>
      </c>
      <c r="R250" s="35">
        <v>23</v>
      </c>
    </row>
    <row r="251" spans="16:18">
      <c r="P251" s="123">
        <f t="shared" si="6"/>
        <v>250</v>
      </c>
      <c r="Q251" s="34" t="s">
        <v>33</v>
      </c>
      <c r="R251" s="35">
        <v>53.5</v>
      </c>
    </row>
    <row r="252" spans="16:18">
      <c r="P252" s="123">
        <f t="shared" si="6"/>
        <v>251</v>
      </c>
      <c r="Q252" s="34" t="s">
        <v>33</v>
      </c>
      <c r="R252" s="35">
        <v>15</v>
      </c>
    </row>
    <row r="253" spans="16:18">
      <c r="P253" s="123">
        <f t="shared" si="6"/>
        <v>252</v>
      </c>
      <c r="Q253" s="34" t="s">
        <v>33</v>
      </c>
      <c r="R253" s="35">
        <v>8.5</v>
      </c>
    </row>
    <row r="254" spans="16:18">
      <c r="P254" s="123">
        <f t="shared" si="6"/>
        <v>253</v>
      </c>
      <c r="Q254" s="34" t="s">
        <v>33</v>
      </c>
      <c r="R254" s="35">
        <v>10</v>
      </c>
    </row>
    <row r="255" spans="16:18">
      <c r="P255" s="123">
        <f t="shared" si="6"/>
        <v>254</v>
      </c>
      <c r="Q255" s="34" t="s">
        <v>33</v>
      </c>
      <c r="R255" s="35">
        <v>20</v>
      </c>
    </row>
    <row r="256" spans="16:18">
      <c r="P256" s="123">
        <f t="shared" si="6"/>
        <v>255</v>
      </c>
      <c r="Q256" s="34" t="s">
        <v>33</v>
      </c>
      <c r="R256" s="35">
        <v>46</v>
      </c>
    </row>
    <row r="257" spans="16:18">
      <c r="P257" s="123">
        <f t="shared" si="6"/>
        <v>256</v>
      </c>
      <c r="Q257" s="34" t="s">
        <v>33</v>
      </c>
      <c r="R257" s="35">
        <v>13</v>
      </c>
    </row>
    <row r="258" spans="16:18">
      <c r="P258" s="123">
        <f t="shared" si="6"/>
        <v>257</v>
      </c>
      <c r="Q258" s="34" t="s">
        <v>33</v>
      </c>
      <c r="R258" s="35">
        <v>23</v>
      </c>
    </row>
    <row r="259" spans="16:18">
      <c r="P259" s="123">
        <f t="shared" si="6"/>
        <v>258</v>
      </c>
      <c r="Q259" s="34" t="s">
        <v>33</v>
      </c>
      <c r="R259" s="35">
        <v>33.5</v>
      </c>
    </row>
    <row r="260" spans="16:18">
      <c r="P260" s="123">
        <f t="shared" ref="P260:P323" si="7">SUM(P259+1)</f>
        <v>259</v>
      </c>
      <c r="Q260" s="34" t="s">
        <v>33</v>
      </c>
      <c r="R260" s="35">
        <v>12</v>
      </c>
    </row>
    <row r="261" spans="16:18">
      <c r="P261" s="123">
        <f t="shared" si="7"/>
        <v>260</v>
      </c>
      <c r="Q261" s="34" t="s">
        <v>33</v>
      </c>
      <c r="R261" s="35">
        <v>4.5</v>
      </c>
    </row>
    <row r="262" spans="16:18">
      <c r="P262" s="123">
        <f t="shared" si="7"/>
        <v>261</v>
      </c>
      <c r="Q262" s="34" t="s">
        <v>33</v>
      </c>
      <c r="R262" s="35">
        <v>21</v>
      </c>
    </row>
    <row r="263" spans="16:18">
      <c r="P263" s="123">
        <f t="shared" si="7"/>
        <v>262</v>
      </c>
      <c r="Q263" s="34" t="s">
        <v>33</v>
      </c>
      <c r="R263" s="35">
        <v>15</v>
      </c>
    </row>
    <row r="264" spans="16:18">
      <c r="P264" s="123">
        <f t="shared" si="7"/>
        <v>263</v>
      </c>
      <c r="Q264" s="34" t="s">
        <v>33</v>
      </c>
      <c r="R264" s="35">
        <v>26</v>
      </c>
    </row>
    <row r="265" spans="16:18">
      <c r="P265" s="123">
        <f t="shared" si="7"/>
        <v>264</v>
      </c>
      <c r="Q265" s="34" t="s">
        <v>33</v>
      </c>
      <c r="R265" s="35">
        <v>5</v>
      </c>
    </row>
    <row r="266" spans="16:18">
      <c r="P266" s="123">
        <f t="shared" si="7"/>
        <v>265</v>
      </c>
      <c r="Q266" s="34" t="s">
        <v>33</v>
      </c>
      <c r="R266" s="35">
        <v>20</v>
      </c>
    </row>
    <row r="267" spans="16:18">
      <c r="P267" s="123">
        <f t="shared" si="7"/>
        <v>266</v>
      </c>
      <c r="Q267" s="34" t="s">
        <v>33</v>
      </c>
      <c r="R267" s="35">
        <v>6</v>
      </c>
    </row>
    <row r="268" spans="16:18">
      <c r="P268" s="123">
        <f t="shared" si="7"/>
        <v>267</v>
      </c>
      <c r="Q268" s="34" t="s">
        <v>33</v>
      </c>
      <c r="R268" s="35">
        <v>6</v>
      </c>
    </row>
    <row r="269" spans="16:18">
      <c r="P269" s="123">
        <f t="shared" si="7"/>
        <v>268</v>
      </c>
      <c r="Q269" s="34" t="s">
        <v>33</v>
      </c>
      <c r="R269" s="35">
        <v>6</v>
      </c>
    </row>
    <row r="270" spans="16:18">
      <c r="P270" s="123">
        <f t="shared" si="7"/>
        <v>269</v>
      </c>
      <c r="Q270" s="34" t="s">
        <v>33</v>
      </c>
      <c r="R270" s="35">
        <v>18.5</v>
      </c>
    </row>
    <row r="271" spans="16:18">
      <c r="P271" s="123">
        <f t="shared" si="7"/>
        <v>270</v>
      </c>
      <c r="Q271" s="34" t="s">
        <v>33</v>
      </c>
      <c r="R271" s="35">
        <v>6</v>
      </c>
    </row>
    <row r="272" spans="16:18">
      <c r="P272" s="123">
        <f t="shared" si="7"/>
        <v>271</v>
      </c>
      <c r="Q272" s="34" t="s">
        <v>33</v>
      </c>
      <c r="R272" s="35">
        <v>3</v>
      </c>
    </row>
    <row r="273" spans="16:18">
      <c r="P273" s="123">
        <f t="shared" si="7"/>
        <v>272</v>
      </c>
      <c r="Q273" s="34" t="s">
        <v>33</v>
      </c>
      <c r="R273" s="35">
        <v>20</v>
      </c>
    </row>
    <row r="274" spans="16:18">
      <c r="P274" s="123">
        <f t="shared" si="7"/>
        <v>273</v>
      </c>
      <c r="Q274" s="34" t="s">
        <v>33</v>
      </c>
      <c r="R274" s="35">
        <v>3</v>
      </c>
    </row>
    <row r="275" spans="16:18">
      <c r="P275" s="123">
        <f t="shared" si="7"/>
        <v>274</v>
      </c>
      <c r="Q275" s="34" t="s">
        <v>33</v>
      </c>
      <c r="R275" s="35">
        <v>3</v>
      </c>
    </row>
    <row r="276" spans="16:18">
      <c r="P276" s="123">
        <f t="shared" si="7"/>
        <v>275</v>
      </c>
      <c r="Q276" s="34" t="s">
        <v>33</v>
      </c>
      <c r="R276" s="35">
        <v>3.5</v>
      </c>
    </row>
    <row r="277" spans="16:18">
      <c r="P277" s="123">
        <f t="shared" si="7"/>
        <v>276</v>
      </c>
      <c r="Q277" s="34" t="s">
        <v>33</v>
      </c>
      <c r="R277" s="35">
        <v>3</v>
      </c>
    </row>
    <row r="278" spans="16:18">
      <c r="P278" s="123">
        <f t="shared" si="7"/>
        <v>277</v>
      </c>
      <c r="Q278" s="34" t="s">
        <v>33</v>
      </c>
      <c r="R278" s="35">
        <v>25</v>
      </c>
    </row>
    <row r="279" spans="16:18">
      <c r="P279" s="123">
        <f t="shared" si="7"/>
        <v>278</v>
      </c>
      <c r="Q279" s="34" t="s">
        <v>33</v>
      </c>
      <c r="R279" s="35">
        <v>16.5</v>
      </c>
    </row>
    <row r="280" spans="16:18">
      <c r="P280" s="123">
        <f t="shared" si="7"/>
        <v>279</v>
      </c>
      <c r="Q280" s="34" t="s">
        <v>33</v>
      </c>
      <c r="R280" s="35">
        <v>23</v>
      </c>
    </row>
    <row r="281" spans="16:18">
      <c r="P281" s="123">
        <f t="shared" si="7"/>
        <v>280</v>
      </c>
      <c r="Q281" s="34" t="s">
        <v>33</v>
      </c>
      <c r="R281" s="35">
        <v>3</v>
      </c>
    </row>
    <row r="282" spans="16:18">
      <c r="P282" s="123">
        <f t="shared" si="7"/>
        <v>281</v>
      </c>
      <c r="Q282" s="34" t="s">
        <v>33</v>
      </c>
      <c r="R282" s="35">
        <v>20</v>
      </c>
    </row>
    <row r="283" spans="16:18">
      <c r="P283" s="123">
        <f t="shared" si="7"/>
        <v>282</v>
      </c>
      <c r="Q283" s="34" t="s">
        <v>33</v>
      </c>
      <c r="R283" s="35">
        <v>20</v>
      </c>
    </row>
    <row r="284" spans="16:18">
      <c r="P284" s="123">
        <f t="shared" si="7"/>
        <v>283</v>
      </c>
      <c r="Q284" s="34" t="s">
        <v>33</v>
      </c>
      <c r="R284" s="35">
        <v>44</v>
      </c>
    </row>
    <row r="285" spans="16:18">
      <c r="P285" s="123">
        <f t="shared" si="7"/>
        <v>284</v>
      </c>
      <c r="Q285" s="34" t="s">
        <v>33</v>
      </c>
      <c r="R285" s="35">
        <v>40</v>
      </c>
    </row>
    <row r="286" spans="16:18">
      <c r="P286" s="123">
        <f t="shared" si="7"/>
        <v>285</v>
      </c>
      <c r="Q286" s="34" t="s">
        <v>33</v>
      </c>
      <c r="R286" s="35">
        <v>40</v>
      </c>
    </row>
    <row r="287" spans="16:18">
      <c r="P287" s="123">
        <f t="shared" si="7"/>
        <v>286</v>
      </c>
      <c r="Q287" s="34" t="s">
        <v>33</v>
      </c>
      <c r="R287" s="35">
        <v>73</v>
      </c>
    </row>
    <row r="288" spans="16:18">
      <c r="P288" s="123">
        <f t="shared" si="7"/>
        <v>287</v>
      </c>
      <c r="Q288" s="34" t="s">
        <v>33</v>
      </c>
      <c r="R288" s="35">
        <v>8</v>
      </c>
    </row>
    <row r="289" spans="16:18">
      <c r="P289" s="123">
        <f t="shared" si="7"/>
        <v>288</v>
      </c>
      <c r="Q289" s="34" t="s">
        <v>33</v>
      </c>
      <c r="R289" s="35">
        <v>17.5</v>
      </c>
    </row>
    <row r="290" spans="16:18">
      <c r="P290" s="123">
        <f t="shared" si="7"/>
        <v>289</v>
      </c>
      <c r="Q290" s="34" t="s">
        <v>33</v>
      </c>
      <c r="R290" s="35">
        <v>24</v>
      </c>
    </row>
    <row r="291" spans="16:18">
      <c r="P291" s="123">
        <f t="shared" si="7"/>
        <v>290</v>
      </c>
      <c r="Q291" s="34" t="s">
        <v>33</v>
      </c>
      <c r="R291" s="35">
        <v>7.5</v>
      </c>
    </row>
    <row r="292" spans="16:18">
      <c r="P292" s="123">
        <f t="shared" si="7"/>
        <v>291</v>
      </c>
      <c r="Q292" s="34" t="s">
        <v>33</v>
      </c>
      <c r="R292" s="35">
        <v>25.5</v>
      </c>
    </row>
    <row r="293" spans="16:18">
      <c r="P293" s="123">
        <f t="shared" si="7"/>
        <v>292</v>
      </c>
      <c r="Q293" s="34" t="s">
        <v>33</v>
      </c>
      <c r="R293" s="35">
        <v>29</v>
      </c>
    </row>
    <row r="294" spans="16:18">
      <c r="P294" s="123">
        <f t="shared" si="7"/>
        <v>293</v>
      </c>
      <c r="Q294" s="34" t="s">
        <v>33</v>
      </c>
      <c r="R294" s="35">
        <v>20</v>
      </c>
    </row>
    <row r="295" spans="16:18">
      <c r="P295" s="123">
        <f t="shared" si="7"/>
        <v>294</v>
      </c>
      <c r="Q295" s="34" t="s">
        <v>33</v>
      </c>
      <c r="R295" s="35">
        <v>28.5</v>
      </c>
    </row>
    <row r="296" spans="16:18">
      <c r="P296" s="123">
        <f t="shared" si="7"/>
        <v>295</v>
      </c>
      <c r="Q296" s="34" t="s">
        <v>33</v>
      </c>
      <c r="R296" s="35">
        <v>15</v>
      </c>
    </row>
    <row r="297" spans="16:18">
      <c r="P297" s="123">
        <f t="shared" si="7"/>
        <v>296</v>
      </c>
      <c r="Q297" s="34" t="s">
        <v>33</v>
      </c>
      <c r="R297" s="35">
        <v>23</v>
      </c>
    </row>
    <row r="298" spans="16:18">
      <c r="P298" s="123">
        <f t="shared" si="7"/>
        <v>297</v>
      </c>
      <c r="Q298" s="34" t="s">
        <v>33</v>
      </c>
      <c r="R298" s="35">
        <v>7.5</v>
      </c>
    </row>
    <row r="299" spans="16:18">
      <c r="P299" s="123">
        <f t="shared" si="7"/>
        <v>298</v>
      </c>
      <c r="Q299" s="34" t="s">
        <v>33</v>
      </c>
      <c r="R299" s="35">
        <v>6</v>
      </c>
    </row>
    <row r="300" spans="16:18">
      <c r="P300" s="123">
        <f t="shared" si="7"/>
        <v>299</v>
      </c>
      <c r="Q300" s="34" t="s">
        <v>33</v>
      </c>
      <c r="R300" s="35">
        <v>2</v>
      </c>
    </row>
    <row r="301" spans="16:18">
      <c r="P301" s="123">
        <f t="shared" si="7"/>
        <v>300</v>
      </c>
      <c r="Q301" s="34" t="s">
        <v>33</v>
      </c>
      <c r="R301" s="35">
        <v>12</v>
      </c>
    </row>
    <row r="302" spans="16:18">
      <c r="P302" s="123">
        <f t="shared" si="7"/>
        <v>301</v>
      </c>
      <c r="Q302" s="34" t="s">
        <v>33</v>
      </c>
      <c r="R302" s="35">
        <v>23</v>
      </c>
    </row>
    <row r="303" spans="16:18">
      <c r="P303" s="123">
        <f t="shared" si="7"/>
        <v>302</v>
      </c>
      <c r="Q303" s="34" t="s">
        <v>33</v>
      </c>
      <c r="R303" s="35">
        <v>30</v>
      </c>
    </row>
    <row r="304" spans="16:18">
      <c r="P304" s="123">
        <f t="shared" si="7"/>
        <v>303</v>
      </c>
      <c r="Q304" s="34" t="s">
        <v>33</v>
      </c>
      <c r="R304" s="35">
        <v>30</v>
      </c>
    </row>
    <row r="305" spans="16:18">
      <c r="P305" s="123">
        <f t="shared" si="7"/>
        <v>304</v>
      </c>
      <c r="Q305" s="34" t="s">
        <v>33</v>
      </c>
      <c r="R305" s="35">
        <v>6</v>
      </c>
    </row>
    <row r="306" spans="16:18">
      <c r="P306" s="123">
        <f t="shared" si="7"/>
        <v>305</v>
      </c>
      <c r="Q306" s="34" t="s">
        <v>33</v>
      </c>
      <c r="R306" s="35">
        <v>26.5</v>
      </c>
    </row>
    <row r="307" spans="16:18">
      <c r="P307" s="123">
        <f t="shared" si="7"/>
        <v>306</v>
      </c>
      <c r="Q307" s="34" t="s">
        <v>33</v>
      </c>
      <c r="R307" s="35">
        <v>5</v>
      </c>
    </row>
    <row r="308" spans="16:18">
      <c r="P308" s="123">
        <f t="shared" si="7"/>
        <v>307</v>
      </c>
      <c r="Q308" s="34" t="s">
        <v>33</v>
      </c>
      <c r="R308" s="35">
        <v>5</v>
      </c>
    </row>
    <row r="309" spans="16:18">
      <c r="P309" s="123">
        <f t="shared" si="7"/>
        <v>308</v>
      </c>
      <c r="Q309" s="34" t="s">
        <v>33</v>
      </c>
      <c r="R309" s="35">
        <v>20</v>
      </c>
    </row>
    <row r="310" spans="16:18">
      <c r="P310" s="123">
        <f t="shared" si="7"/>
        <v>309</v>
      </c>
      <c r="Q310" s="34" t="s">
        <v>33</v>
      </c>
      <c r="R310" s="35">
        <v>25.5</v>
      </c>
    </row>
    <row r="311" spans="16:18">
      <c r="P311" s="123">
        <f t="shared" si="7"/>
        <v>310</v>
      </c>
      <c r="Q311" s="34" t="s">
        <v>33</v>
      </c>
      <c r="R311" s="35">
        <v>23</v>
      </c>
    </row>
    <row r="312" spans="16:18">
      <c r="P312" s="123">
        <f t="shared" si="7"/>
        <v>311</v>
      </c>
      <c r="Q312" s="34" t="s">
        <v>33</v>
      </c>
      <c r="R312" s="35">
        <v>28</v>
      </c>
    </row>
    <row r="313" spans="16:18">
      <c r="P313" s="123">
        <f t="shared" si="7"/>
        <v>312</v>
      </c>
      <c r="Q313" s="34" t="s">
        <v>33</v>
      </c>
      <c r="R313" s="35">
        <v>18.5</v>
      </c>
    </row>
    <row r="314" spans="16:18">
      <c r="P314" s="123">
        <f t="shared" si="7"/>
        <v>313</v>
      </c>
      <c r="Q314" s="34" t="s">
        <v>33</v>
      </c>
      <c r="R314" s="35">
        <v>23</v>
      </c>
    </row>
    <row r="315" spans="16:18">
      <c r="P315" s="123">
        <f t="shared" si="7"/>
        <v>314</v>
      </c>
      <c r="Q315" s="34" t="s">
        <v>33</v>
      </c>
      <c r="R315" s="35">
        <v>23</v>
      </c>
    </row>
    <row r="316" spans="16:18">
      <c r="P316" s="123">
        <f t="shared" si="7"/>
        <v>315</v>
      </c>
      <c r="Q316" s="34" t="s">
        <v>33</v>
      </c>
      <c r="R316" s="35">
        <v>9</v>
      </c>
    </row>
    <row r="317" spans="16:18">
      <c r="P317" s="123">
        <f t="shared" si="7"/>
        <v>316</v>
      </c>
      <c r="Q317" s="34" t="s">
        <v>33</v>
      </c>
      <c r="R317" s="35">
        <v>6</v>
      </c>
    </row>
    <row r="318" spans="16:18">
      <c r="P318" s="123">
        <f t="shared" si="7"/>
        <v>317</v>
      </c>
      <c r="Q318" s="34" t="s">
        <v>33</v>
      </c>
      <c r="R318" s="35">
        <v>48.5</v>
      </c>
    </row>
    <row r="319" spans="16:18">
      <c r="P319" s="123">
        <f t="shared" si="7"/>
        <v>318</v>
      </c>
      <c r="Q319" s="34" t="s">
        <v>33</v>
      </c>
      <c r="R319" s="35">
        <v>1.5</v>
      </c>
    </row>
    <row r="320" spans="16:18">
      <c r="P320" s="123">
        <f t="shared" si="7"/>
        <v>319</v>
      </c>
      <c r="Q320" s="34" t="s">
        <v>33</v>
      </c>
      <c r="R320" s="35">
        <v>24.5</v>
      </c>
    </row>
    <row r="321" spans="16:18">
      <c r="P321" s="123">
        <f t="shared" si="7"/>
        <v>320</v>
      </c>
      <c r="Q321" s="34" t="s">
        <v>33</v>
      </c>
      <c r="R321" s="35">
        <v>5</v>
      </c>
    </row>
    <row r="322" spans="16:18">
      <c r="P322" s="123">
        <f t="shared" si="7"/>
        <v>321</v>
      </c>
      <c r="Q322" s="34" t="s">
        <v>33</v>
      </c>
      <c r="R322" s="35">
        <v>24</v>
      </c>
    </row>
    <row r="323" spans="16:18">
      <c r="P323" s="123">
        <f t="shared" si="7"/>
        <v>322</v>
      </c>
      <c r="Q323" s="34" t="s">
        <v>33</v>
      </c>
      <c r="R323" s="35">
        <v>3</v>
      </c>
    </row>
    <row r="324" spans="16:18">
      <c r="P324" s="123">
        <f t="shared" ref="P324:P387" si="8">SUM(P323+1)</f>
        <v>323</v>
      </c>
      <c r="Q324" s="34" t="s">
        <v>33</v>
      </c>
      <c r="R324" s="35">
        <v>1.5</v>
      </c>
    </row>
    <row r="325" spans="16:18">
      <c r="P325" s="123">
        <f t="shared" si="8"/>
        <v>324</v>
      </c>
      <c r="Q325" s="34" t="s">
        <v>33</v>
      </c>
      <c r="R325" s="35">
        <v>17</v>
      </c>
    </row>
    <row r="326" spans="16:18">
      <c r="P326" s="123">
        <f t="shared" si="8"/>
        <v>325</v>
      </c>
      <c r="Q326" s="34" t="s">
        <v>33</v>
      </c>
      <c r="R326" s="35">
        <v>12</v>
      </c>
    </row>
    <row r="327" spans="16:18">
      <c r="P327" s="123">
        <f t="shared" si="8"/>
        <v>326</v>
      </c>
      <c r="Q327" s="34" t="s">
        <v>33</v>
      </c>
      <c r="R327" s="35">
        <v>20</v>
      </c>
    </row>
    <row r="328" spans="16:18">
      <c r="P328" s="123">
        <f t="shared" si="8"/>
        <v>327</v>
      </c>
      <c r="Q328" s="34" t="s">
        <v>33</v>
      </c>
      <c r="R328" s="35">
        <v>57</v>
      </c>
    </row>
    <row r="329" spans="16:18">
      <c r="P329" s="123">
        <f t="shared" si="8"/>
        <v>328</v>
      </c>
      <c r="Q329" s="34" t="s">
        <v>33</v>
      </c>
      <c r="R329" s="35">
        <v>6</v>
      </c>
    </row>
    <row r="330" spans="16:18">
      <c r="P330" s="123">
        <f t="shared" si="8"/>
        <v>329</v>
      </c>
      <c r="Q330" s="34" t="s">
        <v>33</v>
      </c>
      <c r="R330" s="35">
        <v>31.5</v>
      </c>
    </row>
    <row r="331" spans="16:18">
      <c r="P331" s="123">
        <f t="shared" si="8"/>
        <v>330</v>
      </c>
      <c r="Q331" s="34" t="s">
        <v>33</v>
      </c>
      <c r="R331" s="35">
        <v>9</v>
      </c>
    </row>
    <row r="332" spans="16:18">
      <c r="P332" s="123">
        <f t="shared" si="8"/>
        <v>331</v>
      </c>
      <c r="Q332" s="34" t="s">
        <v>33</v>
      </c>
      <c r="R332" s="35">
        <v>20</v>
      </c>
    </row>
    <row r="333" spans="16:18">
      <c r="P333" s="123">
        <f t="shared" si="8"/>
        <v>332</v>
      </c>
      <c r="Q333" s="34" t="s">
        <v>33</v>
      </c>
      <c r="R333" s="35">
        <v>18</v>
      </c>
    </row>
    <row r="334" spans="16:18">
      <c r="P334" s="123">
        <f t="shared" si="8"/>
        <v>333</v>
      </c>
      <c r="Q334" s="34" t="s">
        <v>33</v>
      </c>
      <c r="R334" s="35">
        <v>12</v>
      </c>
    </row>
    <row r="335" spans="16:18">
      <c r="P335" s="123">
        <f t="shared" si="8"/>
        <v>334</v>
      </c>
      <c r="Q335" s="34" t="s">
        <v>33</v>
      </c>
      <c r="R335" s="35">
        <v>6</v>
      </c>
    </row>
    <row r="336" spans="16:18">
      <c r="P336" s="123">
        <f t="shared" si="8"/>
        <v>335</v>
      </c>
      <c r="Q336" s="34" t="s">
        <v>33</v>
      </c>
      <c r="R336" s="35">
        <v>49</v>
      </c>
    </row>
    <row r="337" spans="16:18">
      <c r="P337" s="123">
        <f t="shared" si="8"/>
        <v>336</v>
      </c>
      <c r="Q337" s="34" t="s">
        <v>33</v>
      </c>
      <c r="R337" s="35">
        <v>6</v>
      </c>
    </row>
    <row r="338" spans="16:18">
      <c r="P338" s="123">
        <f t="shared" si="8"/>
        <v>337</v>
      </c>
      <c r="Q338" s="34" t="s">
        <v>33</v>
      </c>
      <c r="R338" s="35">
        <v>14</v>
      </c>
    </row>
    <row r="339" spans="16:18">
      <c r="P339" s="123">
        <f t="shared" si="8"/>
        <v>338</v>
      </c>
      <c r="Q339" s="34" t="s">
        <v>33</v>
      </c>
      <c r="R339" s="35">
        <v>24.5</v>
      </c>
    </row>
    <row r="340" spans="16:18">
      <c r="P340" s="123">
        <f t="shared" si="8"/>
        <v>339</v>
      </c>
      <c r="Q340" s="34" t="s">
        <v>33</v>
      </c>
      <c r="R340" s="35">
        <v>33</v>
      </c>
    </row>
    <row r="341" spans="16:18">
      <c r="P341" s="123">
        <f t="shared" si="8"/>
        <v>340</v>
      </c>
      <c r="Q341" s="34" t="s">
        <v>33</v>
      </c>
      <c r="R341" s="35">
        <v>38.5</v>
      </c>
    </row>
    <row r="342" spans="16:18">
      <c r="P342" s="123">
        <f t="shared" si="8"/>
        <v>341</v>
      </c>
      <c r="Q342" s="34" t="s">
        <v>33</v>
      </c>
      <c r="R342" s="35">
        <v>3</v>
      </c>
    </row>
    <row r="343" spans="16:18">
      <c r="P343" s="123">
        <f t="shared" si="8"/>
        <v>342</v>
      </c>
      <c r="Q343" s="34" t="s">
        <v>33</v>
      </c>
      <c r="R343" s="35">
        <v>26</v>
      </c>
    </row>
    <row r="344" spans="16:18">
      <c r="P344" s="123">
        <f t="shared" si="8"/>
        <v>343</v>
      </c>
      <c r="Q344" s="34" t="s">
        <v>33</v>
      </c>
      <c r="R344" s="35">
        <v>3</v>
      </c>
    </row>
    <row r="345" spans="16:18">
      <c r="P345" s="123">
        <f t="shared" si="8"/>
        <v>344</v>
      </c>
      <c r="Q345" s="34" t="s">
        <v>33</v>
      </c>
      <c r="R345" s="35">
        <v>6</v>
      </c>
    </row>
    <row r="346" spans="16:18">
      <c r="P346" s="123">
        <f t="shared" si="8"/>
        <v>345</v>
      </c>
      <c r="Q346" s="34" t="s">
        <v>33</v>
      </c>
      <c r="R346" s="35">
        <v>23</v>
      </c>
    </row>
    <row r="347" spans="16:18">
      <c r="P347" s="123">
        <f t="shared" si="8"/>
        <v>346</v>
      </c>
      <c r="Q347" s="34" t="s">
        <v>33</v>
      </c>
      <c r="R347" s="35">
        <v>20</v>
      </c>
    </row>
    <row r="348" spans="16:18">
      <c r="P348" s="123">
        <f t="shared" si="8"/>
        <v>347</v>
      </c>
      <c r="Q348" s="34" t="s">
        <v>33</v>
      </c>
      <c r="R348" s="35">
        <v>24.5</v>
      </c>
    </row>
    <row r="349" spans="16:18">
      <c r="P349" s="123">
        <f t="shared" si="8"/>
        <v>348</v>
      </c>
      <c r="Q349" s="34" t="s">
        <v>33</v>
      </c>
      <c r="R349" s="35">
        <v>15</v>
      </c>
    </row>
    <row r="350" spans="16:18">
      <c r="P350" s="123">
        <f t="shared" si="8"/>
        <v>349</v>
      </c>
      <c r="Q350" s="34" t="s">
        <v>33</v>
      </c>
      <c r="R350" s="35">
        <v>87</v>
      </c>
    </row>
    <row r="351" spans="16:18">
      <c r="P351" s="123">
        <f t="shared" si="8"/>
        <v>350</v>
      </c>
      <c r="Q351" s="34" t="s">
        <v>33</v>
      </c>
      <c r="R351" s="35">
        <v>20</v>
      </c>
    </row>
    <row r="352" spans="16:18">
      <c r="P352" s="123">
        <f t="shared" si="8"/>
        <v>351</v>
      </c>
      <c r="Q352" s="34" t="s">
        <v>34</v>
      </c>
      <c r="R352" s="35">
        <v>27.5</v>
      </c>
    </row>
    <row r="353" spans="16:18">
      <c r="P353" s="123">
        <f t="shared" si="8"/>
        <v>352</v>
      </c>
      <c r="Q353" s="34" t="s">
        <v>34</v>
      </c>
      <c r="R353" s="35">
        <v>12</v>
      </c>
    </row>
    <row r="354" spans="16:18">
      <c r="P354" s="123">
        <f t="shared" si="8"/>
        <v>353</v>
      </c>
      <c r="Q354" s="34" t="s">
        <v>34</v>
      </c>
      <c r="R354" s="35">
        <v>18</v>
      </c>
    </row>
    <row r="355" spans="16:18">
      <c r="P355" s="123">
        <f t="shared" si="8"/>
        <v>354</v>
      </c>
      <c r="Q355" s="34" t="s">
        <v>34</v>
      </c>
      <c r="R355" s="35">
        <v>29</v>
      </c>
    </row>
    <row r="356" spans="16:18">
      <c r="P356" s="123">
        <f t="shared" si="8"/>
        <v>355</v>
      </c>
      <c r="Q356" s="34" t="s">
        <v>34</v>
      </c>
      <c r="R356" s="35">
        <v>3</v>
      </c>
    </row>
    <row r="357" spans="16:18">
      <c r="P357" s="123">
        <f t="shared" si="8"/>
        <v>356</v>
      </c>
      <c r="Q357" s="34" t="s">
        <v>34</v>
      </c>
      <c r="R357" s="35">
        <v>3</v>
      </c>
    </row>
    <row r="358" spans="16:18">
      <c r="P358" s="123">
        <f t="shared" si="8"/>
        <v>357</v>
      </c>
      <c r="Q358" s="34" t="s">
        <v>34</v>
      </c>
      <c r="R358" s="35">
        <v>24.5</v>
      </c>
    </row>
    <row r="359" spans="16:18">
      <c r="P359" s="123">
        <f t="shared" si="8"/>
        <v>358</v>
      </c>
      <c r="Q359" s="34" t="s">
        <v>34</v>
      </c>
      <c r="R359" s="35">
        <v>3</v>
      </c>
    </row>
    <row r="360" spans="16:18">
      <c r="P360" s="123">
        <f t="shared" si="8"/>
        <v>359</v>
      </c>
      <c r="Q360" s="34" t="s">
        <v>34</v>
      </c>
      <c r="R360" s="35">
        <v>30</v>
      </c>
    </row>
    <row r="361" spans="16:18">
      <c r="P361" s="123">
        <f t="shared" si="8"/>
        <v>360</v>
      </c>
      <c r="Q361" s="34" t="s">
        <v>34</v>
      </c>
      <c r="R361" s="35">
        <v>12</v>
      </c>
    </row>
    <row r="362" spans="16:18">
      <c r="P362" s="123">
        <f t="shared" si="8"/>
        <v>361</v>
      </c>
      <c r="Q362" s="34" t="s">
        <v>34</v>
      </c>
      <c r="R362" s="35">
        <v>23</v>
      </c>
    </row>
    <row r="363" spans="16:18">
      <c r="P363" s="123">
        <f t="shared" si="8"/>
        <v>362</v>
      </c>
      <c r="Q363" s="34" t="s">
        <v>34</v>
      </c>
      <c r="R363" s="35">
        <v>43</v>
      </c>
    </row>
    <row r="364" spans="16:18">
      <c r="P364" s="123">
        <f t="shared" si="8"/>
        <v>363</v>
      </c>
      <c r="Q364" s="34" t="s">
        <v>34</v>
      </c>
      <c r="R364" s="35">
        <v>35</v>
      </c>
    </row>
    <row r="365" spans="16:18">
      <c r="P365" s="123">
        <f t="shared" si="8"/>
        <v>364</v>
      </c>
      <c r="Q365" s="34" t="s">
        <v>34</v>
      </c>
      <c r="R365" s="35">
        <v>60</v>
      </c>
    </row>
    <row r="366" spans="16:18">
      <c r="P366" s="123">
        <f t="shared" si="8"/>
        <v>365</v>
      </c>
      <c r="Q366" s="34" t="s">
        <v>34</v>
      </c>
      <c r="R366" s="35">
        <v>2</v>
      </c>
    </row>
    <row r="367" spans="16:18">
      <c r="P367" s="123">
        <f t="shared" si="8"/>
        <v>366</v>
      </c>
      <c r="Q367" s="34" t="s">
        <v>34</v>
      </c>
      <c r="R367" s="35">
        <v>7.5</v>
      </c>
    </row>
    <row r="368" spans="16:18">
      <c r="P368" s="123">
        <f t="shared" si="8"/>
        <v>367</v>
      </c>
      <c r="Q368" s="34" t="s">
        <v>34</v>
      </c>
      <c r="R368" s="35">
        <v>31</v>
      </c>
    </row>
    <row r="369" spans="16:18">
      <c r="P369" s="123">
        <f t="shared" si="8"/>
        <v>368</v>
      </c>
      <c r="Q369" s="34" t="s">
        <v>34</v>
      </c>
      <c r="R369" s="35">
        <v>23</v>
      </c>
    </row>
    <row r="370" spans="16:18">
      <c r="P370" s="123">
        <f t="shared" si="8"/>
        <v>369</v>
      </c>
      <c r="Q370" s="34" t="s">
        <v>34</v>
      </c>
      <c r="R370" s="35">
        <v>40</v>
      </c>
    </row>
    <row r="371" spans="16:18">
      <c r="P371" s="123">
        <f t="shared" si="8"/>
        <v>370</v>
      </c>
      <c r="Q371" s="34" t="s">
        <v>34</v>
      </c>
      <c r="R371" s="35">
        <v>12</v>
      </c>
    </row>
    <row r="372" spans="16:18">
      <c r="P372" s="123">
        <f t="shared" si="8"/>
        <v>371</v>
      </c>
      <c r="Q372" s="34" t="s">
        <v>34</v>
      </c>
      <c r="R372" s="35">
        <v>10</v>
      </c>
    </row>
    <row r="373" spans="16:18">
      <c r="P373" s="123">
        <f t="shared" si="8"/>
        <v>372</v>
      </c>
      <c r="Q373" s="34" t="s">
        <v>34</v>
      </c>
      <c r="R373" s="35">
        <v>5</v>
      </c>
    </row>
    <row r="374" spans="16:18">
      <c r="P374" s="123">
        <f t="shared" si="8"/>
        <v>373</v>
      </c>
      <c r="Q374" s="34" t="s">
        <v>34</v>
      </c>
      <c r="R374" s="35">
        <v>23</v>
      </c>
    </row>
    <row r="375" spans="16:18">
      <c r="P375" s="123">
        <f t="shared" si="8"/>
        <v>374</v>
      </c>
      <c r="Q375" s="34" t="s">
        <v>34</v>
      </c>
      <c r="R375" s="35">
        <v>49.5</v>
      </c>
    </row>
    <row r="376" spans="16:18">
      <c r="P376" s="123">
        <f t="shared" si="8"/>
        <v>375</v>
      </c>
      <c r="Q376" s="34" t="s">
        <v>34</v>
      </c>
      <c r="R376" s="35">
        <v>78</v>
      </c>
    </row>
    <row r="377" spans="16:18">
      <c r="P377" s="123">
        <f t="shared" si="8"/>
        <v>376</v>
      </c>
      <c r="Q377" s="34" t="s">
        <v>34</v>
      </c>
      <c r="R377" s="35">
        <v>3</v>
      </c>
    </row>
    <row r="378" spans="16:18">
      <c r="P378" s="123">
        <f t="shared" si="8"/>
        <v>377</v>
      </c>
      <c r="Q378" s="34" t="s">
        <v>34</v>
      </c>
      <c r="R378" s="35">
        <v>20</v>
      </c>
    </row>
    <row r="379" spans="16:18">
      <c r="P379" s="123">
        <f t="shared" si="8"/>
        <v>378</v>
      </c>
      <c r="Q379" s="34" t="s">
        <v>34</v>
      </c>
      <c r="R379" s="35">
        <v>31</v>
      </c>
    </row>
    <row r="380" spans="16:18">
      <c r="P380" s="123">
        <f t="shared" si="8"/>
        <v>379</v>
      </c>
      <c r="Q380" s="34" t="s">
        <v>34</v>
      </c>
      <c r="R380" s="35">
        <v>3</v>
      </c>
    </row>
    <row r="381" spans="16:18">
      <c r="P381" s="123">
        <f t="shared" si="8"/>
        <v>380</v>
      </c>
      <c r="Q381" s="34" t="s">
        <v>34</v>
      </c>
      <c r="R381" s="35">
        <v>20</v>
      </c>
    </row>
    <row r="382" spans="16:18">
      <c r="P382" s="123">
        <f t="shared" si="8"/>
        <v>381</v>
      </c>
      <c r="Q382" s="34" t="s">
        <v>34</v>
      </c>
      <c r="R382" s="35">
        <v>3</v>
      </c>
    </row>
    <row r="383" spans="16:18">
      <c r="P383" s="123">
        <f t="shared" si="8"/>
        <v>382</v>
      </c>
      <c r="Q383" s="34" t="s">
        <v>34</v>
      </c>
      <c r="R383" s="35">
        <v>3</v>
      </c>
    </row>
    <row r="384" spans="16:18">
      <c r="P384" s="123">
        <f t="shared" si="8"/>
        <v>383</v>
      </c>
      <c r="Q384" s="34" t="s">
        <v>34</v>
      </c>
      <c r="R384" s="35">
        <v>3</v>
      </c>
    </row>
    <row r="385" spans="16:18">
      <c r="P385" s="123">
        <f t="shared" si="8"/>
        <v>384</v>
      </c>
      <c r="Q385" s="34" t="s">
        <v>34</v>
      </c>
      <c r="R385" s="35">
        <v>7.5</v>
      </c>
    </row>
    <row r="386" spans="16:18">
      <c r="P386" s="123">
        <f t="shared" si="8"/>
        <v>385</v>
      </c>
      <c r="Q386" s="34" t="s">
        <v>34</v>
      </c>
      <c r="R386" s="35">
        <v>5</v>
      </c>
    </row>
    <row r="387" spans="16:18">
      <c r="P387" s="123">
        <f t="shared" si="8"/>
        <v>386</v>
      </c>
      <c r="Q387" s="34" t="s">
        <v>34</v>
      </c>
      <c r="R387" s="35">
        <v>6</v>
      </c>
    </row>
    <row r="388" spans="16:18">
      <c r="P388" s="123">
        <f t="shared" ref="P388:P451" si="9">SUM(P387+1)</f>
        <v>387</v>
      </c>
      <c r="Q388" s="34" t="s">
        <v>34</v>
      </c>
      <c r="R388" s="35">
        <v>35</v>
      </c>
    </row>
    <row r="389" spans="16:18">
      <c r="P389" s="123">
        <f t="shared" si="9"/>
        <v>388</v>
      </c>
      <c r="Q389" s="34" t="s">
        <v>34</v>
      </c>
      <c r="R389" s="35">
        <v>10</v>
      </c>
    </row>
    <row r="390" spans="16:18">
      <c r="P390" s="123">
        <f t="shared" si="9"/>
        <v>389</v>
      </c>
      <c r="Q390" s="34" t="s">
        <v>34</v>
      </c>
      <c r="R390" s="35">
        <v>40</v>
      </c>
    </row>
    <row r="391" spans="16:18">
      <c r="P391" s="123">
        <f t="shared" si="9"/>
        <v>390</v>
      </c>
      <c r="Q391" s="34" t="s">
        <v>34</v>
      </c>
      <c r="R391" s="35">
        <v>45</v>
      </c>
    </row>
    <row r="392" spans="16:18">
      <c r="P392" s="123">
        <f t="shared" si="9"/>
        <v>391</v>
      </c>
      <c r="Q392" s="34" t="s">
        <v>34</v>
      </c>
      <c r="R392" s="35">
        <v>23</v>
      </c>
    </row>
    <row r="393" spans="16:18">
      <c r="P393" s="123">
        <f t="shared" si="9"/>
        <v>392</v>
      </c>
      <c r="Q393" s="34" t="s">
        <v>34</v>
      </c>
      <c r="R393" s="35">
        <v>27.5</v>
      </c>
    </row>
    <row r="394" spans="16:18">
      <c r="P394" s="123">
        <f t="shared" si="9"/>
        <v>393</v>
      </c>
      <c r="Q394" s="34" t="s">
        <v>34</v>
      </c>
      <c r="R394" s="35">
        <v>10</v>
      </c>
    </row>
    <row r="395" spans="16:18">
      <c r="P395" s="123">
        <f t="shared" si="9"/>
        <v>394</v>
      </c>
      <c r="Q395" s="34" t="s">
        <v>34</v>
      </c>
      <c r="R395" s="35">
        <v>5</v>
      </c>
    </row>
    <row r="396" spans="16:18">
      <c r="P396" s="123">
        <f t="shared" si="9"/>
        <v>395</v>
      </c>
      <c r="Q396" s="34" t="s">
        <v>34</v>
      </c>
      <c r="R396" s="35">
        <v>7.5</v>
      </c>
    </row>
    <row r="397" spans="16:18">
      <c r="P397" s="123">
        <f t="shared" si="9"/>
        <v>396</v>
      </c>
      <c r="Q397" s="34" t="s">
        <v>34</v>
      </c>
      <c r="R397" s="35">
        <v>26.5</v>
      </c>
    </row>
    <row r="398" spans="16:18">
      <c r="P398" s="123">
        <f t="shared" si="9"/>
        <v>397</v>
      </c>
      <c r="Q398" s="34" t="s">
        <v>34</v>
      </c>
      <c r="R398" s="35">
        <v>30</v>
      </c>
    </row>
    <row r="399" spans="16:18">
      <c r="P399" s="123">
        <f t="shared" si="9"/>
        <v>398</v>
      </c>
      <c r="Q399" s="34" t="s">
        <v>34</v>
      </c>
      <c r="R399" s="35">
        <v>32</v>
      </c>
    </row>
    <row r="400" spans="16:18">
      <c r="P400" s="123">
        <f t="shared" si="9"/>
        <v>399</v>
      </c>
      <c r="Q400" s="34" t="s">
        <v>34</v>
      </c>
      <c r="R400" s="35">
        <v>9</v>
      </c>
    </row>
    <row r="401" spans="16:18">
      <c r="P401" s="123">
        <f t="shared" si="9"/>
        <v>400</v>
      </c>
      <c r="Q401" s="34" t="s">
        <v>34</v>
      </c>
      <c r="R401" s="35">
        <v>3</v>
      </c>
    </row>
    <row r="402" spans="16:18">
      <c r="P402" s="123">
        <f t="shared" si="9"/>
        <v>401</v>
      </c>
      <c r="Q402" s="34" t="s">
        <v>34</v>
      </c>
      <c r="R402" s="35">
        <v>15.5</v>
      </c>
    </row>
    <row r="403" spans="16:18">
      <c r="P403" s="123">
        <f t="shared" si="9"/>
        <v>402</v>
      </c>
      <c r="Q403" s="34" t="s">
        <v>34</v>
      </c>
      <c r="R403" s="35">
        <v>9</v>
      </c>
    </row>
    <row r="404" spans="16:18">
      <c r="P404" s="123">
        <f t="shared" si="9"/>
        <v>403</v>
      </c>
      <c r="Q404" s="34" t="s">
        <v>34</v>
      </c>
      <c r="R404" s="35">
        <v>10</v>
      </c>
    </row>
    <row r="405" spans="16:18">
      <c r="P405" s="123">
        <f t="shared" si="9"/>
        <v>404</v>
      </c>
      <c r="Q405" s="34" t="s">
        <v>34</v>
      </c>
      <c r="R405" s="35">
        <v>1.5</v>
      </c>
    </row>
    <row r="406" spans="16:18">
      <c r="P406" s="123">
        <f t="shared" si="9"/>
        <v>405</v>
      </c>
      <c r="Q406" s="34" t="s">
        <v>34</v>
      </c>
      <c r="R406" s="35">
        <v>8</v>
      </c>
    </row>
    <row r="407" spans="16:18">
      <c r="P407" s="123">
        <f t="shared" si="9"/>
        <v>406</v>
      </c>
      <c r="Q407" s="34" t="s">
        <v>34</v>
      </c>
      <c r="R407" s="35">
        <v>6</v>
      </c>
    </row>
    <row r="408" spans="16:18">
      <c r="P408" s="123">
        <f t="shared" si="9"/>
        <v>407</v>
      </c>
      <c r="Q408" s="34" t="s">
        <v>34</v>
      </c>
      <c r="R408" s="35">
        <v>40</v>
      </c>
    </row>
    <row r="409" spans="16:18">
      <c r="P409" s="123">
        <f t="shared" si="9"/>
        <v>408</v>
      </c>
      <c r="Q409" s="34" t="s">
        <v>34</v>
      </c>
      <c r="R409" s="35">
        <v>23</v>
      </c>
    </row>
    <row r="410" spans="16:18">
      <c r="P410" s="123">
        <f t="shared" si="9"/>
        <v>409</v>
      </c>
      <c r="Q410" s="34" t="s">
        <v>34</v>
      </c>
      <c r="R410" s="35">
        <v>17</v>
      </c>
    </row>
    <row r="411" spans="16:18">
      <c r="P411" s="123">
        <f t="shared" si="9"/>
        <v>410</v>
      </c>
      <c r="Q411" s="34" t="s">
        <v>34</v>
      </c>
      <c r="R411" s="35">
        <v>36</v>
      </c>
    </row>
    <row r="412" spans="16:18">
      <c r="P412" s="123">
        <f t="shared" si="9"/>
        <v>411</v>
      </c>
      <c r="Q412" s="34" t="s">
        <v>34</v>
      </c>
      <c r="R412" s="35">
        <v>3</v>
      </c>
    </row>
    <row r="413" spans="16:18">
      <c r="P413" s="123">
        <f t="shared" si="9"/>
        <v>412</v>
      </c>
      <c r="Q413" s="34" t="s">
        <v>34</v>
      </c>
      <c r="R413" s="35">
        <v>4.5</v>
      </c>
    </row>
    <row r="414" spans="16:18">
      <c r="P414" s="123">
        <f t="shared" si="9"/>
        <v>413</v>
      </c>
      <c r="Q414" s="34" t="s">
        <v>34</v>
      </c>
      <c r="R414" s="35">
        <v>31.5</v>
      </c>
    </row>
    <row r="415" spans="16:18">
      <c r="P415" s="123">
        <f t="shared" si="9"/>
        <v>414</v>
      </c>
      <c r="Q415" s="34" t="s">
        <v>34</v>
      </c>
      <c r="R415" s="35">
        <v>9</v>
      </c>
    </row>
    <row r="416" spans="16:18">
      <c r="P416" s="123">
        <f t="shared" si="9"/>
        <v>415</v>
      </c>
      <c r="Q416" s="34" t="s">
        <v>34</v>
      </c>
      <c r="R416" s="35">
        <v>8</v>
      </c>
    </row>
    <row r="417" spans="16:18">
      <c r="P417" s="123">
        <f t="shared" si="9"/>
        <v>416</v>
      </c>
      <c r="Q417" s="34" t="s">
        <v>34</v>
      </c>
      <c r="R417" s="35">
        <v>9</v>
      </c>
    </row>
    <row r="418" spans="16:18">
      <c r="P418" s="123">
        <f t="shared" si="9"/>
        <v>417</v>
      </c>
      <c r="Q418" s="34" t="s">
        <v>34</v>
      </c>
      <c r="R418" s="35">
        <v>47</v>
      </c>
    </row>
    <row r="419" spans="16:18">
      <c r="P419" s="123">
        <f t="shared" si="9"/>
        <v>418</v>
      </c>
      <c r="Q419" s="34" t="s">
        <v>34</v>
      </c>
      <c r="R419" s="35">
        <v>7</v>
      </c>
    </row>
    <row r="420" spans="16:18">
      <c r="P420" s="123">
        <f t="shared" si="9"/>
        <v>419</v>
      </c>
      <c r="Q420" s="34" t="s">
        <v>34</v>
      </c>
      <c r="R420" s="35">
        <v>39</v>
      </c>
    </row>
    <row r="421" spans="16:18">
      <c r="P421" s="123">
        <f t="shared" si="9"/>
        <v>420</v>
      </c>
      <c r="Q421" s="34" t="s">
        <v>34</v>
      </c>
      <c r="R421" s="35">
        <v>6</v>
      </c>
    </row>
    <row r="422" spans="16:18">
      <c r="P422" s="123">
        <f t="shared" si="9"/>
        <v>421</v>
      </c>
      <c r="Q422" s="34" t="s">
        <v>34</v>
      </c>
      <c r="R422" s="35">
        <v>22</v>
      </c>
    </row>
    <row r="423" spans="16:18">
      <c r="P423" s="123">
        <f t="shared" si="9"/>
        <v>422</v>
      </c>
      <c r="Q423" s="34" t="s">
        <v>34</v>
      </c>
      <c r="R423" s="35">
        <v>14</v>
      </c>
    </row>
    <row r="424" spans="16:18">
      <c r="P424" s="123">
        <f t="shared" si="9"/>
        <v>423</v>
      </c>
      <c r="Q424" s="34" t="s">
        <v>34</v>
      </c>
      <c r="R424" s="35">
        <v>23</v>
      </c>
    </row>
    <row r="425" spans="16:18">
      <c r="P425" s="123">
        <f t="shared" si="9"/>
        <v>424</v>
      </c>
      <c r="Q425" s="34" t="s">
        <v>34</v>
      </c>
      <c r="R425" s="35">
        <v>12</v>
      </c>
    </row>
    <row r="426" spans="16:18">
      <c r="P426" s="123">
        <f t="shared" si="9"/>
        <v>425</v>
      </c>
      <c r="Q426" s="34" t="s">
        <v>34</v>
      </c>
      <c r="R426" s="35">
        <v>5.5</v>
      </c>
    </row>
    <row r="427" spans="16:18">
      <c r="P427" s="123">
        <f t="shared" si="9"/>
        <v>426</v>
      </c>
      <c r="Q427" s="34" t="s">
        <v>34</v>
      </c>
      <c r="R427" s="35">
        <v>23</v>
      </c>
    </row>
    <row r="428" spans="16:18">
      <c r="P428" s="123">
        <f t="shared" si="9"/>
        <v>427</v>
      </c>
      <c r="Q428" s="34" t="s">
        <v>34</v>
      </c>
      <c r="R428" s="35">
        <v>3</v>
      </c>
    </row>
    <row r="429" spans="16:18">
      <c r="P429" s="123">
        <f t="shared" si="9"/>
        <v>428</v>
      </c>
      <c r="Q429" s="34" t="s">
        <v>34</v>
      </c>
      <c r="R429" s="35">
        <v>32</v>
      </c>
    </row>
    <row r="430" spans="16:18">
      <c r="P430" s="123">
        <f t="shared" si="9"/>
        <v>429</v>
      </c>
      <c r="Q430" s="34" t="s">
        <v>34</v>
      </c>
      <c r="R430" s="35">
        <v>7.5</v>
      </c>
    </row>
    <row r="431" spans="16:18">
      <c r="P431" s="123">
        <f t="shared" si="9"/>
        <v>430</v>
      </c>
      <c r="Q431" s="34" t="s">
        <v>34</v>
      </c>
      <c r="R431" s="35">
        <v>25</v>
      </c>
    </row>
    <row r="432" spans="16:18">
      <c r="P432" s="123">
        <f t="shared" si="9"/>
        <v>431</v>
      </c>
      <c r="Q432" s="34" t="s">
        <v>34</v>
      </c>
      <c r="R432" s="35">
        <v>40</v>
      </c>
    </row>
    <row r="433" spans="16:18">
      <c r="P433" s="123">
        <f t="shared" si="9"/>
        <v>432</v>
      </c>
      <c r="Q433" s="34" t="s">
        <v>34</v>
      </c>
      <c r="R433" s="35">
        <v>25.5</v>
      </c>
    </row>
    <row r="434" spans="16:18">
      <c r="P434" s="123">
        <f t="shared" si="9"/>
        <v>433</v>
      </c>
      <c r="Q434" s="34" t="s">
        <v>34</v>
      </c>
      <c r="R434" s="35">
        <v>6</v>
      </c>
    </row>
    <row r="435" spans="16:18">
      <c r="P435" s="123">
        <f t="shared" si="9"/>
        <v>434</v>
      </c>
      <c r="Q435" s="34" t="s">
        <v>34</v>
      </c>
      <c r="R435" s="35">
        <v>4.5</v>
      </c>
    </row>
    <row r="436" spans="16:18">
      <c r="P436" s="123">
        <f t="shared" si="9"/>
        <v>435</v>
      </c>
      <c r="Q436" s="34" t="s">
        <v>34</v>
      </c>
      <c r="R436" s="35">
        <v>26.5</v>
      </c>
    </row>
    <row r="437" spans="16:18">
      <c r="P437" s="123">
        <f t="shared" si="9"/>
        <v>436</v>
      </c>
      <c r="Q437" s="34" t="s">
        <v>34</v>
      </c>
      <c r="R437" s="35">
        <v>14</v>
      </c>
    </row>
    <row r="438" spans="16:18">
      <c r="P438" s="123">
        <f t="shared" si="9"/>
        <v>437</v>
      </c>
      <c r="Q438" s="34" t="s">
        <v>34</v>
      </c>
      <c r="R438" s="35">
        <v>43</v>
      </c>
    </row>
    <row r="439" spans="16:18">
      <c r="P439" s="123">
        <f t="shared" si="9"/>
        <v>438</v>
      </c>
      <c r="Q439" s="34" t="s">
        <v>34</v>
      </c>
      <c r="R439" s="35">
        <v>25</v>
      </c>
    </row>
    <row r="440" spans="16:18">
      <c r="P440" s="123">
        <f t="shared" si="9"/>
        <v>439</v>
      </c>
      <c r="Q440" s="34" t="s">
        <v>35</v>
      </c>
      <c r="R440" s="35">
        <v>33</v>
      </c>
    </row>
    <row r="441" spans="16:18">
      <c r="P441" s="123">
        <f t="shared" si="9"/>
        <v>440</v>
      </c>
      <c r="Q441" s="34" t="s">
        <v>35</v>
      </c>
      <c r="R441" s="35">
        <v>67</v>
      </c>
    </row>
    <row r="442" spans="16:18">
      <c r="P442" s="123">
        <f t="shared" si="9"/>
        <v>441</v>
      </c>
      <c r="Q442" s="34" t="s">
        <v>35</v>
      </c>
      <c r="R442" s="35">
        <v>42.5</v>
      </c>
    </row>
    <row r="443" spans="16:18">
      <c r="P443" s="123">
        <f t="shared" si="9"/>
        <v>442</v>
      </c>
      <c r="Q443" s="34" t="s">
        <v>35</v>
      </c>
      <c r="R443" s="35">
        <v>7</v>
      </c>
    </row>
    <row r="444" spans="16:18">
      <c r="P444" s="123">
        <f t="shared" si="9"/>
        <v>443</v>
      </c>
      <c r="Q444" s="34" t="s">
        <v>35</v>
      </c>
      <c r="R444" s="35">
        <v>43</v>
      </c>
    </row>
    <row r="445" spans="16:18">
      <c r="P445" s="123">
        <f t="shared" si="9"/>
        <v>444</v>
      </c>
      <c r="Q445" s="34" t="s">
        <v>35</v>
      </c>
      <c r="R445" s="35">
        <v>37</v>
      </c>
    </row>
    <row r="446" spans="16:18">
      <c r="P446" s="123">
        <f t="shared" si="9"/>
        <v>445</v>
      </c>
      <c r="Q446" s="34" t="s">
        <v>35</v>
      </c>
      <c r="R446" s="35">
        <v>27.5</v>
      </c>
    </row>
    <row r="447" spans="16:18">
      <c r="P447" s="123">
        <f t="shared" si="9"/>
        <v>446</v>
      </c>
      <c r="Q447" s="34" t="s">
        <v>35</v>
      </c>
      <c r="R447" s="35">
        <v>52</v>
      </c>
    </row>
    <row r="448" spans="16:18">
      <c r="P448" s="123">
        <f t="shared" si="9"/>
        <v>447</v>
      </c>
      <c r="Q448" s="34" t="s">
        <v>35</v>
      </c>
      <c r="R448" s="35">
        <v>24.5</v>
      </c>
    </row>
    <row r="449" spans="16:18">
      <c r="P449" s="123">
        <f t="shared" si="9"/>
        <v>448</v>
      </c>
      <c r="Q449" s="34" t="s">
        <v>35</v>
      </c>
      <c r="R449" s="35">
        <v>20</v>
      </c>
    </row>
    <row r="450" spans="16:18">
      <c r="P450" s="123">
        <f t="shared" si="9"/>
        <v>449</v>
      </c>
      <c r="Q450" s="34" t="s">
        <v>35</v>
      </c>
      <c r="R450" s="35">
        <v>11</v>
      </c>
    </row>
    <row r="451" spans="16:18">
      <c r="P451" s="123">
        <f t="shared" si="9"/>
        <v>450</v>
      </c>
      <c r="Q451" s="34" t="s">
        <v>35</v>
      </c>
      <c r="R451" s="35">
        <v>26.5</v>
      </c>
    </row>
    <row r="452" spans="16:18">
      <c r="P452" s="123">
        <f t="shared" ref="P452:P499" si="10">SUM(P451+1)</f>
        <v>451</v>
      </c>
      <c r="Q452" s="34" t="s">
        <v>35</v>
      </c>
      <c r="R452" s="35">
        <v>24.5</v>
      </c>
    </row>
    <row r="453" spans="16:18">
      <c r="P453" s="123">
        <f t="shared" si="10"/>
        <v>452</v>
      </c>
      <c r="Q453" s="34" t="s">
        <v>35</v>
      </c>
      <c r="R453" s="35">
        <v>3</v>
      </c>
    </row>
    <row r="454" spans="16:18">
      <c r="P454" s="123">
        <f t="shared" si="10"/>
        <v>453</v>
      </c>
      <c r="Q454" s="34" t="s">
        <v>35</v>
      </c>
      <c r="R454" s="35">
        <v>41</v>
      </c>
    </row>
    <row r="455" spans="16:18">
      <c r="P455" s="123">
        <f t="shared" si="10"/>
        <v>454</v>
      </c>
      <c r="Q455" s="34" t="s">
        <v>35</v>
      </c>
      <c r="R455" s="35">
        <v>21.5</v>
      </c>
    </row>
    <row r="456" spans="16:18">
      <c r="P456" s="123">
        <f t="shared" si="10"/>
        <v>455</v>
      </c>
      <c r="Q456" s="34" t="s">
        <v>35</v>
      </c>
      <c r="R456" s="35">
        <v>25.5</v>
      </c>
    </row>
    <row r="457" spans="16:18">
      <c r="P457" s="123">
        <f t="shared" si="10"/>
        <v>456</v>
      </c>
      <c r="Q457" s="34" t="s">
        <v>35</v>
      </c>
      <c r="R457" s="35">
        <v>45</v>
      </c>
    </row>
    <row r="458" spans="16:18">
      <c r="P458" s="123">
        <f t="shared" si="10"/>
        <v>457</v>
      </c>
      <c r="Q458" s="34" t="s">
        <v>35</v>
      </c>
      <c r="R458" s="35">
        <v>20</v>
      </c>
    </row>
    <row r="459" spans="16:18">
      <c r="P459" s="123">
        <f t="shared" si="10"/>
        <v>458</v>
      </c>
      <c r="Q459" s="34" t="s">
        <v>35</v>
      </c>
      <c r="R459" s="35">
        <v>40</v>
      </c>
    </row>
    <row r="460" spans="16:18">
      <c r="P460" s="123">
        <f t="shared" si="10"/>
        <v>459</v>
      </c>
      <c r="Q460" s="34" t="s">
        <v>35</v>
      </c>
      <c r="R460" s="35">
        <v>4</v>
      </c>
    </row>
    <row r="461" spans="16:18">
      <c r="P461" s="123">
        <f t="shared" si="10"/>
        <v>460</v>
      </c>
      <c r="Q461" s="34" t="s">
        <v>35</v>
      </c>
      <c r="R461" s="35">
        <v>45</v>
      </c>
    </row>
    <row r="462" spans="16:18">
      <c r="P462" s="123">
        <f t="shared" si="10"/>
        <v>461</v>
      </c>
      <c r="Q462" s="34" t="s">
        <v>35</v>
      </c>
      <c r="R462" s="35">
        <v>15</v>
      </c>
    </row>
    <row r="463" spans="16:18">
      <c r="P463" s="123">
        <f t="shared" si="10"/>
        <v>462</v>
      </c>
      <c r="Q463" s="34" t="s">
        <v>35</v>
      </c>
      <c r="R463" s="35">
        <v>29</v>
      </c>
    </row>
    <row r="464" spans="16:18">
      <c r="P464" s="123">
        <f t="shared" si="10"/>
        <v>463</v>
      </c>
      <c r="Q464" s="34" t="s">
        <v>35</v>
      </c>
      <c r="R464" s="35">
        <v>23</v>
      </c>
    </row>
    <row r="465" spans="16:18">
      <c r="P465" s="123">
        <f t="shared" si="10"/>
        <v>464</v>
      </c>
      <c r="Q465" s="34" t="s">
        <v>35</v>
      </c>
      <c r="R465" s="35">
        <v>5</v>
      </c>
    </row>
    <row r="466" spans="16:18">
      <c r="P466" s="123">
        <f t="shared" si="10"/>
        <v>465</v>
      </c>
      <c r="Q466" s="34" t="s">
        <v>35</v>
      </c>
      <c r="R466" s="35">
        <v>4</v>
      </c>
    </row>
    <row r="467" spans="16:18">
      <c r="P467" s="123">
        <f t="shared" si="10"/>
        <v>466</v>
      </c>
      <c r="Q467" s="34" t="s">
        <v>35</v>
      </c>
      <c r="R467" s="35">
        <v>6</v>
      </c>
    </row>
    <row r="468" spans="16:18">
      <c r="P468" s="123">
        <f t="shared" si="10"/>
        <v>467</v>
      </c>
      <c r="Q468" s="34" t="s">
        <v>35</v>
      </c>
      <c r="R468" s="35">
        <v>10</v>
      </c>
    </row>
    <row r="469" spans="16:18">
      <c r="P469" s="123">
        <f t="shared" si="10"/>
        <v>468</v>
      </c>
      <c r="Q469" s="34" t="s">
        <v>35</v>
      </c>
      <c r="R469" s="35">
        <v>6</v>
      </c>
    </row>
    <row r="470" spans="16:18">
      <c r="P470" s="123">
        <f t="shared" si="10"/>
        <v>469</v>
      </c>
      <c r="Q470" s="34" t="s">
        <v>35</v>
      </c>
      <c r="R470" s="35">
        <v>6</v>
      </c>
    </row>
    <row r="471" spans="16:18">
      <c r="P471" s="123">
        <f t="shared" si="10"/>
        <v>470</v>
      </c>
      <c r="Q471" s="34" t="s">
        <v>35</v>
      </c>
      <c r="R471" s="35">
        <v>33.5</v>
      </c>
    </row>
    <row r="472" spans="16:18">
      <c r="P472" s="123">
        <f t="shared" si="10"/>
        <v>471</v>
      </c>
      <c r="Q472" s="34" t="s">
        <v>35</v>
      </c>
      <c r="R472" s="35">
        <v>24.5</v>
      </c>
    </row>
    <row r="473" spans="16:18">
      <c r="P473" s="123">
        <f t="shared" si="10"/>
        <v>472</v>
      </c>
      <c r="Q473" s="34" t="s">
        <v>35</v>
      </c>
      <c r="R473" s="35">
        <v>29</v>
      </c>
    </row>
    <row r="474" spans="16:18">
      <c r="P474" s="123">
        <f t="shared" si="10"/>
        <v>473</v>
      </c>
      <c r="Q474" s="34" t="s">
        <v>35</v>
      </c>
      <c r="R474" s="35">
        <v>20</v>
      </c>
    </row>
    <row r="475" spans="16:18">
      <c r="P475" s="123">
        <f t="shared" si="10"/>
        <v>474</v>
      </c>
      <c r="Q475" s="34" t="s">
        <v>35</v>
      </c>
      <c r="R475" s="35">
        <v>68</v>
      </c>
    </row>
    <row r="476" spans="16:18">
      <c r="P476" s="123">
        <f t="shared" si="10"/>
        <v>475</v>
      </c>
      <c r="Q476" s="34" t="s">
        <v>35</v>
      </c>
      <c r="R476" s="35">
        <v>46.5</v>
      </c>
    </row>
    <row r="477" spans="16:18">
      <c r="P477" s="123">
        <f t="shared" si="10"/>
        <v>476</v>
      </c>
      <c r="Q477" s="34" t="s">
        <v>35</v>
      </c>
      <c r="R477" s="35">
        <v>33.5</v>
      </c>
    </row>
    <row r="478" spans="16:18">
      <c r="P478" s="123">
        <f t="shared" si="10"/>
        <v>477</v>
      </c>
      <c r="Q478" s="34" t="s">
        <v>35</v>
      </c>
      <c r="R478" s="35">
        <v>23</v>
      </c>
    </row>
    <row r="479" spans="16:18">
      <c r="P479" s="123">
        <f t="shared" si="10"/>
        <v>478</v>
      </c>
      <c r="Q479" s="34" t="s">
        <v>35</v>
      </c>
      <c r="R479" s="35">
        <v>20</v>
      </c>
    </row>
    <row r="480" spans="16:18">
      <c r="P480" s="123">
        <f t="shared" si="10"/>
        <v>479</v>
      </c>
      <c r="Q480" s="34" t="s">
        <v>35</v>
      </c>
      <c r="R480" s="35">
        <v>35</v>
      </c>
    </row>
    <row r="481" spans="16:18">
      <c r="P481" s="123">
        <f t="shared" si="10"/>
        <v>480</v>
      </c>
      <c r="Q481" s="34" t="s">
        <v>35</v>
      </c>
      <c r="R481" s="35">
        <v>28.5</v>
      </c>
    </row>
    <row r="482" spans="16:18">
      <c r="P482" s="123">
        <f t="shared" si="10"/>
        <v>481</v>
      </c>
      <c r="Q482" s="34" t="s">
        <v>35</v>
      </c>
      <c r="R482" s="35">
        <v>3</v>
      </c>
    </row>
    <row r="483" spans="16:18">
      <c r="P483" s="123">
        <f t="shared" si="10"/>
        <v>482</v>
      </c>
      <c r="Q483" s="34" t="s">
        <v>35</v>
      </c>
      <c r="R483" s="35">
        <v>15</v>
      </c>
    </row>
    <row r="484" spans="16:18">
      <c r="P484" s="123">
        <f t="shared" si="10"/>
        <v>483</v>
      </c>
      <c r="Q484" s="34" t="s">
        <v>35</v>
      </c>
      <c r="R484" s="35">
        <v>53</v>
      </c>
    </row>
    <row r="485" spans="16:18">
      <c r="P485" s="123">
        <f t="shared" si="10"/>
        <v>484</v>
      </c>
      <c r="Q485" s="34" t="s">
        <v>35</v>
      </c>
      <c r="R485" s="35">
        <v>2</v>
      </c>
    </row>
    <row r="486" spans="16:18">
      <c r="P486" s="123">
        <f t="shared" si="10"/>
        <v>485</v>
      </c>
      <c r="Q486" s="34" t="s">
        <v>35</v>
      </c>
      <c r="R486" s="35">
        <v>46</v>
      </c>
    </row>
    <row r="487" spans="16:18">
      <c r="P487" s="123">
        <f t="shared" si="10"/>
        <v>486</v>
      </c>
      <c r="Q487" s="34" t="s">
        <v>35</v>
      </c>
      <c r="R487" s="35">
        <v>21.5</v>
      </c>
    </row>
    <row r="488" spans="16:18">
      <c r="P488" s="123">
        <f t="shared" si="10"/>
        <v>487</v>
      </c>
      <c r="Q488" s="34" t="s">
        <v>126</v>
      </c>
      <c r="R488" s="35">
        <v>9</v>
      </c>
    </row>
    <row r="489" spans="16:18">
      <c r="P489" s="123">
        <f t="shared" si="10"/>
        <v>488</v>
      </c>
      <c r="Q489" s="34" t="s">
        <v>126</v>
      </c>
      <c r="R489" s="35">
        <v>26.5</v>
      </c>
    </row>
    <row r="490" spans="16:18">
      <c r="P490" s="123">
        <f t="shared" si="10"/>
        <v>489</v>
      </c>
      <c r="Q490" s="34" t="s">
        <v>126</v>
      </c>
      <c r="R490" s="35">
        <v>3</v>
      </c>
    </row>
    <row r="491" spans="16:18">
      <c r="P491" s="123">
        <f t="shared" si="10"/>
        <v>490</v>
      </c>
      <c r="Q491" s="34" t="s">
        <v>126</v>
      </c>
      <c r="R491" s="35">
        <v>29.5</v>
      </c>
    </row>
    <row r="492" spans="16:18">
      <c r="P492" s="123">
        <f t="shared" si="10"/>
        <v>491</v>
      </c>
      <c r="Q492" s="34" t="s">
        <v>126</v>
      </c>
      <c r="R492" s="35">
        <v>23</v>
      </c>
    </row>
    <row r="493" spans="16:18">
      <c r="P493" s="123">
        <f t="shared" si="10"/>
        <v>492</v>
      </c>
      <c r="Q493" s="34" t="s">
        <v>126</v>
      </c>
      <c r="R493" s="35">
        <v>20</v>
      </c>
    </row>
    <row r="494" spans="16:18">
      <c r="P494" s="123">
        <f t="shared" si="10"/>
        <v>493</v>
      </c>
      <c r="Q494" s="34" t="s">
        <v>126</v>
      </c>
      <c r="R494" s="35">
        <v>20</v>
      </c>
    </row>
    <row r="495" spans="16:18">
      <c r="P495" s="123">
        <f t="shared" si="10"/>
        <v>494</v>
      </c>
      <c r="Q495" s="34" t="s">
        <v>126</v>
      </c>
      <c r="R495" s="35">
        <v>16.5</v>
      </c>
    </row>
    <row r="496" spans="16:18">
      <c r="P496" s="123">
        <f t="shared" si="10"/>
        <v>495</v>
      </c>
      <c r="Q496" s="34" t="s">
        <v>126</v>
      </c>
      <c r="R496" s="35">
        <v>37.5</v>
      </c>
    </row>
    <row r="497" spans="16:18">
      <c r="P497" s="123">
        <f t="shared" si="10"/>
        <v>496</v>
      </c>
      <c r="Q497" s="34" t="s">
        <v>126</v>
      </c>
      <c r="R497" s="35">
        <v>17.5</v>
      </c>
    </row>
    <row r="498" spans="16:18">
      <c r="P498" s="123">
        <f t="shared" si="10"/>
        <v>497</v>
      </c>
      <c r="Q498" s="34" t="s">
        <v>126</v>
      </c>
      <c r="R498" s="35">
        <v>27</v>
      </c>
    </row>
    <row r="499" spans="16:18">
      <c r="P499" s="123">
        <f t="shared" si="10"/>
        <v>498</v>
      </c>
      <c r="Q499" s="34" t="s">
        <v>126</v>
      </c>
      <c r="R499" s="35">
        <v>39</v>
      </c>
    </row>
  </sheetData>
  <sortState ref="Q2:R499">
    <sortCondition ref="Q3"/>
  </sortState>
  <conditionalFormatting sqref="X2:AH6">
    <cfRule type="cellIs" dxfId="1" priority="9" stopIfTrue="1" operator="greaterThan">
      <formula>0</formula>
    </cfRule>
    <cfRule type="cellIs" dxfId="0" priority="10" stopIfTrue="1" operator="greaterThan">
      <formula>0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4" tint="0.59999389629810485"/>
  </sheetPr>
  <dimension ref="B1:AR409"/>
  <sheetViews>
    <sheetView topLeftCell="AA1" zoomScaleNormal="100" workbookViewId="0">
      <selection activeCell="AQ1" sqref="AQ1:AR1"/>
    </sheetView>
  </sheetViews>
  <sheetFormatPr defaultRowHeight="15"/>
  <cols>
    <col min="9" max="9" width="35.42578125" bestFit="1" customWidth="1"/>
    <col min="10" max="10" width="8.42578125" bestFit="1" customWidth="1"/>
    <col min="13" max="13" width="19.42578125" bestFit="1" customWidth="1"/>
    <col min="14" max="14" width="10.5703125" bestFit="1" customWidth="1"/>
    <col min="20" max="20" width="8.42578125" bestFit="1" customWidth="1"/>
    <col min="21" max="21" width="13.7109375" bestFit="1" customWidth="1"/>
    <col min="23" max="23" width="19.42578125" bestFit="1" customWidth="1"/>
    <col min="37" max="37" width="20" bestFit="1" customWidth="1"/>
    <col min="40" max="40" width="10.7109375" bestFit="1" customWidth="1"/>
    <col min="43" max="43" width="15.7109375" bestFit="1" customWidth="1"/>
    <col min="44" max="44" width="10.5703125" bestFit="1" customWidth="1"/>
  </cols>
  <sheetData>
    <row r="1" spans="2:44" ht="15.75" thickBot="1">
      <c r="B1" s="160" t="s">
        <v>0</v>
      </c>
      <c r="C1" s="161" t="s">
        <v>125</v>
      </c>
      <c r="D1" s="159" t="s">
        <v>2</v>
      </c>
      <c r="E1" s="158" t="s">
        <v>3</v>
      </c>
      <c r="F1" s="157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177" t="s">
        <v>127</v>
      </c>
      <c r="R1" s="177" t="s">
        <v>15</v>
      </c>
      <c r="T1" s="169" t="s">
        <v>157</v>
      </c>
      <c r="U1" s="169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K1" s="148" t="s">
        <v>181</v>
      </c>
      <c r="AL1" s="148" t="s">
        <v>182</v>
      </c>
      <c r="AN1" s="155" t="s">
        <v>183</v>
      </c>
      <c r="AO1" s="155" t="s">
        <v>187</v>
      </c>
      <c r="AQ1" s="214" t="s">
        <v>201</v>
      </c>
      <c r="AR1" s="51" t="s">
        <v>188</v>
      </c>
    </row>
    <row r="2" spans="2:44">
      <c r="B2" s="171">
        <v>0</v>
      </c>
      <c r="C2" s="172">
        <v>0</v>
      </c>
      <c r="D2" s="171">
        <v>0</v>
      </c>
      <c r="E2" s="172">
        <v>0</v>
      </c>
      <c r="F2" s="173">
        <v>0</v>
      </c>
      <c r="G2">
        <v>408</v>
      </c>
      <c r="I2" s="154" t="s">
        <v>58</v>
      </c>
      <c r="J2" s="170">
        <f>SUM(404*1.5)</f>
        <v>606</v>
      </c>
      <c r="K2" s="154">
        <v>404</v>
      </c>
      <c r="M2" s="155" t="s">
        <v>58</v>
      </c>
      <c r="N2" s="180">
        <v>606</v>
      </c>
      <c r="Q2" s="178" t="s">
        <v>26</v>
      </c>
      <c r="R2" s="35">
        <v>6</v>
      </c>
      <c r="T2">
        <f>SUM(13+1)</f>
        <v>14</v>
      </c>
      <c r="U2" s="176">
        <f>SUM(R2:R6)</f>
        <v>42</v>
      </c>
      <c r="W2" s="155" t="s">
        <v>58</v>
      </c>
      <c r="X2" s="181">
        <v>2</v>
      </c>
      <c r="Y2" s="181">
        <v>11</v>
      </c>
      <c r="Z2" s="181">
        <v>21</v>
      </c>
      <c r="AA2" s="181">
        <v>35</v>
      </c>
      <c r="AB2" s="181">
        <v>34</v>
      </c>
      <c r="AC2" s="181">
        <v>48</v>
      </c>
      <c r="AD2" s="181">
        <v>83</v>
      </c>
      <c r="AE2" s="181">
        <v>87</v>
      </c>
      <c r="AF2" s="181">
        <v>56</v>
      </c>
      <c r="AG2" s="181">
        <v>27</v>
      </c>
      <c r="AH2" s="182">
        <f>SUM(X2:AG2)</f>
        <v>404</v>
      </c>
      <c r="AK2" s="157" t="s">
        <v>178</v>
      </c>
      <c r="AL2" s="168">
        <v>853</v>
      </c>
      <c r="AN2" s="155" t="s">
        <v>184</v>
      </c>
      <c r="AO2" s="50">
        <v>500</v>
      </c>
      <c r="AQ2" s="155" t="s">
        <v>189</v>
      </c>
      <c r="AR2" s="163">
        <f>SUM(AO2:AO4)</f>
        <v>1660</v>
      </c>
    </row>
    <row r="3" spans="2:44">
      <c r="B3" s="164">
        <v>236.5</v>
      </c>
      <c r="C3" s="165">
        <v>171.5</v>
      </c>
      <c r="D3" s="166">
        <v>0</v>
      </c>
      <c r="E3" s="167">
        <v>0</v>
      </c>
      <c r="F3" s="162">
        <v>408</v>
      </c>
      <c r="I3" s="175" t="s">
        <v>65</v>
      </c>
      <c r="J3">
        <f>SUM(K3*7)</f>
        <v>28</v>
      </c>
      <c r="K3" s="175">
        <v>4</v>
      </c>
      <c r="M3" s="155" t="s">
        <v>48</v>
      </c>
      <c r="N3" s="180">
        <v>380</v>
      </c>
      <c r="Q3" s="178" t="s">
        <v>26</v>
      </c>
      <c r="R3" s="35">
        <v>3</v>
      </c>
      <c r="T3" s="155">
        <f t="shared" ref="T3:T11" si="0">SUM(T2+1)</f>
        <v>15</v>
      </c>
      <c r="U3" s="176">
        <f>SUM(R7:R14)</f>
        <v>114</v>
      </c>
      <c r="W3" s="155" t="s">
        <v>48</v>
      </c>
      <c r="X3" s="181">
        <v>0</v>
      </c>
      <c r="Y3" s="181">
        <v>0</v>
      </c>
      <c r="Z3" s="181">
        <v>0</v>
      </c>
      <c r="AA3" s="181">
        <v>0</v>
      </c>
      <c r="AB3" s="181">
        <v>1</v>
      </c>
      <c r="AC3" s="181">
        <v>1</v>
      </c>
      <c r="AD3" s="181">
        <v>10</v>
      </c>
      <c r="AE3" s="181">
        <v>6</v>
      </c>
      <c r="AF3" s="181">
        <v>0</v>
      </c>
      <c r="AG3" s="181">
        <v>1</v>
      </c>
      <c r="AH3" s="182">
        <f t="shared" ref="AH3:AH6" si="1">SUM(X3:AG3)</f>
        <v>19</v>
      </c>
      <c r="AK3" s="157" t="s">
        <v>176</v>
      </c>
      <c r="AL3" s="168">
        <v>124</v>
      </c>
      <c r="AN3" s="155" t="s">
        <v>185</v>
      </c>
      <c r="AO3" s="50">
        <v>560</v>
      </c>
      <c r="AQ3" s="245" t="s">
        <v>178</v>
      </c>
      <c r="AR3" s="223">
        <v>853</v>
      </c>
    </row>
    <row r="4" spans="2:44">
      <c r="B4" s="164">
        <v>73.5</v>
      </c>
      <c r="C4" s="165">
        <v>128</v>
      </c>
      <c r="D4" s="166">
        <v>0</v>
      </c>
      <c r="E4" s="167">
        <v>0</v>
      </c>
      <c r="F4" s="162">
        <v>201.5</v>
      </c>
      <c r="I4" s="178" t="s">
        <v>59</v>
      </c>
      <c r="J4" s="179">
        <f>SUM(K4*3)</f>
        <v>219</v>
      </c>
      <c r="K4" s="178">
        <v>73</v>
      </c>
      <c r="M4" s="155" t="s">
        <v>82</v>
      </c>
      <c r="N4" s="180">
        <v>350</v>
      </c>
      <c r="Q4" s="178" t="s">
        <v>26</v>
      </c>
      <c r="R4" s="35">
        <v>20</v>
      </c>
      <c r="T4" s="155">
        <f t="shared" si="0"/>
        <v>16</v>
      </c>
      <c r="U4" s="176">
        <f>SUM(R15:R45)</f>
        <v>353.5</v>
      </c>
      <c r="W4" s="155" t="s">
        <v>82</v>
      </c>
      <c r="X4" s="181">
        <v>0</v>
      </c>
      <c r="Y4" s="181">
        <v>0</v>
      </c>
      <c r="Z4" s="181">
        <v>0</v>
      </c>
      <c r="AA4" s="181">
        <v>0</v>
      </c>
      <c r="AB4" s="181">
        <v>1</v>
      </c>
      <c r="AC4" s="181">
        <v>0</v>
      </c>
      <c r="AD4" s="181">
        <v>3</v>
      </c>
      <c r="AE4" s="181">
        <v>5</v>
      </c>
      <c r="AF4" s="181">
        <v>4</v>
      </c>
      <c r="AG4" s="181">
        <v>1</v>
      </c>
      <c r="AH4" s="182">
        <f t="shared" si="1"/>
        <v>14</v>
      </c>
      <c r="AK4" s="157" t="s">
        <v>179</v>
      </c>
      <c r="AL4" s="168">
        <v>90</v>
      </c>
      <c r="AN4" s="155" t="s">
        <v>186</v>
      </c>
      <c r="AO4" s="50">
        <v>600</v>
      </c>
      <c r="AQ4" s="245" t="s">
        <v>176</v>
      </c>
      <c r="AR4" s="223">
        <v>124</v>
      </c>
    </row>
    <row r="5" spans="2:44">
      <c r="B5" s="164">
        <v>230.5</v>
      </c>
      <c r="C5" s="165">
        <v>55.506</v>
      </c>
      <c r="D5" s="166">
        <v>23</v>
      </c>
      <c r="E5" s="167">
        <v>0</v>
      </c>
      <c r="F5" s="162">
        <v>309.00599999999997</v>
      </c>
      <c r="I5" s="175" t="s">
        <v>66</v>
      </c>
      <c r="J5">
        <f>SUM(K5*5)</f>
        <v>160</v>
      </c>
      <c r="K5" s="175">
        <v>32</v>
      </c>
      <c r="M5" s="155" t="s">
        <v>54</v>
      </c>
      <c r="N5" s="180">
        <v>1161</v>
      </c>
      <c r="Q5" s="178" t="s">
        <v>26</v>
      </c>
      <c r="R5" s="35">
        <v>5</v>
      </c>
      <c r="T5" s="155">
        <f t="shared" si="0"/>
        <v>17</v>
      </c>
      <c r="U5" s="176">
        <f>SUM(R46:R77)</f>
        <v>393</v>
      </c>
      <c r="W5" s="155" t="s">
        <v>54</v>
      </c>
      <c r="X5" s="181">
        <v>1</v>
      </c>
      <c r="Y5" s="181">
        <v>13</v>
      </c>
      <c r="Z5" s="181">
        <v>27</v>
      </c>
      <c r="AA5" s="181">
        <v>32</v>
      </c>
      <c r="AB5" s="181">
        <v>46</v>
      </c>
      <c r="AC5" s="181">
        <v>82</v>
      </c>
      <c r="AD5" s="181">
        <v>66</v>
      </c>
      <c r="AE5" s="181">
        <v>81</v>
      </c>
      <c r="AF5" s="181">
        <v>14</v>
      </c>
      <c r="AG5" s="181">
        <v>25</v>
      </c>
      <c r="AH5" s="182">
        <f t="shared" si="1"/>
        <v>387</v>
      </c>
      <c r="AK5" s="157" t="s">
        <v>193</v>
      </c>
      <c r="AL5" s="168">
        <v>68</v>
      </c>
      <c r="AQ5" s="245" t="s">
        <v>179</v>
      </c>
      <c r="AR5" s="223">
        <v>90</v>
      </c>
    </row>
    <row r="6" spans="2:44">
      <c r="B6" s="164">
        <v>305</v>
      </c>
      <c r="C6" s="165">
        <v>99.049499999999995</v>
      </c>
      <c r="D6" s="166">
        <v>0</v>
      </c>
      <c r="E6" s="167">
        <v>0</v>
      </c>
      <c r="F6" s="162">
        <v>404.04949999999997</v>
      </c>
      <c r="I6" s="175" t="s">
        <v>67</v>
      </c>
      <c r="J6">
        <f>SUM(K6*5)</f>
        <v>245</v>
      </c>
      <c r="K6" s="175">
        <v>49</v>
      </c>
      <c r="M6" s="155" t="s">
        <v>91</v>
      </c>
      <c r="N6" s="180">
        <v>2040</v>
      </c>
      <c r="Q6" s="178" t="s">
        <v>26</v>
      </c>
      <c r="R6" s="35">
        <v>8</v>
      </c>
      <c r="T6" s="155">
        <f t="shared" si="0"/>
        <v>18</v>
      </c>
      <c r="U6" s="176">
        <f>SUM(R78:R116)</f>
        <v>476</v>
      </c>
      <c r="W6" s="155" t="s">
        <v>91</v>
      </c>
      <c r="X6" s="181">
        <v>1</v>
      </c>
      <c r="Y6" s="181">
        <v>1</v>
      </c>
      <c r="Z6" s="181">
        <v>3</v>
      </c>
      <c r="AA6" s="181">
        <v>4</v>
      </c>
      <c r="AB6" s="181">
        <v>8</v>
      </c>
      <c r="AC6" s="181">
        <v>17</v>
      </c>
      <c r="AD6" s="181">
        <v>25</v>
      </c>
      <c r="AE6" s="181">
        <v>19</v>
      </c>
      <c r="AF6" s="181">
        <v>19</v>
      </c>
      <c r="AG6" s="181">
        <v>5</v>
      </c>
      <c r="AH6" s="182">
        <f t="shared" si="1"/>
        <v>102</v>
      </c>
      <c r="AK6" s="157" t="s">
        <v>177</v>
      </c>
      <c r="AL6" s="168">
        <v>149</v>
      </c>
      <c r="AQ6" s="245" t="s">
        <v>193</v>
      </c>
      <c r="AR6" s="223">
        <v>68</v>
      </c>
    </row>
    <row r="7" spans="2:44">
      <c r="B7" s="164">
        <v>56.5</v>
      </c>
      <c r="C7" s="165">
        <v>171.78149999999999</v>
      </c>
      <c r="D7" s="166">
        <v>0</v>
      </c>
      <c r="E7" s="167">
        <v>0</v>
      </c>
      <c r="F7" s="162">
        <v>228.28149999999999</v>
      </c>
      <c r="I7" s="175" t="s">
        <v>62</v>
      </c>
      <c r="J7">
        <f>SUM(K7*2)</f>
        <v>40</v>
      </c>
      <c r="K7" s="175">
        <v>20</v>
      </c>
      <c r="Q7" s="178" t="s">
        <v>27</v>
      </c>
      <c r="R7" s="35">
        <v>23</v>
      </c>
      <c r="T7" s="155">
        <f t="shared" si="0"/>
        <v>19</v>
      </c>
      <c r="U7" s="176">
        <f>SUM(R117:R178)</f>
        <v>1015.5</v>
      </c>
      <c r="AK7" s="157" t="s">
        <v>59</v>
      </c>
      <c r="AL7" s="168">
        <v>58</v>
      </c>
      <c r="AQ7" s="245" t="s">
        <v>177</v>
      </c>
      <c r="AR7" s="223">
        <v>149</v>
      </c>
    </row>
    <row r="8" spans="2:44">
      <c r="B8" s="164">
        <v>36.5</v>
      </c>
      <c r="C8" s="165">
        <v>23.925000000000001</v>
      </c>
      <c r="D8" s="166">
        <v>0</v>
      </c>
      <c r="E8" s="167">
        <v>23</v>
      </c>
      <c r="F8" s="162">
        <v>83.424999999999997</v>
      </c>
      <c r="I8" s="175" t="s">
        <v>63</v>
      </c>
      <c r="J8">
        <f>SUM(K8*3)</f>
        <v>228</v>
      </c>
      <c r="K8" s="175">
        <v>76</v>
      </c>
      <c r="Q8" s="178" t="s">
        <v>27</v>
      </c>
      <c r="R8" s="35">
        <v>4.5</v>
      </c>
      <c r="T8" s="155">
        <f t="shared" si="0"/>
        <v>20</v>
      </c>
      <c r="U8" s="176">
        <f>SUM(R179:R272)</f>
        <v>1736.5</v>
      </c>
      <c r="AK8" s="157" t="s">
        <v>194</v>
      </c>
      <c r="AL8" s="168">
        <v>48</v>
      </c>
      <c r="AQ8" s="245" t="s">
        <v>59</v>
      </c>
      <c r="AR8" s="223">
        <v>58</v>
      </c>
    </row>
    <row r="9" spans="2:44">
      <c r="B9" s="171">
        <v>0</v>
      </c>
      <c r="C9" s="172">
        <v>0</v>
      </c>
      <c r="D9" s="171">
        <v>0</v>
      </c>
      <c r="E9" s="172">
        <v>0</v>
      </c>
      <c r="F9" s="173">
        <v>0</v>
      </c>
      <c r="I9" s="175" t="s">
        <v>190</v>
      </c>
      <c r="J9">
        <f>SUM(K9*2.5)</f>
        <v>2.5</v>
      </c>
      <c r="K9" s="175">
        <v>1</v>
      </c>
      <c r="Q9" s="178" t="s">
        <v>27</v>
      </c>
      <c r="R9" s="35">
        <v>9</v>
      </c>
      <c r="T9" s="155">
        <f t="shared" si="0"/>
        <v>21</v>
      </c>
      <c r="U9" s="176">
        <f>SUM(R273:R351)</f>
        <v>1462</v>
      </c>
      <c r="AQ9" s="245" t="s">
        <v>194</v>
      </c>
      <c r="AR9" s="223">
        <v>48</v>
      </c>
    </row>
    <row r="10" spans="2:44">
      <c r="B10" s="164">
        <v>136.5</v>
      </c>
      <c r="C10" s="165">
        <v>126.324</v>
      </c>
      <c r="D10" s="166">
        <v>0</v>
      </c>
      <c r="E10" s="167">
        <v>0</v>
      </c>
      <c r="F10" s="162">
        <v>262.82400000000001</v>
      </c>
      <c r="I10" s="175" t="s">
        <v>71</v>
      </c>
      <c r="J10">
        <f>SUM(K10*20)</f>
        <v>20</v>
      </c>
      <c r="K10" s="175">
        <v>1</v>
      </c>
      <c r="Q10" s="178" t="s">
        <v>27</v>
      </c>
      <c r="R10" s="35">
        <v>15</v>
      </c>
      <c r="T10" s="155">
        <f>SUM(T9+1)</f>
        <v>22</v>
      </c>
      <c r="U10" s="176">
        <f>SUM(R352:R391)</f>
        <v>1189.5</v>
      </c>
    </row>
    <row r="11" spans="2:44">
      <c r="B11" s="164">
        <v>69</v>
      </c>
      <c r="C11" s="165">
        <v>19.14</v>
      </c>
      <c r="D11" s="166">
        <v>0</v>
      </c>
      <c r="E11" s="167">
        <v>0</v>
      </c>
      <c r="F11" s="162">
        <v>88.14</v>
      </c>
      <c r="I11" s="175" t="s">
        <v>45</v>
      </c>
      <c r="J11">
        <f>SUM(K11*20)</f>
        <v>80</v>
      </c>
      <c r="K11" s="175">
        <v>4</v>
      </c>
      <c r="Q11" s="178" t="s">
        <v>27</v>
      </c>
      <c r="R11" s="35">
        <v>2</v>
      </c>
      <c r="T11" s="155">
        <f t="shared" si="0"/>
        <v>23</v>
      </c>
      <c r="U11" s="176">
        <f>SUM(R392:R409)</f>
        <v>497</v>
      </c>
    </row>
    <row r="12" spans="2:44">
      <c r="B12" s="164">
        <v>120.5</v>
      </c>
      <c r="C12" s="165">
        <v>61.247999999999998</v>
      </c>
      <c r="D12" s="166">
        <v>0</v>
      </c>
      <c r="E12" s="167">
        <v>0</v>
      </c>
      <c r="F12" s="162">
        <v>181.74799999999999</v>
      </c>
      <c r="I12" s="178" t="s">
        <v>74</v>
      </c>
      <c r="J12" s="179">
        <f>SUM(K12*20)</f>
        <v>280</v>
      </c>
      <c r="K12" s="178">
        <v>14</v>
      </c>
      <c r="Q12" s="178" t="s">
        <v>27</v>
      </c>
      <c r="R12" s="35">
        <v>9.5</v>
      </c>
    </row>
    <row r="13" spans="2:44">
      <c r="B13" s="164">
        <v>245.5</v>
      </c>
      <c r="C13" s="165">
        <v>85.651499999999999</v>
      </c>
      <c r="D13" s="166">
        <v>0</v>
      </c>
      <c r="E13" s="167">
        <v>0</v>
      </c>
      <c r="F13" s="162">
        <v>331.1515</v>
      </c>
      <c r="I13" s="175" t="s">
        <v>76</v>
      </c>
      <c r="J13" s="155">
        <f t="shared" ref="J13:J17" si="2">SUM(K13*20)</f>
        <v>80</v>
      </c>
      <c r="K13" s="175">
        <v>4</v>
      </c>
      <c r="Q13" s="178" t="s">
        <v>27</v>
      </c>
      <c r="R13" s="35">
        <v>17</v>
      </c>
    </row>
    <row r="14" spans="2:44">
      <c r="B14" s="164">
        <v>273</v>
      </c>
      <c r="C14" s="165">
        <v>196.6635</v>
      </c>
      <c r="D14" s="166">
        <v>0</v>
      </c>
      <c r="E14" s="167">
        <v>0</v>
      </c>
      <c r="F14" s="162">
        <v>469.6635</v>
      </c>
      <c r="I14" s="175" t="s">
        <v>50</v>
      </c>
      <c r="J14" s="155">
        <f t="shared" si="2"/>
        <v>60</v>
      </c>
      <c r="K14" s="175">
        <v>3</v>
      </c>
      <c r="Q14" s="178" t="s">
        <v>27</v>
      </c>
      <c r="R14" s="35">
        <v>34</v>
      </c>
    </row>
    <row r="15" spans="2:44">
      <c r="B15" s="164">
        <v>174</v>
      </c>
      <c r="C15" s="165">
        <v>69.861000000000004</v>
      </c>
      <c r="D15" s="166">
        <v>0</v>
      </c>
      <c r="E15" s="167">
        <v>0</v>
      </c>
      <c r="F15" s="162">
        <v>243.86099999999999</v>
      </c>
      <c r="I15" s="175" t="s">
        <v>79</v>
      </c>
      <c r="J15" s="155">
        <f t="shared" si="2"/>
        <v>20</v>
      </c>
      <c r="K15" s="175">
        <v>1</v>
      </c>
      <c r="Q15" s="178" t="s">
        <v>32</v>
      </c>
      <c r="R15" s="35">
        <v>1.5</v>
      </c>
    </row>
    <row r="16" spans="2:44">
      <c r="B16" s="171">
        <v>0</v>
      </c>
      <c r="C16" s="172">
        <v>0</v>
      </c>
      <c r="D16" s="171">
        <v>0</v>
      </c>
      <c r="E16" s="172">
        <v>0</v>
      </c>
      <c r="F16" s="173">
        <v>0</v>
      </c>
      <c r="I16" s="154" t="s">
        <v>48</v>
      </c>
      <c r="J16" s="156">
        <f t="shared" si="2"/>
        <v>380</v>
      </c>
      <c r="K16" s="154">
        <v>19</v>
      </c>
      <c r="Q16" s="178" t="s">
        <v>32</v>
      </c>
      <c r="R16" s="35">
        <v>20</v>
      </c>
    </row>
    <row r="17" spans="2:18">
      <c r="B17" s="164">
        <v>242</v>
      </c>
      <c r="C17" s="165">
        <v>215.80349999999999</v>
      </c>
      <c r="D17" s="166">
        <v>0</v>
      </c>
      <c r="E17" s="167">
        <v>0</v>
      </c>
      <c r="F17" s="162">
        <v>457.80349999999999</v>
      </c>
      <c r="I17" s="175" t="s">
        <v>146</v>
      </c>
      <c r="J17" s="155">
        <f t="shared" si="2"/>
        <v>20</v>
      </c>
      <c r="K17" s="175">
        <v>1</v>
      </c>
      <c r="Q17" s="178" t="s">
        <v>32</v>
      </c>
      <c r="R17" s="35">
        <v>7.5</v>
      </c>
    </row>
    <row r="18" spans="2:18">
      <c r="B18" s="164">
        <v>74</v>
      </c>
      <c r="C18" s="165">
        <v>84.694499999999991</v>
      </c>
      <c r="D18" s="166">
        <v>0</v>
      </c>
      <c r="E18" s="167">
        <v>0</v>
      </c>
      <c r="F18" s="162">
        <v>158.69450000000001</v>
      </c>
      <c r="I18" s="154" t="s">
        <v>82</v>
      </c>
      <c r="J18" s="156">
        <f>SUM(K18*25)</f>
        <v>350</v>
      </c>
      <c r="K18" s="154">
        <v>14</v>
      </c>
      <c r="Q18" s="178" t="s">
        <v>32</v>
      </c>
      <c r="R18" s="35">
        <v>3</v>
      </c>
    </row>
    <row r="19" spans="2:18">
      <c r="B19" s="164">
        <v>110.5</v>
      </c>
      <c r="C19" s="165">
        <v>78.474000000000004</v>
      </c>
      <c r="D19" s="166">
        <v>0</v>
      </c>
      <c r="E19" s="167">
        <v>0</v>
      </c>
      <c r="F19" s="162">
        <v>188.97399999999999</v>
      </c>
      <c r="I19" s="175" t="s">
        <v>83</v>
      </c>
      <c r="J19">
        <f>SUM(K19*19)</f>
        <v>152</v>
      </c>
      <c r="K19" s="175">
        <v>8</v>
      </c>
      <c r="Q19" s="178" t="s">
        <v>32</v>
      </c>
      <c r="R19" s="35">
        <v>3</v>
      </c>
    </row>
    <row r="20" spans="2:18">
      <c r="B20" s="164">
        <v>285.5</v>
      </c>
      <c r="C20" s="165">
        <v>258.39</v>
      </c>
      <c r="D20" s="166">
        <v>0</v>
      </c>
      <c r="E20" s="167">
        <v>0</v>
      </c>
      <c r="F20" s="162">
        <v>543.89</v>
      </c>
      <c r="I20" s="178" t="s">
        <v>84</v>
      </c>
      <c r="J20" s="179">
        <f>SUM(K20*2)</f>
        <v>156</v>
      </c>
      <c r="K20" s="178">
        <v>78</v>
      </c>
      <c r="Q20" s="178" t="s">
        <v>32</v>
      </c>
      <c r="R20" s="35">
        <v>2</v>
      </c>
    </row>
    <row r="21" spans="2:18">
      <c r="B21" s="164">
        <v>667.5</v>
      </c>
      <c r="C21" s="165">
        <v>297.62700000000001</v>
      </c>
      <c r="D21" s="166">
        <v>0</v>
      </c>
      <c r="E21" s="167">
        <v>0</v>
      </c>
      <c r="F21" s="162">
        <v>965.12699999999995</v>
      </c>
      <c r="I21" s="154" t="s">
        <v>54</v>
      </c>
      <c r="J21" s="170">
        <f>SUM(K21*3)</f>
        <v>1161</v>
      </c>
      <c r="K21" s="154">
        <v>387</v>
      </c>
      <c r="Q21" s="178" t="s">
        <v>32</v>
      </c>
      <c r="R21" s="35">
        <v>2</v>
      </c>
    </row>
    <row r="22" spans="2:18">
      <c r="B22" s="164">
        <v>199</v>
      </c>
      <c r="C22" s="165">
        <v>135.41550000000001</v>
      </c>
      <c r="D22" s="166">
        <v>0</v>
      </c>
      <c r="E22" s="167">
        <v>0</v>
      </c>
      <c r="F22" s="162">
        <v>334.41550000000001</v>
      </c>
      <c r="I22" s="175" t="s">
        <v>85</v>
      </c>
      <c r="J22">
        <f>SUM(K22*2.5)</f>
        <v>62.5</v>
      </c>
      <c r="K22" s="175">
        <v>25</v>
      </c>
      <c r="Q22" s="178" t="s">
        <v>32</v>
      </c>
      <c r="R22" s="35">
        <v>6</v>
      </c>
    </row>
    <row r="23" spans="2:18">
      <c r="B23" s="171">
        <v>0</v>
      </c>
      <c r="C23" s="172">
        <v>0</v>
      </c>
      <c r="D23" s="171">
        <v>0</v>
      </c>
      <c r="E23" s="172">
        <v>0</v>
      </c>
      <c r="F23" s="173">
        <v>0</v>
      </c>
      <c r="I23" s="175" t="s">
        <v>86</v>
      </c>
      <c r="J23">
        <f>SUM(K23*2)</f>
        <v>36</v>
      </c>
      <c r="K23" s="175">
        <v>18</v>
      </c>
      <c r="Q23" s="178" t="s">
        <v>32</v>
      </c>
      <c r="R23" s="35">
        <v>10</v>
      </c>
    </row>
    <row r="24" spans="2:18">
      <c r="B24" s="164">
        <v>151.5</v>
      </c>
      <c r="C24" s="165">
        <v>34.451999999999998</v>
      </c>
      <c r="D24" s="166">
        <v>0</v>
      </c>
      <c r="E24" s="167">
        <v>0</v>
      </c>
      <c r="F24" s="162">
        <v>185.952</v>
      </c>
      <c r="I24" s="175" t="s">
        <v>88</v>
      </c>
      <c r="J24" s="155">
        <f>SUM(K24*20)</f>
        <v>240</v>
      </c>
      <c r="K24" s="175">
        <v>12</v>
      </c>
      <c r="Q24" s="178" t="s">
        <v>32</v>
      </c>
      <c r="R24" s="35">
        <v>16</v>
      </c>
    </row>
    <row r="25" spans="2:18">
      <c r="B25" s="164">
        <v>32.5</v>
      </c>
      <c r="C25" s="165">
        <v>11.484</v>
      </c>
      <c r="D25" s="166">
        <v>0</v>
      </c>
      <c r="E25" s="167">
        <v>0</v>
      </c>
      <c r="F25" s="162">
        <v>43.984000000000002</v>
      </c>
      <c r="I25" s="175" t="s">
        <v>89</v>
      </c>
      <c r="J25">
        <f>SUM(K25*3.5)</f>
        <v>10.5</v>
      </c>
      <c r="K25" s="175">
        <v>3</v>
      </c>
      <c r="Q25" s="178" t="s">
        <v>32</v>
      </c>
      <c r="R25" s="35">
        <v>23</v>
      </c>
    </row>
    <row r="26" spans="2:18">
      <c r="B26" s="164">
        <v>106</v>
      </c>
      <c r="C26" s="165">
        <v>18.183</v>
      </c>
      <c r="D26" s="166">
        <v>0</v>
      </c>
      <c r="E26" s="167">
        <v>0</v>
      </c>
      <c r="F26" s="162">
        <v>124.18299999999999</v>
      </c>
      <c r="I26" s="175" t="s">
        <v>90</v>
      </c>
      <c r="J26">
        <f>SUM(K26*1.5)</f>
        <v>1.5</v>
      </c>
      <c r="K26" s="175">
        <v>1</v>
      </c>
      <c r="Q26" s="178" t="s">
        <v>32</v>
      </c>
      <c r="R26" s="35">
        <v>1.5</v>
      </c>
    </row>
    <row r="27" spans="2:18">
      <c r="B27" s="164">
        <v>183.5</v>
      </c>
      <c r="C27" s="165">
        <v>11.484</v>
      </c>
      <c r="D27" s="166">
        <v>0</v>
      </c>
      <c r="E27" s="167">
        <v>0</v>
      </c>
      <c r="F27" s="162">
        <v>194.98400000000001</v>
      </c>
      <c r="I27" s="154" t="s">
        <v>91</v>
      </c>
      <c r="J27" s="170">
        <f>SUM(K27*20)</f>
        <v>2040</v>
      </c>
      <c r="K27" s="154">
        <v>102</v>
      </c>
      <c r="Q27" s="178" t="s">
        <v>32</v>
      </c>
      <c r="R27" s="35">
        <v>26</v>
      </c>
    </row>
    <row r="28" spans="2:18">
      <c r="B28" s="164">
        <v>237</v>
      </c>
      <c r="C28" s="165">
        <v>106.7055</v>
      </c>
      <c r="D28" s="166">
        <v>0</v>
      </c>
      <c r="E28" s="167">
        <v>0</v>
      </c>
      <c r="F28" s="162">
        <v>343.70550000000003</v>
      </c>
      <c r="I28" s="175" t="s">
        <v>147</v>
      </c>
      <c r="J28">
        <f>SUM(K28*10)</f>
        <v>10</v>
      </c>
      <c r="K28" s="175">
        <v>1</v>
      </c>
      <c r="Q28" s="178" t="s">
        <v>32</v>
      </c>
      <c r="R28" s="35">
        <v>8</v>
      </c>
    </row>
    <row r="29" spans="2:18">
      <c r="B29" s="164">
        <v>312.5</v>
      </c>
      <c r="C29" s="165">
        <v>111.96899999999999</v>
      </c>
      <c r="D29" s="166">
        <v>0</v>
      </c>
      <c r="E29" s="167">
        <v>0</v>
      </c>
      <c r="F29" s="162">
        <v>424.46899999999999</v>
      </c>
      <c r="I29" s="175" t="s">
        <v>93</v>
      </c>
      <c r="J29">
        <f>SUM(K29*2)</f>
        <v>8</v>
      </c>
      <c r="K29" s="175">
        <v>4</v>
      </c>
      <c r="Q29" s="178" t="s">
        <v>32</v>
      </c>
      <c r="R29" s="35">
        <v>6</v>
      </c>
    </row>
    <row r="30" spans="2:18">
      <c r="I30" s="175" t="s">
        <v>191</v>
      </c>
      <c r="J30">
        <f>SUM(K30*10)</f>
        <v>10</v>
      </c>
      <c r="K30" s="175">
        <v>1</v>
      </c>
      <c r="Q30" s="178" t="s">
        <v>32</v>
      </c>
      <c r="R30" s="35">
        <v>15</v>
      </c>
    </row>
    <row r="31" spans="2:18">
      <c r="I31" s="175" t="s">
        <v>94</v>
      </c>
      <c r="J31">
        <f>SUM(K31*30)</f>
        <v>60</v>
      </c>
      <c r="K31" s="175">
        <v>2</v>
      </c>
      <c r="Q31" s="178" t="s">
        <v>32</v>
      </c>
      <c r="R31" s="35">
        <v>9</v>
      </c>
    </row>
    <row r="32" spans="2:18">
      <c r="I32" s="175" t="s">
        <v>96</v>
      </c>
      <c r="J32">
        <f>SUM(K32*3)</f>
        <v>66</v>
      </c>
      <c r="K32" s="175">
        <v>22</v>
      </c>
      <c r="Q32" s="178" t="s">
        <v>32</v>
      </c>
      <c r="R32" s="35">
        <v>2</v>
      </c>
    </row>
    <row r="33" spans="9:18">
      <c r="I33" s="175" t="s">
        <v>97</v>
      </c>
      <c r="J33">
        <f>SUM(K33*3)</f>
        <v>6</v>
      </c>
      <c r="K33" s="175">
        <v>2</v>
      </c>
      <c r="Q33" s="178" t="s">
        <v>32</v>
      </c>
      <c r="R33" s="35">
        <v>15</v>
      </c>
    </row>
    <row r="34" spans="9:18">
      <c r="I34" s="175" t="s">
        <v>148</v>
      </c>
      <c r="J34">
        <f>SUM(K34*5)</f>
        <v>20</v>
      </c>
      <c r="K34" s="175">
        <v>4</v>
      </c>
      <c r="Q34" s="178" t="s">
        <v>32</v>
      </c>
      <c r="R34" s="35">
        <v>6</v>
      </c>
    </row>
    <row r="35" spans="9:18">
      <c r="I35" s="175" t="s">
        <v>149</v>
      </c>
      <c r="J35">
        <f>SUM(K35*8)</f>
        <v>8</v>
      </c>
      <c r="K35" s="175">
        <v>1</v>
      </c>
      <c r="Q35" s="178" t="s">
        <v>32</v>
      </c>
      <c r="R35" s="35">
        <v>9</v>
      </c>
    </row>
    <row r="36" spans="9:18">
      <c r="I36" s="175" t="s">
        <v>150</v>
      </c>
      <c r="J36">
        <f>SUM(K36*8)</f>
        <v>16</v>
      </c>
      <c r="K36" s="175">
        <v>2</v>
      </c>
      <c r="Q36" s="178" t="s">
        <v>32</v>
      </c>
      <c r="R36" s="35">
        <v>22</v>
      </c>
    </row>
    <row r="37" spans="9:18">
      <c r="I37" s="175" t="s">
        <v>151</v>
      </c>
      <c r="J37">
        <f>SUM(K37*8)</f>
        <v>16</v>
      </c>
      <c r="K37" s="175">
        <v>2</v>
      </c>
      <c r="Q37" s="178" t="s">
        <v>32</v>
      </c>
      <c r="R37" s="35">
        <v>5</v>
      </c>
    </row>
    <row r="38" spans="9:18">
      <c r="I38" s="175" t="s">
        <v>152</v>
      </c>
      <c r="J38">
        <f>SUM(K38*3)</f>
        <v>117</v>
      </c>
      <c r="K38" s="175">
        <v>39</v>
      </c>
      <c r="Q38" s="178" t="s">
        <v>32</v>
      </c>
      <c r="R38" s="35">
        <v>2</v>
      </c>
    </row>
    <row r="39" spans="9:18">
      <c r="I39" s="175" t="s">
        <v>153</v>
      </c>
      <c r="J39">
        <f>SUM(K39*3.5)</f>
        <v>24.5</v>
      </c>
      <c r="K39" s="175">
        <v>7</v>
      </c>
      <c r="Q39" s="178" t="s">
        <v>32</v>
      </c>
      <c r="R39" s="35">
        <v>22.5</v>
      </c>
    </row>
    <row r="40" spans="9:18">
      <c r="I40" s="175" t="s">
        <v>192</v>
      </c>
      <c r="J40">
        <f>SUM(K40*2)</f>
        <v>24</v>
      </c>
      <c r="K40" s="175">
        <v>12</v>
      </c>
      <c r="Q40" s="178" t="s">
        <v>32</v>
      </c>
      <c r="R40" s="35">
        <v>26</v>
      </c>
    </row>
    <row r="41" spans="9:18">
      <c r="Q41" s="178" t="s">
        <v>32</v>
      </c>
      <c r="R41" s="35">
        <v>27.5</v>
      </c>
    </row>
    <row r="42" spans="9:18">
      <c r="Q42" s="178" t="s">
        <v>32</v>
      </c>
      <c r="R42" s="35">
        <v>5.5</v>
      </c>
    </row>
    <row r="43" spans="9:18">
      <c r="Q43" s="178" t="s">
        <v>32</v>
      </c>
      <c r="R43" s="35">
        <v>4</v>
      </c>
    </row>
    <row r="44" spans="9:18">
      <c r="Q44" s="178" t="s">
        <v>32</v>
      </c>
      <c r="R44" s="35">
        <v>44.5</v>
      </c>
    </row>
    <row r="45" spans="9:18">
      <c r="Q45" s="178" t="s">
        <v>32</v>
      </c>
      <c r="R45" s="35">
        <v>3</v>
      </c>
    </row>
    <row r="46" spans="9:18">
      <c r="Q46" s="178" t="s">
        <v>28</v>
      </c>
      <c r="R46" s="35">
        <v>1.5</v>
      </c>
    </row>
    <row r="47" spans="9:18">
      <c r="Q47" s="178" t="s">
        <v>28</v>
      </c>
      <c r="R47" s="35">
        <v>4</v>
      </c>
    </row>
    <row r="48" spans="9:18">
      <c r="Q48" s="178" t="s">
        <v>28</v>
      </c>
      <c r="R48" s="35">
        <v>4.5</v>
      </c>
    </row>
    <row r="49" spans="17:18">
      <c r="Q49" s="178" t="s">
        <v>28</v>
      </c>
      <c r="R49" s="35">
        <v>9.5</v>
      </c>
    </row>
    <row r="50" spans="17:18">
      <c r="Q50" s="178" t="s">
        <v>28</v>
      </c>
      <c r="R50" s="35">
        <v>3</v>
      </c>
    </row>
    <row r="51" spans="17:18">
      <c r="Q51" s="178" t="s">
        <v>28</v>
      </c>
      <c r="R51" s="35">
        <v>23</v>
      </c>
    </row>
    <row r="52" spans="17:18">
      <c r="Q52" s="178" t="s">
        <v>28</v>
      </c>
      <c r="R52" s="35">
        <v>10.5</v>
      </c>
    </row>
    <row r="53" spans="17:18">
      <c r="Q53" s="178" t="s">
        <v>28</v>
      </c>
      <c r="R53" s="35">
        <v>13.5</v>
      </c>
    </row>
    <row r="54" spans="17:18">
      <c r="Q54" s="178" t="s">
        <v>28</v>
      </c>
      <c r="R54" s="35">
        <v>3</v>
      </c>
    </row>
    <row r="55" spans="17:18">
      <c r="Q55" s="178" t="s">
        <v>28</v>
      </c>
      <c r="R55" s="35">
        <v>37.5</v>
      </c>
    </row>
    <row r="56" spans="17:18">
      <c r="Q56" s="178" t="s">
        <v>28</v>
      </c>
      <c r="R56" s="35">
        <v>4.5</v>
      </c>
    </row>
    <row r="57" spans="17:18">
      <c r="Q57" s="178" t="s">
        <v>28</v>
      </c>
      <c r="R57" s="35">
        <v>3</v>
      </c>
    </row>
    <row r="58" spans="17:18">
      <c r="Q58" s="178" t="s">
        <v>28</v>
      </c>
      <c r="R58" s="35">
        <v>10</v>
      </c>
    </row>
    <row r="59" spans="17:18">
      <c r="Q59" s="178" t="s">
        <v>28</v>
      </c>
      <c r="R59" s="35">
        <v>3</v>
      </c>
    </row>
    <row r="60" spans="17:18">
      <c r="Q60" s="178" t="s">
        <v>28</v>
      </c>
      <c r="R60" s="35">
        <v>4.5</v>
      </c>
    </row>
    <row r="61" spans="17:18">
      <c r="Q61" s="178" t="s">
        <v>28</v>
      </c>
      <c r="R61" s="35">
        <v>10.5</v>
      </c>
    </row>
    <row r="62" spans="17:18">
      <c r="Q62" s="178" t="s">
        <v>28</v>
      </c>
      <c r="R62" s="35">
        <v>15</v>
      </c>
    </row>
    <row r="63" spans="17:18">
      <c r="Q63" s="178" t="s">
        <v>28</v>
      </c>
      <c r="R63" s="35">
        <v>13</v>
      </c>
    </row>
    <row r="64" spans="17:18">
      <c r="Q64" s="178" t="s">
        <v>28</v>
      </c>
      <c r="R64" s="35">
        <v>23</v>
      </c>
    </row>
    <row r="65" spans="17:18">
      <c r="Q65" s="178" t="s">
        <v>28</v>
      </c>
      <c r="R65" s="35">
        <v>23</v>
      </c>
    </row>
    <row r="66" spans="17:18">
      <c r="Q66" s="178" t="s">
        <v>28</v>
      </c>
      <c r="R66" s="35">
        <v>2</v>
      </c>
    </row>
    <row r="67" spans="17:18">
      <c r="Q67" s="178" t="s">
        <v>28</v>
      </c>
      <c r="R67" s="35">
        <v>7.5</v>
      </c>
    </row>
    <row r="68" spans="17:18">
      <c r="Q68" s="178" t="s">
        <v>28</v>
      </c>
      <c r="R68" s="35">
        <v>3</v>
      </c>
    </row>
    <row r="69" spans="17:18">
      <c r="Q69" s="178" t="s">
        <v>28</v>
      </c>
      <c r="R69" s="35">
        <v>4</v>
      </c>
    </row>
    <row r="70" spans="17:18">
      <c r="Q70" s="178" t="s">
        <v>28</v>
      </c>
      <c r="R70" s="35">
        <v>18</v>
      </c>
    </row>
    <row r="71" spans="17:18">
      <c r="Q71" s="178" t="s">
        <v>28</v>
      </c>
      <c r="R71" s="35">
        <v>22.5</v>
      </c>
    </row>
    <row r="72" spans="17:18">
      <c r="Q72" s="178" t="s">
        <v>28</v>
      </c>
      <c r="R72" s="35">
        <v>38</v>
      </c>
    </row>
    <row r="73" spans="17:18">
      <c r="Q73" s="178" t="s">
        <v>28</v>
      </c>
      <c r="R73" s="35">
        <v>8</v>
      </c>
    </row>
    <row r="74" spans="17:18">
      <c r="Q74" s="178" t="s">
        <v>28</v>
      </c>
      <c r="R74" s="35">
        <v>20</v>
      </c>
    </row>
    <row r="75" spans="17:18">
      <c r="Q75" s="178" t="s">
        <v>28</v>
      </c>
      <c r="R75" s="35">
        <v>15</v>
      </c>
    </row>
    <row r="76" spans="17:18">
      <c r="Q76" s="178" t="s">
        <v>28</v>
      </c>
      <c r="R76" s="35">
        <v>24.5</v>
      </c>
    </row>
    <row r="77" spans="17:18">
      <c r="Q77" s="178" t="s">
        <v>28</v>
      </c>
      <c r="R77" s="35">
        <v>11</v>
      </c>
    </row>
    <row r="78" spans="17:18">
      <c r="Q78" s="178" t="s">
        <v>29</v>
      </c>
      <c r="R78" s="35">
        <v>3</v>
      </c>
    </row>
    <row r="79" spans="17:18">
      <c r="Q79" s="178" t="s">
        <v>29</v>
      </c>
      <c r="R79" s="35">
        <v>20</v>
      </c>
    </row>
    <row r="80" spans="17:18">
      <c r="Q80" s="178" t="s">
        <v>29</v>
      </c>
      <c r="R80" s="35">
        <v>15</v>
      </c>
    </row>
    <row r="81" spans="17:18">
      <c r="Q81" s="178" t="s">
        <v>29</v>
      </c>
      <c r="R81" s="35">
        <v>6</v>
      </c>
    </row>
    <row r="82" spans="17:18">
      <c r="Q82" s="178" t="s">
        <v>29</v>
      </c>
      <c r="R82" s="35">
        <v>2</v>
      </c>
    </row>
    <row r="83" spans="17:18">
      <c r="Q83" s="178" t="s">
        <v>29</v>
      </c>
      <c r="R83" s="35">
        <v>8.5</v>
      </c>
    </row>
    <row r="84" spans="17:18">
      <c r="Q84" s="178" t="s">
        <v>29</v>
      </c>
      <c r="R84" s="35">
        <v>23</v>
      </c>
    </row>
    <row r="85" spans="17:18">
      <c r="Q85" s="178" t="s">
        <v>29</v>
      </c>
      <c r="R85" s="35">
        <v>13</v>
      </c>
    </row>
    <row r="86" spans="17:18">
      <c r="Q86" s="178" t="s">
        <v>29</v>
      </c>
      <c r="R86" s="35">
        <v>4.5</v>
      </c>
    </row>
    <row r="87" spans="17:18">
      <c r="Q87" s="178" t="s">
        <v>29</v>
      </c>
      <c r="R87" s="35">
        <v>23.5</v>
      </c>
    </row>
    <row r="88" spans="17:18">
      <c r="Q88" s="178" t="s">
        <v>29</v>
      </c>
      <c r="R88" s="35">
        <v>7.5</v>
      </c>
    </row>
    <row r="89" spans="17:18">
      <c r="Q89" s="178" t="s">
        <v>29</v>
      </c>
      <c r="R89" s="35">
        <v>21</v>
      </c>
    </row>
    <row r="90" spans="17:18">
      <c r="Q90" s="178" t="s">
        <v>29</v>
      </c>
      <c r="R90" s="35">
        <v>3</v>
      </c>
    </row>
    <row r="91" spans="17:18">
      <c r="Q91" s="178" t="s">
        <v>29</v>
      </c>
      <c r="R91" s="35">
        <v>11.5</v>
      </c>
    </row>
    <row r="92" spans="17:18">
      <c r="Q92" s="178" t="s">
        <v>29</v>
      </c>
      <c r="R92" s="35">
        <v>9</v>
      </c>
    </row>
    <row r="93" spans="17:18">
      <c r="Q93" s="178" t="s">
        <v>29</v>
      </c>
      <c r="R93" s="35">
        <v>3</v>
      </c>
    </row>
    <row r="94" spans="17:18">
      <c r="Q94" s="178" t="s">
        <v>29</v>
      </c>
      <c r="R94" s="35">
        <v>4.5</v>
      </c>
    </row>
    <row r="95" spans="17:18">
      <c r="Q95" s="178" t="s">
        <v>29</v>
      </c>
      <c r="R95" s="35">
        <v>15</v>
      </c>
    </row>
    <row r="96" spans="17:18">
      <c r="Q96" s="178" t="s">
        <v>29</v>
      </c>
      <c r="R96" s="35">
        <v>6</v>
      </c>
    </row>
    <row r="97" spans="17:18">
      <c r="Q97" s="178" t="s">
        <v>29</v>
      </c>
      <c r="R97" s="35">
        <v>7.5</v>
      </c>
    </row>
    <row r="98" spans="17:18">
      <c r="Q98" s="178" t="s">
        <v>29</v>
      </c>
      <c r="R98" s="35">
        <v>31</v>
      </c>
    </row>
    <row r="99" spans="17:18">
      <c r="Q99" s="178" t="s">
        <v>29</v>
      </c>
      <c r="R99" s="35">
        <v>10.5</v>
      </c>
    </row>
    <row r="100" spans="17:18">
      <c r="Q100" s="178" t="s">
        <v>29</v>
      </c>
      <c r="R100" s="35">
        <v>2.5</v>
      </c>
    </row>
    <row r="101" spans="17:18">
      <c r="Q101" s="178" t="s">
        <v>29</v>
      </c>
      <c r="R101" s="35">
        <v>23</v>
      </c>
    </row>
    <row r="102" spans="17:18">
      <c r="Q102" s="178" t="s">
        <v>29</v>
      </c>
      <c r="R102" s="35">
        <v>26</v>
      </c>
    </row>
    <row r="103" spans="17:18">
      <c r="Q103" s="178" t="s">
        <v>29</v>
      </c>
      <c r="R103" s="35">
        <v>6</v>
      </c>
    </row>
    <row r="104" spans="17:18">
      <c r="Q104" s="178" t="s">
        <v>29</v>
      </c>
      <c r="R104" s="35">
        <v>15</v>
      </c>
    </row>
    <row r="105" spans="17:18">
      <c r="Q105" s="178" t="s">
        <v>29</v>
      </c>
      <c r="R105" s="35">
        <v>7.5</v>
      </c>
    </row>
    <row r="106" spans="17:18">
      <c r="Q106" s="178" t="s">
        <v>29</v>
      </c>
      <c r="R106" s="35">
        <v>24.5</v>
      </c>
    </row>
    <row r="107" spans="17:18">
      <c r="Q107" s="178" t="s">
        <v>29</v>
      </c>
      <c r="R107" s="35">
        <v>26</v>
      </c>
    </row>
    <row r="108" spans="17:18">
      <c r="Q108" s="178" t="s">
        <v>29</v>
      </c>
      <c r="R108" s="35">
        <v>23</v>
      </c>
    </row>
    <row r="109" spans="17:18">
      <c r="Q109" s="178" t="s">
        <v>29</v>
      </c>
      <c r="R109" s="35">
        <v>4.5</v>
      </c>
    </row>
    <row r="110" spans="17:18">
      <c r="Q110" s="178" t="s">
        <v>29</v>
      </c>
      <c r="R110" s="35">
        <v>2</v>
      </c>
    </row>
    <row r="111" spans="17:18">
      <c r="Q111" s="178" t="s">
        <v>29</v>
      </c>
      <c r="R111" s="35">
        <v>12</v>
      </c>
    </row>
    <row r="112" spans="17:18">
      <c r="Q112" s="178" t="s">
        <v>29</v>
      </c>
      <c r="R112" s="35">
        <v>10.5</v>
      </c>
    </row>
    <row r="113" spans="17:18">
      <c r="Q113" s="178" t="s">
        <v>29</v>
      </c>
      <c r="R113" s="35">
        <v>4.5</v>
      </c>
    </row>
    <row r="114" spans="17:18">
      <c r="Q114" s="178" t="s">
        <v>29</v>
      </c>
      <c r="R114" s="35">
        <v>12</v>
      </c>
    </row>
    <row r="115" spans="17:18">
      <c r="Q115" s="178" t="s">
        <v>29</v>
      </c>
      <c r="R115" s="35">
        <v>9</v>
      </c>
    </row>
    <row r="116" spans="17:18">
      <c r="Q116" s="178" t="s">
        <v>29</v>
      </c>
      <c r="R116" s="35">
        <v>20</v>
      </c>
    </row>
    <row r="117" spans="17:18">
      <c r="Q117" s="178" t="s">
        <v>31</v>
      </c>
      <c r="R117" s="35">
        <v>17</v>
      </c>
    </row>
    <row r="118" spans="17:18">
      <c r="Q118" s="178" t="s">
        <v>31</v>
      </c>
      <c r="R118" s="35">
        <v>1.5</v>
      </c>
    </row>
    <row r="119" spans="17:18">
      <c r="Q119" s="178" t="s">
        <v>31</v>
      </c>
      <c r="R119" s="35">
        <v>6</v>
      </c>
    </row>
    <row r="120" spans="17:18">
      <c r="Q120" s="178" t="s">
        <v>31</v>
      </c>
      <c r="R120" s="35">
        <v>5</v>
      </c>
    </row>
    <row r="121" spans="17:18">
      <c r="Q121" s="178" t="s">
        <v>31</v>
      </c>
      <c r="R121" s="35">
        <v>42.5</v>
      </c>
    </row>
    <row r="122" spans="17:18">
      <c r="Q122" s="178" t="s">
        <v>31</v>
      </c>
      <c r="R122" s="35">
        <v>4</v>
      </c>
    </row>
    <row r="123" spans="17:18">
      <c r="Q123" s="178" t="s">
        <v>31</v>
      </c>
      <c r="R123" s="35">
        <v>13</v>
      </c>
    </row>
    <row r="124" spans="17:18">
      <c r="Q124" s="178" t="s">
        <v>31</v>
      </c>
      <c r="R124" s="35">
        <v>32</v>
      </c>
    </row>
    <row r="125" spans="17:18">
      <c r="Q125" s="178" t="s">
        <v>31</v>
      </c>
      <c r="R125" s="35">
        <v>8</v>
      </c>
    </row>
    <row r="126" spans="17:18">
      <c r="Q126" s="178" t="s">
        <v>31</v>
      </c>
      <c r="R126" s="35">
        <v>17</v>
      </c>
    </row>
    <row r="127" spans="17:18">
      <c r="Q127" s="178" t="s">
        <v>31</v>
      </c>
      <c r="R127" s="35">
        <v>8.5</v>
      </c>
    </row>
    <row r="128" spans="17:18">
      <c r="Q128" s="178" t="s">
        <v>31</v>
      </c>
      <c r="R128" s="35">
        <v>16.5</v>
      </c>
    </row>
    <row r="129" spans="17:18">
      <c r="Q129" s="178" t="s">
        <v>31</v>
      </c>
      <c r="R129" s="35">
        <v>5.5</v>
      </c>
    </row>
    <row r="130" spans="17:18">
      <c r="Q130" s="178" t="s">
        <v>31</v>
      </c>
      <c r="R130" s="35">
        <v>20</v>
      </c>
    </row>
    <row r="131" spans="17:18">
      <c r="Q131" s="178" t="s">
        <v>31</v>
      </c>
      <c r="R131" s="35">
        <v>52.5</v>
      </c>
    </row>
    <row r="132" spans="17:18">
      <c r="Q132" s="178" t="s">
        <v>31</v>
      </c>
      <c r="R132" s="35">
        <v>8</v>
      </c>
    </row>
    <row r="133" spans="17:18">
      <c r="Q133" s="178" t="s">
        <v>31</v>
      </c>
      <c r="R133" s="35">
        <v>5</v>
      </c>
    </row>
    <row r="134" spans="17:18">
      <c r="Q134" s="178" t="s">
        <v>31</v>
      </c>
      <c r="R134" s="35">
        <v>8</v>
      </c>
    </row>
    <row r="135" spans="17:18">
      <c r="Q135" s="178" t="s">
        <v>31</v>
      </c>
      <c r="R135" s="35">
        <v>3</v>
      </c>
    </row>
    <row r="136" spans="17:18">
      <c r="Q136" s="178" t="s">
        <v>31</v>
      </c>
      <c r="R136" s="35">
        <v>3.5</v>
      </c>
    </row>
    <row r="137" spans="17:18">
      <c r="Q137" s="178" t="s">
        <v>31</v>
      </c>
      <c r="R137" s="35">
        <v>20</v>
      </c>
    </row>
    <row r="138" spans="17:18">
      <c r="Q138" s="178" t="s">
        <v>31</v>
      </c>
      <c r="R138" s="35">
        <v>14</v>
      </c>
    </row>
    <row r="139" spans="17:18">
      <c r="Q139" s="178" t="s">
        <v>31</v>
      </c>
      <c r="R139" s="35">
        <v>15</v>
      </c>
    </row>
    <row r="140" spans="17:18">
      <c r="Q140" s="178" t="s">
        <v>31</v>
      </c>
      <c r="R140" s="35">
        <v>24.5</v>
      </c>
    </row>
    <row r="141" spans="17:18">
      <c r="Q141" s="178" t="s">
        <v>31</v>
      </c>
      <c r="R141" s="35">
        <v>7.5</v>
      </c>
    </row>
    <row r="142" spans="17:18">
      <c r="Q142" s="178" t="s">
        <v>31</v>
      </c>
      <c r="R142" s="35">
        <v>22</v>
      </c>
    </row>
    <row r="143" spans="17:18">
      <c r="Q143" s="178" t="s">
        <v>31</v>
      </c>
      <c r="R143" s="35">
        <v>6</v>
      </c>
    </row>
    <row r="144" spans="17:18">
      <c r="Q144" s="178" t="s">
        <v>31</v>
      </c>
      <c r="R144" s="35">
        <v>6</v>
      </c>
    </row>
    <row r="145" spans="17:18">
      <c r="Q145" s="178" t="s">
        <v>31</v>
      </c>
      <c r="R145" s="35">
        <v>2.5</v>
      </c>
    </row>
    <row r="146" spans="17:18">
      <c r="Q146" s="178" t="s">
        <v>31</v>
      </c>
      <c r="R146" s="35">
        <v>2.5</v>
      </c>
    </row>
    <row r="147" spans="17:18">
      <c r="Q147" s="178" t="s">
        <v>31</v>
      </c>
      <c r="R147" s="35">
        <v>3</v>
      </c>
    </row>
    <row r="148" spans="17:18">
      <c r="Q148" s="178" t="s">
        <v>31</v>
      </c>
      <c r="R148" s="35">
        <v>2.5</v>
      </c>
    </row>
    <row r="149" spans="17:18">
      <c r="Q149" s="178" t="s">
        <v>31</v>
      </c>
      <c r="R149" s="35">
        <v>20</v>
      </c>
    </row>
    <row r="150" spans="17:18">
      <c r="Q150" s="178" t="s">
        <v>31</v>
      </c>
      <c r="R150" s="35">
        <v>5</v>
      </c>
    </row>
    <row r="151" spans="17:18">
      <c r="Q151" s="178" t="s">
        <v>31</v>
      </c>
      <c r="R151" s="35">
        <v>2</v>
      </c>
    </row>
    <row r="152" spans="17:18">
      <c r="Q152" s="178" t="s">
        <v>31</v>
      </c>
      <c r="R152" s="35">
        <v>37</v>
      </c>
    </row>
    <row r="153" spans="17:18">
      <c r="Q153" s="178" t="s">
        <v>31</v>
      </c>
      <c r="R153" s="35">
        <v>12.5</v>
      </c>
    </row>
    <row r="154" spans="17:18">
      <c r="Q154" s="178" t="s">
        <v>31</v>
      </c>
      <c r="R154" s="35">
        <v>26.5</v>
      </c>
    </row>
    <row r="155" spans="17:18">
      <c r="Q155" s="178" t="s">
        <v>31</v>
      </c>
      <c r="R155" s="35">
        <v>23</v>
      </c>
    </row>
    <row r="156" spans="17:18">
      <c r="Q156" s="178" t="s">
        <v>31</v>
      </c>
      <c r="R156" s="35">
        <v>12</v>
      </c>
    </row>
    <row r="157" spans="17:18">
      <c r="Q157" s="178" t="s">
        <v>31</v>
      </c>
      <c r="R157" s="35">
        <v>9</v>
      </c>
    </row>
    <row r="158" spans="17:18">
      <c r="Q158" s="178" t="s">
        <v>31</v>
      </c>
      <c r="R158" s="35">
        <v>27.5</v>
      </c>
    </row>
    <row r="159" spans="17:18">
      <c r="Q159" s="178" t="s">
        <v>31</v>
      </c>
      <c r="R159" s="35">
        <v>12</v>
      </c>
    </row>
    <row r="160" spans="17:18">
      <c r="Q160" s="178" t="s">
        <v>31</v>
      </c>
      <c r="R160" s="35">
        <v>3</v>
      </c>
    </row>
    <row r="161" spans="17:18">
      <c r="Q161" s="178" t="s">
        <v>31</v>
      </c>
      <c r="R161" s="35">
        <v>45</v>
      </c>
    </row>
    <row r="162" spans="17:18">
      <c r="Q162" s="178" t="s">
        <v>31</v>
      </c>
      <c r="R162" s="35">
        <v>40</v>
      </c>
    </row>
    <row r="163" spans="17:18">
      <c r="Q163" s="178" t="s">
        <v>31</v>
      </c>
      <c r="R163" s="35">
        <v>18</v>
      </c>
    </row>
    <row r="164" spans="17:18">
      <c r="Q164" s="178" t="s">
        <v>31</v>
      </c>
      <c r="R164" s="35">
        <v>40</v>
      </c>
    </row>
    <row r="165" spans="17:18">
      <c r="Q165" s="178" t="s">
        <v>31</v>
      </c>
      <c r="R165" s="35">
        <v>57</v>
      </c>
    </row>
    <row r="166" spans="17:18">
      <c r="Q166" s="178" t="s">
        <v>31</v>
      </c>
      <c r="R166" s="35">
        <v>9.5</v>
      </c>
    </row>
    <row r="167" spans="17:18">
      <c r="Q167" s="178" t="s">
        <v>31</v>
      </c>
      <c r="R167" s="35">
        <v>23</v>
      </c>
    </row>
    <row r="168" spans="17:18">
      <c r="Q168" s="178" t="s">
        <v>31</v>
      </c>
      <c r="R168" s="35">
        <v>49</v>
      </c>
    </row>
    <row r="169" spans="17:18">
      <c r="Q169" s="178" t="s">
        <v>31</v>
      </c>
      <c r="R169" s="35">
        <v>18</v>
      </c>
    </row>
    <row r="170" spans="17:18">
      <c r="Q170" s="178" t="s">
        <v>31</v>
      </c>
      <c r="R170" s="35">
        <v>13.5</v>
      </c>
    </row>
    <row r="171" spans="17:18">
      <c r="Q171" s="178" t="s">
        <v>31</v>
      </c>
      <c r="R171" s="35">
        <v>20</v>
      </c>
    </row>
    <row r="172" spans="17:18">
      <c r="Q172" s="178" t="s">
        <v>31</v>
      </c>
      <c r="R172" s="35">
        <v>9</v>
      </c>
    </row>
    <row r="173" spans="17:18">
      <c r="Q173" s="178" t="s">
        <v>31</v>
      </c>
      <c r="R173" s="35">
        <v>12</v>
      </c>
    </row>
    <row r="174" spans="17:18">
      <c r="Q174" s="178" t="s">
        <v>31</v>
      </c>
      <c r="R174" s="35">
        <v>7.5</v>
      </c>
    </row>
    <row r="175" spans="17:18">
      <c r="Q175" s="178" t="s">
        <v>31</v>
      </c>
      <c r="R175" s="35">
        <v>29.5</v>
      </c>
    </row>
    <row r="176" spans="17:18">
      <c r="Q176" s="178" t="s">
        <v>31</v>
      </c>
      <c r="R176" s="35">
        <v>20</v>
      </c>
    </row>
    <row r="177" spans="17:18">
      <c r="Q177" s="178" t="s">
        <v>31</v>
      </c>
      <c r="R177" s="35">
        <v>11</v>
      </c>
    </row>
    <row r="178" spans="17:18">
      <c r="Q178" s="178" t="s">
        <v>31</v>
      </c>
      <c r="R178" s="35">
        <v>2</v>
      </c>
    </row>
    <row r="179" spans="17:18">
      <c r="Q179" s="178" t="s">
        <v>33</v>
      </c>
      <c r="R179" s="35">
        <v>7.5</v>
      </c>
    </row>
    <row r="180" spans="17:18">
      <c r="Q180" s="178" t="s">
        <v>33</v>
      </c>
      <c r="R180" s="35">
        <v>6</v>
      </c>
    </row>
    <row r="181" spans="17:18">
      <c r="Q181" s="178" t="s">
        <v>33</v>
      </c>
      <c r="R181" s="35">
        <v>14.5</v>
      </c>
    </row>
    <row r="182" spans="17:18">
      <c r="Q182" s="178" t="s">
        <v>33</v>
      </c>
      <c r="R182" s="35">
        <v>20</v>
      </c>
    </row>
    <row r="183" spans="17:18">
      <c r="Q183" s="178" t="s">
        <v>33</v>
      </c>
      <c r="R183" s="35">
        <v>12</v>
      </c>
    </row>
    <row r="184" spans="17:18">
      <c r="Q184" s="178" t="s">
        <v>33</v>
      </c>
      <c r="R184" s="35">
        <v>4</v>
      </c>
    </row>
    <row r="185" spans="17:18">
      <c r="Q185" s="178" t="s">
        <v>33</v>
      </c>
      <c r="R185" s="35">
        <v>8</v>
      </c>
    </row>
    <row r="186" spans="17:18">
      <c r="Q186" s="178" t="s">
        <v>33</v>
      </c>
      <c r="R186" s="35">
        <v>70</v>
      </c>
    </row>
    <row r="187" spans="17:18">
      <c r="Q187" s="178" t="s">
        <v>33</v>
      </c>
      <c r="R187" s="35">
        <v>4</v>
      </c>
    </row>
    <row r="188" spans="17:18">
      <c r="Q188" s="178" t="s">
        <v>33</v>
      </c>
      <c r="R188" s="35">
        <v>7.5</v>
      </c>
    </row>
    <row r="189" spans="17:18">
      <c r="Q189" s="178" t="s">
        <v>33</v>
      </c>
      <c r="R189" s="35">
        <v>20</v>
      </c>
    </row>
    <row r="190" spans="17:18">
      <c r="Q190" s="178" t="s">
        <v>33</v>
      </c>
      <c r="R190" s="35">
        <v>3.5</v>
      </c>
    </row>
    <row r="191" spans="17:18">
      <c r="Q191" s="178" t="s">
        <v>33</v>
      </c>
      <c r="R191" s="35">
        <v>13.5</v>
      </c>
    </row>
    <row r="192" spans="17:18">
      <c r="Q192" s="178" t="s">
        <v>33</v>
      </c>
      <c r="R192" s="35">
        <v>23</v>
      </c>
    </row>
    <row r="193" spans="17:18">
      <c r="Q193" s="178" t="s">
        <v>33</v>
      </c>
      <c r="R193" s="35">
        <v>12.5</v>
      </c>
    </row>
    <row r="194" spans="17:18">
      <c r="Q194" s="178" t="s">
        <v>33</v>
      </c>
      <c r="R194" s="35">
        <v>46</v>
      </c>
    </row>
    <row r="195" spans="17:18">
      <c r="Q195" s="178" t="s">
        <v>33</v>
      </c>
      <c r="R195" s="35">
        <v>19</v>
      </c>
    </row>
    <row r="196" spans="17:18">
      <c r="Q196" s="178" t="s">
        <v>33</v>
      </c>
      <c r="R196" s="35">
        <v>25</v>
      </c>
    </row>
    <row r="197" spans="17:18">
      <c r="Q197" s="178" t="s">
        <v>33</v>
      </c>
      <c r="R197" s="35">
        <v>8</v>
      </c>
    </row>
    <row r="198" spans="17:18">
      <c r="Q198" s="178" t="s">
        <v>33</v>
      </c>
      <c r="R198" s="35">
        <v>8</v>
      </c>
    </row>
    <row r="199" spans="17:18">
      <c r="Q199" s="178" t="s">
        <v>33</v>
      </c>
      <c r="R199" s="35">
        <v>7.5</v>
      </c>
    </row>
    <row r="200" spans="17:18">
      <c r="Q200" s="178" t="s">
        <v>33</v>
      </c>
      <c r="R200" s="35">
        <v>2</v>
      </c>
    </row>
    <row r="201" spans="17:18">
      <c r="Q201" s="178" t="s">
        <v>33</v>
      </c>
      <c r="R201" s="35">
        <v>26</v>
      </c>
    </row>
    <row r="202" spans="17:18">
      <c r="Q202" s="178" t="s">
        <v>33</v>
      </c>
      <c r="R202" s="35">
        <v>2.5</v>
      </c>
    </row>
    <row r="203" spans="17:18">
      <c r="Q203" s="178" t="s">
        <v>33</v>
      </c>
      <c r="R203" s="35">
        <v>5</v>
      </c>
    </row>
    <row r="204" spans="17:18">
      <c r="Q204" s="178" t="s">
        <v>33</v>
      </c>
      <c r="R204" s="35">
        <v>12</v>
      </c>
    </row>
    <row r="205" spans="17:18">
      <c r="Q205" s="178" t="s">
        <v>33</v>
      </c>
      <c r="R205" s="35">
        <v>9</v>
      </c>
    </row>
    <row r="206" spans="17:18">
      <c r="Q206" s="178" t="s">
        <v>33</v>
      </c>
      <c r="R206" s="35">
        <v>26.5</v>
      </c>
    </row>
    <row r="207" spans="17:18">
      <c r="Q207" s="178" t="s">
        <v>33</v>
      </c>
      <c r="R207" s="35">
        <v>26</v>
      </c>
    </row>
    <row r="208" spans="17:18">
      <c r="Q208" s="178" t="s">
        <v>33</v>
      </c>
      <c r="R208" s="35">
        <v>30.5</v>
      </c>
    </row>
    <row r="209" spans="17:18">
      <c r="Q209" s="178" t="s">
        <v>33</v>
      </c>
      <c r="R209" s="35">
        <v>4.5</v>
      </c>
    </row>
    <row r="210" spans="17:18">
      <c r="Q210" s="178" t="s">
        <v>33</v>
      </c>
      <c r="R210" s="35">
        <v>7.5</v>
      </c>
    </row>
    <row r="211" spans="17:18">
      <c r="Q211" s="178" t="s">
        <v>33</v>
      </c>
      <c r="R211" s="35">
        <v>8</v>
      </c>
    </row>
    <row r="212" spans="17:18">
      <c r="Q212" s="178" t="s">
        <v>33</v>
      </c>
      <c r="R212" s="35">
        <v>10.5</v>
      </c>
    </row>
    <row r="213" spans="17:18">
      <c r="Q213" s="178" t="s">
        <v>33</v>
      </c>
      <c r="R213" s="35">
        <v>20</v>
      </c>
    </row>
    <row r="214" spans="17:18">
      <c r="Q214" s="178" t="s">
        <v>33</v>
      </c>
      <c r="R214" s="35">
        <v>20</v>
      </c>
    </row>
    <row r="215" spans="17:18">
      <c r="Q215" s="178" t="s">
        <v>33</v>
      </c>
      <c r="R215" s="35">
        <v>3</v>
      </c>
    </row>
    <row r="216" spans="17:18">
      <c r="Q216" s="178" t="s">
        <v>33</v>
      </c>
      <c r="R216" s="35">
        <v>13.5</v>
      </c>
    </row>
    <row r="217" spans="17:18">
      <c r="Q217" s="178" t="s">
        <v>33</v>
      </c>
      <c r="R217" s="35">
        <v>29.5</v>
      </c>
    </row>
    <row r="218" spans="17:18">
      <c r="Q218" s="178" t="s">
        <v>33</v>
      </c>
      <c r="R218" s="35">
        <v>20.5</v>
      </c>
    </row>
    <row r="219" spans="17:18">
      <c r="Q219" s="178" t="s">
        <v>33</v>
      </c>
      <c r="R219" s="35">
        <v>31.5</v>
      </c>
    </row>
    <row r="220" spans="17:18">
      <c r="Q220" s="178" t="s">
        <v>33</v>
      </c>
      <c r="R220" s="35">
        <v>9.5</v>
      </c>
    </row>
    <row r="221" spans="17:18">
      <c r="Q221" s="178" t="s">
        <v>33</v>
      </c>
      <c r="R221" s="35">
        <v>3</v>
      </c>
    </row>
    <row r="222" spans="17:18">
      <c r="Q222" s="178" t="s">
        <v>33</v>
      </c>
      <c r="R222" s="35">
        <v>48</v>
      </c>
    </row>
    <row r="223" spans="17:18">
      <c r="Q223" s="178" t="s">
        <v>33</v>
      </c>
      <c r="R223" s="35">
        <v>13.5</v>
      </c>
    </row>
    <row r="224" spans="17:18">
      <c r="Q224" s="178" t="s">
        <v>33</v>
      </c>
      <c r="R224" s="35">
        <v>9.5</v>
      </c>
    </row>
    <row r="225" spans="17:18">
      <c r="Q225" s="178" t="s">
        <v>33</v>
      </c>
      <c r="R225" s="35">
        <v>23</v>
      </c>
    </row>
    <row r="226" spans="17:18">
      <c r="Q226" s="178" t="s">
        <v>33</v>
      </c>
      <c r="R226" s="35">
        <v>30</v>
      </c>
    </row>
    <row r="227" spans="17:18">
      <c r="Q227" s="178" t="s">
        <v>33</v>
      </c>
      <c r="R227" s="35">
        <v>21.5</v>
      </c>
    </row>
    <row r="228" spans="17:18">
      <c r="Q228" s="178" t="s">
        <v>33</v>
      </c>
      <c r="R228" s="35">
        <v>6</v>
      </c>
    </row>
    <row r="229" spans="17:18">
      <c r="Q229" s="178" t="s">
        <v>33</v>
      </c>
      <c r="R229" s="35">
        <v>31.5</v>
      </c>
    </row>
    <row r="230" spans="17:18">
      <c r="Q230" s="178" t="s">
        <v>33</v>
      </c>
      <c r="R230" s="35">
        <v>159</v>
      </c>
    </row>
    <row r="231" spans="17:18">
      <c r="Q231" s="178" t="s">
        <v>33</v>
      </c>
      <c r="R231" s="35">
        <v>25</v>
      </c>
    </row>
    <row r="232" spans="17:18">
      <c r="Q232" s="178" t="s">
        <v>33</v>
      </c>
      <c r="R232" s="35">
        <v>6</v>
      </c>
    </row>
    <row r="233" spans="17:18">
      <c r="Q233" s="178" t="s">
        <v>33</v>
      </c>
      <c r="R233" s="35">
        <v>30</v>
      </c>
    </row>
    <row r="234" spans="17:18">
      <c r="Q234" s="178" t="s">
        <v>33</v>
      </c>
      <c r="R234" s="35">
        <v>13.5</v>
      </c>
    </row>
    <row r="235" spans="17:18">
      <c r="Q235" s="178" t="s">
        <v>33</v>
      </c>
      <c r="R235" s="35">
        <v>20</v>
      </c>
    </row>
    <row r="236" spans="17:18">
      <c r="Q236" s="178" t="s">
        <v>33</v>
      </c>
      <c r="R236" s="35">
        <v>55</v>
      </c>
    </row>
    <row r="237" spans="17:18">
      <c r="Q237" s="178" t="s">
        <v>33</v>
      </c>
      <c r="R237" s="35">
        <v>28</v>
      </c>
    </row>
    <row r="238" spans="17:18">
      <c r="Q238" s="178" t="s">
        <v>33</v>
      </c>
      <c r="R238" s="35">
        <v>23</v>
      </c>
    </row>
    <row r="239" spans="17:18">
      <c r="Q239" s="178" t="s">
        <v>33</v>
      </c>
      <c r="R239" s="35">
        <v>28.5</v>
      </c>
    </row>
    <row r="240" spans="17:18">
      <c r="Q240" s="178" t="s">
        <v>33</v>
      </c>
      <c r="R240" s="35">
        <v>69.5</v>
      </c>
    </row>
    <row r="241" spans="17:18">
      <c r="Q241" s="178" t="s">
        <v>33</v>
      </c>
      <c r="R241" s="35">
        <v>3</v>
      </c>
    </row>
    <row r="242" spans="17:18">
      <c r="Q242" s="178" t="s">
        <v>33</v>
      </c>
      <c r="R242" s="35">
        <v>8</v>
      </c>
    </row>
    <row r="243" spans="17:18">
      <c r="Q243" s="178" t="s">
        <v>33</v>
      </c>
      <c r="R243" s="35">
        <v>20</v>
      </c>
    </row>
    <row r="244" spans="17:18">
      <c r="Q244" s="178" t="s">
        <v>33</v>
      </c>
      <c r="R244" s="35">
        <v>17</v>
      </c>
    </row>
    <row r="245" spans="17:18">
      <c r="Q245" s="178" t="s">
        <v>33</v>
      </c>
      <c r="R245" s="35">
        <v>23</v>
      </c>
    </row>
    <row r="246" spans="17:18">
      <c r="Q246" s="178" t="s">
        <v>33</v>
      </c>
      <c r="R246" s="35">
        <v>20</v>
      </c>
    </row>
    <row r="247" spans="17:18">
      <c r="Q247" s="178" t="s">
        <v>33</v>
      </c>
      <c r="R247" s="35">
        <v>20</v>
      </c>
    </row>
    <row r="248" spans="17:18">
      <c r="Q248" s="178" t="s">
        <v>33</v>
      </c>
      <c r="R248" s="35">
        <v>21.5</v>
      </c>
    </row>
    <row r="249" spans="17:18">
      <c r="Q249" s="178" t="s">
        <v>33</v>
      </c>
      <c r="R249" s="35">
        <v>27</v>
      </c>
    </row>
    <row r="250" spans="17:18">
      <c r="Q250" s="178" t="s">
        <v>33</v>
      </c>
      <c r="R250" s="35">
        <v>28.5</v>
      </c>
    </row>
    <row r="251" spans="17:18">
      <c r="Q251" s="178" t="s">
        <v>33</v>
      </c>
      <c r="R251" s="35">
        <v>26</v>
      </c>
    </row>
    <row r="252" spans="17:18">
      <c r="Q252" s="178" t="s">
        <v>33</v>
      </c>
      <c r="R252" s="35">
        <v>5.5</v>
      </c>
    </row>
    <row r="253" spans="17:18">
      <c r="Q253" s="178" t="s">
        <v>33</v>
      </c>
      <c r="R253" s="35">
        <v>3</v>
      </c>
    </row>
    <row r="254" spans="17:18">
      <c r="Q254" s="178" t="s">
        <v>33</v>
      </c>
      <c r="R254" s="35">
        <v>6</v>
      </c>
    </row>
    <row r="255" spans="17:18">
      <c r="Q255" s="178" t="s">
        <v>33</v>
      </c>
      <c r="R255" s="35">
        <v>4.5</v>
      </c>
    </row>
    <row r="256" spans="17:18">
      <c r="Q256" s="178" t="s">
        <v>33</v>
      </c>
      <c r="R256" s="35">
        <v>6</v>
      </c>
    </row>
    <row r="257" spans="17:18">
      <c r="Q257" s="178" t="s">
        <v>33</v>
      </c>
      <c r="R257" s="35">
        <v>1.5</v>
      </c>
    </row>
    <row r="258" spans="17:18">
      <c r="Q258" s="178" t="s">
        <v>33</v>
      </c>
      <c r="R258" s="35">
        <v>9</v>
      </c>
    </row>
    <row r="259" spans="17:18">
      <c r="Q259" s="178" t="s">
        <v>33</v>
      </c>
      <c r="R259" s="35">
        <v>6</v>
      </c>
    </row>
    <row r="260" spans="17:18">
      <c r="Q260" s="178" t="s">
        <v>33</v>
      </c>
      <c r="R260" s="35">
        <v>7.5</v>
      </c>
    </row>
    <row r="261" spans="17:18">
      <c r="Q261" s="178" t="s">
        <v>33</v>
      </c>
      <c r="R261" s="35">
        <v>12</v>
      </c>
    </row>
    <row r="262" spans="17:18">
      <c r="Q262" s="178" t="s">
        <v>33</v>
      </c>
      <c r="R262" s="35">
        <v>31.5</v>
      </c>
    </row>
    <row r="263" spans="17:18">
      <c r="Q263" s="178" t="s">
        <v>33</v>
      </c>
      <c r="R263" s="35">
        <v>12</v>
      </c>
    </row>
    <row r="264" spans="17:18">
      <c r="Q264" s="178" t="s">
        <v>33</v>
      </c>
      <c r="R264" s="35">
        <v>20</v>
      </c>
    </row>
    <row r="265" spans="17:18">
      <c r="Q265" s="178" t="s">
        <v>33</v>
      </c>
      <c r="R265" s="35">
        <v>3</v>
      </c>
    </row>
    <row r="266" spans="17:18">
      <c r="Q266" s="178" t="s">
        <v>33</v>
      </c>
      <c r="R266" s="35">
        <v>32</v>
      </c>
    </row>
    <row r="267" spans="17:18">
      <c r="Q267" s="178" t="s">
        <v>33</v>
      </c>
      <c r="R267" s="35">
        <v>1.5</v>
      </c>
    </row>
    <row r="268" spans="17:18">
      <c r="Q268" s="178" t="s">
        <v>33</v>
      </c>
      <c r="R268" s="35">
        <v>28</v>
      </c>
    </row>
    <row r="269" spans="17:18">
      <c r="Q269" s="178" t="s">
        <v>33</v>
      </c>
      <c r="R269" s="35">
        <v>4.5</v>
      </c>
    </row>
    <row r="270" spans="17:18">
      <c r="Q270" s="178" t="s">
        <v>33</v>
      </c>
      <c r="R270" s="35">
        <v>7.5</v>
      </c>
    </row>
    <row r="271" spans="17:18">
      <c r="Q271" s="178" t="s">
        <v>33</v>
      </c>
      <c r="R271" s="35">
        <v>12.5</v>
      </c>
    </row>
    <row r="272" spans="17:18">
      <c r="Q272" s="178" t="s">
        <v>33</v>
      </c>
      <c r="R272" s="35">
        <v>8.5</v>
      </c>
    </row>
    <row r="273" spans="17:18">
      <c r="Q273" s="178" t="s">
        <v>34</v>
      </c>
      <c r="R273" s="35">
        <v>24</v>
      </c>
    </row>
    <row r="274" spans="17:18">
      <c r="Q274" s="178" t="s">
        <v>34</v>
      </c>
      <c r="R274" s="35">
        <v>15</v>
      </c>
    </row>
    <row r="275" spans="17:18">
      <c r="Q275" s="178" t="s">
        <v>34</v>
      </c>
      <c r="R275" s="35">
        <v>6</v>
      </c>
    </row>
    <row r="276" spans="17:18">
      <c r="Q276" s="178" t="s">
        <v>34</v>
      </c>
      <c r="R276" s="35">
        <v>10</v>
      </c>
    </row>
    <row r="277" spans="17:18">
      <c r="Q277" s="178" t="s">
        <v>34</v>
      </c>
      <c r="R277" s="35">
        <v>13</v>
      </c>
    </row>
    <row r="278" spans="17:18">
      <c r="Q278" s="178" t="s">
        <v>34</v>
      </c>
      <c r="R278" s="35">
        <v>31.5</v>
      </c>
    </row>
    <row r="279" spans="17:18">
      <c r="Q279" s="178" t="s">
        <v>34</v>
      </c>
      <c r="R279" s="35">
        <v>12</v>
      </c>
    </row>
    <row r="280" spans="17:18">
      <c r="Q280" s="178" t="s">
        <v>34</v>
      </c>
      <c r="R280" s="35">
        <v>20</v>
      </c>
    </row>
    <row r="281" spans="17:18">
      <c r="Q281" s="178" t="s">
        <v>34</v>
      </c>
      <c r="R281" s="35">
        <v>7.5</v>
      </c>
    </row>
    <row r="282" spans="17:18">
      <c r="Q282" s="178" t="s">
        <v>34</v>
      </c>
      <c r="R282" s="35">
        <v>11.5</v>
      </c>
    </row>
    <row r="283" spans="17:18">
      <c r="Q283" s="178" t="s">
        <v>34</v>
      </c>
      <c r="R283" s="35">
        <v>42</v>
      </c>
    </row>
    <row r="284" spans="17:18">
      <c r="Q284" s="178" t="s">
        <v>34</v>
      </c>
      <c r="R284" s="35">
        <v>3</v>
      </c>
    </row>
    <row r="285" spans="17:18">
      <c r="Q285" s="178" t="s">
        <v>34</v>
      </c>
      <c r="R285" s="35">
        <v>7.5</v>
      </c>
    </row>
    <row r="286" spans="17:18">
      <c r="Q286" s="178" t="s">
        <v>34</v>
      </c>
      <c r="R286" s="35">
        <v>20</v>
      </c>
    </row>
    <row r="287" spans="17:18">
      <c r="Q287" s="178" t="s">
        <v>34</v>
      </c>
      <c r="R287" s="35">
        <v>3.5</v>
      </c>
    </row>
    <row r="288" spans="17:18">
      <c r="Q288" s="178" t="s">
        <v>34</v>
      </c>
      <c r="R288" s="35">
        <v>4.5</v>
      </c>
    </row>
    <row r="289" spans="17:18">
      <c r="Q289" s="178" t="s">
        <v>34</v>
      </c>
      <c r="R289" s="35">
        <v>5</v>
      </c>
    </row>
    <row r="290" spans="17:18">
      <c r="Q290" s="178" t="s">
        <v>34</v>
      </c>
      <c r="R290" s="35">
        <v>26.5</v>
      </c>
    </row>
    <row r="291" spans="17:18">
      <c r="Q291" s="178" t="s">
        <v>34</v>
      </c>
      <c r="R291" s="35">
        <v>29.5</v>
      </c>
    </row>
    <row r="292" spans="17:18">
      <c r="Q292" s="178" t="s">
        <v>34</v>
      </c>
      <c r="R292" s="35">
        <v>40</v>
      </c>
    </row>
    <row r="293" spans="17:18">
      <c r="Q293" s="178" t="s">
        <v>34</v>
      </c>
      <c r="R293" s="35">
        <v>4</v>
      </c>
    </row>
    <row r="294" spans="17:18">
      <c r="Q294" s="178" t="s">
        <v>34</v>
      </c>
      <c r="R294" s="35">
        <v>3</v>
      </c>
    </row>
    <row r="295" spans="17:18">
      <c r="Q295" s="178" t="s">
        <v>34</v>
      </c>
      <c r="R295" s="35">
        <v>45</v>
      </c>
    </row>
    <row r="296" spans="17:18">
      <c r="Q296" s="178" t="s">
        <v>34</v>
      </c>
      <c r="R296" s="35">
        <v>25</v>
      </c>
    </row>
    <row r="297" spans="17:18">
      <c r="Q297" s="178" t="s">
        <v>34</v>
      </c>
      <c r="R297" s="35">
        <v>17</v>
      </c>
    </row>
    <row r="298" spans="17:18">
      <c r="Q298" s="178" t="s">
        <v>34</v>
      </c>
      <c r="R298" s="35">
        <v>26</v>
      </c>
    </row>
    <row r="299" spans="17:18">
      <c r="Q299" s="178" t="s">
        <v>34</v>
      </c>
      <c r="R299" s="35">
        <v>20</v>
      </c>
    </row>
    <row r="300" spans="17:18">
      <c r="Q300" s="178" t="s">
        <v>34</v>
      </c>
      <c r="R300" s="35">
        <v>6</v>
      </c>
    </row>
    <row r="301" spans="17:18">
      <c r="Q301" s="178" t="s">
        <v>34</v>
      </c>
      <c r="R301" s="35">
        <v>1.5</v>
      </c>
    </row>
    <row r="302" spans="17:18">
      <c r="Q302" s="178" t="s">
        <v>34</v>
      </c>
      <c r="R302" s="35">
        <v>27</v>
      </c>
    </row>
    <row r="303" spans="17:18">
      <c r="Q303" s="178" t="s">
        <v>34</v>
      </c>
      <c r="R303" s="35">
        <v>26</v>
      </c>
    </row>
    <row r="304" spans="17:18">
      <c r="Q304" s="178" t="s">
        <v>34</v>
      </c>
      <c r="R304" s="35">
        <v>9</v>
      </c>
    </row>
    <row r="305" spans="17:18">
      <c r="Q305" s="178" t="s">
        <v>34</v>
      </c>
      <c r="R305" s="35">
        <v>24.5</v>
      </c>
    </row>
    <row r="306" spans="17:18">
      <c r="Q306" s="178" t="s">
        <v>34</v>
      </c>
      <c r="R306" s="35">
        <v>9</v>
      </c>
    </row>
    <row r="307" spans="17:18">
      <c r="Q307" s="178" t="s">
        <v>34</v>
      </c>
      <c r="R307" s="35">
        <v>10.5</v>
      </c>
    </row>
    <row r="308" spans="17:18">
      <c r="Q308" s="178" t="s">
        <v>34</v>
      </c>
      <c r="R308" s="35">
        <v>16.5</v>
      </c>
    </row>
    <row r="309" spans="17:18">
      <c r="Q309" s="178" t="s">
        <v>34</v>
      </c>
      <c r="R309" s="35">
        <v>15</v>
      </c>
    </row>
    <row r="310" spans="17:18">
      <c r="Q310" s="178" t="s">
        <v>34</v>
      </c>
      <c r="R310" s="35">
        <v>11</v>
      </c>
    </row>
    <row r="311" spans="17:18">
      <c r="Q311" s="178" t="s">
        <v>34</v>
      </c>
      <c r="R311" s="35">
        <v>5.5</v>
      </c>
    </row>
    <row r="312" spans="17:18">
      <c r="Q312" s="178" t="s">
        <v>34</v>
      </c>
      <c r="R312" s="35">
        <v>6</v>
      </c>
    </row>
    <row r="313" spans="17:18">
      <c r="Q313" s="178" t="s">
        <v>34</v>
      </c>
      <c r="R313" s="35">
        <v>33.5</v>
      </c>
    </row>
    <row r="314" spans="17:18">
      <c r="Q314" s="178" t="s">
        <v>34</v>
      </c>
      <c r="R314" s="35">
        <v>27</v>
      </c>
    </row>
    <row r="315" spans="17:18">
      <c r="Q315" s="178" t="s">
        <v>34</v>
      </c>
      <c r="R315" s="35">
        <v>66</v>
      </c>
    </row>
    <row r="316" spans="17:18">
      <c r="Q316" s="178" t="s">
        <v>34</v>
      </c>
      <c r="R316" s="35">
        <v>2</v>
      </c>
    </row>
    <row r="317" spans="17:18">
      <c r="Q317" s="178" t="s">
        <v>34</v>
      </c>
      <c r="R317" s="35">
        <v>41.5</v>
      </c>
    </row>
    <row r="318" spans="17:18">
      <c r="Q318" s="178" t="s">
        <v>34</v>
      </c>
      <c r="R318" s="35">
        <v>77</v>
      </c>
    </row>
    <row r="319" spans="17:18">
      <c r="Q319" s="178" t="s">
        <v>34</v>
      </c>
      <c r="R319" s="35">
        <v>3</v>
      </c>
    </row>
    <row r="320" spans="17:18">
      <c r="Q320" s="178" t="s">
        <v>34</v>
      </c>
      <c r="R320" s="35">
        <v>19</v>
      </c>
    </row>
    <row r="321" spans="17:18">
      <c r="Q321" s="178" t="s">
        <v>34</v>
      </c>
      <c r="R321" s="35">
        <v>20</v>
      </c>
    </row>
    <row r="322" spans="17:18">
      <c r="Q322" s="178" t="s">
        <v>34</v>
      </c>
      <c r="R322" s="35">
        <v>39</v>
      </c>
    </row>
    <row r="323" spans="17:18">
      <c r="Q323" s="178" t="s">
        <v>34</v>
      </c>
      <c r="R323" s="35">
        <v>3</v>
      </c>
    </row>
    <row r="324" spans="17:18">
      <c r="Q324" s="178" t="s">
        <v>34</v>
      </c>
      <c r="R324" s="35">
        <v>9</v>
      </c>
    </row>
    <row r="325" spans="17:18">
      <c r="Q325" s="178" t="s">
        <v>34</v>
      </c>
      <c r="R325" s="35">
        <v>15</v>
      </c>
    </row>
    <row r="326" spans="17:18">
      <c r="Q326" s="178" t="s">
        <v>34</v>
      </c>
      <c r="R326" s="35">
        <v>3</v>
      </c>
    </row>
    <row r="327" spans="17:18">
      <c r="Q327" s="178" t="s">
        <v>34</v>
      </c>
      <c r="R327" s="35">
        <v>4.5</v>
      </c>
    </row>
    <row r="328" spans="17:18">
      <c r="Q328" s="178" t="s">
        <v>34</v>
      </c>
      <c r="R328" s="35">
        <v>25</v>
      </c>
    </row>
    <row r="329" spans="17:18">
      <c r="Q329" s="178" t="s">
        <v>34</v>
      </c>
      <c r="R329" s="35">
        <v>14</v>
      </c>
    </row>
    <row r="330" spans="17:18">
      <c r="Q330" s="178" t="s">
        <v>34</v>
      </c>
      <c r="R330" s="35">
        <v>46</v>
      </c>
    </row>
    <row r="331" spans="17:18">
      <c r="Q331" s="178" t="s">
        <v>34</v>
      </c>
      <c r="R331" s="35">
        <v>13.5</v>
      </c>
    </row>
    <row r="332" spans="17:18">
      <c r="Q332" s="178" t="s">
        <v>34</v>
      </c>
      <c r="R332" s="35">
        <v>5</v>
      </c>
    </row>
    <row r="333" spans="17:18">
      <c r="Q333" s="178" t="s">
        <v>34</v>
      </c>
      <c r="R333" s="35">
        <v>17</v>
      </c>
    </row>
    <row r="334" spans="17:18">
      <c r="Q334" s="178" t="s">
        <v>34</v>
      </c>
      <c r="R334" s="35">
        <v>20</v>
      </c>
    </row>
    <row r="335" spans="17:18">
      <c r="Q335" s="178" t="s">
        <v>34</v>
      </c>
      <c r="R335" s="35">
        <v>20</v>
      </c>
    </row>
    <row r="336" spans="17:18">
      <c r="Q336" s="178" t="s">
        <v>34</v>
      </c>
      <c r="R336" s="35">
        <v>3</v>
      </c>
    </row>
    <row r="337" spans="17:18">
      <c r="Q337" s="178" t="s">
        <v>34</v>
      </c>
      <c r="R337" s="35">
        <v>7.5</v>
      </c>
    </row>
    <row r="338" spans="17:18">
      <c r="Q338" s="178" t="s">
        <v>34</v>
      </c>
      <c r="R338" s="35">
        <v>55</v>
      </c>
    </row>
    <row r="339" spans="17:18">
      <c r="Q339" s="178" t="s">
        <v>34</v>
      </c>
      <c r="R339" s="35">
        <v>28</v>
      </c>
    </row>
    <row r="340" spans="17:18">
      <c r="Q340" s="178" t="s">
        <v>34</v>
      </c>
      <c r="R340" s="35">
        <v>47</v>
      </c>
    </row>
    <row r="341" spans="17:18">
      <c r="Q341" s="178" t="s">
        <v>34</v>
      </c>
      <c r="R341" s="35">
        <v>6</v>
      </c>
    </row>
    <row r="342" spans="17:18">
      <c r="Q342" s="178" t="s">
        <v>34</v>
      </c>
      <c r="R342" s="35">
        <v>21.5</v>
      </c>
    </row>
    <row r="343" spans="17:18">
      <c r="Q343" s="178" t="s">
        <v>34</v>
      </c>
      <c r="R343" s="35">
        <v>11.5</v>
      </c>
    </row>
    <row r="344" spans="17:18">
      <c r="Q344" s="178" t="s">
        <v>34</v>
      </c>
      <c r="R344" s="35">
        <v>26</v>
      </c>
    </row>
    <row r="345" spans="17:18">
      <c r="Q345" s="178" t="s">
        <v>34</v>
      </c>
      <c r="R345" s="35">
        <v>6</v>
      </c>
    </row>
    <row r="346" spans="17:18">
      <c r="Q346" s="178" t="s">
        <v>34</v>
      </c>
      <c r="R346" s="35">
        <v>1.5</v>
      </c>
    </row>
    <row r="347" spans="17:18">
      <c r="Q347" s="178" t="s">
        <v>34</v>
      </c>
      <c r="R347" s="35">
        <v>12</v>
      </c>
    </row>
    <row r="348" spans="17:18">
      <c r="Q348" s="178" t="s">
        <v>34</v>
      </c>
      <c r="R348" s="35">
        <v>6</v>
      </c>
    </row>
    <row r="349" spans="17:18">
      <c r="Q349" s="178" t="s">
        <v>34</v>
      </c>
      <c r="R349" s="35">
        <v>26</v>
      </c>
    </row>
    <row r="350" spans="17:18">
      <c r="Q350" s="178" t="s">
        <v>34</v>
      </c>
      <c r="R350" s="35">
        <v>16.5</v>
      </c>
    </row>
    <row r="351" spans="17:18">
      <c r="Q351" s="178" t="s">
        <v>34</v>
      </c>
      <c r="R351" s="35">
        <v>26</v>
      </c>
    </row>
    <row r="352" spans="17:18">
      <c r="Q352" s="178" t="s">
        <v>35</v>
      </c>
      <c r="R352" s="35">
        <v>36.5</v>
      </c>
    </row>
    <row r="353" spans="17:18">
      <c r="Q353" s="178" t="s">
        <v>35</v>
      </c>
      <c r="R353" s="35">
        <v>25</v>
      </c>
    </row>
    <row r="354" spans="17:18">
      <c r="Q354" s="178" t="s">
        <v>35</v>
      </c>
      <c r="R354" s="35">
        <v>8</v>
      </c>
    </row>
    <row r="355" spans="17:18">
      <c r="Q355" s="178" t="s">
        <v>35</v>
      </c>
      <c r="R355" s="35">
        <v>9</v>
      </c>
    </row>
    <row r="356" spans="17:18">
      <c r="Q356" s="178" t="s">
        <v>35</v>
      </c>
      <c r="R356" s="35">
        <v>37</v>
      </c>
    </row>
    <row r="357" spans="17:18">
      <c r="Q357" s="178" t="s">
        <v>35</v>
      </c>
      <c r="R357" s="35">
        <v>33</v>
      </c>
    </row>
    <row r="358" spans="17:18">
      <c r="Q358" s="178" t="s">
        <v>35</v>
      </c>
      <c r="R358" s="35">
        <v>14.5</v>
      </c>
    </row>
    <row r="359" spans="17:18">
      <c r="Q359" s="178" t="s">
        <v>35</v>
      </c>
      <c r="R359" s="35">
        <v>44.5</v>
      </c>
    </row>
    <row r="360" spans="17:18">
      <c r="Q360" s="178" t="s">
        <v>35</v>
      </c>
      <c r="R360" s="35">
        <v>4</v>
      </c>
    </row>
    <row r="361" spans="17:18">
      <c r="Q361" s="178" t="s">
        <v>35</v>
      </c>
      <c r="R361" s="35">
        <v>40</v>
      </c>
    </row>
    <row r="362" spans="17:18">
      <c r="Q362" s="178" t="s">
        <v>35</v>
      </c>
      <c r="R362" s="35">
        <v>26.5</v>
      </c>
    </row>
    <row r="363" spans="17:18">
      <c r="Q363" s="178" t="s">
        <v>35</v>
      </c>
      <c r="R363" s="35">
        <v>7</v>
      </c>
    </row>
    <row r="364" spans="17:18">
      <c r="Q364" s="178" t="s">
        <v>35</v>
      </c>
      <c r="R364" s="35">
        <v>29.5</v>
      </c>
    </row>
    <row r="365" spans="17:18">
      <c r="Q365" s="178" t="s">
        <v>35</v>
      </c>
      <c r="R365" s="35">
        <v>6</v>
      </c>
    </row>
    <row r="366" spans="17:18">
      <c r="Q366" s="178" t="s">
        <v>35</v>
      </c>
      <c r="R366" s="35">
        <v>20</v>
      </c>
    </row>
    <row r="367" spans="17:18">
      <c r="Q367" s="178" t="s">
        <v>35</v>
      </c>
      <c r="R367" s="35">
        <v>23</v>
      </c>
    </row>
    <row r="368" spans="17:18">
      <c r="Q368" s="178" t="s">
        <v>35</v>
      </c>
      <c r="R368" s="35">
        <v>32</v>
      </c>
    </row>
    <row r="369" spans="17:18">
      <c r="Q369" s="178" t="s">
        <v>35</v>
      </c>
      <c r="R369" s="35">
        <v>1.5</v>
      </c>
    </row>
    <row r="370" spans="17:18">
      <c r="Q370" s="178" t="s">
        <v>35</v>
      </c>
      <c r="R370" s="35">
        <v>30</v>
      </c>
    </row>
    <row r="371" spans="17:18">
      <c r="Q371" s="178" t="s">
        <v>35</v>
      </c>
      <c r="R371" s="35">
        <v>32</v>
      </c>
    </row>
    <row r="372" spans="17:18">
      <c r="Q372" s="178" t="s">
        <v>35</v>
      </c>
      <c r="R372" s="35">
        <v>29</v>
      </c>
    </row>
    <row r="373" spans="17:18">
      <c r="Q373" s="178" t="s">
        <v>35</v>
      </c>
      <c r="R373" s="35">
        <v>26</v>
      </c>
    </row>
    <row r="374" spans="17:18">
      <c r="Q374" s="178" t="s">
        <v>35</v>
      </c>
      <c r="R374" s="35">
        <v>3</v>
      </c>
    </row>
    <row r="375" spans="17:18">
      <c r="Q375" s="178" t="s">
        <v>35</v>
      </c>
      <c r="R375" s="35">
        <v>139.5</v>
      </c>
    </row>
    <row r="376" spans="17:18">
      <c r="Q376" s="178" t="s">
        <v>35</v>
      </c>
      <c r="R376" s="35">
        <v>23</v>
      </c>
    </row>
    <row r="377" spans="17:18">
      <c r="Q377" s="178" t="s">
        <v>35</v>
      </c>
      <c r="R377" s="35">
        <v>80</v>
      </c>
    </row>
    <row r="378" spans="17:18">
      <c r="Q378" s="178" t="s">
        <v>35</v>
      </c>
      <c r="R378" s="35">
        <v>168.5</v>
      </c>
    </row>
    <row r="379" spans="17:18">
      <c r="Q379" s="178" t="s">
        <v>35</v>
      </c>
      <c r="R379" s="35">
        <v>26.5</v>
      </c>
    </row>
    <row r="380" spans="17:18">
      <c r="Q380" s="178" t="s">
        <v>35</v>
      </c>
      <c r="R380" s="35">
        <v>75</v>
      </c>
    </row>
    <row r="381" spans="17:18">
      <c r="Q381" s="178" t="s">
        <v>35</v>
      </c>
      <c r="R381" s="35">
        <v>1.5</v>
      </c>
    </row>
    <row r="382" spans="17:18">
      <c r="Q382" s="178" t="s">
        <v>35</v>
      </c>
      <c r="R382" s="35">
        <v>1.5</v>
      </c>
    </row>
    <row r="383" spans="17:18">
      <c r="Q383" s="178" t="s">
        <v>35</v>
      </c>
      <c r="R383" s="35">
        <v>20</v>
      </c>
    </row>
    <row r="384" spans="17:18">
      <c r="Q384" s="178" t="s">
        <v>35</v>
      </c>
      <c r="R384" s="35">
        <v>30.5</v>
      </c>
    </row>
    <row r="385" spans="17:18">
      <c r="Q385" s="178" t="s">
        <v>35</v>
      </c>
      <c r="R385" s="35">
        <v>6</v>
      </c>
    </row>
    <row r="386" spans="17:18">
      <c r="Q386" s="178" t="s">
        <v>35</v>
      </c>
      <c r="R386" s="35">
        <v>9.5</v>
      </c>
    </row>
    <row r="387" spans="17:18">
      <c r="Q387" s="178" t="s">
        <v>35</v>
      </c>
      <c r="R387" s="35">
        <v>27</v>
      </c>
    </row>
    <row r="388" spans="17:18">
      <c r="Q388" s="178" t="s">
        <v>35</v>
      </c>
      <c r="R388" s="35">
        <v>6</v>
      </c>
    </row>
    <row r="389" spans="17:18">
      <c r="Q389" s="178" t="s">
        <v>35</v>
      </c>
      <c r="R389" s="35">
        <v>29</v>
      </c>
    </row>
    <row r="390" spans="17:18">
      <c r="Q390" s="178" t="s">
        <v>35</v>
      </c>
      <c r="R390" s="35">
        <v>20</v>
      </c>
    </row>
    <row r="391" spans="17:18">
      <c r="Q391" s="178" t="s">
        <v>35</v>
      </c>
      <c r="R391" s="35">
        <v>9</v>
      </c>
    </row>
    <row r="392" spans="17:18">
      <c r="Q392" s="178" t="s">
        <v>126</v>
      </c>
      <c r="R392" s="35">
        <v>25</v>
      </c>
    </row>
    <row r="393" spans="17:18">
      <c r="Q393" s="178" t="s">
        <v>126</v>
      </c>
      <c r="R393" s="35">
        <v>56</v>
      </c>
    </row>
    <row r="394" spans="17:18">
      <c r="Q394" s="178" t="s">
        <v>126</v>
      </c>
      <c r="R394" s="35">
        <v>41.5</v>
      </c>
    </row>
    <row r="395" spans="17:18">
      <c r="Q395" s="178" t="s">
        <v>126</v>
      </c>
      <c r="R395" s="35">
        <v>13.5</v>
      </c>
    </row>
    <row r="396" spans="17:18">
      <c r="Q396" s="178" t="s">
        <v>126</v>
      </c>
      <c r="R396" s="35">
        <v>5</v>
      </c>
    </row>
    <row r="397" spans="17:18">
      <c r="Q397" s="178" t="s">
        <v>126</v>
      </c>
      <c r="R397" s="35">
        <v>5</v>
      </c>
    </row>
    <row r="398" spans="17:18">
      <c r="Q398" s="178" t="s">
        <v>126</v>
      </c>
      <c r="R398" s="35">
        <v>44</v>
      </c>
    </row>
    <row r="399" spans="17:18">
      <c r="Q399" s="178" t="s">
        <v>126</v>
      </c>
      <c r="R399" s="35">
        <v>6</v>
      </c>
    </row>
    <row r="400" spans="17:18">
      <c r="Q400" s="178" t="s">
        <v>126</v>
      </c>
      <c r="R400" s="35">
        <v>3</v>
      </c>
    </row>
    <row r="401" spans="17:18">
      <c r="Q401" s="178" t="s">
        <v>126</v>
      </c>
      <c r="R401" s="35">
        <v>41</v>
      </c>
    </row>
    <row r="402" spans="17:18">
      <c r="Q402" s="178" t="s">
        <v>126</v>
      </c>
      <c r="R402" s="35">
        <v>9</v>
      </c>
    </row>
    <row r="403" spans="17:18">
      <c r="Q403" s="178" t="s">
        <v>126</v>
      </c>
      <c r="R403" s="35">
        <v>28.5</v>
      </c>
    </row>
    <row r="404" spans="17:18">
      <c r="Q404" s="178" t="s">
        <v>126</v>
      </c>
      <c r="R404" s="35">
        <v>26</v>
      </c>
    </row>
    <row r="405" spans="17:18">
      <c r="Q405" s="178" t="s">
        <v>126</v>
      </c>
      <c r="R405" s="35">
        <v>15</v>
      </c>
    </row>
    <row r="406" spans="17:18">
      <c r="Q406" s="178" t="s">
        <v>126</v>
      </c>
      <c r="R406" s="35">
        <v>33</v>
      </c>
    </row>
    <row r="407" spans="17:18">
      <c r="Q407" s="178" t="s">
        <v>126</v>
      </c>
      <c r="R407" s="35">
        <v>13</v>
      </c>
    </row>
    <row r="408" spans="17:18">
      <c r="Q408" s="178" t="s">
        <v>126</v>
      </c>
      <c r="R408" s="35">
        <v>90</v>
      </c>
    </row>
    <row r="409" spans="17:18">
      <c r="Q409" s="178" t="s">
        <v>126</v>
      </c>
      <c r="R409" s="35">
        <v>42.5</v>
      </c>
    </row>
  </sheetData>
  <sortState ref="Q2:R409">
    <sortCondition ref="Q2:Q409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BL434"/>
  <sheetViews>
    <sheetView topLeftCell="AO1" zoomScaleNormal="100" workbookViewId="0">
      <selection activeCell="BI32" sqref="BI32"/>
    </sheetView>
  </sheetViews>
  <sheetFormatPr defaultRowHeight="15"/>
  <cols>
    <col min="9" max="9" width="35.42578125" bestFit="1" customWidth="1"/>
    <col min="10" max="10" width="8.140625" bestFit="1" customWidth="1"/>
    <col min="11" max="11" width="9.85546875" bestFit="1" customWidth="1"/>
    <col min="13" max="13" width="19.42578125" bestFit="1" customWidth="1"/>
    <col min="14" max="14" width="10.5703125" bestFit="1" customWidth="1"/>
    <col min="21" max="21" width="13.7109375" bestFit="1" customWidth="1"/>
    <col min="23" max="23" width="19.42578125" bestFit="1" customWidth="1"/>
    <col min="37" max="37" width="20" bestFit="1" customWidth="1"/>
    <col min="43" max="43" width="15.7109375" bestFit="1" customWidth="1"/>
    <col min="44" max="44" width="10.5703125" bestFit="1" customWidth="1"/>
    <col min="61" max="61" width="34.7109375" bestFit="1" customWidth="1"/>
    <col min="64" max="64" width="20.140625" bestFit="1" customWidth="1"/>
  </cols>
  <sheetData>
    <row r="1" spans="2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L1" s="155"/>
      <c r="M1" s="142" t="s">
        <v>155</v>
      </c>
      <c r="N1" s="142" t="s">
        <v>156</v>
      </c>
      <c r="O1" s="155"/>
      <c r="P1" s="155"/>
      <c r="Q1" s="155" t="s">
        <v>25</v>
      </c>
      <c r="R1" s="155" t="s">
        <v>15</v>
      </c>
      <c r="S1" s="155"/>
      <c r="T1" s="169" t="s">
        <v>157</v>
      </c>
      <c r="U1" s="169" t="s">
        <v>158</v>
      </c>
      <c r="V1" s="155"/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37" t="s">
        <v>15</v>
      </c>
      <c r="AI1" s="155"/>
      <c r="AJ1" s="155"/>
      <c r="AK1" s="148" t="s">
        <v>181</v>
      </c>
      <c r="AL1" s="148" t="s">
        <v>182</v>
      </c>
      <c r="AM1" s="155"/>
      <c r="AN1" s="155" t="s">
        <v>183</v>
      </c>
      <c r="AO1" s="155" t="s">
        <v>187</v>
      </c>
      <c r="AP1" s="155"/>
      <c r="AQ1" s="214" t="s">
        <v>201</v>
      </c>
      <c r="AR1" s="51" t="s">
        <v>188</v>
      </c>
    </row>
    <row r="2" spans="2:64">
      <c r="B2" s="196">
        <v>0</v>
      </c>
      <c r="C2" s="197">
        <v>0</v>
      </c>
      <c r="D2" s="196">
        <v>0</v>
      </c>
      <c r="E2" s="197">
        <v>0</v>
      </c>
      <c r="F2" s="198">
        <v>0</v>
      </c>
      <c r="G2" s="204">
        <v>432</v>
      </c>
      <c r="I2" s="178" t="s">
        <v>91</v>
      </c>
      <c r="J2" s="199">
        <v>2620</v>
      </c>
      <c r="K2" s="200">
        <v>131</v>
      </c>
      <c r="L2" s="155"/>
      <c r="M2" s="178" t="s">
        <v>91</v>
      </c>
      <c r="N2" s="251">
        <v>2620</v>
      </c>
      <c r="O2" s="155"/>
      <c r="P2" s="155"/>
      <c r="Q2" s="178" t="s">
        <v>26</v>
      </c>
      <c r="R2" s="35">
        <v>10.5</v>
      </c>
      <c r="S2" s="155"/>
      <c r="T2" s="155">
        <f>SUM(13+1)</f>
        <v>14</v>
      </c>
      <c r="U2" s="176">
        <f>SUM(R2:R7)</f>
        <v>100</v>
      </c>
      <c r="V2" s="155"/>
      <c r="W2" s="178" t="s">
        <v>91</v>
      </c>
      <c r="X2" s="181">
        <v>0</v>
      </c>
      <c r="Y2" s="181">
        <v>2</v>
      </c>
      <c r="Z2" s="181">
        <v>4</v>
      </c>
      <c r="AA2" s="181">
        <v>3</v>
      </c>
      <c r="AB2" s="181">
        <v>17</v>
      </c>
      <c r="AC2" s="181">
        <v>23</v>
      </c>
      <c r="AD2" s="181">
        <v>23</v>
      </c>
      <c r="AE2" s="181">
        <v>26</v>
      </c>
      <c r="AF2" s="181">
        <v>26</v>
      </c>
      <c r="AG2" s="181">
        <v>7</v>
      </c>
      <c r="AH2" s="182">
        <f>SUM(X2:AG2)</f>
        <v>131</v>
      </c>
      <c r="AI2" s="155"/>
      <c r="AJ2" s="155"/>
      <c r="AK2" s="183" t="s">
        <v>178</v>
      </c>
      <c r="AL2" s="201">
        <v>851.08000000000015</v>
      </c>
      <c r="AM2" s="155"/>
      <c r="AN2" s="155" t="s">
        <v>184</v>
      </c>
      <c r="AO2" s="50">
        <v>500</v>
      </c>
      <c r="AP2" s="155"/>
      <c r="AQ2" s="155" t="s">
        <v>189</v>
      </c>
      <c r="AR2" s="163">
        <f>SUM(AO2:AO4)</f>
        <v>1660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2:64">
      <c r="B3" s="189">
        <v>30</v>
      </c>
      <c r="C3" s="190">
        <v>115.5</v>
      </c>
      <c r="D3" s="191">
        <v>0</v>
      </c>
      <c r="E3" s="192">
        <v>0</v>
      </c>
      <c r="F3" s="188">
        <v>145.5</v>
      </c>
      <c r="I3" s="178" t="s">
        <v>54</v>
      </c>
      <c r="J3" s="199">
        <v>1263</v>
      </c>
      <c r="K3" s="200">
        <v>421</v>
      </c>
      <c r="L3" s="155"/>
      <c r="M3" s="178" t="s">
        <v>54</v>
      </c>
      <c r="N3" s="251">
        <v>1263</v>
      </c>
      <c r="O3" s="155"/>
      <c r="P3" s="155"/>
      <c r="Q3" s="178" t="s">
        <v>26</v>
      </c>
      <c r="R3" s="35">
        <v>60</v>
      </c>
      <c r="S3" s="155"/>
      <c r="T3" s="155">
        <f t="shared" ref="T3:T11" si="0">SUM(T2+1)</f>
        <v>15</v>
      </c>
      <c r="U3" s="176">
        <f>SUM(R8:R21)</f>
        <v>167</v>
      </c>
      <c r="V3" s="155"/>
      <c r="W3" s="178" t="s">
        <v>54</v>
      </c>
      <c r="X3" s="181">
        <v>9</v>
      </c>
      <c r="Y3" s="181">
        <v>16</v>
      </c>
      <c r="Z3" s="181">
        <v>31</v>
      </c>
      <c r="AA3" s="181">
        <v>23</v>
      </c>
      <c r="AB3" s="181">
        <v>51</v>
      </c>
      <c r="AC3" s="181">
        <v>103</v>
      </c>
      <c r="AD3" s="181">
        <v>49</v>
      </c>
      <c r="AE3" s="181">
        <v>66</v>
      </c>
      <c r="AF3" s="181">
        <v>53</v>
      </c>
      <c r="AG3" s="181">
        <v>20</v>
      </c>
      <c r="AH3" s="182">
        <f t="shared" ref="AH3:AH4" si="1">SUM(X3:AG3)</f>
        <v>421</v>
      </c>
      <c r="AI3" s="155"/>
      <c r="AJ3" s="155"/>
      <c r="AK3" s="183" t="s">
        <v>176</v>
      </c>
      <c r="AL3" s="202">
        <v>205.94000000000003</v>
      </c>
      <c r="AM3" s="155"/>
      <c r="AN3" s="155" t="s">
        <v>185</v>
      </c>
      <c r="AO3" s="50">
        <v>560</v>
      </c>
      <c r="AP3" s="155"/>
      <c r="AQ3" s="245" t="s">
        <v>178</v>
      </c>
      <c r="AR3" s="246">
        <v>851.08000000000015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>
        <v>620.92999999999995</v>
      </c>
      <c r="BJ3" s="294"/>
      <c r="BK3" s="294"/>
      <c r="BL3" s="294"/>
    </row>
    <row r="4" spans="2:64">
      <c r="B4" s="189">
        <v>108</v>
      </c>
      <c r="C4" s="190">
        <v>75</v>
      </c>
      <c r="D4" s="191">
        <v>0</v>
      </c>
      <c r="E4" s="192">
        <v>0</v>
      </c>
      <c r="F4" s="188">
        <v>183</v>
      </c>
      <c r="I4" s="178" t="s">
        <v>48</v>
      </c>
      <c r="J4" s="199">
        <v>623</v>
      </c>
      <c r="K4" s="200">
        <v>31</v>
      </c>
      <c r="L4" s="155"/>
      <c r="M4" s="178" t="s">
        <v>48</v>
      </c>
      <c r="N4" s="251">
        <v>623</v>
      </c>
      <c r="O4" s="155"/>
      <c r="P4" s="155"/>
      <c r="Q4" s="178" t="s">
        <v>26</v>
      </c>
      <c r="R4" s="35">
        <v>2</v>
      </c>
      <c r="S4" s="155"/>
      <c r="T4" s="155">
        <f t="shared" si="0"/>
        <v>16</v>
      </c>
      <c r="U4" s="176">
        <f>SUM(R22:R48)</f>
        <v>289.5</v>
      </c>
      <c r="V4" s="155"/>
      <c r="W4" s="178" t="s">
        <v>48</v>
      </c>
      <c r="X4" s="181">
        <v>0</v>
      </c>
      <c r="Y4" s="181">
        <v>1</v>
      </c>
      <c r="Z4" s="181">
        <v>0</v>
      </c>
      <c r="AA4" s="181">
        <v>2</v>
      </c>
      <c r="AB4" s="181">
        <v>2</v>
      </c>
      <c r="AC4" s="181">
        <v>6</v>
      </c>
      <c r="AD4" s="181">
        <v>6</v>
      </c>
      <c r="AE4" s="181">
        <v>6</v>
      </c>
      <c r="AF4" s="181">
        <v>7</v>
      </c>
      <c r="AG4" s="181">
        <v>1</v>
      </c>
      <c r="AH4" s="182">
        <f t="shared" si="1"/>
        <v>31</v>
      </c>
      <c r="AI4" s="155"/>
      <c r="AJ4" s="155"/>
      <c r="AK4" s="183" t="s">
        <v>179</v>
      </c>
      <c r="AL4" s="205">
        <v>180.54</v>
      </c>
      <c r="AM4" s="155"/>
      <c r="AN4" s="155" t="s">
        <v>186</v>
      </c>
      <c r="AO4" s="50">
        <v>600</v>
      </c>
      <c r="AP4" s="155"/>
      <c r="AQ4" s="245" t="s">
        <v>176</v>
      </c>
      <c r="AR4" s="246">
        <v>205.94000000000003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2:64">
      <c r="B5" s="189">
        <v>137.5</v>
      </c>
      <c r="C5" s="190">
        <v>184.5</v>
      </c>
      <c r="D5" s="191">
        <v>0</v>
      </c>
      <c r="E5" s="192">
        <v>0</v>
      </c>
      <c r="F5" s="188">
        <v>322</v>
      </c>
      <c r="I5" s="178" t="s">
        <v>58</v>
      </c>
      <c r="J5" s="199">
        <v>562.5</v>
      </c>
      <c r="K5" s="200">
        <v>375</v>
      </c>
      <c r="L5" s="155"/>
      <c r="M5" s="178" t="s">
        <v>58</v>
      </c>
      <c r="N5" s="251">
        <v>562.5</v>
      </c>
      <c r="O5" s="155"/>
      <c r="P5" s="155"/>
      <c r="Q5" s="178" t="s">
        <v>26</v>
      </c>
      <c r="R5" s="35">
        <v>6</v>
      </c>
      <c r="S5" s="155"/>
      <c r="T5" s="155">
        <f t="shared" si="0"/>
        <v>17</v>
      </c>
      <c r="U5" s="176">
        <f>SUM(R49:R76)</f>
        <v>344.5</v>
      </c>
      <c r="V5" s="155"/>
      <c r="W5" s="178" t="s">
        <v>58</v>
      </c>
      <c r="X5" s="181">
        <v>2</v>
      </c>
      <c r="Y5" s="181">
        <v>18</v>
      </c>
      <c r="Z5" s="181">
        <v>23</v>
      </c>
      <c r="AA5" s="181">
        <v>23</v>
      </c>
      <c r="AB5" s="181">
        <v>39</v>
      </c>
      <c r="AC5" s="181">
        <v>66</v>
      </c>
      <c r="AD5" s="181">
        <v>40</v>
      </c>
      <c r="AE5" s="181">
        <v>70</v>
      </c>
      <c r="AF5" s="181">
        <v>69</v>
      </c>
      <c r="AG5" s="181">
        <v>25</v>
      </c>
      <c r="AH5" s="182">
        <f>SUM(X5:AG5)</f>
        <v>375</v>
      </c>
      <c r="AI5" s="155"/>
      <c r="AJ5" s="155"/>
      <c r="AK5" s="183" t="s">
        <v>193</v>
      </c>
      <c r="AL5" s="168">
        <v>68</v>
      </c>
      <c r="AM5" s="155"/>
      <c r="AN5" s="155"/>
      <c r="AO5" s="155"/>
      <c r="AP5" s="155"/>
      <c r="AQ5" s="245" t="s">
        <v>179</v>
      </c>
      <c r="AR5" s="246">
        <v>180.54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2:64">
      <c r="B6" s="189">
        <v>251</v>
      </c>
      <c r="C6" s="190">
        <v>204</v>
      </c>
      <c r="D6" s="191">
        <v>0</v>
      </c>
      <c r="E6" s="192">
        <v>0</v>
      </c>
      <c r="F6" s="188">
        <v>455</v>
      </c>
      <c r="I6" s="178" t="s">
        <v>88</v>
      </c>
      <c r="J6" s="199">
        <v>512.5</v>
      </c>
      <c r="K6" s="200">
        <v>18</v>
      </c>
      <c r="L6" s="155"/>
      <c r="M6" s="178" t="s">
        <v>88</v>
      </c>
      <c r="N6" s="251">
        <v>512.5</v>
      </c>
      <c r="O6" s="155"/>
      <c r="P6" s="155"/>
      <c r="Q6" s="178" t="s">
        <v>26</v>
      </c>
      <c r="R6" s="35">
        <v>4.5</v>
      </c>
      <c r="S6" s="155"/>
      <c r="T6" s="155">
        <f t="shared" si="0"/>
        <v>18</v>
      </c>
      <c r="U6" s="176">
        <f>SUM(R77:R123)</f>
        <v>731</v>
      </c>
      <c r="V6" s="155"/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0</v>
      </c>
      <c r="AC6" s="181">
        <v>2</v>
      </c>
      <c r="AD6" s="181">
        <v>1</v>
      </c>
      <c r="AE6" s="181">
        <v>2</v>
      </c>
      <c r="AF6" s="181">
        <v>6</v>
      </c>
      <c r="AG6" s="181">
        <v>7</v>
      </c>
      <c r="AH6" s="182">
        <f>SUM(X6:AG6)</f>
        <v>18</v>
      </c>
      <c r="AI6" s="155"/>
      <c r="AJ6" s="155"/>
      <c r="AK6" s="183" t="s">
        <v>177</v>
      </c>
      <c r="AL6" s="203">
        <v>204.47</v>
      </c>
      <c r="AM6" s="155"/>
      <c r="AN6" s="155"/>
      <c r="AO6" s="155"/>
      <c r="AP6" s="155"/>
      <c r="AQ6" s="245" t="s">
        <v>193</v>
      </c>
      <c r="AR6" s="223">
        <v>68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2:64">
      <c r="B7" s="189">
        <v>240.5</v>
      </c>
      <c r="C7" s="190">
        <v>128.5</v>
      </c>
      <c r="D7" s="191">
        <v>0</v>
      </c>
      <c r="E7" s="192">
        <v>0</v>
      </c>
      <c r="F7" s="188">
        <v>369</v>
      </c>
      <c r="I7" s="178" t="s">
        <v>82</v>
      </c>
      <c r="J7" s="199">
        <v>425</v>
      </c>
      <c r="K7" s="200">
        <v>17</v>
      </c>
      <c r="L7" s="155"/>
      <c r="M7" s="155"/>
      <c r="N7" s="155"/>
      <c r="O7" s="155"/>
      <c r="P7" s="155"/>
      <c r="Q7" s="178" t="s">
        <v>26</v>
      </c>
      <c r="R7" s="35">
        <v>17</v>
      </c>
      <c r="S7" s="155"/>
      <c r="T7" s="155">
        <f t="shared" si="0"/>
        <v>19</v>
      </c>
      <c r="U7" s="176">
        <f>SUM(R124:R200)</f>
        <v>1319.5</v>
      </c>
      <c r="V7" s="155"/>
      <c r="W7" s="155"/>
      <c r="X7" s="155"/>
      <c r="Y7" s="155"/>
      <c r="Z7" s="155"/>
      <c r="AA7" s="155"/>
      <c r="AB7" s="155"/>
      <c r="AC7" s="155"/>
      <c r="AD7" s="155"/>
      <c r="AE7" s="155"/>
      <c r="AF7" s="155"/>
      <c r="AG7" s="155"/>
      <c r="AH7" s="155"/>
      <c r="AI7" s="155"/>
      <c r="AJ7" s="155"/>
      <c r="AK7" s="204"/>
      <c r="AL7" s="204"/>
      <c r="AM7" s="155"/>
      <c r="AN7" s="155"/>
      <c r="AO7" s="155"/>
      <c r="AP7" s="155"/>
      <c r="AQ7" s="245" t="s">
        <v>177</v>
      </c>
      <c r="AR7" s="246">
        <v>204.47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2:64">
      <c r="B8" s="189">
        <v>58</v>
      </c>
      <c r="C8" s="190">
        <v>38.5</v>
      </c>
      <c r="D8" s="191">
        <v>0</v>
      </c>
      <c r="E8" s="192">
        <v>0</v>
      </c>
      <c r="F8" s="188">
        <v>96.5</v>
      </c>
      <c r="I8" s="178" t="s">
        <v>59</v>
      </c>
      <c r="J8" s="199">
        <v>402</v>
      </c>
      <c r="K8" s="200">
        <v>140</v>
      </c>
      <c r="L8" s="155"/>
      <c r="M8" s="155"/>
      <c r="N8" s="155"/>
      <c r="O8" s="155"/>
      <c r="P8" s="155"/>
      <c r="Q8" s="178" t="s">
        <v>27</v>
      </c>
      <c r="R8" s="35">
        <v>28</v>
      </c>
      <c r="S8" s="155"/>
      <c r="T8" s="155">
        <f t="shared" si="0"/>
        <v>20</v>
      </c>
      <c r="U8" s="176">
        <f>SUM(R201:R268)</f>
        <v>1279</v>
      </c>
      <c r="V8" s="155"/>
      <c r="W8" s="155"/>
      <c r="X8" s="155"/>
      <c r="Y8" s="155"/>
      <c r="Z8" s="155"/>
      <c r="AA8" s="155"/>
      <c r="AB8" s="155"/>
      <c r="AC8" s="155"/>
      <c r="AD8" s="155"/>
      <c r="AE8" s="155"/>
      <c r="AF8" s="155"/>
      <c r="AG8" s="155"/>
      <c r="AH8" s="155"/>
      <c r="AI8" s="155"/>
      <c r="AJ8" s="155"/>
      <c r="AK8" s="204"/>
      <c r="AL8" s="204"/>
      <c r="AM8" s="155"/>
      <c r="AN8" s="155"/>
      <c r="AO8" s="155"/>
      <c r="AP8" s="155"/>
      <c r="AQ8" s="155"/>
      <c r="AR8" s="155"/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2:64">
      <c r="B9" s="193">
        <v>0</v>
      </c>
      <c r="C9" s="194">
        <v>0</v>
      </c>
      <c r="D9" s="193">
        <v>0</v>
      </c>
      <c r="E9" s="194">
        <v>0</v>
      </c>
      <c r="F9" s="195">
        <v>0</v>
      </c>
      <c r="I9" s="178" t="s">
        <v>196</v>
      </c>
      <c r="J9" s="199">
        <v>300</v>
      </c>
      <c r="K9" s="200">
        <v>12</v>
      </c>
      <c r="L9" s="155"/>
      <c r="M9" s="155"/>
      <c r="N9" s="155"/>
      <c r="O9" s="155"/>
      <c r="P9" s="155"/>
      <c r="Q9" s="178" t="s">
        <v>27</v>
      </c>
      <c r="R9" s="35">
        <v>10.5</v>
      </c>
      <c r="S9" s="155"/>
      <c r="T9" s="155">
        <f t="shared" si="0"/>
        <v>21</v>
      </c>
      <c r="U9" s="176">
        <f>SUM(R269:R351)</f>
        <v>1423</v>
      </c>
      <c r="V9" s="155"/>
      <c r="W9" s="155"/>
      <c r="X9" s="155"/>
      <c r="Y9" s="155"/>
      <c r="Z9" s="155"/>
      <c r="AA9" s="155"/>
      <c r="AB9" s="155"/>
      <c r="AC9" s="155"/>
      <c r="AD9" s="155"/>
      <c r="AE9" s="155"/>
      <c r="AF9" s="155"/>
      <c r="AG9" s="155"/>
      <c r="AH9" s="155"/>
      <c r="AI9" s="155"/>
      <c r="AJ9" s="155"/>
      <c r="AK9" s="155"/>
      <c r="AL9" s="155"/>
      <c r="AM9" s="155"/>
      <c r="AN9" s="155"/>
      <c r="AO9" s="155"/>
      <c r="AP9" s="155"/>
      <c r="AQ9" s="155"/>
      <c r="AR9" s="155"/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2:64">
      <c r="B10" s="189">
        <v>265.5</v>
      </c>
      <c r="C10" s="190">
        <v>149.5</v>
      </c>
      <c r="D10" s="191">
        <v>0</v>
      </c>
      <c r="E10" s="192">
        <v>0</v>
      </c>
      <c r="F10" s="188">
        <v>415</v>
      </c>
      <c r="I10" s="178" t="s">
        <v>67</v>
      </c>
      <c r="J10" s="199">
        <v>295</v>
      </c>
      <c r="K10" s="200">
        <v>54</v>
      </c>
      <c r="L10" s="155"/>
      <c r="M10" s="155"/>
      <c r="N10" s="155"/>
      <c r="O10" s="155"/>
      <c r="P10" s="155"/>
      <c r="Q10" s="178" t="s">
        <v>27</v>
      </c>
      <c r="R10" s="35">
        <v>24.5</v>
      </c>
      <c r="S10" s="155"/>
      <c r="T10" s="155">
        <f>SUM(T9+1)</f>
        <v>22</v>
      </c>
      <c r="U10" s="176">
        <f>SUM(R352:R407)</f>
        <v>2127.5</v>
      </c>
      <c r="V10" s="155"/>
      <c r="W10" s="155"/>
      <c r="X10" s="155"/>
      <c r="Y10" s="155"/>
      <c r="Z10" s="155"/>
      <c r="AA10" s="155"/>
      <c r="AB10" s="155"/>
      <c r="AC10" s="155"/>
      <c r="AD10" s="155"/>
      <c r="AE10" s="155"/>
      <c r="AF10" s="155"/>
      <c r="AG10" s="155"/>
      <c r="AH10" s="155"/>
      <c r="AI10" s="155"/>
      <c r="AJ10" s="155"/>
      <c r="AK10" s="155"/>
      <c r="AL10" s="155"/>
      <c r="AM10" s="155"/>
      <c r="AN10" s="155"/>
      <c r="AO10" s="155"/>
      <c r="AP10" s="155"/>
      <c r="AQ10" s="155"/>
      <c r="AR10" s="155"/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2:64">
      <c r="B11" s="189">
        <v>28</v>
      </c>
      <c r="C11" s="190">
        <v>27.5</v>
      </c>
      <c r="D11" s="191">
        <v>0</v>
      </c>
      <c r="E11" s="192">
        <v>0</v>
      </c>
      <c r="F11" s="188">
        <v>55.5</v>
      </c>
      <c r="I11" s="178" t="s">
        <v>74</v>
      </c>
      <c r="J11" s="199">
        <v>200</v>
      </c>
      <c r="K11" s="200">
        <v>10</v>
      </c>
      <c r="L11" s="155"/>
      <c r="M11" s="155"/>
      <c r="N11" s="155"/>
      <c r="O11" s="155"/>
      <c r="P11" s="155"/>
      <c r="Q11" s="178" t="s">
        <v>27</v>
      </c>
      <c r="R11" s="35">
        <v>3</v>
      </c>
      <c r="S11" s="155"/>
      <c r="T11" s="155">
        <f t="shared" si="0"/>
        <v>23</v>
      </c>
      <c r="U11" s="176">
        <f>SUM(R408:R434)</f>
        <v>724.5</v>
      </c>
      <c r="V11" s="155"/>
      <c r="W11" s="155"/>
      <c r="X11" s="155"/>
      <c r="Y11" s="155"/>
      <c r="Z11" s="155"/>
      <c r="AA11" s="155"/>
      <c r="AB11" s="155"/>
      <c r="AC11" s="155"/>
      <c r="AD11" s="155"/>
      <c r="AE11" s="155"/>
      <c r="AF11" s="155"/>
      <c r="AG11" s="155"/>
      <c r="AH11" s="155"/>
      <c r="AI11" s="155"/>
      <c r="AJ11" s="155"/>
      <c r="AK11" s="155"/>
      <c r="AL11" s="155"/>
      <c r="AM11" s="155"/>
      <c r="AN11" s="155"/>
      <c r="AO11" s="155"/>
      <c r="AP11" s="155"/>
      <c r="AQ11" s="155"/>
      <c r="AR11" s="155"/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2:64">
      <c r="B12" s="189">
        <v>105</v>
      </c>
      <c r="C12" s="190">
        <v>65</v>
      </c>
      <c r="D12" s="191">
        <v>0</v>
      </c>
      <c r="E12" s="192">
        <v>0</v>
      </c>
      <c r="F12" s="188">
        <v>170</v>
      </c>
      <c r="I12" s="178" t="s">
        <v>66</v>
      </c>
      <c r="J12" s="199">
        <v>176</v>
      </c>
      <c r="K12" s="200">
        <v>44</v>
      </c>
      <c r="L12" s="155"/>
      <c r="M12" s="155"/>
      <c r="N12" s="155"/>
      <c r="O12" s="155"/>
      <c r="P12" s="155"/>
      <c r="Q12" s="178" t="s">
        <v>27</v>
      </c>
      <c r="R12" s="35">
        <v>3</v>
      </c>
      <c r="S12" s="155"/>
      <c r="T12" s="155"/>
      <c r="U12" s="155"/>
      <c r="V12" s="155"/>
      <c r="W12" s="155"/>
      <c r="X12" s="155"/>
      <c r="Y12" s="155"/>
      <c r="Z12" s="155"/>
      <c r="AA12" s="155"/>
      <c r="AB12" s="155"/>
      <c r="AC12" s="155"/>
      <c r="AD12" s="155"/>
      <c r="AE12" s="155"/>
      <c r="AF12" s="155"/>
      <c r="AG12" s="155"/>
      <c r="AH12" s="155"/>
      <c r="AI12" s="155"/>
      <c r="AJ12" s="155"/>
      <c r="AK12" s="155"/>
      <c r="AL12" s="155"/>
      <c r="AM12" s="155"/>
      <c r="AN12" s="155"/>
      <c r="AO12" s="155"/>
      <c r="AP12" s="155"/>
      <c r="AQ12" s="155"/>
      <c r="AR12" s="155"/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2:64">
      <c r="B13" s="189">
        <v>239</v>
      </c>
      <c r="C13" s="190">
        <v>316</v>
      </c>
      <c r="D13" s="191">
        <v>0</v>
      </c>
      <c r="E13" s="192">
        <v>0</v>
      </c>
      <c r="F13" s="188">
        <v>555</v>
      </c>
      <c r="I13" s="178" t="s">
        <v>45</v>
      </c>
      <c r="J13" s="199">
        <v>165</v>
      </c>
      <c r="K13" s="200">
        <v>11</v>
      </c>
      <c r="L13" s="155"/>
      <c r="M13" s="155"/>
      <c r="N13" s="155"/>
      <c r="O13" s="155"/>
      <c r="P13" s="155"/>
      <c r="Q13" s="178" t="s">
        <v>27</v>
      </c>
      <c r="R13" s="35">
        <v>7.5</v>
      </c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5"/>
      <c r="AO13" s="155"/>
      <c r="AP13" s="155"/>
      <c r="AQ13" s="155"/>
      <c r="AR13" s="155"/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2:64">
      <c r="B14" s="189">
        <v>319.5</v>
      </c>
      <c r="C14" s="190">
        <v>422.5</v>
      </c>
      <c r="D14" s="191">
        <v>0</v>
      </c>
      <c r="E14" s="192">
        <v>0</v>
      </c>
      <c r="F14" s="188">
        <v>742</v>
      </c>
      <c r="I14" s="178" t="s">
        <v>84</v>
      </c>
      <c r="J14" s="199">
        <v>156</v>
      </c>
      <c r="K14" s="200">
        <v>78</v>
      </c>
      <c r="L14" s="155"/>
      <c r="M14" s="155"/>
      <c r="N14" s="155"/>
      <c r="O14" s="155"/>
      <c r="P14" s="155"/>
      <c r="Q14" s="178" t="s">
        <v>27</v>
      </c>
      <c r="R14" s="35">
        <v>8</v>
      </c>
      <c r="S14" s="155"/>
      <c r="T14" s="155"/>
      <c r="U14" s="155"/>
      <c r="V14" s="155"/>
      <c r="W14" s="155"/>
      <c r="X14" s="155"/>
      <c r="Y14" s="155"/>
      <c r="Z14" s="155"/>
      <c r="AA14" s="155"/>
      <c r="AB14" s="155"/>
      <c r="AC14" s="155"/>
      <c r="AD14" s="155"/>
      <c r="AE14" s="155"/>
      <c r="AF14" s="155"/>
      <c r="AG14" s="155"/>
      <c r="AH14" s="155"/>
      <c r="AI14" s="155"/>
      <c r="AJ14" s="155"/>
      <c r="AK14" s="155"/>
      <c r="AL14" s="155"/>
      <c r="AM14" s="155"/>
      <c r="AN14" s="155"/>
      <c r="AO14" s="155"/>
      <c r="AP14" s="155"/>
      <c r="AQ14" s="155"/>
      <c r="AR14" s="155"/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2:64">
      <c r="B15" s="189">
        <v>229.5</v>
      </c>
      <c r="C15" s="190">
        <v>104</v>
      </c>
      <c r="D15" s="191">
        <v>0</v>
      </c>
      <c r="E15" s="192">
        <v>23</v>
      </c>
      <c r="F15" s="188">
        <v>356.5</v>
      </c>
      <c r="I15" s="178" t="s">
        <v>76</v>
      </c>
      <c r="J15" s="199">
        <v>120</v>
      </c>
      <c r="K15" s="200">
        <v>6</v>
      </c>
      <c r="L15" s="155"/>
      <c r="M15" s="155"/>
      <c r="N15" s="155"/>
      <c r="O15" s="155"/>
      <c r="P15" s="155"/>
      <c r="Q15" s="178" t="s">
        <v>27</v>
      </c>
      <c r="R15" s="35">
        <v>9.5</v>
      </c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2:64">
      <c r="B16" s="193">
        <v>0</v>
      </c>
      <c r="C16" s="194">
        <v>0</v>
      </c>
      <c r="D16" s="193">
        <v>0</v>
      </c>
      <c r="E16" s="194">
        <v>0</v>
      </c>
      <c r="F16" s="195">
        <v>0</v>
      </c>
      <c r="I16" s="178" t="s">
        <v>83</v>
      </c>
      <c r="J16" s="199">
        <v>100</v>
      </c>
      <c r="K16" s="200">
        <v>5</v>
      </c>
      <c r="L16" s="155"/>
      <c r="M16" s="155"/>
      <c r="N16" s="155"/>
      <c r="O16" s="155"/>
      <c r="P16" s="155"/>
      <c r="Q16" s="178" t="s">
        <v>27</v>
      </c>
      <c r="R16" s="35">
        <v>10.5</v>
      </c>
      <c r="S16" s="155"/>
      <c r="T16" s="155"/>
      <c r="U16" s="155"/>
      <c r="V16" s="155"/>
      <c r="W16" s="155"/>
      <c r="X16" s="155"/>
      <c r="Y16" s="155"/>
      <c r="Z16" s="155"/>
      <c r="AA16" s="155"/>
      <c r="AB16" s="155"/>
      <c r="AC16" s="155"/>
      <c r="AD16" s="155"/>
      <c r="AE16" s="155"/>
      <c r="AF16" s="155"/>
      <c r="AG16" s="155"/>
      <c r="AH16" s="155"/>
      <c r="AI16" s="155"/>
      <c r="AJ16" s="155"/>
      <c r="AK16" s="155"/>
      <c r="AL16" s="155"/>
      <c r="AM16" s="155"/>
      <c r="AN16" s="155"/>
      <c r="AO16" s="155"/>
      <c r="AP16" s="155"/>
      <c r="AQ16" s="155"/>
      <c r="AR16" s="155"/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2:64">
      <c r="B17" s="189">
        <v>274.39999999999998</v>
      </c>
      <c r="C17" s="190">
        <v>152</v>
      </c>
      <c r="D17" s="191"/>
      <c r="E17" s="192">
        <v>0</v>
      </c>
      <c r="F17" s="188">
        <v>426.4</v>
      </c>
      <c r="I17" s="178" t="s">
        <v>94</v>
      </c>
      <c r="J17" s="199">
        <v>90</v>
      </c>
      <c r="K17" s="200">
        <v>3</v>
      </c>
      <c r="L17" s="155"/>
      <c r="M17" s="155"/>
      <c r="N17" s="155"/>
      <c r="O17" s="155"/>
      <c r="P17" s="155"/>
      <c r="Q17" s="178" t="s">
        <v>27</v>
      </c>
      <c r="R17" s="35">
        <v>3</v>
      </c>
      <c r="S17" s="155"/>
      <c r="T17" s="155"/>
      <c r="U17" s="155"/>
      <c r="V17" s="155"/>
      <c r="W17" s="155"/>
      <c r="X17" s="155"/>
      <c r="Y17" s="155"/>
      <c r="Z17" s="155"/>
      <c r="AA17" s="155"/>
      <c r="AB17" s="155"/>
      <c r="AC17" s="155"/>
      <c r="AD17" s="155"/>
      <c r="AE17" s="155"/>
      <c r="AF17" s="155"/>
      <c r="AG17" s="155"/>
      <c r="AH17" s="155"/>
      <c r="AI17" s="155"/>
      <c r="AJ17" s="155"/>
      <c r="AK17" s="155"/>
      <c r="AL17" s="155"/>
      <c r="AM17" s="155"/>
      <c r="AN17" s="155"/>
      <c r="AO17" s="155"/>
      <c r="AP17" s="155"/>
      <c r="AQ17" s="155"/>
      <c r="AR17" s="155"/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2:64">
      <c r="B18" s="189">
        <v>84.5</v>
      </c>
      <c r="C18" s="190">
        <v>71</v>
      </c>
      <c r="D18" s="191">
        <v>0</v>
      </c>
      <c r="E18" s="192">
        <v>0</v>
      </c>
      <c r="F18" s="188">
        <v>155.5</v>
      </c>
      <c r="I18" s="178" t="s">
        <v>65</v>
      </c>
      <c r="J18" s="199">
        <v>78</v>
      </c>
      <c r="K18" s="200">
        <v>11</v>
      </c>
      <c r="L18" s="155"/>
      <c r="M18" s="155"/>
      <c r="N18" s="155"/>
      <c r="O18" s="155"/>
      <c r="P18" s="155"/>
      <c r="Q18" s="178" t="s">
        <v>27</v>
      </c>
      <c r="R18" s="35">
        <v>6</v>
      </c>
      <c r="S18" s="155"/>
      <c r="T18" s="155"/>
      <c r="U18" s="155"/>
      <c r="V18" s="155"/>
      <c r="W18" s="155"/>
      <c r="X18" s="155"/>
      <c r="Y18" s="155"/>
      <c r="Z18" s="155"/>
      <c r="AA18" s="155"/>
      <c r="AB18" s="155"/>
      <c r="AC18" s="155"/>
      <c r="AD18" s="155"/>
      <c r="AE18" s="155"/>
      <c r="AF18" s="155"/>
      <c r="AG18" s="155"/>
      <c r="AH18" s="155"/>
      <c r="AI18" s="155"/>
      <c r="AJ18" s="155"/>
      <c r="AK18" s="155"/>
      <c r="AL18" s="155"/>
      <c r="AM18" s="155"/>
      <c r="AN18" s="155"/>
      <c r="AO18" s="155"/>
      <c r="AP18" s="155"/>
      <c r="AQ18" s="155"/>
      <c r="AR18" s="155"/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2:64">
      <c r="B19" s="189">
        <v>141.5</v>
      </c>
      <c r="C19" s="190">
        <v>182.5</v>
      </c>
      <c r="D19" s="191">
        <v>0</v>
      </c>
      <c r="E19" s="192">
        <v>0</v>
      </c>
      <c r="F19" s="188">
        <v>324</v>
      </c>
      <c r="I19" s="178" t="s">
        <v>89</v>
      </c>
      <c r="J19" s="199">
        <v>70</v>
      </c>
      <c r="K19" s="200">
        <v>20</v>
      </c>
      <c r="L19" s="155"/>
      <c r="M19" s="155"/>
      <c r="N19" s="155"/>
      <c r="O19" s="155"/>
      <c r="P19" s="155"/>
      <c r="Q19" s="178" t="s">
        <v>27</v>
      </c>
      <c r="R19" s="35">
        <v>24</v>
      </c>
      <c r="S19" s="155"/>
      <c r="T19" s="155"/>
      <c r="U19" s="155"/>
      <c r="V19" s="155"/>
      <c r="W19" s="155"/>
      <c r="X19" s="155"/>
      <c r="Y19" s="155"/>
      <c r="Z19" s="155"/>
      <c r="AA19" s="155"/>
      <c r="AB19" s="155"/>
      <c r="AC19" s="155"/>
      <c r="AD19" s="155"/>
      <c r="AE19" s="155"/>
      <c r="AF19" s="155"/>
      <c r="AG19" s="155"/>
      <c r="AH19" s="155"/>
      <c r="AI19" s="155"/>
      <c r="AJ19" s="155"/>
      <c r="AK19" s="155"/>
      <c r="AL19" s="155"/>
      <c r="AM19" s="155"/>
      <c r="AN19" s="155"/>
      <c r="AO19" s="155"/>
      <c r="AP19" s="155"/>
      <c r="AQ19" s="155"/>
      <c r="AR19" s="155"/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2:64">
      <c r="B20" s="189">
        <v>169.5</v>
      </c>
      <c r="C20" s="190">
        <v>150</v>
      </c>
      <c r="D20" s="191">
        <v>0</v>
      </c>
      <c r="E20" s="192">
        <v>0</v>
      </c>
      <c r="F20" s="188">
        <v>319.5</v>
      </c>
      <c r="I20" s="178" t="s">
        <v>152</v>
      </c>
      <c r="J20" s="199">
        <v>58</v>
      </c>
      <c r="K20" s="200">
        <v>29</v>
      </c>
      <c r="L20" s="155"/>
      <c r="M20" s="155"/>
      <c r="N20" s="155"/>
      <c r="O20" s="155"/>
      <c r="P20" s="155"/>
      <c r="Q20" s="178" t="s">
        <v>27</v>
      </c>
      <c r="R20" s="35">
        <v>1.5</v>
      </c>
      <c r="S20" s="155"/>
      <c r="T20" s="155"/>
      <c r="U20" s="155"/>
      <c r="V20" s="155"/>
      <c r="W20" s="155"/>
      <c r="X20" s="155"/>
      <c r="Y20" s="155"/>
      <c r="Z20" s="155"/>
      <c r="AA20" s="155"/>
      <c r="AB20" s="155"/>
      <c r="AC20" s="155"/>
      <c r="AD20" s="155"/>
      <c r="AE20" s="155"/>
      <c r="AF20" s="155"/>
      <c r="AG20" s="155"/>
      <c r="AH20" s="155"/>
      <c r="AI20" s="155"/>
      <c r="AJ20" s="155"/>
      <c r="AK20" s="155"/>
      <c r="AL20" s="155"/>
      <c r="AM20" s="155"/>
      <c r="AN20" s="155"/>
      <c r="AO20" s="155"/>
      <c r="AP20" s="155"/>
      <c r="AQ20" s="155"/>
      <c r="AR20" s="155"/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2:64">
      <c r="B21" s="189">
        <v>326.5</v>
      </c>
      <c r="C21" s="190">
        <v>277.5</v>
      </c>
      <c r="D21" s="191">
        <v>0</v>
      </c>
      <c r="E21" s="192">
        <v>0</v>
      </c>
      <c r="F21" s="188">
        <v>604</v>
      </c>
      <c r="I21" s="178" t="s">
        <v>96</v>
      </c>
      <c r="J21" s="199">
        <v>54</v>
      </c>
      <c r="K21" s="200">
        <v>18</v>
      </c>
      <c r="L21" s="155"/>
      <c r="M21" s="155"/>
      <c r="N21" s="155"/>
      <c r="O21" s="155"/>
      <c r="P21" s="155"/>
      <c r="Q21" s="178" t="s">
        <v>27</v>
      </c>
      <c r="R21" s="35">
        <v>28</v>
      </c>
      <c r="S21" s="155"/>
      <c r="T21" s="155"/>
      <c r="U21" s="155"/>
      <c r="V21" s="155"/>
      <c r="W21" s="155"/>
      <c r="X21" s="155"/>
      <c r="Y21" s="155"/>
      <c r="Z21" s="155"/>
      <c r="AA21" s="155"/>
      <c r="AB21" s="155"/>
      <c r="AC21" s="155"/>
      <c r="AD21" s="155"/>
      <c r="AE21" s="155"/>
      <c r="AF21" s="155"/>
      <c r="AG21" s="155"/>
      <c r="AH21" s="155"/>
      <c r="AI21" s="155"/>
      <c r="AJ21" s="155"/>
      <c r="AK21" s="155"/>
      <c r="AL21" s="155"/>
      <c r="AM21" s="155"/>
      <c r="AN21" s="155"/>
      <c r="AO21" s="155"/>
      <c r="AP21" s="155"/>
      <c r="AQ21" s="155"/>
      <c r="AR21" s="155"/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2:64">
      <c r="B22" s="189">
        <v>313.5</v>
      </c>
      <c r="C22" s="190">
        <v>134.5</v>
      </c>
      <c r="D22" s="191">
        <v>0</v>
      </c>
      <c r="E22" s="192">
        <v>0</v>
      </c>
      <c r="F22" s="188">
        <v>448</v>
      </c>
      <c r="I22" s="178" t="s">
        <v>195</v>
      </c>
      <c r="J22" s="199">
        <v>50</v>
      </c>
      <c r="K22" s="200">
        <v>2</v>
      </c>
      <c r="L22" s="155"/>
      <c r="M22" s="155"/>
      <c r="N22" s="155"/>
      <c r="O22" s="155"/>
      <c r="P22" s="155"/>
      <c r="Q22" s="178" t="s">
        <v>32</v>
      </c>
      <c r="R22" s="35">
        <v>35</v>
      </c>
      <c r="S22" s="155"/>
      <c r="T22" s="155"/>
      <c r="U22" s="155"/>
      <c r="V22" s="155"/>
      <c r="W22" s="155"/>
      <c r="X22" s="155"/>
      <c r="Y22" s="155"/>
      <c r="Z22" s="155"/>
      <c r="AA22" s="155"/>
      <c r="AB22" s="155"/>
      <c r="AC22" s="155"/>
      <c r="AD22" s="155"/>
      <c r="AE22" s="155"/>
      <c r="AF22" s="155"/>
      <c r="AG22" s="155"/>
      <c r="AH22" s="155"/>
      <c r="AI22" s="155"/>
      <c r="AJ22" s="155"/>
      <c r="AK22" s="155"/>
      <c r="AL22" s="155"/>
      <c r="AM22" s="155"/>
      <c r="AN22" s="155"/>
      <c r="AO22" s="155"/>
      <c r="AP22" s="155"/>
      <c r="AQ22" s="155"/>
      <c r="AR22" s="155"/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2:64">
      <c r="B23" s="193">
        <v>0</v>
      </c>
      <c r="C23" s="194">
        <v>0</v>
      </c>
      <c r="D23" s="193">
        <v>0</v>
      </c>
      <c r="E23" s="194">
        <v>0</v>
      </c>
      <c r="F23" s="195">
        <v>0</v>
      </c>
      <c r="I23" s="178" t="s">
        <v>149</v>
      </c>
      <c r="J23" s="199">
        <v>32</v>
      </c>
      <c r="K23" s="200">
        <v>4</v>
      </c>
      <c r="L23" s="155"/>
      <c r="M23" s="155"/>
      <c r="N23" s="155"/>
      <c r="O23" s="155"/>
      <c r="P23" s="155"/>
      <c r="Q23" s="178" t="s">
        <v>32</v>
      </c>
      <c r="R23" s="35">
        <v>6.5</v>
      </c>
      <c r="S23" s="155"/>
      <c r="T23" s="155"/>
      <c r="U23" s="155"/>
      <c r="V23" s="155"/>
      <c r="W23" s="155"/>
      <c r="X23" s="155"/>
      <c r="Y23" s="155"/>
      <c r="Z23" s="155"/>
      <c r="AA23" s="155"/>
      <c r="AB23" s="155"/>
      <c r="AC23" s="155"/>
      <c r="AD23" s="155"/>
      <c r="AE23" s="155"/>
      <c r="AF23" s="155"/>
      <c r="AG23" s="155"/>
      <c r="AH23" s="155"/>
      <c r="AI23" s="155"/>
      <c r="AJ23" s="155"/>
      <c r="AK23" s="155"/>
      <c r="AL23" s="155"/>
      <c r="AM23" s="155"/>
      <c r="AN23" s="155"/>
      <c r="AO23" s="155"/>
      <c r="AP23" s="155"/>
      <c r="AQ23" s="155"/>
      <c r="AR23" s="155"/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2:64">
      <c r="B24" s="189">
        <v>110.5</v>
      </c>
      <c r="C24" s="190">
        <v>15</v>
      </c>
      <c r="D24" s="191">
        <v>0</v>
      </c>
      <c r="E24" s="192">
        <v>0</v>
      </c>
      <c r="F24" s="188">
        <v>125.5</v>
      </c>
      <c r="I24" s="178" t="s">
        <v>197</v>
      </c>
      <c r="J24" s="199">
        <v>31.5</v>
      </c>
      <c r="K24" s="200">
        <v>9</v>
      </c>
      <c r="L24" s="155"/>
      <c r="M24" s="155"/>
      <c r="N24" s="155"/>
      <c r="O24" s="155"/>
      <c r="P24" s="155"/>
      <c r="Q24" s="178" t="s">
        <v>32</v>
      </c>
      <c r="R24" s="35">
        <v>2</v>
      </c>
      <c r="S24" s="155"/>
      <c r="T24" s="155"/>
      <c r="U24" s="155"/>
      <c r="V24" s="155"/>
      <c r="W24" s="155"/>
      <c r="X24" s="155"/>
      <c r="Y24" s="155"/>
      <c r="Z24" s="155"/>
      <c r="AA24" s="155"/>
      <c r="AB24" s="155"/>
      <c r="AC24" s="155"/>
      <c r="AD24" s="155"/>
      <c r="AE24" s="155"/>
      <c r="AF24" s="155"/>
      <c r="AG24" s="155"/>
      <c r="AH24" s="155"/>
      <c r="AI24" s="155"/>
      <c r="AJ24" s="155"/>
      <c r="AK24" s="155"/>
      <c r="AL24" s="155"/>
      <c r="AM24" s="155"/>
      <c r="AN24" s="155"/>
      <c r="AO24" s="155"/>
      <c r="AP24" s="155"/>
      <c r="AQ24" s="155"/>
      <c r="AR24" s="155"/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2:64">
      <c r="B25" s="189">
        <v>128</v>
      </c>
      <c r="C25" s="190">
        <v>211</v>
      </c>
      <c r="D25" s="191">
        <v>0</v>
      </c>
      <c r="E25" s="192">
        <v>0</v>
      </c>
      <c r="F25" s="188">
        <v>339</v>
      </c>
      <c r="I25" s="178" t="s">
        <v>64</v>
      </c>
      <c r="J25" s="199">
        <v>20</v>
      </c>
      <c r="K25" s="200">
        <v>1</v>
      </c>
      <c r="L25" s="155"/>
      <c r="M25" s="155"/>
      <c r="N25" s="155"/>
      <c r="O25" s="155"/>
      <c r="P25" s="155"/>
      <c r="Q25" s="178" t="s">
        <v>32</v>
      </c>
      <c r="R25" s="35">
        <v>3</v>
      </c>
      <c r="S25" s="155"/>
      <c r="T25" s="155"/>
      <c r="U25" s="155"/>
      <c r="V25" s="155"/>
      <c r="W25" s="155"/>
      <c r="X25" s="155"/>
      <c r="Y25" s="155"/>
      <c r="Z25" s="155"/>
      <c r="AA25" s="155"/>
      <c r="AB25" s="155"/>
      <c r="AC25" s="155"/>
      <c r="AD25" s="155"/>
      <c r="AE25" s="155"/>
      <c r="AF25" s="155"/>
      <c r="AG25" s="155"/>
      <c r="AH25" s="155"/>
      <c r="AI25" s="155"/>
      <c r="AJ25" s="155"/>
      <c r="AK25" s="155"/>
      <c r="AL25" s="155"/>
      <c r="AM25" s="155"/>
      <c r="AN25" s="155"/>
      <c r="AO25" s="155"/>
      <c r="AP25" s="155"/>
      <c r="AQ25" s="155"/>
      <c r="AR25" s="155"/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2:64">
      <c r="B26" s="189">
        <v>190.5</v>
      </c>
      <c r="C26" s="190">
        <v>109.5</v>
      </c>
      <c r="D26" s="191">
        <v>0</v>
      </c>
      <c r="E26" s="192">
        <v>0</v>
      </c>
      <c r="F26" s="188">
        <v>300</v>
      </c>
      <c r="I26" s="178" t="s">
        <v>71</v>
      </c>
      <c r="J26" s="199">
        <v>20</v>
      </c>
      <c r="K26" s="200">
        <v>1</v>
      </c>
      <c r="L26" s="155"/>
      <c r="M26" s="155"/>
      <c r="N26" s="155"/>
      <c r="O26" s="155"/>
      <c r="P26" s="155"/>
      <c r="Q26" s="178" t="s">
        <v>32</v>
      </c>
      <c r="R26" s="35">
        <v>12.5</v>
      </c>
      <c r="S26" s="155"/>
      <c r="T26" s="155"/>
      <c r="U26" s="155"/>
      <c r="V26" s="155"/>
      <c r="W26" s="155"/>
      <c r="X26" s="155"/>
      <c r="Y26" s="155"/>
      <c r="Z26" s="155"/>
      <c r="AA26" s="155"/>
      <c r="AB26" s="155"/>
      <c r="AC26" s="155"/>
      <c r="AD26" s="155"/>
      <c r="AE26" s="155"/>
      <c r="AF26" s="155"/>
      <c r="AG26" s="155"/>
      <c r="AH26" s="155"/>
      <c r="AI26" s="155"/>
      <c r="AJ26" s="155"/>
      <c r="AK26" s="155"/>
      <c r="AL26" s="155"/>
      <c r="AM26" s="155"/>
      <c r="AN26" s="155"/>
      <c r="AO26" s="155"/>
      <c r="AP26" s="155"/>
      <c r="AQ26" s="155"/>
      <c r="AR26" s="155"/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2:64">
      <c r="B27" s="189">
        <v>501</v>
      </c>
      <c r="C27" s="190">
        <v>210.5</v>
      </c>
      <c r="D27" s="191">
        <v>0</v>
      </c>
      <c r="E27" s="192">
        <v>0</v>
      </c>
      <c r="F27" s="188">
        <v>711.5</v>
      </c>
      <c r="I27" s="178" t="s">
        <v>50</v>
      </c>
      <c r="J27" s="199">
        <v>20</v>
      </c>
      <c r="K27" s="200">
        <v>1</v>
      </c>
      <c r="L27" s="155"/>
      <c r="M27" s="155"/>
      <c r="N27" s="155"/>
      <c r="O27" s="155"/>
      <c r="P27" s="155"/>
      <c r="Q27" s="178" t="s">
        <v>32</v>
      </c>
      <c r="R27" s="35">
        <v>2</v>
      </c>
      <c r="S27" s="155"/>
      <c r="T27" s="155"/>
      <c r="U27" s="155"/>
      <c r="V27" s="155"/>
      <c r="W27" s="155"/>
      <c r="X27" s="155"/>
      <c r="Y27" s="155"/>
      <c r="Z27" s="155"/>
      <c r="AA27" s="155"/>
      <c r="AB27" s="155"/>
      <c r="AC27" s="155"/>
      <c r="AD27" s="155"/>
      <c r="AE27" s="155"/>
      <c r="AF27" s="155"/>
      <c r="AG27" s="155"/>
      <c r="AH27" s="155"/>
      <c r="AI27" s="155"/>
      <c r="AJ27" s="155"/>
      <c r="AK27" s="155"/>
      <c r="AL27" s="155"/>
      <c r="AM27" s="155"/>
      <c r="AN27" s="155"/>
      <c r="AO27" s="155"/>
      <c r="AP27" s="155"/>
      <c r="AQ27" s="155"/>
      <c r="AR27" s="155"/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2:64">
      <c r="B28" s="189">
        <v>217.5</v>
      </c>
      <c r="C28" s="190">
        <v>267.5</v>
      </c>
      <c r="D28" s="191">
        <v>0</v>
      </c>
      <c r="E28" s="192">
        <v>0</v>
      </c>
      <c r="F28" s="188">
        <v>485</v>
      </c>
      <c r="I28" s="178" t="s">
        <v>86</v>
      </c>
      <c r="J28" s="199">
        <v>18</v>
      </c>
      <c r="K28" s="200">
        <v>14</v>
      </c>
      <c r="L28" s="155"/>
      <c r="M28" s="155"/>
      <c r="N28" s="155"/>
      <c r="O28" s="155"/>
      <c r="P28" s="155"/>
      <c r="Q28" s="178" t="s">
        <v>32</v>
      </c>
      <c r="R28" s="35">
        <v>9</v>
      </c>
      <c r="S28" s="155"/>
      <c r="T28" s="155"/>
      <c r="U28" s="155"/>
      <c r="V28" s="155"/>
      <c r="W28" s="155"/>
      <c r="X28" s="155"/>
      <c r="Y28" s="155"/>
      <c r="Z28" s="155"/>
      <c r="AA28" s="155"/>
      <c r="AB28" s="155"/>
      <c r="AC28" s="155"/>
      <c r="AD28" s="155"/>
      <c r="AE28" s="155"/>
      <c r="AF28" s="155"/>
      <c r="AG28" s="155"/>
      <c r="AH28" s="155"/>
      <c r="AI28" s="155"/>
      <c r="AJ28" s="155"/>
      <c r="AK28" s="155"/>
      <c r="AL28" s="155"/>
      <c r="AM28" s="155"/>
      <c r="AN28" s="155"/>
      <c r="AO28" s="155"/>
      <c r="AP28" s="155"/>
      <c r="AQ28" s="155"/>
      <c r="AR28" s="155"/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2:64">
      <c r="B29" s="189">
        <v>129</v>
      </c>
      <c r="C29" s="190">
        <v>99</v>
      </c>
      <c r="D29" s="191">
        <v>0</v>
      </c>
      <c r="E29" s="192">
        <v>0</v>
      </c>
      <c r="F29" s="188">
        <v>228</v>
      </c>
      <c r="I29" s="178" t="s">
        <v>85</v>
      </c>
      <c r="J29" s="199">
        <v>15</v>
      </c>
      <c r="K29" s="200">
        <v>6</v>
      </c>
      <c r="L29" s="155"/>
      <c r="M29" s="155"/>
      <c r="N29" s="155"/>
      <c r="O29" s="155"/>
      <c r="P29" s="155"/>
      <c r="Q29" s="178" t="s">
        <v>32</v>
      </c>
      <c r="R29" s="35">
        <v>4.5</v>
      </c>
      <c r="S29" s="155"/>
      <c r="T29" s="155"/>
      <c r="U29" s="155"/>
      <c r="V29" s="155"/>
      <c r="W29" s="155"/>
      <c r="X29" s="155"/>
      <c r="Y29" s="155"/>
      <c r="Z29" s="155"/>
      <c r="AA29" s="155"/>
      <c r="AB29" s="155"/>
      <c r="AC29" s="155"/>
      <c r="AD29" s="155"/>
      <c r="AE29" s="155"/>
      <c r="AF29" s="155"/>
      <c r="AG29" s="155"/>
      <c r="AH29" s="155"/>
      <c r="AI29" s="155"/>
      <c r="AJ29" s="155"/>
      <c r="AK29" s="155"/>
      <c r="AL29" s="155"/>
      <c r="AM29" s="155"/>
      <c r="AN29" s="155"/>
      <c r="AO29" s="155"/>
      <c r="AP29" s="155"/>
      <c r="AQ29" s="155"/>
      <c r="AR29" s="155"/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2:64">
      <c r="B30" s="193">
        <v>0</v>
      </c>
      <c r="C30" s="194">
        <v>0</v>
      </c>
      <c r="D30" s="193">
        <v>0</v>
      </c>
      <c r="E30" s="194">
        <v>0</v>
      </c>
      <c r="F30" s="195">
        <v>0</v>
      </c>
      <c r="I30" s="178" t="s">
        <v>63</v>
      </c>
      <c r="J30" s="199">
        <v>9</v>
      </c>
      <c r="K30" s="200">
        <v>3</v>
      </c>
      <c r="L30" s="155"/>
      <c r="M30" s="155"/>
      <c r="N30" s="155"/>
      <c r="O30" s="155"/>
      <c r="P30" s="155"/>
      <c r="Q30" s="178" t="s">
        <v>32</v>
      </c>
      <c r="R30" s="35">
        <v>20</v>
      </c>
      <c r="S30" s="155"/>
      <c r="T30" s="155"/>
      <c r="U30" s="155"/>
      <c r="V30" s="155"/>
      <c r="W30" s="155"/>
      <c r="X30" s="155"/>
      <c r="Y30" s="155"/>
      <c r="Z30" s="155"/>
      <c r="AA30" s="155"/>
      <c r="AB30" s="155"/>
      <c r="AC30" s="155"/>
      <c r="AD30" s="155"/>
      <c r="AE30" s="155"/>
      <c r="AF30" s="155"/>
      <c r="AG30" s="155"/>
      <c r="AH30" s="155"/>
      <c r="AI30" s="155"/>
      <c r="AJ30" s="155"/>
      <c r="AK30" s="155"/>
      <c r="AL30" s="155"/>
      <c r="AM30" s="155"/>
      <c r="AN30" s="155"/>
      <c r="AO30" s="155"/>
      <c r="AP30" s="155"/>
      <c r="AQ30" s="155"/>
      <c r="AR30" s="155"/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2:64">
      <c r="B31" s="189">
        <v>72</v>
      </c>
      <c r="C31" s="190">
        <v>82</v>
      </c>
      <c r="D31" s="191">
        <v>0</v>
      </c>
      <c r="E31" s="192">
        <v>0</v>
      </c>
      <c r="F31" s="188">
        <v>154</v>
      </c>
      <c r="I31" s="178" t="s">
        <v>151</v>
      </c>
      <c r="J31" s="199">
        <v>8</v>
      </c>
      <c r="K31" s="200">
        <v>1</v>
      </c>
      <c r="L31" s="155"/>
      <c r="M31" s="155"/>
      <c r="N31" s="155"/>
      <c r="O31" s="155"/>
      <c r="P31" s="155"/>
      <c r="Q31" s="178" t="s">
        <v>32</v>
      </c>
      <c r="R31" s="35">
        <v>5</v>
      </c>
      <c r="S31" s="155"/>
      <c r="T31" s="155"/>
      <c r="U31" s="155"/>
      <c r="V31" s="155"/>
      <c r="W31" s="155"/>
      <c r="X31" s="155"/>
      <c r="Y31" s="155"/>
      <c r="Z31" s="155"/>
      <c r="AA31" s="155"/>
      <c r="AB31" s="155"/>
      <c r="AC31" s="155"/>
      <c r="AD31" s="155"/>
      <c r="AE31" s="155"/>
      <c r="AF31" s="155"/>
      <c r="AG31" s="155"/>
      <c r="AH31" s="155"/>
      <c r="AI31" s="155"/>
      <c r="AJ31" s="155"/>
      <c r="AK31" s="155"/>
      <c r="AL31" s="155"/>
      <c r="AM31" s="155"/>
      <c r="AN31" s="155"/>
      <c r="AO31" s="155"/>
      <c r="AP31" s="155"/>
      <c r="AQ31" s="155"/>
      <c r="AR31" s="155"/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2:64" ht="18.75">
      <c r="B32" s="193">
        <v>0</v>
      </c>
      <c r="C32" s="194">
        <v>0</v>
      </c>
      <c r="D32" s="193">
        <v>0</v>
      </c>
      <c r="E32" s="194">
        <v>0</v>
      </c>
      <c r="F32" s="195">
        <v>0</v>
      </c>
      <c r="I32" s="178" t="s">
        <v>90</v>
      </c>
      <c r="J32" s="199">
        <v>4</v>
      </c>
      <c r="K32" s="200">
        <v>2</v>
      </c>
      <c r="L32" s="155"/>
      <c r="M32" s="155"/>
      <c r="N32" s="155"/>
      <c r="O32" s="155"/>
      <c r="P32" s="155"/>
      <c r="Q32" s="178" t="s">
        <v>32</v>
      </c>
      <c r="R32" s="35">
        <v>11</v>
      </c>
      <c r="S32" s="155"/>
      <c r="T32" s="155"/>
      <c r="U32" s="155"/>
      <c r="V32" s="155"/>
      <c r="W32" s="155"/>
      <c r="X32" s="155"/>
      <c r="Y32" s="155"/>
      <c r="Z32" s="155"/>
      <c r="AA32" s="155"/>
      <c r="AB32" s="155"/>
      <c r="AC32" s="155"/>
      <c r="AD32" s="155"/>
      <c r="AE32" s="155"/>
      <c r="AF32" s="155"/>
      <c r="AG32" s="155"/>
      <c r="AH32" s="155"/>
      <c r="AI32" s="155"/>
      <c r="AJ32" s="155"/>
      <c r="AK32" s="155"/>
      <c r="AL32" s="155"/>
      <c r="AM32" s="155"/>
      <c r="AN32" s="155"/>
      <c r="AO32" s="155"/>
      <c r="AP32" s="155"/>
      <c r="AQ32" s="155"/>
      <c r="AR32" s="155"/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/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44">
      <c r="I33" s="178" t="s">
        <v>93</v>
      </c>
      <c r="J33" s="199">
        <v>3.5</v>
      </c>
      <c r="K33" s="200">
        <v>5</v>
      </c>
      <c r="L33" s="155"/>
      <c r="M33" s="155"/>
      <c r="N33" s="155"/>
      <c r="O33" s="155"/>
      <c r="P33" s="155"/>
      <c r="Q33" s="178" t="s">
        <v>32</v>
      </c>
      <c r="R33" s="35">
        <v>10.5</v>
      </c>
      <c r="S33" s="155"/>
      <c r="T33" s="155"/>
      <c r="U33" s="155"/>
      <c r="V33" s="155"/>
      <c r="W33" s="155"/>
      <c r="X33" s="155"/>
      <c r="Y33" s="155"/>
      <c r="Z33" s="155"/>
      <c r="AA33" s="155"/>
      <c r="AB33" s="155"/>
      <c r="AC33" s="155"/>
      <c r="AD33" s="155"/>
      <c r="AE33" s="155"/>
      <c r="AF33" s="155"/>
      <c r="AG33" s="155"/>
      <c r="AH33" s="155"/>
      <c r="AI33" s="155"/>
      <c r="AJ33" s="155"/>
      <c r="AK33" s="155"/>
      <c r="AL33" s="155"/>
      <c r="AM33" s="155"/>
      <c r="AN33" s="155"/>
      <c r="AO33" s="155"/>
      <c r="AP33" s="155"/>
      <c r="AQ33" s="155"/>
      <c r="AR33" s="155"/>
    </row>
    <row r="34" spans="9:44">
      <c r="I34" s="178" t="s">
        <v>153</v>
      </c>
      <c r="J34" s="199">
        <v>3.5</v>
      </c>
      <c r="K34" s="200">
        <v>1</v>
      </c>
      <c r="L34" s="155"/>
      <c r="M34" s="155"/>
      <c r="N34" s="155"/>
      <c r="O34" s="155"/>
      <c r="P34" s="155"/>
      <c r="Q34" s="178" t="s">
        <v>32</v>
      </c>
      <c r="R34" s="35">
        <v>4.5</v>
      </c>
      <c r="S34" s="155"/>
      <c r="T34" s="155"/>
      <c r="U34" s="155"/>
      <c r="V34" s="155"/>
      <c r="W34" s="155"/>
      <c r="X34" s="155"/>
      <c r="Y34" s="155"/>
      <c r="Z34" s="155"/>
      <c r="AA34" s="155"/>
      <c r="AB34" s="155"/>
      <c r="AC34" s="155"/>
      <c r="AD34" s="155"/>
      <c r="AE34" s="155"/>
      <c r="AF34" s="155"/>
      <c r="AG34" s="155"/>
      <c r="AH34" s="155"/>
      <c r="AI34" s="155"/>
      <c r="AJ34" s="155"/>
      <c r="AK34" s="155"/>
      <c r="AL34" s="155"/>
      <c r="AM34" s="155"/>
      <c r="AN34" s="155"/>
      <c r="AO34" s="155"/>
      <c r="AP34" s="155"/>
      <c r="AQ34" s="155"/>
      <c r="AR34" s="155"/>
    </row>
    <row r="35" spans="9:44">
      <c r="I35" s="178" t="s">
        <v>87</v>
      </c>
      <c r="J35" s="199">
        <v>1</v>
      </c>
      <c r="K35" s="200">
        <v>1</v>
      </c>
      <c r="L35" s="155"/>
      <c r="M35" s="155"/>
      <c r="N35" s="155"/>
      <c r="O35" s="155"/>
      <c r="P35" s="155"/>
      <c r="Q35" s="178" t="s">
        <v>32</v>
      </c>
      <c r="R35" s="35">
        <v>3</v>
      </c>
      <c r="S35" s="155"/>
      <c r="T35" s="155"/>
      <c r="U35" s="155"/>
      <c r="V35" s="155"/>
      <c r="W35" s="155"/>
      <c r="X35" s="155"/>
      <c r="Y35" s="155"/>
      <c r="Z35" s="155"/>
      <c r="AA35" s="155"/>
      <c r="AB35" s="155"/>
      <c r="AC35" s="155"/>
      <c r="AD35" s="155"/>
      <c r="AE35" s="155"/>
      <c r="AF35" s="155"/>
      <c r="AG35" s="155"/>
      <c r="AH35" s="155"/>
      <c r="AI35" s="155"/>
      <c r="AJ35" s="155"/>
      <c r="AK35" s="155"/>
      <c r="AL35" s="155"/>
      <c r="AM35" s="155"/>
      <c r="AN35" s="155"/>
      <c r="AO35" s="155"/>
      <c r="AP35" s="155"/>
      <c r="AQ35" s="155"/>
      <c r="AR35" s="155"/>
    </row>
    <row r="36" spans="9:44">
      <c r="I36" s="178" t="s">
        <v>147</v>
      </c>
      <c r="J36" s="199">
        <v>0</v>
      </c>
      <c r="K36" s="200">
        <v>2</v>
      </c>
      <c r="L36" s="155"/>
      <c r="M36" s="155"/>
      <c r="N36" s="155"/>
      <c r="O36" s="155"/>
      <c r="P36" s="155"/>
      <c r="Q36" s="178" t="s">
        <v>32</v>
      </c>
      <c r="R36" s="35">
        <v>4.5</v>
      </c>
      <c r="S36" s="155"/>
      <c r="T36" s="155"/>
      <c r="U36" s="155"/>
      <c r="V36" s="155"/>
      <c r="W36" s="155"/>
      <c r="X36" s="155"/>
      <c r="Y36" s="155"/>
      <c r="Z36" s="155"/>
      <c r="AA36" s="155"/>
      <c r="AB36" s="155"/>
      <c r="AC36" s="155"/>
      <c r="AD36" s="155"/>
      <c r="AE36" s="155"/>
      <c r="AF36" s="155"/>
      <c r="AG36" s="155"/>
      <c r="AH36" s="155"/>
      <c r="AI36" s="155"/>
      <c r="AJ36" s="155"/>
      <c r="AK36" s="155"/>
      <c r="AL36" s="155"/>
      <c r="AM36" s="155"/>
      <c r="AN36" s="155"/>
      <c r="AO36" s="155"/>
      <c r="AP36" s="155"/>
      <c r="AQ36" s="155"/>
      <c r="AR36" s="155"/>
    </row>
    <row r="37" spans="9:44">
      <c r="I37" s="175"/>
      <c r="J37" s="155"/>
      <c r="K37" s="175"/>
      <c r="L37" s="155"/>
      <c r="M37" s="155"/>
      <c r="N37" s="155"/>
      <c r="O37" s="155"/>
      <c r="P37" s="155"/>
      <c r="Q37" s="178" t="s">
        <v>32</v>
      </c>
      <c r="R37" s="35">
        <v>23</v>
      </c>
      <c r="S37" s="155"/>
      <c r="T37" s="155"/>
      <c r="U37" s="155"/>
      <c r="V37" s="155"/>
      <c r="W37" s="155"/>
      <c r="X37" s="155"/>
      <c r="Y37" s="155"/>
      <c r="Z37" s="155"/>
      <c r="AA37" s="155"/>
      <c r="AB37" s="155"/>
      <c r="AC37" s="155"/>
      <c r="AD37" s="155"/>
      <c r="AE37" s="155"/>
      <c r="AF37" s="155"/>
      <c r="AG37" s="155"/>
      <c r="AH37" s="155"/>
      <c r="AI37" s="155"/>
      <c r="AJ37" s="155"/>
      <c r="AK37" s="155"/>
      <c r="AL37" s="155"/>
      <c r="AM37" s="155"/>
      <c r="AN37" s="155"/>
      <c r="AO37" s="155"/>
      <c r="AP37" s="155"/>
      <c r="AQ37" s="155"/>
      <c r="AR37" s="155"/>
    </row>
    <row r="38" spans="9:44">
      <c r="I38" s="175"/>
      <c r="J38" s="155"/>
      <c r="K38" s="175"/>
      <c r="L38" s="155"/>
      <c r="M38" s="155"/>
      <c r="N38" s="155"/>
      <c r="O38" s="155"/>
      <c r="P38" s="155"/>
      <c r="Q38" s="178" t="s">
        <v>32</v>
      </c>
      <c r="R38" s="35">
        <v>9</v>
      </c>
      <c r="S38" s="155"/>
      <c r="T38" s="155"/>
      <c r="U38" s="155"/>
      <c r="V38" s="155"/>
      <c r="W38" s="155"/>
      <c r="X38" s="155"/>
      <c r="Y38" s="155"/>
      <c r="Z38" s="155"/>
      <c r="AA38" s="155"/>
      <c r="AB38" s="155"/>
      <c r="AC38" s="155"/>
      <c r="AD38" s="155"/>
      <c r="AE38" s="155"/>
      <c r="AF38" s="155"/>
      <c r="AG38" s="155"/>
      <c r="AH38" s="155"/>
      <c r="AI38" s="155"/>
      <c r="AJ38" s="155"/>
      <c r="AK38" s="155"/>
      <c r="AL38" s="155"/>
      <c r="AM38" s="155"/>
      <c r="AN38" s="155"/>
      <c r="AO38" s="155"/>
      <c r="AP38" s="155"/>
      <c r="AQ38" s="155"/>
      <c r="AR38" s="155"/>
    </row>
    <row r="39" spans="9:44">
      <c r="I39" s="175"/>
      <c r="J39" s="155"/>
      <c r="K39" s="175"/>
      <c r="L39" s="155"/>
      <c r="M39" s="155"/>
      <c r="N39" s="155"/>
      <c r="O39" s="155"/>
      <c r="P39" s="155"/>
      <c r="Q39" s="178" t="s">
        <v>32</v>
      </c>
      <c r="R39" s="35">
        <v>23.5</v>
      </c>
      <c r="S39" s="155"/>
      <c r="T39" s="155"/>
      <c r="U39" s="155"/>
      <c r="V39" s="155"/>
      <c r="W39" s="155"/>
      <c r="X39" s="155"/>
      <c r="Y39" s="155"/>
      <c r="Z39" s="155"/>
      <c r="AA39" s="155"/>
      <c r="AB39" s="155"/>
      <c r="AC39" s="155"/>
      <c r="AD39" s="155"/>
      <c r="AE39" s="155"/>
      <c r="AF39" s="155"/>
      <c r="AG39" s="155"/>
      <c r="AH39" s="155"/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</row>
    <row r="40" spans="9:44">
      <c r="I40" s="175"/>
      <c r="J40" s="155"/>
      <c r="K40" s="175"/>
      <c r="L40" s="155"/>
      <c r="M40" s="155"/>
      <c r="N40" s="155"/>
      <c r="O40" s="155"/>
      <c r="P40" s="155"/>
      <c r="Q40" s="178" t="s">
        <v>32</v>
      </c>
      <c r="R40" s="35">
        <v>20</v>
      </c>
      <c r="S40" s="155"/>
      <c r="T40" s="155"/>
      <c r="U40" s="155"/>
      <c r="V40" s="155"/>
      <c r="W40" s="155"/>
      <c r="X40" s="155"/>
      <c r="Y40" s="155"/>
      <c r="Z40" s="155"/>
      <c r="AA40" s="155"/>
      <c r="AB40" s="155"/>
      <c r="AC40" s="155"/>
      <c r="AD40" s="155"/>
      <c r="AE40" s="155"/>
      <c r="AF40" s="155"/>
      <c r="AG40" s="155"/>
      <c r="AH40" s="155"/>
      <c r="AI40" s="155"/>
      <c r="AJ40" s="155"/>
      <c r="AK40" s="155"/>
      <c r="AL40" s="155"/>
      <c r="AM40" s="155"/>
      <c r="AN40" s="155"/>
      <c r="AO40" s="155"/>
      <c r="AP40" s="155"/>
      <c r="AQ40" s="155"/>
      <c r="AR40" s="155"/>
    </row>
    <row r="41" spans="9:44">
      <c r="I41" s="155"/>
      <c r="J41" s="155"/>
      <c r="K41" s="155"/>
      <c r="L41" s="155"/>
      <c r="M41" s="155"/>
      <c r="N41" s="155"/>
      <c r="O41" s="155"/>
      <c r="P41" s="155"/>
      <c r="Q41" s="178" t="s">
        <v>32</v>
      </c>
      <c r="R41" s="35">
        <v>18.5</v>
      </c>
      <c r="S41" s="155"/>
      <c r="T41" s="155"/>
      <c r="U41" s="155"/>
      <c r="V41" s="155"/>
      <c r="W41" s="155"/>
      <c r="X41" s="155"/>
      <c r="Y41" s="155"/>
      <c r="Z41" s="155"/>
      <c r="AA41" s="155"/>
      <c r="AB41" s="155"/>
      <c r="AC41" s="155"/>
      <c r="AD41" s="155"/>
      <c r="AE41" s="155"/>
      <c r="AF41" s="155"/>
      <c r="AG41" s="155"/>
      <c r="AH41" s="155"/>
      <c r="AI41" s="155"/>
      <c r="AJ41" s="155"/>
      <c r="AK41" s="155"/>
      <c r="AL41" s="155"/>
      <c r="AM41" s="155"/>
      <c r="AN41" s="155"/>
      <c r="AO41" s="155"/>
      <c r="AP41" s="155"/>
      <c r="AQ41" s="155"/>
      <c r="AR41" s="155"/>
    </row>
    <row r="42" spans="9:44">
      <c r="I42" s="155"/>
      <c r="J42" s="155"/>
      <c r="K42" s="155"/>
      <c r="L42" s="155"/>
      <c r="M42" s="155"/>
      <c r="N42" s="155"/>
      <c r="O42" s="155"/>
      <c r="P42" s="155"/>
      <c r="Q42" s="178" t="s">
        <v>32</v>
      </c>
      <c r="R42" s="35">
        <v>9</v>
      </c>
      <c r="S42" s="155"/>
      <c r="T42" s="155"/>
      <c r="U42" s="155"/>
      <c r="V42" s="155"/>
      <c r="W42" s="155"/>
      <c r="X42" s="155"/>
      <c r="Y42" s="155"/>
      <c r="Z42" s="155"/>
      <c r="AA42" s="155"/>
      <c r="AB42" s="155"/>
      <c r="AC42" s="155"/>
      <c r="AD42" s="155"/>
      <c r="AE42" s="155"/>
      <c r="AF42" s="155"/>
      <c r="AG42" s="155"/>
      <c r="AH42" s="155"/>
      <c r="AI42" s="155"/>
      <c r="AJ42" s="155"/>
      <c r="AK42" s="155"/>
      <c r="AL42" s="155"/>
      <c r="AM42" s="155"/>
      <c r="AN42" s="155"/>
      <c r="AO42" s="155"/>
      <c r="AP42" s="155"/>
      <c r="AQ42" s="155"/>
      <c r="AR42" s="155"/>
    </row>
    <row r="43" spans="9:44">
      <c r="I43" s="155"/>
      <c r="J43" s="155"/>
      <c r="K43" s="155"/>
      <c r="L43" s="155"/>
      <c r="M43" s="155"/>
      <c r="N43" s="155"/>
      <c r="O43" s="155"/>
      <c r="P43" s="155"/>
      <c r="Q43" s="178" t="s">
        <v>32</v>
      </c>
      <c r="R43" s="35">
        <v>15.5</v>
      </c>
      <c r="S43" s="155"/>
      <c r="T43" s="155"/>
      <c r="U43" s="155"/>
      <c r="V43" s="155"/>
      <c r="W43" s="155"/>
      <c r="X43" s="155"/>
      <c r="Y43" s="155"/>
      <c r="Z43" s="155"/>
      <c r="AA43" s="155"/>
      <c r="AB43" s="155"/>
      <c r="AC43" s="155"/>
      <c r="AD43" s="155"/>
      <c r="AE43" s="155"/>
      <c r="AF43" s="155"/>
      <c r="AG43" s="155"/>
      <c r="AH43" s="155"/>
      <c r="AI43" s="155"/>
      <c r="AJ43" s="155"/>
      <c r="AK43" s="155"/>
      <c r="AL43" s="155"/>
      <c r="AM43" s="155"/>
      <c r="AN43" s="155"/>
      <c r="AO43" s="155"/>
      <c r="AP43" s="155"/>
      <c r="AQ43" s="155"/>
      <c r="AR43" s="155"/>
    </row>
    <row r="44" spans="9:44">
      <c r="I44" s="155"/>
      <c r="J44" s="155"/>
      <c r="K44" s="155"/>
      <c r="L44" s="155"/>
      <c r="M44" s="155"/>
      <c r="N44" s="155"/>
      <c r="O44" s="155"/>
      <c r="P44" s="155"/>
      <c r="Q44" s="178" t="s">
        <v>32</v>
      </c>
      <c r="R44" s="35">
        <v>20</v>
      </c>
      <c r="S44" s="155"/>
      <c r="T44" s="155"/>
      <c r="U44" s="155"/>
      <c r="V44" s="155"/>
      <c r="W44" s="155"/>
      <c r="X44" s="155"/>
      <c r="Y44" s="155"/>
      <c r="Z44" s="155"/>
      <c r="AA44" s="155"/>
      <c r="AB44" s="155"/>
      <c r="AC44" s="155"/>
      <c r="AD44" s="155"/>
      <c r="AE44" s="155"/>
      <c r="AF44" s="155"/>
      <c r="AG44" s="155"/>
      <c r="AH44" s="155"/>
      <c r="AI44" s="155"/>
      <c r="AJ44" s="155"/>
      <c r="AK44" s="155"/>
      <c r="AL44" s="155"/>
      <c r="AM44" s="155"/>
      <c r="AN44" s="155"/>
      <c r="AO44" s="155"/>
      <c r="AP44" s="155"/>
      <c r="AQ44" s="155"/>
      <c r="AR44" s="155"/>
    </row>
    <row r="45" spans="9:44">
      <c r="I45" s="155"/>
      <c r="J45" s="155"/>
      <c r="K45" s="155"/>
      <c r="L45" s="155"/>
      <c r="M45" s="155"/>
      <c r="N45" s="155"/>
      <c r="O45" s="155"/>
      <c r="P45" s="155"/>
      <c r="Q45" s="178" t="s">
        <v>32</v>
      </c>
      <c r="R45" s="35">
        <v>3</v>
      </c>
      <c r="S45" s="155"/>
      <c r="T45" s="155"/>
      <c r="U45" s="155"/>
      <c r="V45" s="155"/>
      <c r="W45" s="155"/>
      <c r="X45" s="155"/>
      <c r="Y45" s="155"/>
      <c r="Z45" s="155"/>
      <c r="AA45" s="155"/>
      <c r="AB45" s="155"/>
      <c r="AC45" s="155"/>
      <c r="AD45" s="155"/>
      <c r="AE45" s="155"/>
      <c r="AF45" s="155"/>
      <c r="AG45" s="155"/>
      <c r="AH45" s="155"/>
      <c r="AI45" s="155"/>
      <c r="AJ45" s="155"/>
      <c r="AK45" s="155"/>
      <c r="AL45" s="155"/>
      <c r="AM45" s="155"/>
      <c r="AN45" s="155"/>
      <c r="AO45" s="155"/>
      <c r="AP45" s="155"/>
      <c r="AQ45" s="155"/>
      <c r="AR45" s="155"/>
    </row>
    <row r="46" spans="9:44">
      <c r="I46" s="155"/>
      <c r="J46" s="155"/>
      <c r="K46" s="155"/>
      <c r="L46" s="155"/>
      <c r="M46" s="155"/>
      <c r="N46" s="155"/>
      <c r="O46" s="155"/>
      <c r="P46" s="155"/>
      <c r="Q46" s="178" t="s">
        <v>32</v>
      </c>
      <c r="R46" s="35">
        <v>4</v>
      </c>
      <c r="S46" s="155"/>
      <c r="T46" s="155"/>
      <c r="U46" s="155"/>
      <c r="V46" s="155"/>
      <c r="W46" s="155"/>
      <c r="X46" s="155"/>
      <c r="Y46" s="155"/>
      <c r="Z46" s="155"/>
      <c r="AA46" s="155"/>
      <c r="AB46" s="155"/>
      <c r="AC46" s="155"/>
      <c r="AD46" s="155"/>
      <c r="AE46" s="155"/>
      <c r="AF46" s="155"/>
      <c r="AG46" s="155"/>
      <c r="AH46" s="155"/>
      <c r="AI46" s="155"/>
      <c r="AJ46" s="155"/>
      <c r="AK46" s="155"/>
      <c r="AL46" s="155"/>
      <c r="AM46" s="155"/>
      <c r="AN46" s="155"/>
      <c r="AO46" s="155"/>
      <c r="AP46" s="155"/>
      <c r="AQ46" s="155"/>
      <c r="AR46" s="155"/>
    </row>
    <row r="47" spans="9:44">
      <c r="I47" s="155"/>
      <c r="J47" s="155"/>
      <c r="K47" s="155"/>
      <c r="L47" s="155"/>
      <c r="M47" s="155"/>
      <c r="N47" s="155"/>
      <c r="O47" s="155"/>
      <c r="P47" s="155"/>
      <c r="Q47" s="178" t="s">
        <v>32</v>
      </c>
      <c r="R47" s="35">
        <v>3</v>
      </c>
      <c r="S47" s="155"/>
      <c r="T47" s="155"/>
      <c r="U47" s="155"/>
      <c r="V47" s="155"/>
      <c r="W47" s="155"/>
      <c r="X47" s="155"/>
      <c r="Y47" s="155"/>
      <c r="Z47" s="155"/>
      <c r="AA47" s="155"/>
      <c r="AB47" s="155"/>
      <c r="AC47" s="155"/>
      <c r="AD47" s="155"/>
      <c r="AE47" s="155"/>
      <c r="AF47" s="155"/>
      <c r="AG47" s="155"/>
      <c r="AH47" s="155"/>
      <c r="AI47" s="155"/>
      <c r="AJ47" s="155"/>
      <c r="AK47" s="155"/>
      <c r="AL47" s="155"/>
      <c r="AM47" s="155"/>
      <c r="AN47" s="155"/>
      <c r="AO47" s="155"/>
      <c r="AP47" s="155"/>
      <c r="AQ47" s="155"/>
      <c r="AR47" s="155"/>
    </row>
    <row r="48" spans="9:44">
      <c r="I48" s="155"/>
      <c r="J48" s="155"/>
      <c r="K48" s="155"/>
      <c r="L48" s="155"/>
      <c r="M48" s="155"/>
      <c r="N48" s="155"/>
      <c r="O48" s="155"/>
      <c r="P48" s="155"/>
      <c r="Q48" s="178" t="s">
        <v>32</v>
      </c>
      <c r="R48" s="35">
        <v>8</v>
      </c>
      <c r="S48" s="155"/>
      <c r="T48" s="155"/>
      <c r="U48" s="155"/>
      <c r="V48" s="155"/>
      <c r="W48" s="155"/>
      <c r="X48" s="155"/>
      <c r="Y48" s="155"/>
      <c r="Z48" s="155"/>
      <c r="AA48" s="155"/>
      <c r="AB48" s="155"/>
      <c r="AC48" s="155"/>
      <c r="AD48" s="155"/>
      <c r="AE48" s="155"/>
      <c r="AF48" s="155"/>
      <c r="AG48" s="155"/>
      <c r="AH48" s="155"/>
      <c r="AI48" s="155"/>
      <c r="AJ48" s="155"/>
      <c r="AK48" s="155"/>
      <c r="AL48" s="155"/>
      <c r="AM48" s="155"/>
      <c r="AN48" s="155"/>
      <c r="AO48" s="155"/>
      <c r="AP48" s="155"/>
      <c r="AQ48" s="155"/>
      <c r="AR48" s="155"/>
    </row>
    <row r="49" spans="9:44">
      <c r="I49" s="155"/>
      <c r="J49" s="155"/>
      <c r="K49" s="155"/>
      <c r="L49" s="155"/>
      <c r="M49" s="155"/>
      <c r="N49" s="155"/>
      <c r="O49" s="155"/>
      <c r="P49" s="155"/>
      <c r="Q49" s="178" t="s">
        <v>28</v>
      </c>
      <c r="R49" s="35">
        <v>4</v>
      </c>
      <c r="S49" s="155"/>
      <c r="T49" s="155"/>
      <c r="U49" s="155"/>
      <c r="V49" s="155"/>
      <c r="W49" s="155"/>
      <c r="X49" s="155"/>
      <c r="Y49" s="155"/>
      <c r="Z49" s="155"/>
      <c r="AA49" s="155"/>
      <c r="AB49" s="155"/>
      <c r="AC49" s="155"/>
      <c r="AD49" s="155"/>
      <c r="AE49" s="155"/>
      <c r="AF49" s="155"/>
      <c r="AG49" s="155"/>
      <c r="AH49" s="155"/>
      <c r="AI49" s="155"/>
      <c r="AJ49" s="155"/>
      <c r="AK49" s="155"/>
      <c r="AL49" s="155"/>
      <c r="AM49" s="155"/>
      <c r="AN49" s="155"/>
      <c r="AO49" s="155"/>
      <c r="AP49" s="155"/>
      <c r="AQ49" s="155"/>
      <c r="AR49" s="155"/>
    </row>
    <row r="50" spans="9:44">
      <c r="I50" s="155"/>
      <c r="J50" s="155"/>
      <c r="K50" s="155"/>
      <c r="L50" s="155"/>
      <c r="M50" s="155"/>
      <c r="N50" s="155"/>
      <c r="O50" s="155"/>
      <c r="P50" s="155"/>
      <c r="Q50" s="178" t="s">
        <v>28</v>
      </c>
      <c r="R50" s="35">
        <v>26.5</v>
      </c>
      <c r="S50" s="155"/>
      <c r="T50" s="155"/>
      <c r="U50" s="155"/>
      <c r="V50" s="155"/>
      <c r="W50" s="155"/>
      <c r="X50" s="155"/>
      <c r="Y50" s="155"/>
      <c r="Z50" s="155"/>
      <c r="AA50" s="155"/>
      <c r="AB50" s="155"/>
      <c r="AC50" s="155"/>
      <c r="AD50" s="155"/>
      <c r="AE50" s="155"/>
      <c r="AF50" s="155"/>
      <c r="AG50" s="155"/>
      <c r="AH50" s="155"/>
      <c r="AI50" s="155"/>
      <c r="AJ50" s="155"/>
      <c r="AK50" s="155"/>
      <c r="AL50" s="155"/>
      <c r="AM50" s="155"/>
      <c r="AN50" s="155"/>
      <c r="AO50" s="155"/>
      <c r="AP50" s="155"/>
      <c r="AQ50" s="155"/>
      <c r="AR50" s="155"/>
    </row>
    <row r="51" spans="9:44">
      <c r="I51" s="155"/>
      <c r="J51" s="155"/>
      <c r="K51" s="155"/>
      <c r="L51" s="155"/>
      <c r="M51" s="155"/>
      <c r="N51" s="155"/>
      <c r="O51" s="155"/>
      <c r="P51" s="155"/>
      <c r="Q51" s="178" t="s">
        <v>28</v>
      </c>
      <c r="R51" s="35">
        <v>2</v>
      </c>
      <c r="S51" s="155"/>
      <c r="T51" s="155"/>
      <c r="U51" s="155"/>
      <c r="V51" s="155"/>
      <c r="W51" s="155"/>
      <c r="X51" s="155"/>
      <c r="Y51" s="155"/>
      <c r="Z51" s="155"/>
      <c r="AA51" s="155"/>
      <c r="AB51" s="155"/>
      <c r="AC51" s="155"/>
      <c r="AD51" s="155"/>
      <c r="AE51" s="155"/>
      <c r="AF51" s="155"/>
      <c r="AG51" s="155"/>
      <c r="AH51" s="155"/>
      <c r="AI51" s="155"/>
      <c r="AJ51" s="155"/>
      <c r="AK51" s="155"/>
      <c r="AL51" s="155"/>
      <c r="AM51" s="155"/>
      <c r="AN51" s="155"/>
      <c r="AO51" s="155"/>
      <c r="AP51" s="155"/>
      <c r="AQ51" s="155"/>
      <c r="AR51" s="155"/>
    </row>
    <row r="52" spans="9:44">
      <c r="I52" s="155"/>
      <c r="J52" s="155"/>
      <c r="K52" s="155"/>
      <c r="L52" s="155"/>
      <c r="M52" s="155"/>
      <c r="N52" s="155"/>
      <c r="O52" s="155"/>
      <c r="P52" s="155"/>
      <c r="Q52" s="178" t="s">
        <v>28</v>
      </c>
      <c r="R52" s="35">
        <v>5</v>
      </c>
      <c r="S52" s="155"/>
      <c r="T52" s="155"/>
      <c r="U52" s="155"/>
      <c r="V52" s="155"/>
      <c r="W52" s="155"/>
      <c r="X52" s="155"/>
      <c r="Y52" s="155"/>
      <c r="Z52" s="155"/>
      <c r="AA52" s="155"/>
      <c r="AB52" s="155"/>
      <c r="AC52" s="155"/>
      <c r="AD52" s="155"/>
      <c r="AE52" s="155"/>
      <c r="AF52" s="155"/>
      <c r="AG52" s="155"/>
      <c r="AH52" s="155"/>
      <c r="AI52" s="155"/>
      <c r="AJ52" s="155"/>
      <c r="AK52" s="155"/>
      <c r="AL52" s="155"/>
      <c r="AM52" s="155"/>
      <c r="AN52" s="155"/>
      <c r="AO52" s="155"/>
      <c r="AP52" s="155"/>
      <c r="AQ52" s="155"/>
      <c r="AR52" s="155"/>
    </row>
    <row r="53" spans="9:44">
      <c r="I53" s="155"/>
      <c r="J53" s="155"/>
      <c r="K53" s="155"/>
      <c r="L53" s="155"/>
      <c r="M53" s="155"/>
      <c r="N53" s="155"/>
      <c r="O53" s="155"/>
      <c r="P53" s="155"/>
      <c r="Q53" s="178" t="s">
        <v>28</v>
      </c>
      <c r="R53" s="35">
        <v>4.5</v>
      </c>
      <c r="S53" s="155"/>
      <c r="T53" s="155"/>
      <c r="U53" s="155"/>
      <c r="V53" s="155"/>
      <c r="W53" s="155"/>
      <c r="X53" s="155"/>
      <c r="Y53" s="155"/>
      <c r="Z53" s="155"/>
      <c r="AA53" s="155"/>
      <c r="AB53" s="155"/>
      <c r="AC53" s="155"/>
      <c r="AD53" s="155"/>
      <c r="AE53" s="155"/>
      <c r="AF53" s="155"/>
      <c r="AG53" s="155"/>
      <c r="AH53" s="155"/>
      <c r="AI53" s="155"/>
      <c r="AJ53" s="155"/>
      <c r="AK53" s="155"/>
      <c r="AL53" s="155"/>
      <c r="AM53" s="155"/>
      <c r="AN53" s="155"/>
      <c r="AO53" s="155"/>
      <c r="AP53" s="155"/>
      <c r="AQ53" s="155"/>
      <c r="AR53" s="155"/>
    </row>
    <row r="54" spans="9:44">
      <c r="I54" s="155"/>
      <c r="J54" s="155"/>
      <c r="K54" s="155"/>
      <c r="L54" s="155"/>
      <c r="M54" s="155"/>
      <c r="N54" s="155"/>
      <c r="O54" s="155"/>
      <c r="P54" s="155"/>
      <c r="Q54" s="178" t="s">
        <v>28</v>
      </c>
      <c r="R54" s="35">
        <v>6.5</v>
      </c>
      <c r="S54" s="155"/>
      <c r="T54" s="155"/>
      <c r="U54" s="155"/>
      <c r="V54" s="155"/>
      <c r="W54" s="155"/>
      <c r="X54" s="155"/>
      <c r="Y54" s="155"/>
      <c r="Z54" s="155"/>
      <c r="AA54" s="155"/>
      <c r="AB54" s="155"/>
      <c r="AC54" s="155"/>
      <c r="AD54" s="155"/>
      <c r="AE54" s="155"/>
      <c r="AF54" s="155"/>
      <c r="AG54" s="155"/>
      <c r="AH54" s="155"/>
      <c r="AI54" s="155"/>
      <c r="AJ54" s="155"/>
      <c r="AK54" s="155"/>
      <c r="AL54" s="155"/>
      <c r="AM54" s="155"/>
      <c r="AN54" s="155"/>
      <c r="AO54" s="155"/>
      <c r="AP54" s="155"/>
      <c r="AQ54" s="155"/>
      <c r="AR54" s="155"/>
    </row>
    <row r="55" spans="9:44">
      <c r="I55" s="155"/>
      <c r="J55" s="155"/>
      <c r="K55" s="155"/>
      <c r="L55" s="155"/>
      <c r="M55" s="155"/>
      <c r="N55" s="155"/>
      <c r="O55" s="155"/>
      <c r="P55" s="155"/>
      <c r="Q55" s="178" t="s">
        <v>28</v>
      </c>
      <c r="R55" s="35">
        <v>23.5</v>
      </c>
      <c r="S55" s="155"/>
      <c r="T55" s="155"/>
      <c r="U55" s="155"/>
      <c r="V55" s="155"/>
      <c r="W55" s="155"/>
      <c r="X55" s="155"/>
      <c r="Y55" s="155"/>
      <c r="Z55" s="155"/>
      <c r="AA55" s="155"/>
      <c r="AB55" s="155"/>
      <c r="AC55" s="155"/>
      <c r="AD55" s="155"/>
      <c r="AE55" s="155"/>
      <c r="AF55" s="155"/>
      <c r="AG55" s="155"/>
      <c r="AH55" s="155"/>
      <c r="AI55" s="155"/>
      <c r="AJ55" s="155"/>
      <c r="AK55" s="155"/>
      <c r="AL55" s="155"/>
      <c r="AM55" s="155"/>
      <c r="AN55" s="155"/>
      <c r="AO55" s="155"/>
      <c r="AP55" s="155"/>
      <c r="AQ55" s="155"/>
      <c r="AR55" s="155"/>
    </row>
    <row r="56" spans="9:44">
      <c r="I56" s="155"/>
      <c r="J56" s="155"/>
      <c r="K56" s="155"/>
      <c r="L56" s="155"/>
      <c r="M56" s="155"/>
      <c r="N56" s="155"/>
      <c r="O56" s="155"/>
      <c r="P56" s="155"/>
      <c r="Q56" s="178" t="s">
        <v>28</v>
      </c>
      <c r="R56" s="35">
        <v>26</v>
      </c>
      <c r="S56" s="155"/>
      <c r="T56" s="155"/>
      <c r="U56" s="155"/>
      <c r="V56" s="155"/>
      <c r="W56" s="155"/>
      <c r="X56" s="155"/>
      <c r="Y56" s="155"/>
      <c r="Z56" s="155"/>
      <c r="AA56" s="155"/>
      <c r="AB56" s="155"/>
      <c r="AC56" s="155"/>
      <c r="AD56" s="155"/>
      <c r="AE56" s="155"/>
      <c r="AF56" s="155"/>
      <c r="AG56" s="155"/>
      <c r="AH56" s="155"/>
      <c r="AI56" s="155"/>
      <c r="AJ56" s="155"/>
      <c r="AK56" s="155"/>
      <c r="AL56" s="155"/>
      <c r="AM56" s="155"/>
      <c r="AN56" s="155"/>
      <c r="AO56" s="155"/>
      <c r="AP56" s="155"/>
      <c r="AQ56" s="155"/>
      <c r="AR56" s="155"/>
    </row>
    <row r="57" spans="9:44">
      <c r="I57" s="155"/>
      <c r="J57" s="155"/>
      <c r="K57" s="155"/>
      <c r="L57" s="155"/>
      <c r="M57" s="155"/>
      <c r="N57" s="155"/>
      <c r="O57" s="155"/>
      <c r="P57" s="155"/>
      <c r="Q57" s="178" t="s">
        <v>28</v>
      </c>
      <c r="R57" s="35">
        <v>5</v>
      </c>
      <c r="S57" s="155"/>
      <c r="T57" s="155"/>
      <c r="U57" s="155"/>
      <c r="V57" s="155"/>
      <c r="W57" s="155"/>
      <c r="X57" s="155"/>
      <c r="Y57" s="155"/>
      <c r="Z57" s="155"/>
      <c r="AA57" s="155"/>
      <c r="AB57" s="155"/>
      <c r="AC57" s="155"/>
      <c r="AD57" s="155"/>
      <c r="AE57" s="155"/>
      <c r="AF57" s="155"/>
      <c r="AG57" s="155"/>
      <c r="AH57" s="155"/>
      <c r="AI57" s="155"/>
      <c r="AJ57" s="155"/>
      <c r="AK57" s="155"/>
      <c r="AL57" s="155"/>
      <c r="AM57" s="155"/>
      <c r="AN57" s="155"/>
      <c r="AO57" s="155"/>
      <c r="AP57" s="155"/>
      <c r="AQ57" s="155"/>
      <c r="AR57" s="155"/>
    </row>
    <row r="58" spans="9:44">
      <c r="I58" s="155"/>
      <c r="J58" s="155"/>
      <c r="K58" s="155"/>
      <c r="L58" s="155"/>
      <c r="M58" s="155"/>
      <c r="N58" s="155"/>
      <c r="O58" s="155"/>
      <c r="P58" s="155"/>
      <c r="Q58" s="178" t="s">
        <v>28</v>
      </c>
      <c r="R58" s="35">
        <v>20</v>
      </c>
      <c r="S58" s="155"/>
      <c r="T58" s="155"/>
      <c r="U58" s="155"/>
      <c r="V58" s="155"/>
      <c r="W58" s="155"/>
      <c r="X58" s="155"/>
      <c r="Y58" s="155"/>
      <c r="Z58" s="155"/>
      <c r="AA58" s="155"/>
      <c r="AB58" s="155"/>
      <c r="AC58" s="155"/>
      <c r="AD58" s="155"/>
      <c r="AE58" s="155"/>
      <c r="AF58" s="155"/>
      <c r="AG58" s="155"/>
      <c r="AH58" s="155"/>
      <c r="AI58" s="155"/>
      <c r="AJ58" s="155"/>
      <c r="AK58" s="155"/>
      <c r="AL58" s="155"/>
      <c r="AM58" s="155"/>
      <c r="AN58" s="155"/>
      <c r="AO58" s="155"/>
      <c r="AP58" s="155"/>
      <c r="AQ58" s="155"/>
      <c r="AR58" s="155"/>
    </row>
    <row r="59" spans="9:44">
      <c r="I59" s="155"/>
      <c r="J59" s="155"/>
      <c r="K59" s="155"/>
      <c r="L59" s="155"/>
      <c r="M59" s="155"/>
      <c r="N59" s="155"/>
      <c r="O59" s="155"/>
      <c r="P59" s="155"/>
      <c r="Q59" s="178" t="s">
        <v>28</v>
      </c>
      <c r="R59" s="35">
        <v>6</v>
      </c>
      <c r="S59" s="155"/>
      <c r="T59" s="155"/>
      <c r="U59" s="155"/>
      <c r="V59" s="155"/>
      <c r="W59" s="155"/>
      <c r="X59" s="155"/>
      <c r="Y59" s="155"/>
      <c r="Z59" s="155"/>
      <c r="AA59" s="155"/>
      <c r="AB59" s="155"/>
      <c r="AC59" s="155"/>
      <c r="AD59" s="155"/>
      <c r="AE59" s="155"/>
      <c r="AF59" s="155"/>
      <c r="AG59" s="155"/>
      <c r="AH59" s="155"/>
      <c r="AI59" s="155"/>
      <c r="AJ59" s="155"/>
      <c r="AK59" s="155"/>
      <c r="AL59" s="155"/>
      <c r="AM59" s="155"/>
      <c r="AN59" s="155"/>
      <c r="AO59" s="155"/>
      <c r="AP59" s="155"/>
      <c r="AQ59" s="155"/>
      <c r="AR59" s="155"/>
    </row>
    <row r="60" spans="9:44">
      <c r="I60" s="155"/>
      <c r="J60" s="155"/>
      <c r="K60" s="155"/>
      <c r="L60" s="155"/>
      <c r="M60" s="155"/>
      <c r="N60" s="155"/>
      <c r="O60" s="155"/>
      <c r="P60" s="155"/>
      <c r="Q60" s="178" t="s">
        <v>28</v>
      </c>
      <c r="R60" s="35">
        <v>15</v>
      </c>
      <c r="S60" s="155"/>
      <c r="T60" s="155"/>
      <c r="U60" s="155"/>
      <c r="V60" s="155"/>
      <c r="W60" s="155"/>
      <c r="X60" s="155"/>
      <c r="Y60" s="155"/>
      <c r="Z60" s="155"/>
      <c r="AA60" s="155"/>
      <c r="AB60" s="155"/>
      <c r="AC60" s="155"/>
      <c r="AD60" s="155"/>
      <c r="AE60" s="155"/>
      <c r="AF60" s="155"/>
      <c r="AG60" s="155"/>
      <c r="AH60" s="155"/>
      <c r="AI60" s="155"/>
      <c r="AJ60" s="155"/>
      <c r="AK60" s="155"/>
      <c r="AL60" s="155"/>
      <c r="AM60" s="155"/>
      <c r="AN60" s="155"/>
      <c r="AO60" s="155"/>
      <c r="AP60" s="155"/>
      <c r="AQ60" s="155"/>
      <c r="AR60" s="155"/>
    </row>
    <row r="61" spans="9:44">
      <c r="I61" s="155"/>
      <c r="J61" s="155"/>
      <c r="K61" s="155"/>
      <c r="L61" s="155"/>
      <c r="M61" s="155"/>
      <c r="N61" s="155"/>
      <c r="O61" s="155"/>
      <c r="P61" s="155"/>
      <c r="Q61" s="178" t="s">
        <v>28</v>
      </c>
      <c r="R61" s="35">
        <v>5</v>
      </c>
      <c r="S61" s="155"/>
      <c r="T61" s="155"/>
      <c r="U61" s="155"/>
      <c r="V61" s="155"/>
      <c r="W61" s="155"/>
      <c r="X61" s="155"/>
      <c r="Y61" s="155"/>
      <c r="Z61" s="155"/>
      <c r="AA61" s="155"/>
      <c r="AB61" s="155"/>
      <c r="AC61" s="155"/>
      <c r="AD61" s="155"/>
      <c r="AE61" s="155"/>
      <c r="AF61" s="155"/>
      <c r="AG61" s="155"/>
      <c r="AH61" s="155"/>
      <c r="AI61" s="155"/>
      <c r="AJ61" s="155"/>
      <c r="AK61" s="155"/>
      <c r="AL61" s="155"/>
      <c r="AM61" s="155"/>
      <c r="AN61" s="155"/>
      <c r="AO61" s="155"/>
      <c r="AP61" s="155"/>
      <c r="AQ61" s="155"/>
      <c r="AR61" s="155"/>
    </row>
    <row r="62" spans="9:44">
      <c r="I62" s="155"/>
      <c r="J62" s="155"/>
      <c r="K62" s="155"/>
      <c r="L62" s="155"/>
      <c r="M62" s="155"/>
      <c r="N62" s="155"/>
      <c r="O62" s="155"/>
      <c r="P62" s="155"/>
      <c r="Q62" s="178" t="s">
        <v>28</v>
      </c>
      <c r="R62" s="35">
        <v>11</v>
      </c>
      <c r="S62" s="155"/>
      <c r="T62" s="155"/>
      <c r="U62" s="155"/>
      <c r="V62" s="155"/>
      <c r="W62" s="155"/>
      <c r="X62" s="155"/>
      <c r="Y62" s="155"/>
      <c r="Z62" s="155"/>
      <c r="AA62" s="155"/>
      <c r="AB62" s="155"/>
      <c r="AC62" s="155"/>
      <c r="AD62" s="155"/>
      <c r="AE62" s="155"/>
      <c r="AF62" s="155"/>
      <c r="AG62" s="155"/>
      <c r="AH62" s="155"/>
      <c r="AI62" s="155"/>
      <c r="AJ62" s="155"/>
      <c r="AK62" s="155"/>
      <c r="AL62" s="155"/>
      <c r="AM62" s="155"/>
      <c r="AN62" s="155"/>
      <c r="AO62" s="155"/>
      <c r="AP62" s="155"/>
      <c r="AQ62" s="155"/>
      <c r="AR62" s="155"/>
    </row>
    <row r="63" spans="9:44">
      <c r="I63" s="155"/>
      <c r="J63" s="155"/>
      <c r="K63" s="155"/>
      <c r="L63" s="155"/>
      <c r="M63" s="155"/>
      <c r="N63" s="155"/>
      <c r="O63" s="155"/>
      <c r="P63" s="155"/>
      <c r="Q63" s="178" t="s">
        <v>28</v>
      </c>
      <c r="R63" s="35">
        <v>31.5</v>
      </c>
      <c r="S63" s="155"/>
      <c r="T63" s="155"/>
      <c r="U63" s="155"/>
      <c r="V63" s="155"/>
      <c r="W63" s="155"/>
      <c r="X63" s="155"/>
      <c r="Y63" s="155"/>
      <c r="Z63" s="155"/>
      <c r="AA63" s="155"/>
      <c r="AB63" s="155"/>
      <c r="AC63" s="155"/>
      <c r="AD63" s="155"/>
      <c r="AE63" s="155"/>
      <c r="AF63" s="155"/>
      <c r="AG63" s="155"/>
      <c r="AH63" s="155"/>
      <c r="AI63" s="155"/>
      <c r="AJ63" s="155"/>
      <c r="AK63" s="155"/>
      <c r="AL63" s="155"/>
      <c r="AM63" s="155"/>
      <c r="AN63" s="155"/>
      <c r="AO63" s="155"/>
      <c r="AP63" s="155"/>
      <c r="AQ63" s="155"/>
      <c r="AR63" s="155"/>
    </row>
    <row r="64" spans="9:44">
      <c r="I64" s="155"/>
      <c r="J64" s="155"/>
      <c r="K64" s="155"/>
      <c r="L64" s="155"/>
      <c r="M64" s="155"/>
      <c r="N64" s="155"/>
      <c r="O64" s="155"/>
      <c r="P64" s="155"/>
      <c r="Q64" s="178" t="s">
        <v>28</v>
      </c>
      <c r="R64" s="35">
        <v>3</v>
      </c>
      <c r="S64" s="155"/>
      <c r="T64" s="155"/>
      <c r="U64" s="155"/>
      <c r="V64" s="155"/>
      <c r="W64" s="155"/>
      <c r="X64" s="155"/>
      <c r="Y64" s="155"/>
      <c r="Z64" s="155"/>
      <c r="AA64" s="155"/>
      <c r="AB64" s="155"/>
      <c r="AC64" s="155"/>
      <c r="AD64" s="155"/>
      <c r="AE64" s="155"/>
      <c r="AF64" s="155"/>
      <c r="AG64" s="155"/>
      <c r="AH64" s="155"/>
      <c r="AI64" s="155"/>
      <c r="AJ64" s="155"/>
      <c r="AK64" s="155"/>
      <c r="AL64" s="155"/>
      <c r="AM64" s="155"/>
      <c r="AN64" s="155"/>
      <c r="AO64" s="155"/>
      <c r="AP64" s="155"/>
      <c r="AQ64" s="155"/>
      <c r="AR64" s="155"/>
    </row>
    <row r="65" spans="9:44">
      <c r="I65" s="155"/>
      <c r="J65" s="155"/>
      <c r="K65" s="155"/>
      <c r="L65" s="155"/>
      <c r="M65" s="155"/>
      <c r="N65" s="155"/>
      <c r="O65" s="155"/>
      <c r="P65" s="155"/>
      <c r="Q65" s="178" t="s">
        <v>28</v>
      </c>
      <c r="R65" s="35">
        <v>20</v>
      </c>
      <c r="S65" s="155"/>
      <c r="T65" s="155"/>
      <c r="U65" s="155"/>
      <c r="V65" s="155"/>
      <c r="W65" s="155"/>
      <c r="X65" s="155"/>
      <c r="Y65" s="155"/>
      <c r="Z65" s="155"/>
      <c r="AA65" s="155"/>
      <c r="AB65" s="155"/>
      <c r="AC65" s="155"/>
      <c r="AD65" s="155"/>
      <c r="AE65" s="155"/>
      <c r="AF65" s="155"/>
      <c r="AG65" s="155"/>
      <c r="AH65" s="155"/>
      <c r="AI65" s="155"/>
      <c r="AJ65" s="155"/>
      <c r="AK65" s="155"/>
      <c r="AL65" s="155"/>
      <c r="AM65" s="155"/>
      <c r="AN65" s="155"/>
      <c r="AO65" s="155"/>
      <c r="AP65" s="155"/>
      <c r="AQ65" s="155"/>
      <c r="AR65" s="155"/>
    </row>
    <row r="66" spans="9:44">
      <c r="I66" s="155"/>
      <c r="J66" s="155"/>
      <c r="K66" s="155"/>
      <c r="L66" s="155"/>
      <c r="M66" s="155"/>
      <c r="N66" s="155"/>
      <c r="O66" s="155"/>
      <c r="P66" s="155"/>
      <c r="Q66" s="178" t="s">
        <v>28</v>
      </c>
      <c r="R66" s="35">
        <v>4</v>
      </c>
      <c r="S66" s="155"/>
      <c r="T66" s="155"/>
      <c r="U66" s="155"/>
      <c r="V66" s="155"/>
      <c r="W66" s="155"/>
      <c r="X66" s="155"/>
      <c r="Y66" s="155"/>
      <c r="Z66" s="155"/>
      <c r="AA66" s="155"/>
      <c r="AB66" s="155"/>
      <c r="AC66" s="155"/>
      <c r="AD66" s="155"/>
      <c r="AE66" s="155"/>
      <c r="AF66" s="155"/>
      <c r="AG66" s="155"/>
      <c r="AH66" s="155"/>
      <c r="AI66" s="155"/>
      <c r="AJ66" s="155"/>
      <c r="AK66" s="155"/>
      <c r="AL66" s="155"/>
      <c r="AM66" s="155"/>
      <c r="AN66" s="155"/>
      <c r="AO66" s="155"/>
      <c r="AP66" s="155"/>
      <c r="AQ66" s="155"/>
      <c r="AR66" s="155"/>
    </row>
    <row r="67" spans="9:44">
      <c r="I67" s="155"/>
      <c r="J67" s="155"/>
      <c r="K67" s="155"/>
      <c r="L67" s="155"/>
      <c r="M67" s="155"/>
      <c r="N67" s="155"/>
      <c r="O67" s="155"/>
      <c r="P67" s="155"/>
      <c r="Q67" s="178" t="s">
        <v>28</v>
      </c>
      <c r="R67" s="35">
        <v>12</v>
      </c>
      <c r="S67" s="155"/>
      <c r="T67" s="155"/>
      <c r="U67" s="155"/>
      <c r="V67" s="155"/>
      <c r="W67" s="155"/>
      <c r="X67" s="155"/>
      <c r="Y67" s="155"/>
      <c r="Z67" s="155"/>
      <c r="AA67" s="155"/>
      <c r="AB67" s="155"/>
      <c r="AC67" s="155"/>
      <c r="AD67" s="155"/>
      <c r="AE67" s="155"/>
      <c r="AF67" s="155"/>
      <c r="AG67" s="155"/>
      <c r="AH67" s="155"/>
      <c r="AI67" s="155"/>
      <c r="AJ67" s="155"/>
      <c r="AK67" s="155"/>
      <c r="AL67" s="155"/>
      <c r="AM67" s="155"/>
      <c r="AN67" s="155"/>
      <c r="AO67" s="155"/>
      <c r="AP67" s="155"/>
      <c r="AQ67" s="155"/>
      <c r="AR67" s="155"/>
    </row>
    <row r="68" spans="9:44">
      <c r="I68" s="155"/>
      <c r="J68" s="155"/>
      <c r="K68" s="155"/>
      <c r="L68" s="155"/>
      <c r="M68" s="155"/>
      <c r="N68" s="155"/>
      <c r="O68" s="155"/>
      <c r="P68" s="155"/>
      <c r="Q68" s="178" t="s">
        <v>28</v>
      </c>
      <c r="R68" s="35">
        <v>5.5</v>
      </c>
      <c r="S68" s="155"/>
      <c r="T68" s="155"/>
      <c r="U68" s="155"/>
      <c r="V68" s="155"/>
      <c r="W68" s="155"/>
      <c r="X68" s="155"/>
      <c r="Y68" s="155"/>
      <c r="Z68" s="155"/>
      <c r="AA68" s="155"/>
      <c r="AB68" s="155"/>
      <c r="AC68" s="155"/>
      <c r="AD68" s="155"/>
      <c r="AE68" s="155"/>
      <c r="AF68" s="155"/>
      <c r="AG68" s="155"/>
      <c r="AH68" s="155"/>
      <c r="AI68" s="155"/>
      <c r="AJ68" s="155"/>
      <c r="AK68" s="155"/>
      <c r="AL68" s="155"/>
      <c r="AM68" s="155"/>
      <c r="AN68" s="155"/>
      <c r="AO68" s="155"/>
      <c r="AP68" s="155"/>
      <c r="AQ68" s="155"/>
      <c r="AR68" s="155"/>
    </row>
    <row r="69" spans="9:44">
      <c r="I69" s="155"/>
      <c r="J69" s="155"/>
      <c r="K69" s="155"/>
      <c r="L69" s="155"/>
      <c r="M69" s="155"/>
      <c r="N69" s="155"/>
      <c r="O69" s="155"/>
      <c r="P69" s="155"/>
      <c r="Q69" s="178" t="s">
        <v>28</v>
      </c>
      <c r="R69" s="35">
        <v>27.5</v>
      </c>
      <c r="S69" s="155"/>
      <c r="T69" s="155"/>
      <c r="U69" s="155"/>
      <c r="V69" s="155"/>
      <c r="W69" s="155"/>
      <c r="X69" s="155"/>
      <c r="Y69" s="155"/>
      <c r="Z69" s="155"/>
      <c r="AA69" s="155"/>
      <c r="AB69" s="155"/>
      <c r="AC69" s="155"/>
      <c r="AD69" s="155"/>
      <c r="AE69" s="155"/>
      <c r="AF69" s="155"/>
      <c r="AG69" s="155"/>
      <c r="AH69" s="155"/>
      <c r="AI69" s="155"/>
      <c r="AJ69" s="155"/>
      <c r="AK69" s="155"/>
      <c r="AL69" s="155"/>
      <c r="AM69" s="155"/>
      <c r="AN69" s="155"/>
      <c r="AO69" s="155"/>
      <c r="AP69" s="155"/>
      <c r="AQ69" s="155"/>
      <c r="AR69" s="155"/>
    </row>
    <row r="70" spans="9:44">
      <c r="I70" s="155"/>
      <c r="J70" s="155"/>
      <c r="K70" s="155"/>
      <c r="L70" s="155"/>
      <c r="M70" s="155"/>
      <c r="N70" s="155"/>
      <c r="O70" s="155"/>
      <c r="P70" s="155"/>
      <c r="Q70" s="178" t="s">
        <v>28</v>
      </c>
      <c r="R70" s="35">
        <v>11.5</v>
      </c>
      <c r="S70" s="155"/>
      <c r="T70" s="155"/>
      <c r="U70" s="155"/>
      <c r="V70" s="155"/>
      <c r="W70" s="155"/>
      <c r="X70" s="155"/>
      <c r="Y70" s="155"/>
      <c r="Z70" s="155"/>
      <c r="AA70" s="155"/>
      <c r="AB70" s="155"/>
      <c r="AC70" s="155"/>
      <c r="AD70" s="155"/>
      <c r="AE70" s="155"/>
      <c r="AF70" s="155"/>
      <c r="AG70" s="155"/>
      <c r="AH70" s="155"/>
      <c r="AI70" s="155"/>
      <c r="AJ70" s="155"/>
      <c r="AK70" s="155"/>
      <c r="AL70" s="155"/>
      <c r="AM70" s="155"/>
      <c r="AN70" s="155"/>
      <c r="AO70" s="155"/>
      <c r="AP70" s="155"/>
      <c r="AQ70" s="155"/>
      <c r="AR70" s="155"/>
    </row>
    <row r="71" spans="9:44">
      <c r="I71" s="155"/>
      <c r="J71" s="155"/>
      <c r="K71" s="155"/>
      <c r="L71" s="155"/>
      <c r="M71" s="155"/>
      <c r="N71" s="155"/>
      <c r="O71" s="155"/>
      <c r="P71" s="155"/>
      <c r="Q71" s="178" t="s">
        <v>28</v>
      </c>
      <c r="R71" s="35">
        <v>4.5</v>
      </c>
      <c r="S71" s="155"/>
      <c r="T71" s="155"/>
      <c r="U71" s="155"/>
      <c r="V71" s="155"/>
      <c r="W71" s="155"/>
      <c r="X71" s="155"/>
      <c r="Y71" s="155"/>
      <c r="Z71" s="155"/>
      <c r="AA71" s="155"/>
      <c r="AB71" s="155"/>
      <c r="AC71" s="155"/>
      <c r="AD71" s="155"/>
      <c r="AE71" s="155"/>
      <c r="AF71" s="155"/>
      <c r="AG71" s="155"/>
      <c r="AH71" s="155"/>
      <c r="AI71" s="155"/>
      <c r="AJ71" s="155"/>
      <c r="AK71" s="155"/>
      <c r="AL71" s="155"/>
      <c r="AM71" s="155"/>
      <c r="AN71" s="155"/>
      <c r="AO71" s="155"/>
      <c r="AP71" s="155"/>
      <c r="AQ71" s="155"/>
      <c r="AR71" s="155"/>
    </row>
    <row r="72" spans="9:44">
      <c r="I72" s="155"/>
      <c r="J72" s="155"/>
      <c r="K72" s="155"/>
      <c r="L72" s="155"/>
      <c r="M72" s="155"/>
      <c r="N72" s="155"/>
      <c r="O72" s="155"/>
      <c r="P72" s="155"/>
      <c r="Q72" s="178" t="s">
        <v>28</v>
      </c>
      <c r="R72" s="35">
        <v>6</v>
      </c>
      <c r="S72" s="155"/>
      <c r="T72" s="155"/>
      <c r="U72" s="155"/>
      <c r="V72" s="155"/>
      <c r="W72" s="155"/>
      <c r="X72" s="155"/>
      <c r="Y72" s="155"/>
      <c r="Z72" s="155"/>
      <c r="AA72" s="155"/>
      <c r="AB72" s="155"/>
      <c r="AC72" s="155"/>
      <c r="AD72" s="155"/>
      <c r="AE72" s="155"/>
      <c r="AF72" s="155"/>
      <c r="AG72" s="155"/>
      <c r="AH72" s="155"/>
      <c r="AI72" s="155"/>
      <c r="AJ72" s="155"/>
      <c r="AK72" s="155"/>
      <c r="AL72" s="155"/>
      <c r="AM72" s="155"/>
      <c r="AN72" s="155"/>
      <c r="AO72" s="155"/>
      <c r="AP72" s="155"/>
      <c r="AQ72" s="155"/>
      <c r="AR72" s="155"/>
    </row>
    <row r="73" spans="9:44">
      <c r="I73" s="155"/>
      <c r="J73" s="155"/>
      <c r="K73" s="155"/>
      <c r="L73" s="155"/>
      <c r="M73" s="155"/>
      <c r="N73" s="155"/>
      <c r="O73" s="155"/>
      <c r="P73" s="155"/>
      <c r="Q73" s="178" t="s">
        <v>28</v>
      </c>
      <c r="R73" s="35">
        <v>3</v>
      </c>
      <c r="S73" s="155"/>
      <c r="T73" s="155"/>
      <c r="U73" s="155"/>
      <c r="V73" s="155"/>
      <c r="W73" s="155"/>
      <c r="X73" s="155"/>
      <c r="Y73" s="155"/>
      <c r="Z73" s="155"/>
      <c r="AA73" s="155"/>
      <c r="AB73" s="155"/>
      <c r="AC73" s="155"/>
      <c r="AD73" s="155"/>
      <c r="AE73" s="155"/>
      <c r="AF73" s="155"/>
      <c r="AG73" s="155"/>
      <c r="AH73" s="155"/>
      <c r="AI73" s="155"/>
      <c r="AJ73" s="155"/>
      <c r="AK73" s="155"/>
      <c r="AL73" s="155"/>
      <c r="AM73" s="155"/>
      <c r="AN73" s="155"/>
      <c r="AO73" s="155"/>
      <c r="AP73" s="155"/>
      <c r="AQ73" s="155"/>
      <c r="AR73" s="155"/>
    </row>
    <row r="74" spans="9:44">
      <c r="I74" s="155"/>
      <c r="J74" s="155"/>
      <c r="K74" s="155"/>
      <c r="L74" s="155"/>
      <c r="M74" s="155"/>
      <c r="N74" s="155"/>
      <c r="O74" s="155"/>
      <c r="P74" s="155"/>
      <c r="Q74" s="178" t="s">
        <v>28</v>
      </c>
      <c r="R74" s="35">
        <v>30</v>
      </c>
      <c r="S74" s="155"/>
      <c r="T74" s="155"/>
      <c r="U74" s="155"/>
      <c r="V74" s="155"/>
      <c r="W74" s="155"/>
      <c r="X74" s="155"/>
      <c r="Y74" s="155"/>
      <c r="Z74" s="155"/>
      <c r="AA74" s="155"/>
      <c r="AB74" s="155"/>
      <c r="AC74" s="155"/>
      <c r="AD74" s="155"/>
      <c r="AE74" s="155"/>
      <c r="AF74" s="155"/>
      <c r="AG74" s="155"/>
      <c r="AH74" s="155"/>
      <c r="AI74" s="155"/>
      <c r="AJ74" s="155"/>
      <c r="AK74" s="155"/>
      <c r="AL74" s="155"/>
      <c r="AM74" s="155"/>
      <c r="AN74" s="155"/>
      <c r="AO74" s="155"/>
      <c r="AP74" s="155"/>
      <c r="AQ74" s="155"/>
      <c r="AR74" s="155"/>
    </row>
    <row r="75" spans="9:44">
      <c r="I75" s="155"/>
      <c r="J75" s="155"/>
      <c r="K75" s="155"/>
      <c r="L75" s="155"/>
      <c r="M75" s="155"/>
      <c r="N75" s="155"/>
      <c r="O75" s="155"/>
      <c r="P75" s="155"/>
      <c r="Q75" s="178" t="s">
        <v>28</v>
      </c>
      <c r="R75" s="35">
        <v>18</v>
      </c>
      <c r="S75" s="155"/>
      <c r="T75" s="155"/>
      <c r="U75" s="155"/>
      <c r="V75" s="155"/>
      <c r="W75" s="155"/>
      <c r="X75" s="155"/>
      <c r="Y75" s="155"/>
      <c r="Z75" s="155"/>
      <c r="AA75" s="155"/>
      <c r="AB75" s="155"/>
      <c r="AC75" s="155"/>
      <c r="AD75" s="155"/>
      <c r="AE75" s="155"/>
      <c r="AF75" s="155"/>
      <c r="AG75" s="155"/>
      <c r="AH75" s="155"/>
      <c r="AI75" s="155"/>
      <c r="AJ75" s="155"/>
      <c r="AK75" s="155"/>
      <c r="AL75" s="155"/>
      <c r="AM75" s="155"/>
      <c r="AN75" s="155"/>
      <c r="AO75" s="155"/>
      <c r="AP75" s="155"/>
      <c r="AQ75" s="155"/>
      <c r="AR75" s="155"/>
    </row>
    <row r="76" spans="9:44">
      <c r="I76" s="155"/>
      <c r="J76" s="155"/>
      <c r="K76" s="155"/>
      <c r="L76" s="155"/>
      <c r="M76" s="155"/>
      <c r="N76" s="155"/>
      <c r="O76" s="155"/>
      <c r="P76" s="155"/>
      <c r="Q76" s="178" t="s">
        <v>28</v>
      </c>
      <c r="R76" s="35">
        <v>8</v>
      </c>
      <c r="S76" s="155"/>
      <c r="T76" s="155"/>
      <c r="U76" s="155"/>
      <c r="V76" s="155"/>
      <c r="W76" s="155"/>
      <c r="X76" s="155"/>
      <c r="Y76" s="155"/>
      <c r="Z76" s="155"/>
      <c r="AA76" s="155"/>
      <c r="AB76" s="155"/>
      <c r="AC76" s="155"/>
      <c r="AD76" s="155"/>
      <c r="AE76" s="155"/>
      <c r="AF76" s="155"/>
      <c r="AG76" s="155"/>
      <c r="AH76" s="155"/>
      <c r="AI76" s="155"/>
      <c r="AJ76" s="155"/>
      <c r="AK76" s="155"/>
      <c r="AL76" s="155"/>
      <c r="AM76" s="155"/>
      <c r="AN76" s="155"/>
      <c r="AO76" s="155"/>
      <c r="AP76" s="155"/>
      <c r="AQ76" s="155"/>
      <c r="AR76" s="155"/>
    </row>
    <row r="77" spans="9:44">
      <c r="I77" s="155"/>
      <c r="J77" s="155"/>
      <c r="K77" s="155"/>
      <c r="L77" s="155"/>
      <c r="M77" s="155"/>
      <c r="N77" s="155"/>
      <c r="O77" s="155"/>
      <c r="P77" s="155"/>
      <c r="Q77" s="178" t="s">
        <v>29</v>
      </c>
      <c r="R77" s="35">
        <v>3</v>
      </c>
      <c r="S77" s="155"/>
      <c r="T77" s="155"/>
      <c r="U77" s="155"/>
      <c r="V77" s="155"/>
      <c r="W77" s="155"/>
      <c r="X77" s="155"/>
      <c r="Y77" s="155"/>
      <c r="Z77" s="155"/>
      <c r="AA77" s="155"/>
      <c r="AB77" s="155"/>
      <c r="AC77" s="155"/>
      <c r="AD77" s="155"/>
      <c r="AE77" s="155"/>
      <c r="AF77" s="155"/>
      <c r="AG77" s="155"/>
      <c r="AH77" s="155"/>
      <c r="AI77" s="155"/>
      <c r="AJ77" s="155"/>
      <c r="AK77" s="155"/>
      <c r="AL77" s="155"/>
      <c r="AM77" s="155"/>
      <c r="AN77" s="155"/>
      <c r="AO77" s="155"/>
      <c r="AP77" s="155"/>
      <c r="AQ77" s="155"/>
      <c r="AR77" s="155"/>
    </row>
    <row r="78" spans="9:44">
      <c r="I78" s="155"/>
      <c r="J78" s="155"/>
      <c r="K78" s="155"/>
      <c r="L78" s="155"/>
      <c r="M78" s="155"/>
      <c r="N78" s="155"/>
      <c r="O78" s="155"/>
      <c r="P78" s="155"/>
      <c r="Q78" s="178" t="s">
        <v>29</v>
      </c>
      <c r="R78" s="35">
        <v>5</v>
      </c>
      <c r="S78" s="155"/>
      <c r="T78" s="155"/>
      <c r="U78" s="155"/>
      <c r="V78" s="155"/>
      <c r="W78" s="155"/>
      <c r="X78" s="155"/>
      <c r="Y78" s="155"/>
      <c r="Z78" s="155"/>
      <c r="AA78" s="155"/>
      <c r="AB78" s="155"/>
      <c r="AC78" s="155"/>
      <c r="AD78" s="155"/>
      <c r="AE78" s="155"/>
      <c r="AF78" s="155"/>
      <c r="AG78" s="155"/>
      <c r="AH78" s="155"/>
      <c r="AI78" s="155"/>
      <c r="AJ78" s="155"/>
      <c r="AK78" s="155"/>
      <c r="AL78" s="155"/>
      <c r="AM78" s="155"/>
      <c r="AN78" s="155"/>
      <c r="AO78" s="155"/>
      <c r="AP78" s="155"/>
      <c r="AQ78" s="155"/>
      <c r="AR78" s="155"/>
    </row>
    <row r="79" spans="9:44">
      <c r="I79" s="155"/>
      <c r="J79" s="155"/>
      <c r="K79" s="155"/>
      <c r="L79" s="155"/>
      <c r="M79" s="155"/>
      <c r="N79" s="155"/>
      <c r="O79" s="155"/>
      <c r="P79" s="155"/>
      <c r="Q79" s="178" t="s">
        <v>29</v>
      </c>
      <c r="R79" s="35">
        <v>9</v>
      </c>
      <c r="S79" s="155"/>
      <c r="T79" s="155"/>
      <c r="U79" s="155"/>
      <c r="V79" s="155"/>
      <c r="W79" s="155"/>
      <c r="X79" s="155"/>
      <c r="Y79" s="155"/>
      <c r="Z79" s="155"/>
      <c r="AA79" s="155"/>
      <c r="AB79" s="155"/>
      <c r="AC79" s="155"/>
      <c r="AD79" s="155"/>
      <c r="AE79" s="155"/>
      <c r="AF79" s="155"/>
      <c r="AG79" s="155"/>
      <c r="AH79" s="155"/>
      <c r="AI79" s="155"/>
      <c r="AJ79" s="155"/>
      <c r="AK79" s="155"/>
      <c r="AL79" s="155"/>
      <c r="AM79" s="155"/>
      <c r="AN79" s="155"/>
      <c r="AO79" s="155"/>
      <c r="AP79" s="155"/>
      <c r="AQ79" s="155"/>
      <c r="AR79" s="155"/>
    </row>
    <row r="80" spans="9:44">
      <c r="I80" s="155"/>
      <c r="J80" s="155"/>
      <c r="K80" s="155"/>
      <c r="L80" s="155"/>
      <c r="M80" s="155"/>
      <c r="N80" s="155"/>
      <c r="O80" s="155"/>
      <c r="P80" s="155"/>
      <c r="Q80" s="178" t="s">
        <v>29</v>
      </c>
      <c r="R80" s="35">
        <v>24</v>
      </c>
      <c r="S80" s="155"/>
      <c r="T80" s="155"/>
      <c r="U80" s="155"/>
      <c r="V80" s="155"/>
      <c r="W80" s="155"/>
      <c r="X80" s="155"/>
      <c r="Y80" s="155"/>
      <c r="Z80" s="155"/>
      <c r="AA80" s="155"/>
      <c r="AB80" s="155"/>
      <c r="AC80" s="155"/>
      <c r="AD80" s="155"/>
      <c r="AE80" s="155"/>
      <c r="AF80" s="155"/>
      <c r="AG80" s="155"/>
      <c r="AH80" s="155"/>
      <c r="AI80" s="155"/>
      <c r="AJ80" s="155"/>
      <c r="AK80" s="155"/>
      <c r="AL80" s="155"/>
      <c r="AM80" s="155"/>
      <c r="AN80" s="155"/>
      <c r="AO80" s="155"/>
      <c r="AP80" s="155"/>
      <c r="AQ80" s="155"/>
      <c r="AR80" s="155"/>
    </row>
    <row r="81" spans="9:44">
      <c r="I81" s="155"/>
      <c r="J81" s="155"/>
      <c r="K81" s="155"/>
      <c r="L81" s="155"/>
      <c r="M81" s="155"/>
      <c r="N81" s="155"/>
      <c r="O81" s="155"/>
      <c r="P81" s="155"/>
      <c r="Q81" s="178" t="s">
        <v>29</v>
      </c>
      <c r="R81" s="35">
        <v>4</v>
      </c>
      <c r="S81" s="155"/>
      <c r="T81" s="155"/>
      <c r="U81" s="155"/>
      <c r="V81" s="155"/>
      <c r="W81" s="155"/>
      <c r="X81" s="155"/>
      <c r="Y81" s="155"/>
      <c r="Z81" s="155"/>
      <c r="AA81" s="155"/>
      <c r="AB81" s="155"/>
      <c r="AC81" s="155"/>
      <c r="AD81" s="155"/>
      <c r="AE81" s="155"/>
      <c r="AF81" s="155"/>
      <c r="AG81" s="155"/>
      <c r="AH81" s="155"/>
      <c r="AI81" s="155"/>
      <c r="AJ81" s="155"/>
      <c r="AK81" s="155"/>
      <c r="AL81" s="155"/>
      <c r="AM81" s="155"/>
      <c r="AN81" s="155"/>
      <c r="AO81" s="155"/>
      <c r="AP81" s="155"/>
      <c r="AQ81" s="155"/>
      <c r="AR81" s="155"/>
    </row>
    <row r="82" spans="9:44">
      <c r="I82" s="155"/>
      <c r="J82" s="155"/>
      <c r="K82" s="155"/>
      <c r="L82" s="155"/>
      <c r="M82" s="155"/>
      <c r="N82" s="155"/>
      <c r="O82" s="155"/>
      <c r="P82" s="155"/>
      <c r="Q82" s="178" t="s">
        <v>29</v>
      </c>
      <c r="R82" s="35">
        <v>24.5</v>
      </c>
      <c r="S82" s="155"/>
      <c r="T82" s="155"/>
      <c r="U82" s="155"/>
      <c r="V82" s="155"/>
      <c r="W82" s="155"/>
      <c r="X82" s="155"/>
      <c r="Y82" s="155"/>
      <c r="Z82" s="155"/>
      <c r="AA82" s="155"/>
      <c r="AB82" s="155"/>
      <c r="AC82" s="155"/>
      <c r="AD82" s="155"/>
      <c r="AE82" s="155"/>
      <c r="AF82" s="155"/>
      <c r="AG82" s="155"/>
      <c r="AH82" s="155"/>
      <c r="AI82" s="155"/>
      <c r="AJ82" s="155"/>
      <c r="AK82" s="155"/>
      <c r="AL82" s="155"/>
      <c r="AM82" s="155"/>
      <c r="AN82" s="155"/>
      <c r="AO82" s="155"/>
      <c r="AP82" s="155"/>
      <c r="AQ82" s="155"/>
      <c r="AR82" s="155"/>
    </row>
    <row r="83" spans="9:44">
      <c r="I83" s="155"/>
      <c r="J83" s="155"/>
      <c r="K83" s="155"/>
      <c r="L83" s="155"/>
      <c r="M83" s="155"/>
      <c r="N83" s="155"/>
      <c r="O83" s="155"/>
      <c r="P83" s="155"/>
      <c r="Q83" s="178" t="s">
        <v>29</v>
      </c>
      <c r="R83" s="35">
        <v>23</v>
      </c>
      <c r="S83" s="155"/>
      <c r="T83" s="155"/>
      <c r="U83" s="155"/>
      <c r="V83" s="155"/>
      <c r="W83" s="155"/>
      <c r="X83" s="155"/>
      <c r="Y83" s="155"/>
      <c r="Z83" s="155"/>
      <c r="AA83" s="155"/>
      <c r="AB83" s="155"/>
      <c r="AC83" s="155"/>
      <c r="AD83" s="155"/>
      <c r="AE83" s="155"/>
      <c r="AF83" s="155"/>
      <c r="AG83" s="155"/>
      <c r="AH83" s="155"/>
      <c r="AI83" s="155"/>
      <c r="AJ83" s="155"/>
      <c r="AK83" s="155"/>
      <c r="AL83" s="155"/>
      <c r="AM83" s="155"/>
      <c r="AN83" s="155"/>
      <c r="AO83" s="155"/>
      <c r="AP83" s="155"/>
      <c r="AQ83" s="155"/>
      <c r="AR83" s="155"/>
    </row>
    <row r="84" spans="9:44">
      <c r="I84" s="155"/>
      <c r="J84" s="155"/>
      <c r="K84" s="155"/>
      <c r="L84" s="155"/>
      <c r="M84" s="155"/>
      <c r="N84" s="155"/>
      <c r="O84" s="155"/>
      <c r="P84" s="155"/>
      <c r="Q84" s="178" t="s">
        <v>29</v>
      </c>
      <c r="R84" s="35">
        <v>26.5</v>
      </c>
      <c r="S84" s="155"/>
      <c r="T84" s="155"/>
      <c r="U84" s="155"/>
      <c r="V84" s="155"/>
      <c r="W84" s="155"/>
      <c r="X84" s="155"/>
      <c r="Y84" s="155"/>
      <c r="Z84" s="155"/>
      <c r="AA84" s="155"/>
      <c r="AB84" s="155"/>
      <c r="AC84" s="155"/>
      <c r="AD84" s="155"/>
      <c r="AE84" s="155"/>
      <c r="AF84" s="155"/>
      <c r="AG84" s="155"/>
      <c r="AH84" s="155"/>
      <c r="AI84" s="155"/>
      <c r="AJ84" s="155"/>
      <c r="AK84" s="155"/>
      <c r="AL84" s="155"/>
      <c r="AM84" s="155"/>
      <c r="AN84" s="155"/>
      <c r="AO84" s="155"/>
      <c r="AP84" s="155"/>
      <c r="AQ84" s="155"/>
      <c r="AR84" s="155"/>
    </row>
    <row r="85" spans="9:44">
      <c r="I85" s="155"/>
      <c r="J85" s="155"/>
      <c r="K85" s="155"/>
      <c r="L85" s="155"/>
      <c r="M85" s="155"/>
      <c r="N85" s="155"/>
      <c r="O85" s="155"/>
      <c r="P85" s="155"/>
      <c r="Q85" s="178" t="s">
        <v>29</v>
      </c>
      <c r="R85" s="35">
        <v>26.5</v>
      </c>
      <c r="S85" s="155"/>
      <c r="T85" s="155"/>
      <c r="U85" s="155"/>
      <c r="V85" s="155"/>
      <c r="W85" s="155"/>
      <c r="X85" s="155"/>
      <c r="Y85" s="155"/>
      <c r="Z85" s="155"/>
      <c r="AA85" s="155"/>
      <c r="AB85" s="155"/>
      <c r="AC85" s="155"/>
      <c r="AD85" s="155"/>
      <c r="AE85" s="155"/>
      <c r="AF85" s="155"/>
      <c r="AG85" s="155"/>
      <c r="AH85" s="155"/>
      <c r="AI85" s="155"/>
      <c r="AJ85" s="155"/>
      <c r="AK85" s="155"/>
      <c r="AL85" s="155"/>
      <c r="AM85" s="155"/>
      <c r="AN85" s="155"/>
      <c r="AO85" s="155"/>
      <c r="AP85" s="155"/>
      <c r="AQ85" s="155"/>
      <c r="AR85" s="155"/>
    </row>
    <row r="86" spans="9:44">
      <c r="I86" s="155"/>
      <c r="J86" s="155"/>
      <c r="K86" s="155"/>
      <c r="L86" s="155"/>
      <c r="M86" s="155"/>
      <c r="N86" s="155"/>
      <c r="O86" s="155"/>
      <c r="P86" s="155"/>
      <c r="Q86" s="178" t="s">
        <v>29</v>
      </c>
      <c r="R86" s="35">
        <v>31.5</v>
      </c>
      <c r="S86" s="155"/>
      <c r="T86" s="155"/>
      <c r="U86" s="155"/>
      <c r="V86" s="155"/>
      <c r="W86" s="155"/>
      <c r="X86" s="155"/>
      <c r="Y86" s="155"/>
      <c r="Z86" s="155"/>
      <c r="AA86" s="155"/>
      <c r="AB86" s="155"/>
      <c r="AC86" s="155"/>
      <c r="AD86" s="155"/>
      <c r="AE86" s="155"/>
      <c r="AF86" s="155"/>
      <c r="AG86" s="155"/>
      <c r="AH86" s="155"/>
      <c r="AI86" s="155"/>
      <c r="AJ86" s="155"/>
      <c r="AK86" s="155"/>
      <c r="AL86" s="155"/>
      <c r="AM86" s="155"/>
      <c r="AN86" s="155"/>
      <c r="AO86" s="155"/>
      <c r="AP86" s="155"/>
      <c r="AQ86" s="155"/>
      <c r="AR86" s="155"/>
    </row>
    <row r="87" spans="9:44">
      <c r="I87" s="155"/>
      <c r="J87" s="155"/>
      <c r="K87" s="155"/>
      <c r="L87" s="155"/>
      <c r="M87" s="155"/>
      <c r="N87" s="155"/>
      <c r="O87" s="155"/>
      <c r="P87" s="155"/>
      <c r="Q87" s="178" t="s">
        <v>29</v>
      </c>
      <c r="R87" s="35">
        <v>25.5</v>
      </c>
      <c r="S87" s="155"/>
      <c r="T87" s="155"/>
      <c r="U87" s="155"/>
      <c r="V87" s="155"/>
      <c r="W87" s="155"/>
      <c r="X87" s="155"/>
      <c r="Y87" s="155"/>
      <c r="Z87" s="155"/>
      <c r="AA87" s="155"/>
      <c r="AB87" s="155"/>
      <c r="AC87" s="155"/>
      <c r="AD87" s="155"/>
      <c r="AE87" s="155"/>
      <c r="AF87" s="155"/>
      <c r="AG87" s="155"/>
      <c r="AH87" s="155"/>
      <c r="AI87" s="155"/>
      <c r="AJ87" s="155"/>
      <c r="AK87" s="155"/>
      <c r="AL87" s="155"/>
      <c r="AM87" s="155"/>
      <c r="AN87" s="155"/>
      <c r="AO87" s="155"/>
      <c r="AP87" s="155"/>
      <c r="AQ87" s="155"/>
      <c r="AR87" s="155"/>
    </row>
    <row r="88" spans="9:44">
      <c r="I88" s="155"/>
      <c r="J88" s="155"/>
      <c r="K88" s="155"/>
      <c r="L88" s="155"/>
      <c r="M88" s="155"/>
      <c r="N88" s="155"/>
      <c r="O88" s="155"/>
      <c r="P88" s="155"/>
      <c r="Q88" s="178" t="s">
        <v>29</v>
      </c>
      <c r="R88" s="35">
        <v>20</v>
      </c>
      <c r="S88" s="155"/>
      <c r="T88" s="155"/>
      <c r="U88" s="155"/>
      <c r="V88" s="155"/>
      <c r="W88" s="155"/>
      <c r="X88" s="155"/>
      <c r="Y88" s="155"/>
      <c r="Z88" s="155"/>
      <c r="AA88" s="155"/>
      <c r="AB88" s="155"/>
      <c r="AC88" s="155"/>
      <c r="AD88" s="155"/>
      <c r="AE88" s="155"/>
      <c r="AF88" s="155"/>
      <c r="AG88" s="155"/>
      <c r="AH88" s="155"/>
      <c r="AI88" s="155"/>
      <c r="AJ88" s="155"/>
      <c r="AK88" s="155"/>
      <c r="AL88" s="155"/>
      <c r="AM88" s="155"/>
      <c r="AN88" s="155"/>
      <c r="AO88" s="155"/>
      <c r="AP88" s="155"/>
      <c r="AQ88" s="155"/>
      <c r="AR88" s="155"/>
    </row>
    <row r="89" spans="9:44">
      <c r="I89" s="155"/>
      <c r="J89" s="155"/>
      <c r="K89" s="155"/>
      <c r="L89" s="155"/>
      <c r="M89" s="155"/>
      <c r="N89" s="155"/>
      <c r="O89" s="155"/>
      <c r="P89" s="155"/>
      <c r="Q89" s="178" t="s">
        <v>29</v>
      </c>
      <c r="R89" s="35">
        <v>15</v>
      </c>
      <c r="S89" s="155"/>
      <c r="T89" s="155"/>
      <c r="U89" s="155"/>
      <c r="V89" s="155"/>
      <c r="W89" s="155"/>
      <c r="X89" s="155"/>
      <c r="Y89" s="155"/>
      <c r="Z89" s="155"/>
      <c r="AA89" s="155"/>
      <c r="AB89" s="155"/>
      <c r="AC89" s="155"/>
      <c r="AD89" s="155"/>
      <c r="AE89" s="155"/>
      <c r="AF89" s="155"/>
      <c r="AG89" s="155"/>
      <c r="AH89" s="155"/>
      <c r="AI89" s="155"/>
      <c r="AJ89" s="155"/>
      <c r="AK89" s="155"/>
      <c r="AL89" s="155"/>
      <c r="AM89" s="155"/>
      <c r="AN89" s="155"/>
      <c r="AO89" s="155"/>
      <c r="AP89" s="155"/>
      <c r="AQ89" s="155"/>
      <c r="AR89" s="155"/>
    </row>
    <row r="90" spans="9:44">
      <c r="I90" s="155"/>
      <c r="J90" s="155"/>
      <c r="K90" s="155"/>
      <c r="L90" s="155"/>
      <c r="M90" s="155"/>
      <c r="N90" s="155"/>
      <c r="O90" s="155"/>
      <c r="P90" s="155"/>
      <c r="Q90" s="178" t="s">
        <v>29</v>
      </c>
      <c r="R90" s="35">
        <v>6</v>
      </c>
      <c r="S90" s="155"/>
      <c r="T90" s="155"/>
      <c r="U90" s="155"/>
      <c r="V90" s="155"/>
      <c r="W90" s="155"/>
      <c r="X90" s="155"/>
      <c r="Y90" s="155"/>
      <c r="Z90" s="155"/>
      <c r="AA90" s="155"/>
      <c r="AB90" s="155"/>
      <c r="AC90" s="155"/>
      <c r="AD90" s="155"/>
      <c r="AE90" s="155"/>
      <c r="AF90" s="155"/>
      <c r="AG90" s="155"/>
      <c r="AH90" s="155"/>
      <c r="AI90" s="155"/>
      <c r="AJ90" s="155"/>
      <c r="AK90" s="155"/>
      <c r="AL90" s="155"/>
      <c r="AM90" s="155"/>
      <c r="AN90" s="155"/>
      <c r="AO90" s="155"/>
      <c r="AP90" s="155"/>
      <c r="AQ90" s="155"/>
      <c r="AR90" s="155"/>
    </row>
    <row r="91" spans="9:44">
      <c r="I91" s="155"/>
      <c r="J91" s="155"/>
      <c r="K91" s="155"/>
      <c r="L91" s="155"/>
      <c r="M91" s="155"/>
      <c r="N91" s="155"/>
      <c r="O91" s="155"/>
      <c r="P91" s="155"/>
      <c r="Q91" s="178" t="s">
        <v>29</v>
      </c>
      <c r="R91" s="35">
        <v>3</v>
      </c>
      <c r="S91" s="155"/>
      <c r="T91" s="155"/>
      <c r="U91" s="155"/>
      <c r="V91" s="155"/>
      <c r="W91" s="155"/>
      <c r="X91" s="155"/>
      <c r="Y91" s="155"/>
      <c r="Z91" s="155"/>
      <c r="AA91" s="155"/>
      <c r="AB91" s="155"/>
      <c r="AC91" s="155"/>
      <c r="AD91" s="155"/>
      <c r="AE91" s="155"/>
      <c r="AF91" s="155"/>
      <c r="AG91" s="155"/>
      <c r="AH91" s="155"/>
      <c r="AI91" s="155"/>
      <c r="AJ91" s="155"/>
      <c r="AK91" s="155"/>
      <c r="AL91" s="155"/>
      <c r="AM91" s="155"/>
      <c r="AN91" s="155"/>
      <c r="AO91" s="155"/>
      <c r="AP91" s="155"/>
      <c r="AQ91" s="155"/>
      <c r="AR91" s="155"/>
    </row>
    <row r="92" spans="9:44">
      <c r="I92" s="155"/>
      <c r="J92" s="155"/>
      <c r="K92" s="155"/>
      <c r="L92" s="155"/>
      <c r="M92" s="155"/>
      <c r="N92" s="155"/>
      <c r="O92" s="155"/>
      <c r="P92" s="155"/>
      <c r="Q92" s="178" t="s">
        <v>29</v>
      </c>
      <c r="R92" s="35">
        <v>1.5</v>
      </c>
      <c r="S92" s="155"/>
      <c r="T92" s="155"/>
      <c r="U92" s="155"/>
      <c r="V92" s="155"/>
      <c r="W92" s="155"/>
      <c r="X92" s="155"/>
      <c r="Y92" s="155"/>
      <c r="Z92" s="155"/>
      <c r="AA92" s="155"/>
      <c r="AB92" s="155"/>
      <c r="AC92" s="155"/>
      <c r="AD92" s="155"/>
      <c r="AE92" s="155"/>
      <c r="AF92" s="155"/>
      <c r="AG92" s="155"/>
      <c r="AH92" s="155"/>
      <c r="AI92" s="155"/>
      <c r="AJ92" s="155"/>
      <c r="AK92" s="155"/>
      <c r="AL92" s="155"/>
      <c r="AM92" s="155"/>
      <c r="AN92" s="155"/>
      <c r="AO92" s="155"/>
      <c r="AP92" s="155"/>
      <c r="AQ92" s="155"/>
      <c r="AR92" s="155"/>
    </row>
    <row r="93" spans="9:44">
      <c r="I93" s="155"/>
      <c r="J93" s="155"/>
      <c r="K93" s="155"/>
      <c r="L93" s="155"/>
      <c r="M93" s="155"/>
      <c r="N93" s="155"/>
      <c r="O93" s="155"/>
      <c r="P93" s="155"/>
      <c r="Q93" s="178" t="s">
        <v>29</v>
      </c>
      <c r="R93" s="35">
        <v>25</v>
      </c>
      <c r="S93" s="155"/>
      <c r="T93" s="155"/>
      <c r="U93" s="155"/>
      <c r="V93" s="155"/>
      <c r="W93" s="155"/>
      <c r="X93" s="155"/>
      <c r="Y93" s="155"/>
      <c r="Z93" s="155"/>
      <c r="AA93" s="155"/>
      <c r="AB93" s="155"/>
      <c r="AC93" s="155"/>
      <c r="AD93" s="155"/>
      <c r="AE93" s="155"/>
      <c r="AF93" s="155"/>
      <c r="AG93" s="155"/>
      <c r="AH93" s="155"/>
      <c r="AI93" s="155"/>
      <c r="AJ93" s="155"/>
      <c r="AK93" s="155"/>
      <c r="AL93" s="155"/>
      <c r="AM93" s="155"/>
      <c r="AN93" s="155"/>
      <c r="AO93" s="155"/>
      <c r="AP93" s="155"/>
      <c r="AQ93" s="155"/>
      <c r="AR93" s="155"/>
    </row>
    <row r="94" spans="9:44">
      <c r="I94" s="155"/>
      <c r="J94" s="155"/>
      <c r="K94" s="155"/>
      <c r="L94" s="155"/>
      <c r="M94" s="155"/>
      <c r="N94" s="155"/>
      <c r="O94" s="155"/>
      <c r="P94" s="155"/>
      <c r="Q94" s="178" t="s">
        <v>29</v>
      </c>
      <c r="R94" s="35">
        <v>3</v>
      </c>
      <c r="S94" s="155"/>
      <c r="T94" s="155"/>
      <c r="U94" s="155"/>
      <c r="V94" s="155"/>
      <c r="W94" s="155"/>
      <c r="X94" s="155"/>
      <c r="Y94" s="155"/>
      <c r="Z94" s="155"/>
      <c r="AA94" s="155"/>
      <c r="AB94" s="155"/>
      <c r="AC94" s="155"/>
      <c r="AD94" s="155"/>
      <c r="AE94" s="155"/>
      <c r="AF94" s="155"/>
      <c r="AG94" s="155"/>
      <c r="AH94" s="155"/>
      <c r="AI94" s="155"/>
      <c r="AJ94" s="155"/>
      <c r="AK94" s="155"/>
      <c r="AL94" s="155"/>
      <c r="AM94" s="155"/>
      <c r="AN94" s="155"/>
      <c r="AO94" s="155"/>
      <c r="AP94" s="155"/>
      <c r="AQ94" s="155"/>
      <c r="AR94" s="155"/>
    </row>
    <row r="95" spans="9:44">
      <c r="I95" s="155"/>
      <c r="J95" s="155"/>
      <c r="K95" s="155"/>
      <c r="L95" s="155"/>
      <c r="M95" s="155"/>
      <c r="N95" s="155"/>
      <c r="O95" s="155"/>
      <c r="P95" s="155"/>
      <c r="Q95" s="178" t="s">
        <v>29</v>
      </c>
      <c r="R95" s="35">
        <v>23</v>
      </c>
      <c r="S95" s="155"/>
      <c r="T95" s="155"/>
      <c r="U95" s="155"/>
      <c r="V95" s="155"/>
      <c r="W95" s="155"/>
      <c r="X95" s="155"/>
      <c r="Y95" s="155"/>
      <c r="Z95" s="155"/>
      <c r="AA95" s="155"/>
      <c r="AB95" s="155"/>
      <c r="AC95" s="155"/>
      <c r="AD95" s="155"/>
      <c r="AE95" s="155"/>
      <c r="AF95" s="155"/>
      <c r="AG95" s="155"/>
      <c r="AH95" s="155"/>
      <c r="AI95" s="155"/>
      <c r="AJ95" s="155"/>
      <c r="AK95" s="155"/>
      <c r="AL95" s="155"/>
      <c r="AM95" s="155"/>
      <c r="AN95" s="155"/>
      <c r="AO95" s="155"/>
      <c r="AP95" s="155"/>
      <c r="AQ95" s="155"/>
      <c r="AR95" s="155"/>
    </row>
    <row r="96" spans="9:44">
      <c r="I96" s="155"/>
      <c r="J96" s="155"/>
      <c r="K96" s="155"/>
      <c r="L96" s="155"/>
      <c r="M96" s="155"/>
      <c r="N96" s="155"/>
      <c r="O96" s="155"/>
      <c r="P96" s="155"/>
      <c r="Q96" s="178" t="s">
        <v>29</v>
      </c>
      <c r="R96" s="35">
        <v>10.5</v>
      </c>
      <c r="S96" s="155"/>
      <c r="T96" s="155"/>
      <c r="U96" s="155"/>
      <c r="V96" s="155"/>
      <c r="W96" s="155"/>
      <c r="X96" s="155"/>
      <c r="Y96" s="155"/>
      <c r="Z96" s="155"/>
      <c r="AA96" s="155"/>
      <c r="AB96" s="155"/>
      <c r="AC96" s="155"/>
      <c r="AD96" s="155"/>
      <c r="AE96" s="155"/>
      <c r="AF96" s="155"/>
      <c r="AG96" s="155"/>
      <c r="AH96" s="155"/>
      <c r="AI96" s="155"/>
      <c r="AJ96" s="155"/>
      <c r="AK96" s="155"/>
      <c r="AL96" s="155"/>
      <c r="AM96" s="155"/>
      <c r="AN96" s="155"/>
      <c r="AO96" s="155"/>
      <c r="AP96" s="155"/>
      <c r="AQ96" s="155"/>
      <c r="AR96" s="155"/>
    </row>
    <row r="97" spans="9:44">
      <c r="I97" s="155"/>
      <c r="J97" s="155"/>
      <c r="K97" s="155"/>
      <c r="L97" s="155"/>
      <c r="M97" s="155"/>
      <c r="N97" s="155"/>
      <c r="O97" s="155"/>
      <c r="P97" s="155"/>
      <c r="Q97" s="178" t="s">
        <v>29</v>
      </c>
      <c r="R97" s="35">
        <v>23</v>
      </c>
      <c r="S97" s="155"/>
      <c r="T97" s="155"/>
      <c r="U97" s="155"/>
      <c r="V97" s="155"/>
      <c r="W97" s="155"/>
      <c r="X97" s="155"/>
      <c r="Y97" s="155"/>
      <c r="Z97" s="155"/>
      <c r="AA97" s="155"/>
      <c r="AB97" s="155"/>
      <c r="AC97" s="155"/>
      <c r="AD97" s="155"/>
      <c r="AE97" s="155"/>
      <c r="AF97" s="155"/>
      <c r="AG97" s="155"/>
      <c r="AH97" s="155"/>
      <c r="AI97" s="155"/>
      <c r="AJ97" s="155"/>
      <c r="AK97" s="155"/>
      <c r="AL97" s="155"/>
      <c r="AM97" s="155"/>
      <c r="AN97" s="155"/>
      <c r="AO97" s="155"/>
      <c r="AP97" s="155"/>
      <c r="AQ97" s="155"/>
      <c r="AR97" s="155"/>
    </row>
    <row r="98" spans="9:44">
      <c r="I98" s="155"/>
      <c r="J98" s="155"/>
      <c r="K98" s="155"/>
      <c r="L98" s="155"/>
      <c r="M98" s="155"/>
      <c r="N98" s="155"/>
      <c r="O98" s="155"/>
      <c r="P98" s="155"/>
      <c r="Q98" s="178" t="s">
        <v>29</v>
      </c>
      <c r="R98" s="35">
        <v>5</v>
      </c>
      <c r="S98" s="155"/>
      <c r="T98" s="155"/>
      <c r="U98" s="155"/>
      <c r="V98" s="155"/>
      <c r="W98" s="155"/>
      <c r="X98" s="155"/>
      <c r="Y98" s="155"/>
      <c r="Z98" s="155"/>
      <c r="AA98" s="155"/>
      <c r="AB98" s="155"/>
      <c r="AC98" s="155"/>
      <c r="AD98" s="155"/>
      <c r="AE98" s="155"/>
      <c r="AF98" s="155"/>
      <c r="AG98" s="155"/>
      <c r="AH98" s="155"/>
      <c r="AI98" s="155"/>
      <c r="AJ98" s="155"/>
      <c r="AK98" s="155"/>
      <c r="AL98" s="155"/>
      <c r="AM98" s="155"/>
      <c r="AN98" s="155"/>
      <c r="AO98" s="155"/>
      <c r="AP98" s="155"/>
      <c r="AQ98" s="155"/>
      <c r="AR98" s="155"/>
    </row>
    <row r="99" spans="9:44">
      <c r="I99" s="155"/>
      <c r="J99" s="155"/>
      <c r="K99" s="155"/>
      <c r="L99" s="155"/>
      <c r="M99" s="155"/>
      <c r="N99" s="155"/>
      <c r="O99" s="155"/>
      <c r="P99" s="155"/>
      <c r="Q99" s="178" t="s">
        <v>29</v>
      </c>
      <c r="R99" s="35">
        <v>23</v>
      </c>
      <c r="S99" s="155"/>
      <c r="T99" s="155"/>
      <c r="U99" s="155"/>
      <c r="V99" s="155"/>
      <c r="W99" s="155"/>
      <c r="X99" s="155"/>
      <c r="Y99" s="155"/>
      <c r="Z99" s="155"/>
      <c r="AA99" s="155"/>
      <c r="AB99" s="155"/>
      <c r="AC99" s="155"/>
      <c r="AD99" s="155"/>
      <c r="AE99" s="155"/>
      <c r="AF99" s="155"/>
      <c r="AG99" s="155"/>
      <c r="AH99" s="155"/>
      <c r="AI99" s="155"/>
      <c r="AJ99" s="155"/>
      <c r="AK99" s="155"/>
      <c r="AL99" s="155"/>
      <c r="AM99" s="155"/>
      <c r="AN99" s="155"/>
      <c r="AO99" s="155"/>
      <c r="AP99" s="155"/>
      <c r="AQ99" s="155"/>
      <c r="AR99" s="155"/>
    </row>
    <row r="100" spans="9:44">
      <c r="I100" s="155"/>
      <c r="J100" s="155"/>
      <c r="K100" s="155"/>
      <c r="L100" s="155"/>
      <c r="M100" s="155"/>
      <c r="N100" s="155"/>
      <c r="O100" s="155"/>
      <c r="P100" s="155"/>
      <c r="Q100" s="178" t="s">
        <v>29</v>
      </c>
      <c r="R100" s="35">
        <v>12</v>
      </c>
      <c r="S100" s="155"/>
      <c r="T100" s="155"/>
      <c r="U100" s="155"/>
      <c r="V100" s="155"/>
      <c r="W100" s="155"/>
      <c r="X100" s="155"/>
      <c r="Y100" s="155"/>
      <c r="Z100" s="155"/>
      <c r="AA100" s="155"/>
      <c r="AB100" s="155"/>
      <c r="AC100" s="155"/>
      <c r="AD100" s="155"/>
      <c r="AE100" s="155"/>
      <c r="AF100" s="155"/>
      <c r="AG100" s="155"/>
      <c r="AH100" s="155"/>
      <c r="AI100" s="155"/>
      <c r="AJ100" s="155"/>
      <c r="AK100" s="155"/>
      <c r="AL100" s="155"/>
      <c r="AM100" s="155"/>
      <c r="AN100" s="155"/>
      <c r="AO100" s="155"/>
      <c r="AP100" s="155"/>
      <c r="AQ100" s="155"/>
      <c r="AR100" s="155"/>
    </row>
    <row r="101" spans="9:44">
      <c r="I101" s="155"/>
      <c r="J101" s="155"/>
      <c r="K101" s="155"/>
      <c r="L101" s="155"/>
      <c r="M101" s="155"/>
      <c r="N101" s="155"/>
      <c r="O101" s="155"/>
      <c r="P101" s="155"/>
      <c r="Q101" s="178" t="s">
        <v>29</v>
      </c>
      <c r="R101" s="35">
        <v>8.5</v>
      </c>
      <c r="S101" s="155"/>
      <c r="T101" s="155"/>
      <c r="U101" s="155"/>
      <c r="V101" s="155"/>
      <c r="W101" s="155"/>
      <c r="X101" s="155"/>
      <c r="Y101" s="155"/>
      <c r="Z101" s="155"/>
      <c r="AA101" s="155"/>
      <c r="AB101" s="155"/>
      <c r="AC101" s="155"/>
      <c r="AD101" s="155"/>
      <c r="AE101" s="155"/>
      <c r="AF101" s="155"/>
      <c r="AG101" s="155"/>
      <c r="AH101" s="155"/>
      <c r="AI101" s="155"/>
      <c r="AJ101" s="155"/>
      <c r="AK101" s="155"/>
      <c r="AL101" s="155"/>
      <c r="AM101" s="155"/>
      <c r="AN101" s="155"/>
      <c r="AO101" s="155"/>
      <c r="AP101" s="155"/>
      <c r="AQ101" s="155"/>
      <c r="AR101" s="155"/>
    </row>
    <row r="102" spans="9:44">
      <c r="I102" s="155"/>
      <c r="J102" s="155"/>
      <c r="K102" s="155"/>
      <c r="L102" s="155"/>
      <c r="M102" s="155"/>
      <c r="N102" s="155"/>
      <c r="O102" s="155"/>
      <c r="P102" s="155"/>
      <c r="Q102" s="178" t="s">
        <v>29</v>
      </c>
      <c r="R102" s="35">
        <v>21.5</v>
      </c>
      <c r="S102" s="155"/>
      <c r="T102" s="155"/>
      <c r="U102" s="155"/>
      <c r="V102" s="155"/>
      <c r="W102" s="155"/>
      <c r="X102" s="155"/>
      <c r="Y102" s="155"/>
      <c r="Z102" s="155"/>
      <c r="AA102" s="155"/>
      <c r="AB102" s="155"/>
      <c r="AC102" s="155"/>
      <c r="AD102" s="155"/>
      <c r="AE102" s="155"/>
      <c r="AF102" s="155"/>
      <c r="AG102" s="155"/>
      <c r="AH102" s="155"/>
      <c r="AI102" s="155"/>
      <c r="AJ102" s="155"/>
      <c r="AK102" s="155"/>
      <c r="AL102" s="155"/>
      <c r="AM102" s="155"/>
      <c r="AN102" s="155"/>
      <c r="AO102" s="155"/>
      <c r="AP102" s="155"/>
      <c r="AQ102" s="155"/>
      <c r="AR102" s="155"/>
    </row>
    <row r="103" spans="9:44">
      <c r="I103" s="155"/>
      <c r="J103" s="155"/>
      <c r="K103" s="155"/>
      <c r="L103" s="155"/>
      <c r="M103" s="155"/>
      <c r="N103" s="155"/>
      <c r="O103" s="155"/>
      <c r="P103" s="155"/>
      <c r="Q103" s="178" t="s">
        <v>29</v>
      </c>
      <c r="R103" s="35">
        <v>16</v>
      </c>
      <c r="S103" s="155"/>
      <c r="T103" s="155"/>
      <c r="U103" s="155"/>
      <c r="V103" s="155"/>
      <c r="W103" s="155"/>
      <c r="X103" s="155"/>
      <c r="Y103" s="155"/>
      <c r="Z103" s="155"/>
      <c r="AA103" s="155"/>
      <c r="AB103" s="155"/>
      <c r="AC103" s="155"/>
      <c r="AD103" s="155"/>
      <c r="AE103" s="155"/>
      <c r="AF103" s="155"/>
      <c r="AG103" s="155"/>
      <c r="AH103" s="155"/>
      <c r="AI103" s="155"/>
      <c r="AJ103" s="155"/>
      <c r="AK103" s="155"/>
      <c r="AL103" s="155"/>
      <c r="AM103" s="155"/>
      <c r="AN103" s="155"/>
      <c r="AO103" s="155"/>
      <c r="AP103" s="155"/>
      <c r="AQ103" s="155"/>
      <c r="AR103" s="155"/>
    </row>
    <row r="104" spans="9:44">
      <c r="I104" s="155"/>
      <c r="J104" s="155"/>
      <c r="K104" s="155"/>
      <c r="L104" s="155"/>
      <c r="M104" s="155"/>
      <c r="N104" s="155"/>
      <c r="O104" s="155"/>
      <c r="P104" s="155"/>
      <c r="Q104" s="178" t="s">
        <v>29</v>
      </c>
      <c r="R104" s="35">
        <v>8</v>
      </c>
      <c r="S104" s="155"/>
      <c r="T104" s="155"/>
      <c r="U104" s="155"/>
      <c r="V104" s="155"/>
      <c r="W104" s="155"/>
      <c r="X104" s="155"/>
      <c r="Y104" s="155"/>
      <c r="Z104" s="155"/>
      <c r="AA104" s="155"/>
      <c r="AB104" s="155"/>
      <c r="AC104" s="155"/>
      <c r="AD104" s="155"/>
      <c r="AE104" s="155"/>
      <c r="AF104" s="155"/>
      <c r="AG104" s="155"/>
      <c r="AH104" s="155"/>
      <c r="AI104" s="155"/>
      <c r="AJ104" s="155"/>
      <c r="AK104" s="155"/>
      <c r="AL104" s="155"/>
      <c r="AM104" s="155"/>
      <c r="AN104" s="155"/>
      <c r="AO104" s="155"/>
      <c r="AP104" s="155"/>
      <c r="AQ104" s="155"/>
      <c r="AR104" s="155"/>
    </row>
    <row r="105" spans="9:44">
      <c r="I105" s="155"/>
      <c r="J105" s="155"/>
      <c r="K105" s="155"/>
      <c r="L105" s="155"/>
      <c r="M105" s="155"/>
      <c r="N105" s="155"/>
      <c r="O105" s="155"/>
      <c r="P105" s="155"/>
      <c r="Q105" s="178" t="s">
        <v>29</v>
      </c>
      <c r="R105" s="35">
        <v>1.5</v>
      </c>
      <c r="S105" s="155"/>
      <c r="T105" s="155"/>
      <c r="U105" s="155"/>
      <c r="V105" s="155"/>
      <c r="W105" s="155"/>
      <c r="X105" s="155"/>
      <c r="Y105" s="155"/>
      <c r="Z105" s="155"/>
      <c r="AA105" s="155"/>
      <c r="AB105" s="155"/>
      <c r="AC105" s="155"/>
      <c r="AD105" s="155"/>
      <c r="AE105" s="155"/>
      <c r="AF105" s="155"/>
      <c r="AG105" s="155"/>
      <c r="AH105" s="155"/>
      <c r="AI105" s="155"/>
      <c r="AJ105" s="155"/>
      <c r="AK105" s="155"/>
      <c r="AL105" s="155"/>
      <c r="AM105" s="155"/>
      <c r="AN105" s="155"/>
      <c r="AO105" s="155"/>
      <c r="AP105" s="155"/>
      <c r="AQ105" s="155"/>
      <c r="AR105" s="155"/>
    </row>
    <row r="106" spans="9:44">
      <c r="I106" s="155"/>
      <c r="J106" s="155"/>
      <c r="K106" s="155"/>
      <c r="L106" s="155"/>
      <c r="M106" s="155"/>
      <c r="N106" s="155"/>
      <c r="O106" s="155"/>
      <c r="P106" s="155"/>
      <c r="Q106" s="178" t="s">
        <v>29</v>
      </c>
      <c r="R106" s="35">
        <v>20</v>
      </c>
      <c r="S106" s="155"/>
      <c r="T106" s="155"/>
      <c r="U106" s="155"/>
      <c r="V106" s="155"/>
      <c r="W106" s="155"/>
      <c r="X106" s="155"/>
      <c r="Y106" s="155"/>
      <c r="Z106" s="155"/>
      <c r="AA106" s="155"/>
      <c r="AB106" s="155"/>
      <c r="AC106" s="155"/>
      <c r="AD106" s="155"/>
      <c r="AE106" s="155"/>
      <c r="AF106" s="155"/>
      <c r="AG106" s="155"/>
      <c r="AH106" s="155"/>
      <c r="AI106" s="155"/>
      <c r="AJ106" s="155"/>
      <c r="AK106" s="155"/>
      <c r="AL106" s="155"/>
      <c r="AM106" s="155"/>
      <c r="AN106" s="155"/>
      <c r="AO106" s="155"/>
      <c r="AP106" s="155"/>
      <c r="AQ106" s="155"/>
      <c r="AR106" s="155"/>
    </row>
    <row r="107" spans="9:44">
      <c r="I107" s="155"/>
      <c r="J107" s="155"/>
      <c r="K107" s="155"/>
      <c r="L107" s="155"/>
      <c r="M107" s="155"/>
      <c r="N107" s="155"/>
      <c r="O107" s="155"/>
      <c r="P107" s="155"/>
      <c r="Q107" s="178" t="s">
        <v>29</v>
      </c>
      <c r="R107" s="35">
        <v>21</v>
      </c>
      <c r="S107" s="155"/>
      <c r="T107" s="155"/>
      <c r="U107" s="155"/>
      <c r="V107" s="155"/>
      <c r="W107" s="155"/>
      <c r="X107" s="155"/>
      <c r="Y107" s="155"/>
      <c r="Z107" s="155"/>
      <c r="AA107" s="155"/>
      <c r="AB107" s="155"/>
      <c r="AC107" s="155"/>
      <c r="AD107" s="155"/>
      <c r="AE107" s="155"/>
      <c r="AF107" s="155"/>
      <c r="AG107" s="155"/>
      <c r="AH107" s="155"/>
      <c r="AI107" s="155"/>
      <c r="AJ107" s="155"/>
      <c r="AK107" s="155"/>
      <c r="AL107" s="155"/>
      <c r="AM107" s="155"/>
      <c r="AN107" s="155"/>
      <c r="AO107" s="155"/>
      <c r="AP107" s="155"/>
      <c r="AQ107" s="155"/>
      <c r="AR107" s="155"/>
    </row>
    <row r="108" spans="9:44">
      <c r="I108" s="155"/>
      <c r="J108" s="155"/>
      <c r="K108" s="155"/>
      <c r="L108" s="155"/>
      <c r="M108" s="155"/>
      <c r="N108" s="155"/>
      <c r="O108" s="155"/>
      <c r="P108" s="155"/>
      <c r="Q108" s="178" t="s">
        <v>29</v>
      </c>
      <c r="R108" s="35">
        <v>23</v>
      </c>
      <c r="S108" s="155"/>
      <c r="T108" s="155"/>
      <c r="U108" s="155"/>
      <c r="V108" s="155"/>
      <c r="W108" s="155"/>
      <c r="X108" s="155"/>
      <c r="Y108" s="155"/>
      <c r="Z108" s="155"/>
      <c r="AA108" s="155"/>
      <c r="AB108" s="155"/>
      <c r="AC108" s="155"/>
      <c r="AD108" s="155"/>
      <c r="AE108" s="155"/>
      <c r="AF108" s="155"/>
      <c r="AG108" s="155"/>
      <c r="AH108" s="155"/>
      <c r="AI108" s="155"/>
      <c r="AJ108" s="155"/>
      <c r="AK108" s="155"/>
      <c r="AL108" s="155"/>
      <c r="AM108" s="155"/>
      <c r="AN108" s="155"/>
      <c r="AO108" s="155"/>
      <c r="AP108" s="155"/>
      <c r="AQ108" s="155"/>
      <c r="AR108" s="155"/>
    </row>
    <row r="109" spans="9:44">
      <c r="I109" s="155"/>
      <c r="J109" s="155"/>
      <c r="K109" s="155"/>
      <c r="L109" s="155"/>
      <c r="M109" s="155"/>
      <c r="N109" s="155"/>
      <c r="O109" s="155"/>
      <c r="P109" s="155"/>
      <c r="Q109" s="178" t="s">
        <v>29</v>
      </c>
      <c r="R109" s="35">
        <v>9</v>
      </c>
      <c r="S109" s="155"/>
      <c r="T109" s="155"/>
      <c r="U109" s="155"/>
      <c r="V109" s="155"/>
      <c r="W109" s="155"/>
      <c r="X109" s="155"/>
      <c r="Y109" s="155"/>
      <c r="Z109" s="155"/>
      <c r="AA109" s="155"/>
      <c r="AB109" s="155"/>
      <c r="AC109" s="155"/>
      <c r="AD109" s="155"/>
      <c r="AE109" s="155"/>
      <c r="AF109" s="155"/>
      <c r="AG109" s="155"/>
      <c r="AH109" s="155"/>
      <c r="AI109" s="155"/>
      <c r="AJ109" s="155"/>
      <c r="AK109" s="155"/>
      <c r="AL109" s="155"/>
      <c r="AM109" s="155"/>
      <c r="AN109" s="155"/>
      <c r="AO109" s="155"/>
      <c r="AP109" s="155"/>
      <c r="AQ109" s="155"/>
      <c r="AR109" s="155"/>
    </row>
    <row r="110" spans="9:44">
      <c r="I110" s="155"/>
      <c r="J110" s="155"/>
      <c r="K110" s="155"/>
      <c r="L110" s="155"/>
      <c r="M110" s="155"/>
      <c r="N110" s="155"/>
      <c r="O110" s="155"/>
      <c r="P110" s="155"/>
      <c r="Q110" s="178" t="s">
        <v>29</v>
      </c>
      <c r="R110" s="35">
        <v>5</v>
      </c>
      <c r="S110" s="155"/>
      <c r="T110" s="155"/>
      <c r="U110" s="155"/>
      <c r="V110" s="155"/>
      <c r="W110" s="155"/>
      <c r="X110" s="155"/>
      <c r="Y110" s="155"/>
      <c r="Z110" s="155"/>
      <c r="AA110" s="155"/>
      <c r="AB110" s="155"/>
      <c r="AC110" s="155"/>
      <c r="AD110" s="155"/>
      <c r="AE110" s="155"/>
      <c r="AF110" s="155"/>
      <c r="AG110" s="155"/>
      <c r="AH110" s="155"/>
      <c r="AI110" s="155"/>
      <c r="AJ110" s="155"/>
      <c r="AK110" s="155"/>
      <c r="AL110" s="155"/>
      <c r="AM110" s="155"/>
      <c r="AN110" s="155"/>
      <c r="AO110" s="155"/>
      <c r="AP110" s="155"/>
      <c r="AQ110" s="155"/>
      <c r="AR110" s="155"/>
    </row>
    <row r="111" spans="9:44">
      <c r="I111" s="155"/>
      <c r="J111" s="155"/>
      <c r="K111" s="155"/>
      <c r="L111" s="155"/>
      <c r="M111" s="155"/>
      <c r="N111" s="155"/>
      <c r="O111" s="155"/>
      <c r="P111" s="155"/>
      <c r="Q111" s="178" t="s">
        <v>29</v>
      </c>
      <c r="R111" s="35">
        <v>26.5</v>
      </c>
      <c r="S111" s="155"/>
      <c r="T111" s="155"/>
      <c r="U111" s="155"/>
      <c r="V111" s="155"/>
      <c r="W111" s="155"/>
      <c r="X111" s="155"/>
      <c r="Y111" s="155"/>
      <c r="Z111" s="155"/>
      <c r="AA111" s="155"/>
      <c r="AB111" s="155"/>
      <c r="AC111" s="155"/>
      <c r="AD111" s="155"/>
      <c r="AE111" s="155"/>
      <c r="AF111" s="155"/>
      <c r="AG111" s="155"/>
      <c r="AH111" s="155"/>
      <c r="AI111" s="155"/>
      <c r="AJ111" s="155"/>
      <c r="AK111" s="155"/>
      <c r="AL111" s="155"/>
      <c r="AM111" s="155"/>
      <c r="AN111" s="155"/>
      <c r="AO111" s="155"/>
      <c r="AP111" s="155"/>
      <c r="AQ111" s="155"/>
      <c r="AR111" s="155"/>
    </row>
    <row r="112" spans="9:44">
      <c r="I112" s="155"/>
      <c r="J112" s="155"/>
      <c r="K112" s="155"/>
      <c r="L112" s="155"/>
      <c r="M112" s="155"/>
      <c r="N112" s="155"/>
      <c r="O112" s="155"/>
      <c r="P112" s="155"/>
      <c r="Q112" s="178" t="s">
        <v>29</v>
      </c>
      <c r="R112" s="35">
        <v>23</v>
      </c>
      <c r="S112" s="155"/>
      <c r="T112" s="155"/>
      <c r="U112" s="155"/>
      <c r="V112" s="155"/>
      <c r="W112" s="155"/>
      <c r="X112" s="155"/>
      <c r="Y112" s="155"/>
      <c r="Z112" s="155"/>
      <c r="AA112" s="155"/>
      <c r="AB112" s="155"/>
      <c r="AC112" s="155"/>
      <c r="AD112" s="155"/>
      <c r="AE112" s="155"/>
      <c r="AF112" s="155"/>
      <c r="AG112" s="155"/>
      <c r="AH112" s="155"/>
      <c r="AI112" s="155"/>
      <c r="AJ112" s="155"/>
      <c r="AK112" s="155"/>
      <c r="AL112" s="155"/>
      <c r="AM112" s="155"/>
      <c r="AN112" s="155"/>
      <c r="AO112" s="155"/>
      <c r="AP112" s="155"/>
      <c r="AQ112" s="155"/>
      <c r="AR112" s="155"/>
    </row>
    <row r="113" spans="9:44">
      <c r="I113" s="155"/>
      <c r="J113" s="155"/>
      <c r="K113" s="155"/>
      <c r="L113" s="155"/>
      <c r="M113" s="155"/>
      <c r="N113" s="155"/>
      <c r="O113" s="155"/>
      <c r="P113" s="155"/>
      <c r="Q113" s="178" t="s">
        <v>29</v>
      </c>
      <c r="R113" s="35">
        <v>20</v>
      </c>
      <c r="S113" s="155"/>
      <c r="T113" s="155"/>
      <c r="U113" s="155"/>
      <c r="V113" s="155"/>
      <c r="W113" s="155"/>
      <c r="X113" s="155"/>
      <c r="Y113" s="155"/>
      <c r="Z113" s="155"/>
      <c r="AA113" s="155"/>
      <c r="AB113" s="155"/>
      <c r="AC113" s="155"/>
      <c r="AD113" s="155"/>
      <c r="AE113" s="155"/>
      <c r="AF113" s="155"/>
      <c r="AG113" s="155"/>
      <c r="AH113" s="155"/>
      <c r="AI113" s="155"/>
      <c r="AJ113" s="155"/>
      <c r="AK113" s="155"/>
      <c r="AL113" s="155"/>
      <c r="AM113" s="155"/>
      <c r="AN113" s="155"/>
      <c r="AO113" s="155"/>
      <c r="AP113" s="155"/>
      <c r="AQ113" s="155"/>
      <c r="AR113" s="155"/>
    </row>
    <row r="114" spans="9:44">
      <c r="I114" s="155"/>
      <c r="J114" s="155"/>
      <c r="K114" s="155"/>
      <c r="L114" s="155"/>
      <c r="M114" s="155"/>
      <c r="N114" s="155"/>
      <c r="O114" s="155"/>
      <c r="P114" s="155"/>
      <c r="Q114" s="178" t="s">
        <v>29</v>
      </c>
      <c r="R114" s="35">
        <v>3</v>
      </c>
      <c r="S114" s="155"/>
      <c r="T114" s="155"/>
      <c r="U114" s="155"/>
      <c r="V114" s="155"/>
      <c r="W114" s="155"/>
      <c r="X114" s="155"/>
      <c r="Y114" s="155"/>
      <c r="Z114" s="155"/>
      <c r="AA114" s="155"/>
      <c r="AB114" s="155"/>
      <c r="AC114" s="155"/>
      <c r="AD114" s="155"/>
      <c r="AE114" s="155"/>
      <c r="AF114" s="155"/>
      <c r="AG114" s="155"/>
      <c r="AH114" s="155"/>
      <c r="AI114" s="155"/>
      <c r="AJ114" s="155"/>
      <c r="AK114" s="155"/>
      <c r="AL114" s="155"/>
      <c r="AM114" s="155"/>
      <c r="AN114" s="155"/>
      <c r="AO114" s="155"/>
      <c r="AP114" s="155"/>
      <c r="AQ114" s="155"/>
      <c r="AR114" s="155"/>
    </row>
    <row r="115" spans="9:44">
      <c r="I115" s="155"/>
      <c r="J115" s="155"/>
      <c r="K115" s="155"/>
      <c r="L115" s="155"/>
      <c r="M115" s="155"/>
      <c r="N115" s="155"/>
      <c r="O115" s="155"/>
      <c r="P115" s="155"/>
      <c r="Q115" s="178" t="s">
        <v>29</v>
      </c>
      <c r="R115" s="35">
        <v>35.5</v>
      </c>
      <c r="S115" s="155"/>
      <c r="T115" s="155"/>
      <c r="U115" s="155"/>
      <c r="V115" s="155"/>
      <c r="W115" s="155"/>
      <c r="X115" s="155"/>
      <c r="Y115" s="155"/>
      <c r="Z115" s="155"/>
      <c r="AA115" s="155"/>
      <c r="AB115" s="155"/>
      <c r="AC115" s="155"/>
      <c r="AD115" s="155"/>
      <c r="AE115" s="155"/>
      <c r="AF115" s="155"/>
      <c r="AG115" s="155"/>
      <c r="AH115" s="155"/>
      <c r="AI115" s="155"/>
      <c r="AJ115" s="155"/>
      <c r="AK115" s="155"/>
      <c r="AL115" s="155"/>
      <c r="AM115" s="155"/>
      <c r="AN115" s="155"/>
      <c r="AO115" s="155"/>
      <c r="AP115" s="155"/>
      <c r="AQ115" s="155"/>
      <c r="AR115" s="155"/>
    </row>
    <row r="116" spans="9:44">
      <c r="I116" s="155"/>
      <c r="J116" s="155"/>
      <c r="K116" s="155"/>
      <c r="L116" s="155"/>
      <c r="M116" s="155"/>
      <c r="N116" s="155"/>
      <c r="O116" s="155"/>
      <c r="P116" s="155"/>
      <c r="Q116" s="178" t="s">
        <v>29</v>
      </c>
      <c r="R116" s="35">
        <v>3</v>
      </c>
      <c r="S116" s="155"/>
      <c r="T116" s="155"/>
      <c r="U116" s="155"/>
      <c r="V116" s="155"/>
      <c r="W116" s="155"/>
      <c r="X116" s="155"/>
      <c r="Y116" s="155"/>
      <c r="Z116" s="155"/>
      <c r="AA116" s="155"/>
      <c r="AB116" s="155"/>
      <c r="AC116" s="155"/>
      <c r="AD116" s="155"/>
      <c r="AE116" s="155"/>
      <c r="AF116" s="155"/>
      <c r="AG116" s="155"/>
      <c r="AH116" s="155"/>
      <c r="AI116" s="155"/>
      <c r="AJ116" s="155"/>
      <c r="AK116" s="155"/>
      <c r="AL116" s="155"/>
      <c r="AM116" s="155"/>
      <c r="AN116" s="155"/>
      <c r="AO116" s="155"/>
      <c r="AP116" s="155"/>
      <c r="AQ116" s="155"/>
      <c r="AR116" s="155"/>
    </row>
    <row r="117" spans="9:44">
      <c r="I117" s="155"/>
      <c r="J117" s="155"/>
      <c r="K117" s="155"/>
      <c r="L117" s="155"/>
      <c r="M117" s="155"/>
      <c r="N117" s="155"/>
      <c r="O117" s="155"/>
      <c r="P117" s="155"/>
      <c r="Q117" s="178" t="s">
        <v>29</v>
      </c>
      <c r="R117" s="35">
        <v>9</v>
      </c>
      <c r="S117" s="155"/>
      <c r="T117" s="155"/>
      <c r="U117" s="155"/>
      <c r="V117" s="155"/>
      <c r="W117" s="155"/>
      <c r="X117" s="155"/>
      <c r="Y117" s="155"/>
      <c r="Z117" s="155"/>
      <c r="AA117" s="155"/>
      <c r="AB117" s="155"/>
      <c r="AC117" s="155"/>
      <c r="AD117" s="155"/>
      <c r="AE117" s="155"/>
      <c r="AF117" s="155"/>
      <c r="AG117" s="155"/>
      <c r="AH117" s="155"/>
      <c r="AI117" s="155"/>
      <c r="AJ117" s="155"/>
      <c r="AK117" s="155"/>
      <c r="AL117" s="155"/>
      <c r="AM117" s="155"/>
      <c r="AN117" s="155"/>
      <c r="AO117" s="155"/>
      <c r="AP117" s="155"/>
      <c r="AQ117" s="155"/>
      <c r="AR117" s="155"/>
    </row>
    <row r="118" spans="9:44">
      <c r="I118" s="155"/>
      <c r="J118" s="155"/>
      <c r="K118" s="155"/>
      <c r="L118" s="155"/>
      <c r="M118" s="155"/>
      <c r="N118" s="155"/>
      <c r="O118" s="155"/>
      <c r="P118" s="155"/>
      <c r="Q118" s="178" t="s">
        <v>29</v>
      </c>
      <c r="R118" s="35">
        <v>45</v>
      </c>
      <c r="S118" s="155"/>
      <c r="T118" s="155"/>
      <c r="U118" s="155"/>
      <c r="V118" s="155"/>
      <c r="W118" s="155"/>
      <c r="X118" s="155"/>
      <c r="Y118" s="155"/>
      <c r="Z118" s="155"/>
      <c r="AA118" s="155"/>
      <c r="AB118" s="155"/>
      <c r="AC118" s="155"/>
      <c r="AD118" s="155"/>
      <c r="AE118" s="155"/>
      <c r="AF118" s="155"/>
      <c r="AG118" s="155"/>
      <c r="AH118" s="155"/>
      <c r="AI118" s="155"/>
      <c r="AJ118" s="155"/>
      <c r="AK118" s="155"/>
      <c r="AL118" s="155"/>
      <c r="AM118" s="155"/>
      <c r="AN118" s="155"/>
      <c r="AO118" s="155"/>
      <c r="AP118" s="155"/>
      <c r="AQ118" s="155"/>
      <c r="AR118" s="155"/>
    </row>
    <row r="119" spans="9:44">
      <c r="I119" s="155"/>
      <c r="J119" s="155"/>
      <c r="K119" s="155"/>
      <c r="L119" s="155"/>
      <c r="M119" s="155"/>
      <c r="N119" s="155"/>
      <c r="O119" s="155"/>
      <c r="P119" s="155"/>
      <c r="Q119" s="178" t="s">
        <v>29</v>
      </c>
      <c r="R119" s="35">
        <v>9.5</v>
      </c>
      <c r="S119" s="155"/>
      <c r="T119" s="155"/>
      <c r="U119" s="155"/>
      <c r="V119" s="155"/>
      <c r="W119" s="155"/>
      <c r="X119" s="155"/>
      <c r="Y119" s="155"/>
      <c r="Z119" s="155"/>
      <c r="AA119" s="155"/>
      <c r="AB119" s="155"/>
      <c r="AC119" s="155"/>
      <c r="AD119" s="155"/>
      <c r="AE119" s="155"/>
      <c r="AF119" s="155"/>
      <c r="AG119" s="155"/>
      <c r="AH119" s="155"/>
      <c r="AI119" s="155"/>
      <c r="AJ119" s="155"/>
      <c r="AK119" s="155"/>
      <c r="AL119" s="155"/>
      <c r="AM119" s="155"/>
      <c r="AN119" s="155"/>
      <c r="AO119" s="155"/>
      <c r="AP119" s="155"/>
      <c r="AQ119" s="155"/>
      <c r="AR119" s="155"/>
    </row>
    <row r="120" spans="9:44">
      <c r="I120" s="155"/>
      <c r="J120" s="155"/>
      <c r="K120" s="155"/>
      <c r="L120" s="155"/>
      <c r="M120" s="155"/>
      <c r="N120" s="155"/>
      <c r="O120" s="155"/>
      <c r="P120" s="155"/>
      <c r="Q120" s="178" t="s">
        <v>29</v>
      </c>
      <c r="R120" s="35">
        <v>17.5</v>
      </c>
      <c r="S120" s="155"/>
      <c r="T120" s="155"/>
      <c r="U120" s="155"/>
      <c r="V120" s="155"/>
      <c r="W120" s="155"/>
      <c r="X120" s="155"/>
      <c r="Y120" s="155"/>
      <c r="Z120" s="155"/>
      <c r="AA120" s="155"/>
      <c r="AB120" s="155"/>
      <c r="AC120" s="155"/>
      <c r="AD120" s="155"/>
      <c r="AE120" s="155"/>
      <c r="AF120" s="155"/>
      <c r="AG120" s="155"/>
      <c r="AH120" s="155"/>
      <c r="AI120" s="155"/>
      <c r="AJ120" s="155"/>
      <c r="AK120" s="155"/>
      <c r="AL120" s="155"/>
      <c r="AM120" s="155"/>
      <c r="AN120" s="155"/>
      <c r="AO120" s="155"/>
      <c r="AP120" s="155"/>
      <c r="AQ120" s="155"/>
      <c r="AR120" s="155"/>
    </row>
    <row r="121" spans="9:44">
      <c r="I121" s="155"/>
      <c r="J121" s="155"/>
      <c r="K121" s="155"/>
      <c r="L121" s="155"/>
      <c r="M121" s="155"/>
      <c r="N121" s="155"/>
      <c r="O121" s="155"/>
      <c r="P121" s="155"/>
      <c r="Q121" s="178" t="s">
        <v>29</v>
      </c>
      <c r="R121" s="35">
        <v>21</v>
      </c>
      <c r="S121" s="155"/>
      <c r="T121" s="155"/>
      <c r="U121" s="155"/>
      <c r="V121" s="155"/>
      <c r="W121" s="155"/>
      <c r="X121" s="155"/>
      <c r="Y121" s="155"/>
      <c r="Z121" s="155"/>
      <c r="AA121" s="155"/>
      <c r="AB121" s="155"/>
      <c r="AC121" s="155"/>
      <c r="AD121" s="155"/>
      <c r="AE121" s="155"/>
      <c r="AF121" s="155"/>
      <c r="AG121" s="155"/>
      <c r="AH121" s="155"/>
      <c r="AI121" s="155"/>
      <c r="AJ121" s="155"/>
      <c r="AK121" s="155"/>
      <c r="AL121" s="155"/>
      <c r="AM121" s="155"/>
      <c r="AN121" s="155"/>
      <c r="AO121" s="155"/>
      <c r="AP121" s="155"/>
      <c r="AQ121" s="155"/>
      <c r="AR121" s="155"/>
    </row>
    <row r="122" spans="9:44">
      <c r="I122" s="155"/>
      <c r="J122" s="155"/>
      <c r="K122" s="155"/>
      <c r="L122" s="155"/>
      <c r="M122" s="155"/>
      <c r="N122" s="155"/>
      <c r="O122" s="155"/>
      <c r="P122" s="155"/>
      <c r="Q122" s="178" t="s">
        <v>29</v>
      </c>
      <c r="R122" s="35">
        <v>6</v>
      </c>
      <c r="S122" s="155"/>
      <c r="T122" s="155"/>
      <c r="U122" s="155"/>
      <c r="V122" s="155"/>
      <c r="W122" s="155"/>
      <c r="X122" s="155"/>
      <c r="Y122" s="155"/>
      <c r="Z122" s="155"/>
      <c r="AA122" s="155"/>
      <c r="AB122" s="155"/>
      <c r="AC122" s="155"/>
      <c r="AD122" s="155"/>
      <c r="AE122" s="155"/>
      <c r="AF122" s="155"/>
      <c r="AG122" s="155"/>
      <c r="AH122" s="155"/>
      <c r="AI122" s="155"/>
      <c r="AJ122" s="155"/>
      <c r="AK122" s="155"/>
      <c r="AL122" s="155"/>
      <c r="AM122" s="155"/>
      <c r="AN122" s="155"/>
      <c r="AO122" s="155"/>
      <c r="AP122" s="155"/>
      <c r="AQ122" s="155"/>
      <c r="AR122" s="155"/>
    </row>
    <row r="123" spans="9:44">
      <c r="I123" s="155"/>
      <c r="J123" s="155"/>
      <c r="K123" s="155"/>
      <c r="L123" s="155"/>
      <c r="M123" s="155"/>
      <c r="N123" s="155"/>
      <c r="O123" s="155"/>
      <c r="P123" s="155"/>
      <c r="Q123" s="178" t="s">
        <v>29</v>
      </c>
      <c r="R123" s="35">
        <v>6</v>
      </c>
      <c r="S123" s="155"/>
      <c r="T123" s="155"/>
      <c r="U123" s="155"/>
      <c r="V123" s="155"/>
      <c r="W123" s="155"/>
      <c r="X123" s="155"/>
      <c r="Y123" s="155"/>
      <c r="Z123" s="155"/>
      <c r="AA123" s="155"/>
      <c r="AB123" s="155"/>
      <c r="AC123" s="155"/>
      <c r="AD123" s="155"/>
      <c r="AE123" s="155"/>
      <c r="AF123" s="155"/>
      <c r="AG123" s="155"/>
      <c r="AH123" s="155"/>
      <c r="AI123" s="155"/>
      <c r="AJ123" s="155"/>
      <c r="AK123" s="155"/>
      <c r="AL123" s="155"/>
      <c r="AM123" s="155"/>
      <c r="AN123" s="155"/>
      <c r="AO123" s="155"/>
      <c r="AP123" s="155"/>
      <c r="AQ123" s="155"/>
      <c r="AR123" s="155"/>
    </row>
    <row r="124" spans="9:44">
      <c r="I124" s="155"/>
      <c r="J124" s="155"/>
      <c r="K124" s="155"/>
      <c r="L124" s="155"/>
      <c r="M124" s="155"/>
      <c r="N124" s="155"/>
      <c r="O124" s="155"/>
      <c r="P124" s="155"/>
      <c r="Q124" s="178" t="s">
        <v>31</v>
      </c>
      <c r="R124" s="35">
        <v>7.5</v>
      </c>
      <c r="S124" s="155"/>
      <c r="T124" s="155"/>
      <c r="U124" s="155"/>
      <c r="V124" s="155"/>
      <c r="W124" s="155"/>
      <c r="X124" s="155"/>
      <c r="Y124" s="155"/>
      <c r="Z124" s="155"/>
      <c r="AA124" s="155"/>
      <c r="AB124" s="155"/>
      <c r="AC124" s="155"/>
      <c r="AD124" s="155"/>
      <c r="AE124" s="155"/>
      <c r="AF124" s="155"/>
      <c r="AG124" s="155"/>
      <c r="AH124" s="155"/>
      <c r="AI124" s="155"/>
      <c r="AJ124" s="155"/>
      <c r="AK124" s="155"/>
      <c r="AL124" s="155"/>
      <c r="AM124" s="155"/>
      <c r="AN124" s="155"/>
      <c r="AO124" s="155"/>
      <c r="AP124" s="155"/>
      <c r="AQ124" s="155"/>
      <c r="AR124" s="155"/>
    </row>
    <row r="125" spans="9:44">
      <c r="I125" s="155"/>
      <c r="J125" s="155"/>
      <c r="K125" s="155"/>
      <c r="L125" s="155"/>
      <c r="M125" s="155"/>
      <c r="N125" s="155"/>
      <c r="O125" s="155"/>
      <c r="P125" s="155"/>
      <c r="Q125" s="178" t="s">
        <v>31</v>
      </c>
      <c r="R125" s="35">
        <v>40</v>
      </c>
      <c r="S125" s="155"/>
      <c r="T125" s="155"/>
      <c r="U125" s="155"/>
      <c r="V125" s="155"/>
      <c r="W125" s="155"/>
      <c r="X125" s="155"/>
      <c r="Y125" s="155"/>
      <c r="Z125" s="155"/>
      <c r="AA125" s="155"/>
      <c r="AB125" s="155"/>
      <c r="AC125" s="155"/>
      <c r="AD125" s="155"/>
      <c r="AE125" s="155"/>
      <c r="AF125" s="155"/>
      <c r="AG125" s="155"/>
      <c r="AH125" s="155"/>
      <c r="AI125" s="155"/>
      <c r="AJ125" s="155"/>
      <c r="AK125" s="155"/>
      <c r="AL125" s="155"/>
      <c r="AM125" s="155"/>
      <c r="AN125" s="155"/>
      <c r="AO125" s="155"/>
      <c r="AP125" s="155"/>
      <c r="AQ125" s="155"/>
      <c r="AR125" s="155"/>
    </row>
    <row r="126" spans="9:44">
      <c r="I126" s="155"/>
      <c r="J126" s="155"/>
      <c r="K126" s="155"/>
      <c r="L126" s="155"/>
      <c r="M126" s="155"/>
      <c r="N126" s="155"/>
      <c r="O126" s="155"/>
      <c r="P126" s="155"/>
      <c r="Q126" s="178" t="s">
        <v>31</v>
      </c>
      <c r="R126" s="35">
        <v>15</v>
      </c>
      <c r="S126" s="155"/>
      <c r="T126" s="155"/>
      <c r="U126" s="155"/>
      <c r="V126" s="155"/>
      <c r="W126" s="155"/>
      <c r="X126" s="155"/>
      <c r="Y126" s="155"/>
      <c r="Z126" s="155"/>
      <c r="AA126" s="155"/>
      <c r="AB126" s="155"/>
      <c r="AC126" s="155"/>
      <c r="AD126" s="155"/>
      <c r="AE126" s="155"/>
      <c r="AF126" s="155"/>
      <c r="AG126" s="155"/>
      <c r="AH126" s="155"/>
      <c r="AI126" s="155"/>
      <c r="AJ126" s="155"/>
      <c r="AK126" s="155"/>
      <c r="AL126" s="155"/>
      <c r="AM126" s="155"/>
      <c r="AN126" s="155"/>
      <c r="AO126" s="155"/>
      <c r="AP126" s="155"/>
      <c r="AQ126" s="155"/>
      <c r="AR126" s="155"/>
    </row>
    <row r="127" spans="9:44">
      <c r="I127" s="155"/>
      <c r="J127" s="155"/>
      <c r="K127" s="155"/>
      <c r="L127" s="155"/>
      <c r="M127" s="155"/>
      <c r="N127" s="155"/>
      <c r="O127" s="155"/>
      <c r="P127" s="155"/>
      <c r="Q127" s="178" t="s">
        <v>31</v>
      </c>
      <c r="R127" s="35">
        <v>14.5</v>
      </c>
      <c r="S127" s="155"/>
      <c r="T127" s="155"/>
      <c r="U127" s="155"/>
      <c r="V127" s="155"/>
      <c r="W127" s="155"/>
      <c r="X127" s="155"/>
      <c r="Y127" s="155"/>
      <c r="Z127" s="155"/>
      <c r="AA127" s="155"/>
      <c r="AB127" s="155"/>
      <c r="AC127" s="155"/>
      <c r="AD127" s="155"/>
      <c r="AE127" s="155"/>
      <c r="AF127" s="155"/>
      <c r="AG127" s="155"/>
      <c r="AH127" s="155"/>
      <c r="AI127" s="155"/>
      <c r="AJ127" s="155"/>
      <c r="AK127" s="155"/>
      <c r="AL127" s="155"/>
      <c r="AM127" s="155"/>
      <c r="AN127" s="155"/>
      <c r="AO127" s="155"/>
      <c r="AP127" s="155"/>
      <c r="AQ127" s="155"/>
      <c r="AR127" s="155"/>
    </row>
    <row r="128" spans="9:44">
      <c r="I128" s="155"/>
      <c r="J128" s="155"/>
      <c r="K128" s="155"/>
      <c r="L128" s="155"/>
      <c r="M128" s="155"/>
      <c r="N128" s="155"/>
      <c r="O128" s="155"/>
      <c r="P128" s="155"/>
      <c r="Q128" s="178" t="s">
        <v>31</v>
      </c>
      <c r="R128" s="35">
        <v>50</v>
      </c>
      <c r="S128" s="155"/>
      <c r="T128" s="155"/>
      <c r="U128" s="155"/>
      <c r="V128" s="155"/>
      <c r="W128" s="155"/>
      <c r="X128" s="155"/>
      <c r="Y128" s="155"/>
      <c r="Z128" s="155"/>
      <c r="AA128" s="155"/>
      <c r="AB128" s="155"/>
      <c r="AC128" s="155"/>
      <c r="AD128" s="155"/>
      <c r="AE128" s="155"/>
      <c r="AF128" s="155"/>
      <c r="AG128" s="155"/>
      <c r="AH128" s="155"/>
      <c r="AI128" s="155"/>
      <c r="AJ128" s="155"/>
      <c r="AK128" s="155"/>
      <c r="AL128" s="155"/>
      <c r="AM128" s="155"/>
      <c r="AN128" s="155"/>
      <c r="AO128" s="155"/>
      <c r="AP128" s="155"/>
      <c r="AQ128" s="155"/>
      <c r="AR128" s="155"/>
    </row>
    <row r="129" spans="9:44">
      <c r="I129" s="155"/>
      <c r="J129" s="155"/>
      <c r="K129" s="155"/>
      <c r="L129" s="155"/>
      <c r="M129" s="155"/>
      <c r="N129" s="155"/>
      <c r="O129" s="155"/>
      <c r="P129" s="155"/>
      <c r="Q129" s="178" t="s">
        <v>31</v>
      </c>
      <c r="R129" s="35">
        <v>16</v>
      </c>
      <c r="S129" s="155"/>
      <c r="T129" s="155"/>
      <c r="U129" s="155"/>
      <c r="V129" s="155"/>
      <c r="W129" s="155"/>
      <c r="X129" s="155"/>
      <c r="Y129" s="155"/>
      <c r="Z129" s="155"/>
      <c r="AA129" s="155"/>
      <c r="AB129" s="155"/>
      <c r="AC129" s="155"/>
      <c r="AD129" s="155"/>
      <c r="AE129" s="155"/>
      <c r="AF129" s="155"/>
      <c r="AG129" s="155"/>
      <c r="AH129" s="155"/>
      <c r="AI129" s="155"/>
      <c r="AJ129" s="155"/>
      <c r="AK129" s="155"/>
      <c r="AL129" s="155"/>
      <c r="AM129" s="155"/>
      <c r="AN129" s="155"/>
      <c r="AO129" s="155"/>
      <c r="AP129" s="155"/>
      <c r="AQ129" s="155"/>
      <c r="AR129" s="155"/>
    </row>
    <row r="130" spans="9:44">
      <c r="I130" s="155"/>
      <c r="J130" s="155"/>
      <c r="K130" s="155"/>
      <c r="L130" s="155"/>
      <c r="M130" s="155"/>
      <c r="N130" s="155"/>
      <c r="O130" s="155"/>
      <c r="P130" s="155"/>
      <c r="Q130" s="178" t="s">
        <v>31</v>
      </c>
      <c r="R130" s="35">
        <v>24</v>
      </c>
      <c r="S130" s="155"/>
      <c r="T130" s="155"/>
      <c r="U130" s="155"/>
      <c r="V130" s="155"/>
      <c r="W130" s="155"/>
      <c r="X130" s="155"/>
      <c r="Y130" s="155"/>
      <c r="Z130" s="155"/>
      <c r="AA130" s="155"/>
      <c r="AB130" s="155"/>
      <c r="AC130" s="155"/>
      <c r="AD130" s="155"/>
      <c r="AE130" s="155"/>
      <c r="AF130" s="155"/>
      <c r="AG130" s="155"/>
      <c r="AH130" s="155"/>
      <c r="AI130" s="155"/>
      <c r="AJ130" s="155"/>
      <c r="AK130" s="155"/>
      <c r="AL130" s="155"/>
      <c r="AM130" s="155"/>
      <c r="AN130" s="155"/>
      <c r="AO130" s="155"/>
      <c r="AP130" s="155"/>
      <c r="AQ130" s="155"/>
      <c r="AR130" s="155"/>
    </row>
    <row r="131" spans="9:44">
      <c r="I131" s="155"/>
      <c r="J131" s="155"/>
      <c r="K131" s="155"/>
      <c r="L131" s="155"/>
      <c r="M131" s="155"/>
      <c r="N131" s="155"/>
      <c r="O131" s="155"/>
      <c r="P131" s="155"/>
      <c r="Q131" s="178" t="s">
        <v>31</v>
      </c>
      <c r="R131" s="35">
        <v>23</v>
      </c>
      <c r="S131" s="155"/>
      <c r="T131" s="155"/>
      <c r="U131" s="155"/>
      <c r="V131" s="155"/>
      <c r="W131" s="155"/>
      <c r="X131" s="155"/>
      <c r="Y131" s="155"/>
      <c r="Z131" s="155"/>
      <c r="AA131" s="155"/>
      <c r="AB131" s="155"/>
      <c r="AC131" s="155"/>
      <c r="AD131" s="155"/>
      <c r="AE131" s="155"/>
      <c r="AF131" s="155"/>
      <c r="AG131" s="155"/>
      <c r="AH131" s="155"/>
      <c r="AI131" s="155"/>
      <c r="AJ131" s="155"/>
      <c r="AK131" s="155"/>
      <c r="AL131" s="155"/>
      <c r="AM131" s="155"/>
      <c r="AN131" s="155"/>
      <c r="AO131" s="155"/>
      <c r="AP131" s="155"/>
      <c r="AQ131" s="155"/>
      <c r="AR131" s="155"/>
    </row>
    <row r="132" spans="9:44">
      <c r="I132" s="155"/>
      <c r="J132" s="155"/>
      <c r="K132" s="155"/>
      <c r="L132" s="155"/>
      <c r="M132" s="155"/>
      <c r="N132" s="155"/>
      <c r="O132" s="155"/>
      <c r="P132" s="155"/>
      <c r="Q132" s="178" t="s">
        <v>31</v>
      </c>
      <c r="R132" s="35">
        <v>9</v>
      </c>
      <c r="S132" s="155"/>
      <c r="T132" s="155"/>
      <c r="U132" s="155"/>
      <c r="V132" s="155"/>
      <c r="W132" s="155"/>
      <c r="X132" s="155"/>
      <c r="Y132" s="155"/>
      <c r="Z132" s="155"/>
      <c r="AA132" s="155"/>
      <c r="AB132" s="155"/>
      <c r="AC132" s="155"/>
      <c r="AD132" s="155"/>
      <c r="AE132" s="155"/>
      <c r="AF132" s="155"/>
      <c r="AG132" s="155"/>
      <c r="AH132" s="155"/>
      <c r="AI132" s="155"/>
      <c r="AJ132" s="155"/>
      <c r="AK132" s="155"/>
      <c r="AL132" s="155"/>
      <c r="AM132" s="155"/>
      <c r="AN132" s="155"/>
      <c r="AO132" s="155"/>
      <c r="AP132" s="155"/>
      <c r="AQ132" s="155"/>
      <c r="AR132" s="155"/>
    </row>
    <row r="133" spans="9:44">
      <c r="I133" s="155"/>
      <c r="J133" s="155"/>
      <c r="K133" s="155"/>
      <c r="L133" s="155"/>
      <c r="M133" s="155"/>
      <c r="N133" s="155"/>
      <c r="O133" s="155"/>
      <c r="P133" s="155"/>
      <c r="Q133" s="178" t="s">
        <v>31</v>
      </c>
      <c r="R133" s="35">
        <v>2</v>
      </c>
      <c r="S133" s="155"/>
      <c r="T133" s="155"/>
      <c r="U133" s="155"/>
      <c r="V133" s="155"/>
      <c r="W133" s="155"/>
      <c r="X133" s="155"/>
      <c r="Y133" s="155"/>
      <c r="Z133" s="155"/>
      <c r="AA133" s="155"/>
      <c r="AB133" s="155"/>
      <c r="AC133" s="155"/>
      <c r="AD133" s="155"/>
      <c r="AE133" s="155"/>
      <c r="AF133" s="155"/>
      <c r="AG133" s="155"/>
      <c r="AH133" s="155"/>
      <c r="AI133" s="155"/>
      <c r="AJ133" s="155"/>
      <c r="AK133" s="155"/>
      <c r="AL133" s="155"/>
      <c r="AM133" s="155"/>
      <c r="AN133" s="155"/>
      <c r="AO133" s="155"/>
      <c r="AP133" s="155"/>
      <c r="AQ133" s="155"/>
      <c r="AR133" s="155"/>
    </row>
    <row r="134" spans="9:44">
      <c r="I134" s="155"/>
      <c r="J134" s="155"/>
      <c r="K134" s="155"/>
      <c r="L134" s="155"/>
      <c r="M134" s="155"/>
      <c r="N134" s="155"/>
      <c r="O134" s="155"/>
      <c r="P134" s="155"/>
      <c r="Q134" s="178" t="s">
        <v>31</v>
      </c>
      <c r="R134" s="35">
        <v>6</v>
      </c>
      <c r="S134" s="155"/>
      <c r="T134" s="155"/>
      <c r="U134" s="155"/>
      <c r="V134" s="155"/>
      <c r="W134" s="155"/>
      <c r="X134" s="155"/>
      <c r="Y134" s="155"/>
      <c r="Z134" s="155"/>
      <c r="AA134" s="155"/>
      <c r="AB134" s="155"/>
      <c r="AC134" s="155"/>
      <c r="AD134" s="155"/>
      <c r="AE134" s="155"/>
      <c r="AF134" s="155"/>
      <c r="AG134" s="155"/>
      <c r="AH134" s="155"/>
      <c r="AI134" s="155"/>
      <c r="AJ134" s="155"/>
      <c r="AK134" s="155"/>
      <c r="AL134" s="155"/>
      <c r="AM134" s="155"/>
      <c r="AN134" s="155"/>
      <c r="AO134" s="155"/>
      <c r="AP134" s="155"/>
      <c r="AQ134" s="155"/>
      <c r="AR134" s="155"/>
    </row>
    <row r="135" spans="9:44">
      <c r="I135" s="155"/>
      <c r="J135" s="155"/>
      <c r="K135" s="155"/>
      <c r="L135" s="155"/>
      <c r="M135" s="155"/>
      <c r="N135" s="155"/>
      <c r="O135" s="155"/>
      <c r="P135" s="155"/>
      <c r="Q135" s="178" t="s">
        <v>31</v>
      </c>
      <c r="R135" s="35">
        <v>6</v>
      </c>
      <c r="S135" s="155"/>
      <c r="T135" s="155"/>
      <c r="U135" s="155"/>
      <c r="V135" s="155"/>
      <c r="W135" s="155"/>
      <c r="X135" s="155"/>
      <c r="Y135" s="155"/>
      <c r="Z135" s="155"/>
      <c r="AA135" s="155"/>
      <c r="AB135" s="155"/>
      <c r="AC135" s="155"/>
      <c r="AD135" s="155"/>
      <c r="AE135" s="155"/>
      <c r="AF135" s="155"/>
      <c r="AG135" s="155"/>
      <c r="AH135" s="155"/>
      <c r="AI135" s="155"/>
      <c r="AJ135" s="155"/>
      <c r="AK135" s="155"/>
      <c r="AL135" s="155"/>
      <c r="AM135" s="155"/>
      <c r="AN135" s="155"/>
      <c r="AO135" s="155"/>
      <c r="AP135" s="155"/>
      <c r="AQ135" s="155"/>
      <c r="AR135" s="155"/>
    </row>
    <row r="136" spans="9:44">
      <c r="I136" s="155"/>
      <c r="J136" s="155"/>
      <c r="K136" s="155"/>
      <c r="L136" s="155"/>
      <c r="M136" s="155"/>
      <c r="N136" s="155"/>
      <c r="O136" s="155"/>
      <c r="P136" s="155"/>
      <c r="Q136" s="178" t="s">
        <v>31</v>
      </c>
      <c r="R136" s="35">
        <v>9</v>
      </c>
      <c r="S136" s="155"/>
      <c r="T136" s="155"/>
      <c r="U136" s="155"/>
      <c r="V136" s="155"/>
      <c r="W136" s="155"/>
      <c r="X136" s="155"/>
      <c r="Y136" s="155"/>
      <c r="Z136" s="155"/>
      <c r="AA136" s="155"/>
      <c r="AB136" s="155"/>
      <c r="AC136" s="155"/>
      <c r="AD136" s="155"/>
      <c r="AE136" s="155"/>
      <c r="AF136" s="155"/>
      <c r="AG136" s="155"/>
      <c r="AH136" s="155"/>
      <c r="AI136" s="155"/>
      <c r="AJ136" s="155"/>
      <c r="AK136" s="155"/>
      <c r="AL136" s="155"/>
      <c r="AM136" s="155"/>
      <c r="AN136" s="155"/>
      <c r="AO136" s="155"/>
      <c r="AP136" s="155"/>
      <c r="AQ136" s="155"/>
      <c r="AR136" s="155"/>
    </row>
    <row r="137" spans="9:44">
      <c r="I137" s="155"/>
      <c r="J137" s="155"/>
      <c r="K137" s="155"/>
      <c r="L137" s="155"/>
      <c r="M137" s="155"/>
      <c r="N137" s="155"/>
      <c r="O137" s="155"/>
      <c r="P137" s="155"/>
      <c r="Q137" s="178" t="s">
        <v>31</v>
      </c>
      <c r="R137" s="35">
        <v>24.5</v>
      </c>
      <c r="S137" s="155"/>
      <c r="T137" s="155"/>
      <c r="U137" s="155"/>
      <c r="V137" s="155"/>
      <c r="W137" s="155"/>
      <c r="X137" s="155"/>
      <c r="Y137" s="155"/>
      <c r="Z137" s="155"/>
      <c r="AA137" s="155"/>
      <c r="AB137" s="155"/>
      <c r="AC137" s="155"/>
      <c r="AD137" s="155"/>
      <c r="AE137" s="155"/>
      <c r="AF137" s="155"/>
      <c r="AG137" s="155"/>
      <c r="AH137" s="155"/>
      <c r="AI137" s="155"/>
      <c r="AJ137" s="155"/>
      <c r="AK137" s="155"/>
      <c r="AL137" s="155"/>
      <c r="AM137" s="155"/>
      <c r="AN137" s="155"/>
      <c r="AO137" s="155"/>
      <c r="AP137" s="155"/>
      <c r="AQ137" s="155"/>
      <c r="AR137" s="155"/>
    </row>
    <row r="138" spans="9:44">
      <c r="I138" s="155"/>
      <c r="J138" s="155"/>
      <c r="K138" s="155"/>
      <c r="L138" s="155"/>
      <c r="M138" s="155"/>
      <c r="N138" s="155"/>
      <c r="O138" s="155"/>
      <c r="P138" s="155"/>
      <c r="Q138" s="178" t="s">
        <v>31</v>
      </c>
      <c r="R138" s="35">
        <v>20.5</v>
      </c>
      <c r="S138" s="155"/>
      <c r="T138" s="155"/>
      <c r="U138" s="155"/>
      <c r="V138" s="155"/>
      <c r="W138" s="155"/>
      <c r="X138" s="155"/>
      <c r="Y138" s="155"/>
      <c r="Z138" s="155"/>
      <c r="AA138" s="155"/>
      <c r="AB138" s="155"/>
      <c r="AC138" s="155"/>
      <c r="AD138" s="155"/>
      <c r="AE138" s="155"/>
      <c r="AF138" s="155"/>
      <c r="AG138" s="155"/>
      <c r="AH138" s="155"/>
      <c r="AI138" s="155"/>
      <c r="AJ138" s="155"/>
      <c r="AK138" s="155"/>
      <c r="AL138" s="155"/>
      <c r="AM138" s="155"/>
      <c r="AN138" s="155"/>
      <c r="AO138" s="155"/>
      <c r="AP138" s="155"/>
      <c r="AQ138" s="155"/>
      <c r="AR138" s="155"/>
    </row>
    <row r="139" spans="9:44">
      <c r="I139" s="155"/>
      <c r="J139" s="155"/>
      <c r="K139" s="155"/>
      <c r="L139" s="155"/>
      <c r="M139" s="155"/>
      <c r="N139" s="155"/>
      <c r="O139" s="155"/>
      <c r="P139" s="155"/>
      <c r="Q139" s="178" t="s">
        <v>31</v>
      </c>
      <c r="R139" s="35">
        <v>14</v>
      </c>
      <c r="S139" s="155"/>
      <c r="T139" s="155"/>
      <c r="U139" s="155"/>
      <c r="V139" s="155"/>
      <c r="W139" s="155"/>
      <c r="X139" s="155"/>
      <c r="Y139" s="155"/>
      <c r="Z139" s="155"/>
      <c r="AA139" s="155"/>
      <c r="AB139" s="155"/>
      <c r="AC139" s="155"/>
      <c r="AD139" s="155"/>
      <c r="AE139" s="155"/>
      <c r="AF139" s="155"/>
      <c r="AG139" s="155"/>
      <c r="AH139" s="155"/>
      <c r="AI139" s="155"/>
      <c r="AJ139" s="155"/>
      <c r="AK139" s="155"/>
      <c r="AL139" s="155"/>
      <c r="AM139" s="155"/>
      <c r="AN139" s="155"/>
      <c r="AO139" s="155"/>
      <c r="AP139" s="155"/>
      <c r="AQ139" s="155"/>
      <c r="AR139" s="155"/>
    </row>
    <row r="140" spans="9:44">
      <c r="I140" s="155"/>
      <c r="J140" s="155"/>
      <c r="K140" s="155"/>
      <c r="L140" s="155"/>
      <c r="M140" s="155"/>
      <c r="N140" s="155"/>
      <c r="O140" s="155"/>
      <c r="P140" s="155"/>
      <c r="Q140" s="178" t="s">
        <v>31</v>
      </c>
      <c r="R140" s="35">
        <v>11</v>
      </c>
      <c r="S140" s="155"/>
      <c r="T140" s="155"/>
      <c r="U140" s="155"/>
      <c r="V140" s="155"/>
      <c r="W140" s="155"/>
      <c r="X140" s="155"/>
      <c r="Y140" s="155"/>
      <c r="Z140" s="155"/>
      <c r="AA140" s="155"/>
      <c r="AB140" s="155"/>
      <c r="AC140" s="155"/>
      <c r="AD140" s="155"/>
      <c r="AE140" s="155"/>
      <c r="AF140" s="155"/>
      <c r="AG140" s="155"/>
      <c r="AH140" s="155"/>
      <c r="AI140" s="155"/>
      <c r="AJ140" s="155"/>
      <c r="AK140" s="155"/>
      <c r="AL140" s="155"/>
      <c r="AM140" s="155"/>
      <c r="AN140" s="155"/>
      <c r="AO140" s="155"/>
      <c r="AP140" s="155"/>
      <c r="AQ140" s="155"/>
      <c r="AR140" s="155"/>
    </row>
    <row r="141" spans="9:44">
      <c r="I141" s="155"/>
      <c r="J141" s="155"/>
      <c r="K141" s="155"/>
      <c r="L141" s="155"/>
      <c r="M141" s="155"/>
      <c r="N141" s="155"/>
      <c r="O141" s="155"/>
      <c r="P141" s="155"/>
      <c r="Q141" s="178" t="s">
        <v>31</v>
      </c>
      <c r="R141" s="35">
        <v>20</v>
      </c>
      <c r="S141" s="155"/>
      <c r="T141" s="155"/>
      <c r="U141" s="155"/>
      <c r="V141" s="155"/>
      <c r="W141" s="155"/>
      <c r="X141" s="155"/>
      <c r="Y141" s="155"/>
      <c r="Z141" s="155"/>
      <c r="AA141" s="155"/>
      <c r="AB141" s="155"/>
      <c r="AC141" s="155"/>
      <c r="AD141" s="155"/>
      <c r="AE141" s="155"/>
      <c r="AF141" s="155"/>
      <c r="AG141" s="155"/>
      <c r="AH141" s="155"/>
      <c r="AI141" s="155"/>
      <c r="AJ141" s="155"/>
      <c r="AK141" s="155"/>
      <c r="AL141" s="155"/>
      <c r="AM141" s="155"/>
      <c r="AN141" s="155"/>
      <c r="AO141" s="155"/>
      <c r="AP141" s="155"/>
      <c r="AQ141" s="155"/>
      <c r="AR141" s="155"/>
    </row>
    <row r="142" spans="9:44">
      <c r="I142" s="155"/>
      <c r="J142" s="155"/>
      <c r="K142" s="155"/>
      <c r="L142" s="155"/>
      <c r="M142" s="155"/>
      <c r="N142" s="155"/>
      <c r="O142" s="155"/>
      <c r="P142" s="155"/>
      <c r="Q142" s="178" t="s">
        <v>31</v>
      </c>
      <c r="R142" s="35">
        <v>5.5</v>
      </c>
      <c r="S142" s="155"/>
      <c r="T142" s="155"/>
      <c r="U142" s="155"/>
      <c r="V142" s="155"/>
      <c r="W142" s="155"/>
      <c r="X142" s="155"/>
      <c r="Y142" s="155"/>
      <c r="Z142" s="155"/>
      <c r="AA142" s="155"/>
      <c r="AB142" s="155"/>
      <c r="AC142" s="155"/>
      <c r="AD142" s="155"/>
      <c r="AE142" s="155"/>
      <c r="AF142" s="155"/>
      <c r="AG142" s="155"/>
      <c r="AH142" s="155"/>
      <c r="AI142" s="155"/>
      <c r="AJ142" s="155"/>
      <c r="AK142" s="155"/>
      <c r="AL142" s="155"/>
      <c r="AM142" s="155"/>
      <c r="AN142" s="155"/>
      <c r="AO142" s="155"/>
      <c r="AP142" s="155"/>
      <c r="AQ142" s="155"/>
      <c r="AR142" s="155"/>
    </row>
    <row r="143" spans="9:44">
      <c r="I143" s="155"/>
      <c r="J143" s="155"/>
      <c r="K143" s="155"/>
      <c r="L143" s="155"/>
      <c r="M143" s="155"/>
      <c r="N143" s="155"/>
      <c r="O143" s="155"/>
      <c r="P143" s="155"/>
      <c r="Q143" s="178" t="s">
        <v>31</v>
      </c>
      <c r="R143" s="35">
        <v>3</v>
      </c>
      <c r="S143" s="155"/>
      <c r="T143" s="155"/>
      <c r="U143" s="155"/>
      <c r="V143" s="155"/>
      <c r="W143" s="155"/>
      <c r="X143" s="155"/>
      <c r="Y143" s="155"/>
      <c r="Z143" s="155"/>
      <c r="AA143" s="155"/>
      <c r="AB143" s="155"/>
      <c r="AC143" s="155"/>
      <c r="AD143" s="155"/>
      <c r="AE143" s="155"/>
      <c r="AF143" s="155"/>
      <c r="AG143" s="155"/>
      <c r="AH143" s="155"/>
      <c r="AI143" s="155"/>
      <c r="AJ143" s="155"/>
      <c r="AK143" s="155"/>
      <c r="AL143" s="155"/>
      <c r="AM143" s="155"/>
      <c r="AN143" s="155"/>
      <c r="AO143" s="155"/>
      <c r="AP143" s="155"/>
      <c r="AQ143" s="155"/>
      <c r="AR143" s="155"/>
    </row>
    <row r="144" spans="9:44">
      <c r="I144" s="155"/>
      <c r="J144" s="155"/>
      <c r="K144" s="155"/>
      <c r="L144" s="155"/>
      <c r="M144" s="155"/>
      <c r="N144" s="155"/>
      <c r="O144" s="155"/>
      <c r="P144" s="155"/>
      <c r="Q144" s="178" t="s">
        <v>31</v>
      </c>
      <c r="R144" s="35">
        <v>20</v>
      </c>
      <c r="S144" s="155"/>
      <c r="T144" s="155"/>
      <c r="U144" s="155"/>
      <c r="V144" s="155"/>
      <c r="W144" s="155"/>
      <c r="X144" s="155"/>
      <c r="Y144" s="155"/>
      <c r="Z144" s="155"/>
      <c r="AA144" s="155"/>
      <c r="AB144" s="155"/>
      <c r="AC144" s="155"/>
      <c r="AD144" s="155"/>
      <c r="AE144" s="155"/>
      <c r="AF144" s="155"/>
      <c r="AG144" s="155"/>
      <c r="AH144" s="155"/>
      <c r="AI144" s="155"/>
      <c r="AJ144" s="155"/>
      <c r="AK144" s="155"/>
      <c r="AL144" s="155"/>
      <c r="AM144" s="155"/>
      <c r="AN144" s="155"/>
      <c r="AO144" s="155"/>
      <c r="AP144" s="155"/>
      <c r="AQ144" s="155"/>
      <c r="AR144" s="155"/>
    </row>
    <row r="145" spans="9:44">
      <c r="I145" s="155"/>
      <c r="J145" s="155"/>
      <c r="K145" s="155"/>
      <c r="L145" s="155"/>
      <c r="M145" s="155"/>
      <c r="N145" s="155"/>
      <c r="O145" s="155"/>
      <c r="P145" s="155"/>
      <c r="Q145" s="178" t="s">
        <v>31</v>
      </c>
      <c r="R145" s="35">
        <v>5</v>
      </c>
      <c r="S145" s="155"/>
      <c r="T145" s="155"/>
      <c r="U145" s="155"/>
      <c r="V145" s="155"/>
      <c r="W145" s="155"/>
      <c r="X145" s="155"/>
      <c r="Y145" s="155"/>
      <c r="Z145" s="155"/>
      <c r="AA145" s="155"/>
      <c r="AB145" s="155"/>
      <c r="AC145" s="155"/>
      <c r="AD145" s="155"/>
      <c r="AE145" s="155"/>
      <c r="AF145" s="155"/>
      <c r="AG145" s="155"/>
      <c r="AH145" s="155"/>
      <c r="AI145" s="155"/>
      <c r="AJ145" s="155"/>
      <c r="AK145" s="155"/>
      <c r="AL145" s="155"/>
      <c r="AM145" s="155"/>
      <c r="AN145" s="155"/>
      <c r="AO145" s="155"/>
      <c r="AP145" s="155"/>
      <c r="AQ145" s="155"/>
      <c r="AR145" s="155"/>
    </row>
    <row r="146" spans="9:44">
      <c r="I146" s="155"/>
      <c r="J146" s="155"/>
      <c r="K146" s="155"/>
      <c r="L146" s="155"/>
      <c r="M146" s="155"/>
      <c r="N146" s="155"/>
      <c r="O146" s="155"/>
      <c r="P146" s="155"/>
      <c r="Q146" s="178" t="s">
        <v>31</v>
      </c>
      <c r="R146" s="35">
        <v>9</v>
      </c>
      <c r="S146" s="155"/>
      <c r="T146" s="155"/>
      <c r="U146" s="155"/>
      <c r="V146" s="155"/>
      <c r="W146" s="155"/>
      <c r="X146" s="155"/>
      <c r="Y146" s="155"/>
      <c r="Z146" s="155"/>
      <c r="AA146" s="155"/>
      <c r="AB146" s="155"/>
      <c r="AC146" s="155"/>
      <c r="AD146" s="155"/>
      <c r="AE146" s="155"/>
      <c r="AF146" s="155"/>
      <c r="AG146" s="155"/>
      <c r="AH146" s="155"/>
      <c r="AI146" s="155"/>
      <c r="AJ146" s="155"/>
      <c r="AK146" s="155"/>
      <c r="AL146" s="155"/>
      <c r="AM146" s="155"/>
      <c r="AN146" s="155"/>
      <c r="AO146" s="155"/>
      <c r="AP146" s="155"/>
      <c r="AQ146" s="155"/>
      <c r="AR146" s="155"/>
    </row>
    <row r="147" spans="9:44">
      <c r="I147" s="155"/>
      <c r="J147" s="155"/>
      <c r="K147" s="155"/>
      <c r="L147" s="155"/>
      <c r="M147" s="155"/>
      <c r="N147" s="155"/>
      <c r="O147" s="155"/>
      <c r="P147" s="155"/>
      <c r="Q147" s="178" t="s">
        <v>31</v>
      </c>
      <c r="R147" s="35">
        <v>7.5</v>
      </c>
      <c r="S147" s="155"/>
      <c r="T147" s="155"/>
      <c r="U147" s="155"/>
      <c r="V147" s="155"/>
      <c r="W147" s="155"/>
      <c r="X147" s="155"/>
      <c r="Y147" s="155"/>
      <c r="Z147" s="155"/>
      <c r="AA147" s="155"/>
      <c r="AB147" s="155"/>
      <c r="AC147" s="155"/>
      <c r="AD147" s="155"/>
      <c r="AE147" s="155"/>
      <c r="AF147" s="155"/>
      <c r="AG147" s="155"/>
      <c r="AH147" s="155"/>
      <c r="AI147" s="155"/>
      <c r="AJ147" s="155"/>
      <c r="AK147" s="155"/>
      <c r="AL147" s="155"/>
      <c r="AM147" s="155"/>
      <c r="AN147" s="155"/>
      <c r="AO147" s="155"/>
      <c r="AP147" s="155"/>
      <c r="AQ147" s="155"/>
      <c r="AR147" s="155"/>
    </row>
    <row r="148" spans="9:44">
      <c r="I148" s="155"/>
      <c r="J148" s="155"/>
      <c r="K148" s="155"/>
      <c r="L148" s="155"/>
      <c r="M148" s="155"/>
      <c r="N148" s="155"/>
      <c r="O148" s="155"/>
      <c r="P148" s="155"/>
      <c r="Q148" s="178" t="s">
        <v>31</v>
      </c>
      <c r="R148" s="35">
        <v>3</v>
      </c>
      <c r="S148" s="155"/>
      <c r="T148" s="155"/>
      <c r="U148" s="155"/>
      <c r="V148" s="155"/>
      <c r="W148" s="155"/>
      <c r="X148" s="155"/>
      <c r="Y148" s="155"/>
      <c r="Z148" s="155"/>
      <c r="AA148" s="155"/>
      <c r="AB148" s="155"/>
      <c r="AC148" s="155"/>
      <c r="AD148" s="155"/>
      <c r="AE148" s="155"/>
      <c r="AF148" s="155"/>
      <c r="AG148" s="155"/>
      <c r="AH148" s="155"/>
      <c r="AI148" s="155"/>
      <c r="AJ148" s="155"/>
      <c r="AK148" s="155"/>
      <c r="AL148" s="155"/>
      <c r="AM148" s="155"/>
      <c r="AN148" s="155"/>
      <c r="AO148" s="155"/>
      <c r="AP148" s="155"/>
      <c r="AQ148" s="155"/>
      <c r="AR148" s="155"/>
    </row>
    <row r="149" spans="9:44">
      <c r="I149" s="155"/>
      <c r="J149" s="155"/>
      <c r="K149" s="155"/>
      <c r="L149" s="155"/>
      <c r="M149" s="155"/>
      <c r="N149" s="155"/>
      <c r="O149" s="155"/>
      <c r="P149" s="155"/>
      <c r="Q149" s="178" t="s">
        <v>31</v>
      </c>
      <c r="R149" s="35">
        <v>6</v>
      </c>
      <c r="S149" s="155"/>
      <c r="T149" s="155"/>
      <c r="U149" s="155"/>
      <c r="V149" s="155"/>
      <c r="W149" s="155"/>
      <c r="X149" s="155"/>
      <c r="Y149" s="155"/>
      <c r="Z149" s="155"/>
      <c r="AA149" s="155"/>
      <c r="AB149" s="155"/>
      <c r="AC149" s="155"/>
      <c r="AD149" s="155"/>
      <c r="AE149" s="155"/>
      <c r="AF149" s="155"/>
      <c r="AG149" s="155"/>
      <c r="AH149" s="155"/>
      <c r="AI149" s="155"/>
      <c r="AJ149" s="155"/>
      <c r="AK149" s="155"/>
      <c r="AL149" s="155"/>
      <c r="AM149" s="155"/>
      <c r="AN149" s="155"/>
      <c r="AO149" s="155"/>
      <c r="AP149" s="155"/>
      <c r="AQ149" s="155"/>
      <c r="AR149" s="155"/>
    </row>
    <row r="150" spans="9:44">
      <c r="I150" s="155"/>
      <c r="J150" s="155"/>
      <c r="K150" s="155"/>
      <c r="L150" s="155"/>
      <c r="M150" s="155"/>
      <c r="N150" s="155"/>
      <c r="O150" s="155"/>
      <c r="P150" s="155"/>
      <c r="Q150" s="178" t="s">
        <v>31</v>
      </c>
      <c r="R150" s="35">
        <v>15</v>
      </c>
      <c r="S150" s="155"/>
      <c r="T150" s="155"/>
      <c r="U150" s="155"/>
      <c r="V150" s="155"/>
      <c r="W150" s="155"/>
      <c r="X150" s="155"/>
      <c r="Y150" s="155"/>
      <c r="Z150" s="155"/>
      <c r="AA150" s="155"/>
      <c r="AB150" s="155"/>
      <c r="AC150" s="155"/>
      <c r="AD150" s="155"/>
      <c r="AE150" s="155"/>
      <c r="AF150" s="155"/>
      <c r="AG150" s="155"/>
      <c r="AH150" s="155"/>
      <c r="AI150" s="155"/>
      <c r="AJ150" s="155"/>
      <c r="AK150" s="155"/>
      <c r="AL150" s="155"/>
      <c r="AM150" s="155"/>
      <c r="AN150" s="155"/>
      <c r="AO150" s="155"/>
      <c r="AP150" s="155"/>
      <c r="AQ150" s="155"/>
      <c r="AR150" s="155"/>
    </row>
    <row r="151" spans="9:44">
      <c r="I151" s="155"/>
      <c r="J151" s="155"/>
      <c r="K151" s="155"/>
      <c r="L151" s="155"/>
      <c r="M151" s="155"/>
      <c r="N151" s="155"/>
      <c r="O151" s="155"/>
      <c r="P151" s="155"/>
      <c r="Q151" s="178" t="s">
        <v>31</v>
      </c>
      <c r="R151" s="35">
        <v>20</v>
      </c>
      <c r="S151" s="155"/>
      <c r="T151" s="155"/>
      <c r="U151" s="155"/>
      <c r="V151" s="155"/>
      <c r="W151" s="155"/>
      <c r="X151" s="155"/>
      <c r="Y151" s="155"/>
      <c r="Z151" s="155"/>
      <c r="AA151" s="155"/>
      <c r="AB151" s="155"/>
      <c r="AC151" s="155"/>
      <c r="AD151" s="155"/>
      <c r="AE151" s="155"/>
      <c r="AF151" s="155"/>
      <c r="AG151" s="155"/>
      <c r="AH151" s="155"/>
      <c r="AI151" s="155"/>
      <c r="AJ151" s="155"/>
      <c r="AK151" s="155"/>
      <c r="AL151" s="155"/>
      <c r="AM151" s="155"/>
      <c r="AN151" s="155"/>
      <c r="AO151" s="155"/>
      <c r="AP151" s="155"/>
      <c r="AQ151" s="155"/>
      <c r="AR151" s="155"/>
    </row>
    <row r="152" spans="9:44">
      <c r="I152" s="155"/>
      <c r="J152" s="155"/>
      <c r="K152" s="155"/>
      <c r="L152" s="155"/>
      <c r="M152" s="155"/>
      <c r="N152" s="155"/>
      <c r="O152" s="155"/>
      <c r="P152" s="155"/>
      <c r="Q152" s="178" t="s">
        <v>31</v>
      </c>
      <c r="R152" s="35">
        <v>3</v>
      </c>
      <c r="S152" s="155"/>
      <c r="T152" s="155"/>
      <c r="U152" s="155"/>
      <c r="V152" s="155"/>
      <c r="W152" s="155"/>
      <c r="X152" s="155"/>
      <c r="Y152" s="155"/>
      <c r="Z152" s="155"/>
      <c r="AA152" s="155"/>
      <c r="AB152" s="155"/>
      <c r="AC152" s="155"/>
      <c r="AD152" s="155"/>
      <c r="AE152" s="155"/>
      <c r="AF152" s="155"/>
      <c r="AG152" s="155"/>
      <c r="AH152" s="155"/>
      <c r="AI152" s="155"/>
      <c r="AJ152" s="155"/>
      <c r="AK152" s="155"/>
      <c r="AL152" s="155"/>
      <c r="AM152" s="155"/>
      <c r="AN152" s="155"/>
      <c r="AO152" s="155"/>
      <c r="AP152" s="155"/>
      <c r="AQ152" s="155"/>
      <c r="AR152" s="155"/>
    </row>
    <row r="153" spans="9:44">
      <c r="I153" s="155"/>
      <c r="J153" s="155"/>
      <c r="K153" s="155"/>
      <c r="L153" s="155"/>
      <c r="M153" s="155"/>
      <c r="N153" s="155"/>
      <c r="O153" s="155"/>
      <c r="P153" s="155"/>
      <c r="Q153" s="178" t="s">
        <v>31</v>
      </c>
      <c r="R153" s="35">
        <v>20</v>
      </c>
      <c r="S153" s="155"/>
      <c r="T153" s="155"/>
      <c r="U153" s="155"/>
      <c r="V153" s="155"/>
      <c r="W153" s="155"/>
      <c r="X153" s="155"/>
      <c r="Y153" s="155"/>
      <c r="Z153" s="155"/>
      <c r="AA153" s="155"/>
      <c r="AB153" s="155"/>
      <c r="AC153" s="155"/>
      <c r="AD153" s="155"/>
      <c r="AE153" s="155"/>
      <c r="AF153" s="155"/>
      <c r="AG153" s="155"/>
      <c r="AH153" s="155"/>
      <c r="AI153" s="155"/>
      <c r="AJ153" s="155"/>
      <c r="AK153" s="155"/>
      <c r="AL153" s="155"/>
      <c r="AM153" s="155"/>
      <c r="AN153" s="155"/>
      <c r="AO153" s="155"/>
      <c r="AP153" s="155"/>
      <c r="AQ153" s="155"/>
      <c r="AR153" s="155"/>
    </row>
    <row r="154" spans="9:44">
      <c r="I154" s="155"/>
      <c r="J154" s="155"/>
      <c r="K154" s="155"/>
      <c r="L154" s="155"/>
      <c r="M154" s="155"/>
      <c r="N154" s="155"/>
      <c r="O154" s="155"/>
      <c r="P154" s="155"/>
      <c r="Q154" s="178" t="s">
        <v>31</v>
      </c>
      <c r="R154" s="35">
        <v>11.5</v>
      </c>
      <c r="S154" s="155"/>
      <c r="T154" s="155"/>
      <c r="U154" s="155"/>
      <c r="V154" s="155"/>
      <c r="W154" s="155"/>
      <c r="X154" s="155"/>
      <c r="Y154" s="155"/>
      <c r="Z154" s="155"/>
      <c r="AA154" s="155"/>
      <c r="AB154" s="155"/>
      <c r="AC154" s="155"/>
      <c r="AD154" s="155"/>
      <c r="AE154" s="155"/>
      <c r="AF154" s="155"/>
      <c r="AG154" s="155"/>
      <c r="AH154" s="155"/>
      <c r="AI154" s="155"/>
      <c r="AJ154" s="155"/>
      <c r="AK154" s="155"/>
      <c r="AL154" s="155"/>
      <c r="AM154" s="155"/>
      <c r="AN154" s="155"/>
      <c r="AO154" s="155"/>
      <c r="AP154" s="155"/>
      <c r="AQ154" s="155"/>
      <c r="AR154" s="155"/>
    </row>
    <row r="155" spans="9:44">
      <c r="I155" s="155"/>
      <c r="J155" s="155"/>
      <c r="K155" s="155"/>
      <c r="L155" s="155"/>
      <c r="M155" s="155"/>
      <c r="N155" s="155"/>
      <c r="O155" s="155"/>
      <c r="P155" s="155"/>
      <c r="Q155" s="178" t="s">
        <v>31</v>
      </c>
      <c r="R155" s="35">
        <v>20</v>
      </c>
      <c r="S155" s="155"/>
      <c r="T155" s="155"/>
      <c r="U155" s="155"/>
      <c r="V155" s="155"/>
      <c r="W155" s="155"/>
      <c r="X155" s="155"/>
      <c r="Y155" s="155"/>
      <c r="Z155" s="155"/>
      <c r="AA155" s="155"/>
      <c r="AB155" s="155"/>
      <c r="AC155" s="155"/>
      <c r="AD155" s="155"/>
      <c r="AE155" s="155"/>
      <c r="AF155" s="155"/>
      <c r="AG155" s="155"/>
      <c r="AH155" s="155"/>
      <c r="AI155" s="155"/>
      <c r="AJ155" s="155"/>
      <c r="AK155" s="155"/>
      <c r="AL155" s="155"/>
      <c r="AM155" s="155"/>
      <c r="AN155" s="155"/>
      <c r="AO155" s="155"/>
      <c r="AP155" s="155"/>
      <c r="AQ155" s="155"/>
      <c r="AR155" s="155"/>
    </row>
    <row r="156" spans="9:44">
      <c r="I156" s="155"/>
      <c r="J156" s="155"/>
      <c r="K156" s="155"/>
      <c r="L156" s="155"/>
      <c r="M156" s="155"/>
      <c r="N156" s="155"/>
      <c r="O156" s="155"/>
      <c r="P156" s="155"/>
      <c r="Q156" s="178" t="s">
        <v>31</v>
      </c>
      <c r="R156" s="35">
        <v>12</v>
      </c>
      <c r="S156" s="155"/>
      <c r="T156" s="155"/>
      <c r="U156" s="155"/>
      <c r="V156" s="155"/>
      <c r="W156" s="155"/>
      <c r="X156" s="155"/>
      <c r="Y156" s="155"/>
      <c r="Z156" s="155"/>
      <c r="AA156" s="155"/>
      <c r="AB156" s="155"/>
      <c r="AC156" s="155"/>
      <c r="AD156" s="155"/>
      <c r="AE156" s="155"/>
      <c r="AF156" s="155"/>
      <c r="AG156" s="155"/>
      <c r="AH156" s="155"/>
      <c r="AI156" s="155"/>
      <c r="AJ156" s="155"/>
      <c r="AK156" s="155"/>
      <c r="AL156" s="155"/>
      <c r="AM156" s="155"/>
      <c r="AN156" s="155"/>
      <c r="AO156" s="155"/>
      <c r="AP156" s="155"/>
      <c r="AQ156" s="155"/>
      <c r="AR156" s="155"/>
    </row>
    <row r="157" spans="9:44">
      <c r="I157" s="155"/>
      <c r="J157" s="155"/>
      <c r="K157" s="155"/>
      <c r="L157" s="155"/>
      <c r="M157" s="155"/>
      <c r="N157" s="155"/>
      <c r="O157" s="155"/>
      <c r="P157" s="155"/>
      <c r="Q157" s="178" t="s">
        <v>31</v>
      </c>
      <c r="R157" s="35">
        <v>23</v>
      </c>
      <c r="S157" s="155"/>
      <c r="T157" s="155"/>
      <c r="U157" s="155"/>
      <c r="V157" s="155"/>
      <c r="W157" s="155"/>
      <c r="X157" s="155"/>
      <c r="Y157" s="155"/>
      <c r="Z157" s="155"/>
      <c r="AA157" s="155"/>
      <c r="AB157" s="155"/>
      <c r="AC157" s="155"/>
      <c r="AD157" s="155"/>
      <c r="AE157" s="155"/>
      <c r="AF157" s="155"/>
      <c r="AG157" s="155"/>
      <c r="AH157" s="155"/>
      <c r="AI157" s="155"/>
      <c r="AJ157" s="155"/>
      <c r="AK157" s="155"/>
      <c r="AL157" s="155"/>
      <c r="AM157" s="155"/>
      <c r="AN157" s="155"/>
      <c r="AO157" s="155"/>
      <c r="AP157" s="155"/>
      <c r="AQ157" s="155"/>
      <c r="AR157" s="155"/>
    </row>
    <row r="158" spans="9:44">
      <c r="I158" s="155"/>
      <c r="J158" s="155"/>
      <c r="K158" s="155"/>
      <c r="L158" s="155"/>
      <c r="M158" s="155"/>
      <c r="N158" s="155"/>
      <c r="O158" s="155"/>
      <c r="P158" s="155"/>
      <c r="Q158" s="178" t="s">
        <v>31</v>
      </c>
      <c r="R158" s="35">
        <v>20</v>
      </c>
      <c r="S158" s="155"/>
      <c r="T158" s="155"/>
      <c r="U158" s="155"/>
      <c r="V158" s="155"/>
      <c r="W158" s="155"/>
      <c r="X158" s="155"/>
      <c r="Y158" s="155"/>
      <c r="Z158" s="155"/>
      <c r="AA158" s="155"/>
      <c r="AB158" s="155"/>
      <c r="AC158" s="155"/>
      <c r="AD158" s="155"/>
      <c r="AE158" s="155"/>
      <c r="AF158" s="155"/>
      <c r="AG158" s="155"/>
      <c r="AH158" s="155"/>
      <c r="AI158" s="155"/>
      <c r="AJ158" s="155"/>
      <c r="AK158" s="155"/>
      <c r="AL158" s="155"/>
      <c r="AM158" s="155"/>
      <c r="AN158" s="155"/>
      <c r="AO158" s="155"/>
      <c r="AP158" s="155"/>
      <c r="AQ158" s="155"/>
      <c r="AR158" s="155"/>
    </row>
    <row r="159" spans="9:44">
      <c r="I159" s="155"/>
      <c r="J159" s="155"/>
      <c r="K159" s="155"/>
      <c r="L159" s="155"/>
      <c r="M159" s="155"/>
      <c r="N159" s="155"/>
      <c r="O159" s="155"/>
      <c r="P159" s="155"/>
      <c r="Q159" s="178" t="s">
        <v>31</v>
      </c>
      <c r="R159" s="35">
        <v>10.5</v>
      </c>
      <c r="S159" s="155"/>
      <c r="T159" s="155"/>
      <c r="U159" s="155"/>
      <c r="V159" s="155"/>
      <c r="W159" s="155"/>
      <c r="X159" s="155"/>
      <c r="Y159" s="155"/>
      <c r="Z159" s="155"/>
      <c r="AA159" s="155"/>
      <c r="AB159" s="155"/>
      <c r="AC159" s="155"/>
      <c r="AD159" s="155"/>
      <c r="AE159" s="155"/>
      <c r="AF159" s="155"/>
      <c r="AG159" s="155"/>
      <c r="AH159" s="155"/>
      <c r="AI159" s="155"/>
      <c r="AJ159" s="155"/>
      <c r="AK159" s="155"/>
      <c r="AL159" s="155"/>
      <c r="AM159" s="155"/>
      <c r="AN159" s="155"/>
      <c r="AO159" s="155"/>
      <c r="AP159" s="155"/>
      <c r="AQ159" s="155"/>
      <c r="AR159" s="155"/>
    </row>
    <row r="160" spans="9:44">
      <c r="I160" s="155"/>
      <c r="J160" s="155"/>
      <c r="K160" s="155"/>
      <c r="L160" s="155"/>
      <c r="M160" s="155"/>
      <c r="N160" s="155"/>
      <c r="O160" s="155"/>
      <c r="P160" s="155"/>
      <c r="Q160" s="178" t="s">
        <v>31</v>
      </c>
      <c r="R160" s="35">
        <v>20</v>
      </c>
      <c r="S160" s="155"/>
      <c r="T160" s="155"/>
      <c r="U160" s="155"/>
      <c r="V160" s="155"/>
      <c r="W160" s="155"/>
      <c r="X160" s="155"/>
      <c r="Y160" s="155"/>
      <c r="Z160" s="155"/>
      <c r="AA160" s="155"/>
      <c r="AB160" s="155"/>
      <c r="AC160" s="155"/>
      <c r="AD160" s="155"/>
      <c r="AE160" s="155"/>
      <c r="AF160" s="155"/>
      <c r="AG160" s="155"/>
      <c r="AH160" s="155"/>
      <c r="AI160" s="155"/>
      <c r="AJ160" s="155"/>
      <c r="AK160" s="155"/>
      <c r="AL160" s="155"/>
      <c r="AM160" s="155"/>
      <c r="AN160" s="155"/>
      <c r="AO160" s="155"/>
      <c r="AP160" s="155"/>
      <c r="AQ160" s="155"/>
      <c r="AR160" s="155"/>
    </row>
    <row r="161" spans="9:44">
      <c r="I161" s="155"/>
      <c r="J161" s="155"/>
      <c r="K161" s="155"/>
      <c r="L161" s="155"/>
      <c r="M161" s="155"/>
      <c r="N161" s="155"/>
      <c r="O161" s="155"/>
      <c r="P161" s="155"/>
      <c r="Q161" s="178" t="s">
        <v>31</v>
      </c>
      <c r="R161" s="35">
        <v>24.5</v>
      </c>
      <c r="S161" s="155"/>
      <c r="T161" s="155"/>
      <c r="U161" s="155"/>
      <c r="V161" s="155"/>
      <c r="W161" s="155"/>
      <c r="X161" s="155"/>
      <c r="Y161" s="155"/>
      <c r="Z161" s="155"/>
      <c r="AA161" s="155"/>
      <c r="AB161" s="155"/>
      <c r="AC161" s="155"/>
      <c r="AD161" s="155"/>
      <c r="AE161" s="155"/>
      <c r="AF161" s="155"/>
      <c r="AG161" s="155"/>
      <c r="AH161" s="155"/>
      <c r="AI161" s="155"/>
      <c r="AJ161" s="155"/>
      <c r="AK161" s="155"/>
      <c r="AL161" s="155"/>
      <c r="AM161" s="155"/>
      <c r="AN161" s="155"/>
      <c r="AO161" s="155"/>
      <c r="AP161" s="155"/>
      <c r="AQ161" s="155"/>
      <c r="AR161" s="155"/>
    </row>
    <row r="162" spans="9:44">
      <c r="I162" s="155"/>
      <c r="J162" s="155"/>
      <c r="K162" s="155"/>
      <c r="L162" s="155"/>
      <c r="M162" s="155"/>
      <c r="N162" s="155"/>
      <c r="O162" s="155"/>
      <c r="P162" s="155"/>
      <c r="Q162" s="178" t="s">
        <v>31</v>
      </c>
      <c r="R162" s="35">
        <v>26.5</v>
      </c>
      <c r="S162" s="155"/>
      <c r="T162" s="155"/>
      <c r="U162" s="155"/>
      <c r="V162" s="155"/>
      <c r="W162" s="155"/>
      <c r="X162" s="155"/>
      <c r="Y162" s="155"/>
      <c r="Z162" s="155"/>
      <c r="AA162" s="155"/>
      <c r="AB162" s="155"/>
      <c r="AC162" s="155"/>
      <c r="AD162" s="155"/>
      <c r="AE162" s="155"/>
      <c r="AF162" s="155"/>
      <c r="AG162" s="155"/>
      <c r="AH162" s="155"/>
      <c r="AI162" s="155"/>
      <c r="AJ162" s="155"/>
      <c r="AK162" s="155"/>
      <c r="AL162" s="155"/>
      <c r="AM162" s="155"/>
      <c r="AN162" s="155"/>
      <c r="AO162" s="155"/>
      <c r="AP162" s="155"/>
      <c r="AQ162" s="155"/>
      <c r="AR162" s="155"/>
    </row>
    <row r="163" spans="9:44">
      <c r="I163" s="155"/>
      <c r="J163" s="155"/>
      <c r="K163" s="155"/>
      <c r="L163" s="155"/>
      <c r="M163" s="155"/>
      <c r="N163" s="155"/>
      <c r="O163" s="155"/>
      <c r="P163" s="155"/>
      <c r="Q163" s="178" t="s">
        <v>31</v>
      </c>
      <c r="R163" s="35">
        <v>23</v>
      </c>
      <c r="S163" s="155"/>
      <c r="T163" s="155"/>
      <c r="U163" s="155"/>
      <c r="V163" s="155"/>
      <c r="W163" s="155"/>
      <c r="X163" s="155"/>
      <c r="Y163" s="155"/>
      <c r="Z163" s="155"/>
      <c r="AA163" s="155"/>
      <c r="AB163" s="155"/>
      <c r="AC163" s="155"/>
      <c r="AD163" s="155"/>
      <c r="AE163" s="155"/>
      <c r="AF163" s="155"/>
      <c r="AG163" s="155"/>
      <c r="AH163" s="155"/>
      <c r="AI163" s="155"/>
      <c r="AJ163" s="155"/>
      <c r="AK163" s="155"/>
      <c r="AL163" s="155"/>
      <c r="AM163" s="155"/>
      <c r="AN163" s="155"/>
      <c r="AO163" s="155"/>
      <c r="AP163" s="155"/>
      <c r="AQ163" s="155"/>
      <c r="AR163" s="155"/>
    </row>
    <row r="164" spans="9:44">
      <c r="I164" s="155"/>
      <c r="J164" s="155"/>
      <c r="K164" s="155"/>
      <c r="L164" s="155"/>
      <c r="M164" s="155"/>
      <c r="N164" s="155"/>
      <c r="O164" s="155"/>
      <c r="P164" s="155"/>
      <c r="Q164" s="178" t="s">
        <v>31</v>
      </c>
      <c r="R164" s="35">
        <v>27.5</v>
      </c>
      <c r="S164" s="155"/>
      <c r="T164" s="155"/>
      <c r="U164" s="155"/>
      <c r="V164" s="155"/>
      <c r="W164" s="155"/>
      <c r="X164" s="155"/>
      <c r="Y164" s="155"/>
      <c r="Z164" s="155"/>
      <c r="AA164" s="155"/>
      <c r="AB164" s="155"/>
      <c r="AC164" s="155"/>
      <c r="AD164" s="155"/>
      <c r="AE164" s="155"/>
      <c r="AF164" s="155"/>
      <c r="AG164" s="155"/>
      <c r="AH164" s="155"/>
      <c r="AI164" s="155"/>
      <c r="AJ164" s="155"/>
      <c r="AK164" s="155"/>
      <c r="AL164" s="155"/>
      <c r="AM164" s="155"/>
      <c r="AN164" s="155"/>
      <c r="AO164" s="155"/>
      <c r="AP164" s="155"/>
      <c r="AQ164" s="155"/>
      <c r="AR164" s="155"/>
    </row>
    <row r="165" spans="9:44">
      <c r="I165" s="155"/>
      <c r="J165" s="155"/>
      <c r="K165" s="155"/>
      <c r="L165" s="155"/>
      <c r="M165" s="155"/>
      <c r="N165" s="155"/>
      <c r="O165" s="155"/>
      <c r="P165" s="155"/>
      <c r="Q165" s="178" t="s">
        <v>31</v>
      </c>
      <c r="R165" s="35">
        <v>9</v>
      </c>
      <c r="S165" s="155"/>
      <c r="T165" s="155"/>
      <c r="U165" s="155"/>
      <c r="V165" s="155"/>
      <c r="W165" s="155"/>
      <c r="X165" s="155"/>
      <c r="Y165" s="155"/>
      <c r="Z165" s="155"/>
      <c r="AA165" s="155"/>
      <c r="AB165" s="155"/>
      <c r="AC165" s="155"/>
      <c r="AD165" s="155"/>
      <c r="AE165" s="155"/>
      <c r="AF165" s="155"/>
      <c r="AG165" s="155"/>
      <c r="AH165" s="155"/>
      <c r="AI165" s="155"/>
      <c r="AJ165" s="155"/>
      <c r="AK165" s="155"/>
      <c r="AL165" s="155"/>
      <c r="AM165" s="155"/>
      <c r="AN165" s="155"/>
      <c r="AO165" s="155"/>
      <c r="AP165" s="155"/>
      <c r="AQ165" s="155"/>
      <c r="AR165" s="155"/>
    </row>
    <row r="166" spans="9:44">
      <c r="I166" s="155"/>
      <c r="J166" s="155"/>
      <c r="K166" s="155"/>
      <c r="L166" s="155"/>
      <c r="M166" s="155"/>
      <c r="N166" s="155"/>
      <c r="O166" s="155"/>
      <c r="P166" s="155"/>
      <c r="Q166" s="178" t="s">
        <v>31</v>
      </c>
      <c r="R166" s="35">
        <v>8</v>
      </c>
      <c r="S166" s="155"/>
      <c r="T166" s="155"/>
      <c r="U166" s="155"/>
      <c r="V166" s="155"/>
      <c r="W166" s="155"/>
      <c r="X166" s="155"/>
      <c r="Y166" s="155"/>
      <c r="Z166" s="155"/>
      <c r="AA166" s="155"/>
      <c r="AB166" s="155"/>
      <c r="AC166" s="155"/>
      <c r="AD166" s="155"/>
      <c r="AE166" s="155"/>
      <c r="AF166" s="155"/>
      <c r="AG166" s="155"/>
      <c r="AH166" s="155"/>
      <c r="AI166" s="155"/>
      <c r="AJ166" s="155"/>
      <c r="AK166" s="155"/>
      <c r="AL166" s="155"/>
      <c r="AM166" s="155"/>
      <c r="AN166" s="155"/>
      <c r="AO166" s="155"/>
      <c r="AP166" s="155"/>
      <c r="AQ166" s="155"/>
      <c r="AR166" s="155"/>
    </row>
    <row r="167" spans="9:44">
      <c r="I167" s="155"/>
      <c r="J167" s="155"/>
      <c r="K167" s="155"/>
      <c r="L167" s="155"/>
      <c r="M167" s="155"/>
      <c r="N167" s="155"/>
      <c r="O167" s="155"/>
      <c r="P167" s="155"/>
      <c r="Q167" s="178" t="s">
        <v>31</v>
      </c>
      <c r="R167" s="35">
        <v>10</v>
      </c>
      <c r="S167" s="155"/>
      <c r="T167" s="155"/>
      <c r="U167" s="155"/>
      <c r="V167" s="155"/>
      <c r="W167" s="155"/>
      <c r="X167" s="155"/>
      <c r="Y167" s="155"/>
      <c r="Z167" s="155"/>
      <c r="AA167" s="155"/>
      <c r="AB167" s="155"/>
      <c r="AC167" s="155"/>
      <c r="AD167" s="155"/>
      <c r="AE167" s="155"/>
      <c r="AF167" s="155"/>
      <c r="AG167" s="155"/>
      <c r="AH167" s="155"/>
      <c r="AI167" s="155"/>
      <c r="AJ167" s="155"/>
      <c r="AK167" s="155"/>
      <c r="AL167" s="155"/>
      <c r="AM167" s="155"/>
      <c r="AN167" s="155"/>
      <c r="AO167" s="155"/>
      <c r="AP167" s="155"/>
      <c r="AQ167" s="155"/>
      <c r="AR167" s="155"/>
    </row>
    <row r="168" spans="9:44">
      <c r="I168" s="155"/>
      <c r="J168" s="155"/>
      <c r="K168" s="155"/>
      <c r="L168" s="155"/>
      <c r="M168" s="155"/>
      <c r="N168" s="155"/>
      <c r="O168" s="155"/>
      <c r="P168" s="155"/>
      <c r="Q168" s="178" t="s">
        <v>31</v>
      </c>
      <c r="R168" s="35">
        <v>21.5</v>
      </c>
      <c r="S168" s="155"/>
      <c r="T168" s="155"/>
      <c r="U168" s="155"/>
      <c r="V168" s="155"/>
      <c r="W168" s="155"/>
      <c r="X168" s="155"/>
      <c r="Y168" s="155"/>
      <c r="Z168" s="155"/>
      <c r="AA168" s="155"/>
      <c r="AB168" s="155"/>
      <c r="AC168" s="155"/>
      <c r="AD168" s="155"/>
      <c r="AE168" s="155"/>
      <c r="AF168" s="155"/>
      <c r="AG168" s="155"/>
      <c r="AH168" s="155"/>
      <c r="AI168" s="155"/>
      <c r="AJ168" s="155"/>
      <c r="AK168" s="155"/>
      <c r="AL168" s="155"/>
      <c r="AM168" s="155"/>
      <c r="AN168" s="155"/>
      <c r="AO168" s="155"/>
      <c r="AP168" s="155"/>
      <c r="AQ168" s="155"/>
      <c r="AR168" s="155"/>
    </row>
    <row r="169" spans="9:44">
      <c r="I169" s="155"/>
      <c r="J169" s="155"/>
      <c r="K169" s="155"/>
      <c r="L169" s="155"/>
      <c r="M169" s="155"/>
      <c r="N169" s="155"/>
      <c r="O169" s="155"/>
      <c r="P169" s="155"/>
      <c r="Q169" s="178" t="s">
        <v>31</v>
      </c>
      <c r="R169" s="35">
        <v>16.5</v>
      </c>
      <c r="S169" s="155"/>
      <c r="T169" s="155"/>
      <c r="U169" s="155"/>
      <c r="V169" s="155"/>
      <c r="W169" s="155"/>
      <c r="X169" s="155"/>
      <c r="Y169" s="155"/>
      <c r="Z169" s="155"/>
      <c r="AA169" s="155"/>
      <c r="AB169" s="155"/>
      <c r="AC169" s="155"/>
      <c r="AD169" s="155"/>
      <c r="AE169" s="155"/>
      <c r="AF169" s="155"/>
      <c r="AG169" s="155"/>
      <c r="AH169" s="155"/>
      <c r="AI169" s="155"/>
      <c r="AJ169" s="155"/>
      <c r="AK169" s="155"/>
      <c r="AL169" s="155"/>
      <c r="AM169" s="155"/>
      <c r="AN169" s="155"/>
      <c r="AO169" s="155"/>
      <c r="AP169" s="155"/>
      <c r="AQ169" s="155"/>
      <c r="AR169" s="155"/>
    </row>
    <row r="170" spans="9:44">
      <c r="I170" s="155"/>
      <c r="J170" s="155"/>
      <c r="K170" s="155"/>
      <c r="L170" s="155"/>
      <c r="M170" s="155"/>
      <c r="N170" s="155"/>
      <c r="O170" s="155"/>
      <c r="P170" s="155"/>
      <c r="Q170" s="178" t="s">
        <v>31</v>
      </c>
      <c r="R170" s="35">
        <v>23</v>
      </c>
      <c r="S170" s="155"/>
      <c r="T170" s="155"/>
      <c r="U170" s="155"/>
      <c r="V170" s="155"/>
      <c r="W170" s="155"/>
      <c r="X170" s="155"/>
      <c r="Y170" s="155"/>
      <c r="Z170" s="155"/>
      <c r="AA170" s="155"/>
      <c r="AB170" s="155"/>
      <c r="AC170" s="155"/>
      <c r="AD170" s="155"/>
      <c r="AE170" s="155"/>
      <c r="AF170" s="155"/>
      <c r="AG170" s="155"/>
      <c r="AH170" s="155"/>
      <c r="AI170" s="155"/>
      <c r="AJ170" s="155"/>
      <c r="AK170" s="155"/>
      <c r="AL170" s="155"/>
      <c r="AM170" s="155"/>
      <c r="AN170" s="155"/>
      <c r="AO170" s="155"/>
      <c r="AP170" s="155"/>
      <c r="AQ170" s="155"/>
      <c r="AR170" s="155"/>
    </row>
    <row r="171" spans="9:44">
      <c r="I171" s="155"/>
      <c r="J171" s="155"/>
      <c r="K171" s="155"/>
      <c r="L171" s="155"/>
      <c r="M171" s="155"/>
      <c r="N171" s="155"/>
      <c r="O171" s="155"/>
      <c r="P171" s="155"/>
      <c r="Q171" s="178" t="s">
        <v>31</v>
      </c>
      <c r="R171" s="35">
        <v>10.5</v>
      </c>
      <c r="S171" s="155"/>
      <c r="T171" s="155"/>
      <c r="U171" s="155"/>
      <c r="V171" s="155"/>
      <c r="W171" s="155"/>
      <c r="X171" s="155"/>
      <c r="Y171" s="155"/>
      <c r="Z171" s="155"/>
      <c r="AA171" s="155"/>
      <c r="AB171" s="155"/>
      <c r="AC171" s="155"/>
      <c r="AD171" s="155"/>
      <c r="AE171" s="155"/>
      <c r="AF171" s="155"/>
      <c r="AG171" s="155"/>
      <c r="AH171" s="155"/>
      <c r="AI171" s="155"/>
      <c r="AJ171" s="155"/>
      <c r="AK171" s="155"/>
      <c r="AL171" s="155"/>
      <c r="AM171" s="155"/>
      <c r="AN171" s="155"/>
      <c r="AO171" s="155"/>
      <c r="AP171" s="155"/>
      <c r="AQ171" s="155"/>
      <c r="AR171" s="155"/>
    </row>
    <row r="172" spans="9:44">
      <c r="I172" s="155"/>
      <c r="J172" s="155"/>
      <c r="K172" s="155"/>
      <c r="L172" s="155"/>
      <c r="M172" s="155"/>
      <c r="N172" s="155"/>
      <c r="O172" s="155"/>
      <c r="P172" s="155"/>
      <c r="Q172" s="178" t="s">
        <v>31</v>
      </c>
      <c r="R172" s="35">
        <v>13.5</v>
      </c>
      <c r="S172" s="155"/>
      <c r="T172" s="155"/>
      <c r="U172" s="155"/>
      <c r="V172" s="155"/>
      <c r="W172" s="155"/>
      <c r="X172" s="155"/>
      <c r="Y172" s="155"/>
      <c r="Z172" s="155"/>
      <c r="AA172" s="155"/>
      <c r="AB172" s="155"/>
      <c r="AC172" s="155"/>
      <c r="AD172" s="155"/>
      <c r="AE172" s="155"/>
      <c r="AF172" s="155"/>
      <c r="AG172" s="155"/>
      <c r="AH172" s="155"/>
      <c r="AI172" s="155"/>
      <c r="AJ172" s="155"/>
      <c r="AK172" s="155"/>
      <c r="AL172" s="155"/>
      <c r="AM172" s="155"/>
      <c r="AN172" s="155"/>
      <c r="AO172" s="155"/>
      <c r="AP172" s="155"/>
      <c r="AQ172" s="155"/>
      <c r="AR172" s="155"/>
    </row>
    <row r="173" spans="9:44">
      <c r="I173" s="155"/>
      <c r="J173" s="155"/>
      <c r="K173" s="155"/>
      <c r="L173" s="155"/>
      <c r="M173" s="155"/>
      <c r="N173" s="155"/>
      <c r="O173" s="155"/>
      <c r="P173" s="155"/>
      <c r="Q173" s="178" t="s">
        <v>31</v>
      </c>
      <c r="R173" s="35">
        <v>23</v>
      </c>
      <c r="S173" s="155"/>
      <c r="T173" s="155"/>
      <c r="U173" s="155"/>
      <c r="V173" s="155"/>
      <c r="W173" s="155"/>
      <c r="X173" s="155"/>
      <c r="Y173" s="155"/>
      <c r="Z173" s="155"/>
      <c r="AA173" s="155"/>
      <c r="AB173" s="155"/>
      <c r="AC173" s="155"/>
      <c r="AD173" s="155"/>
      <c r="AE173" s="155"/>
      <c r="AF173" s="155"/>
      <c r="AG173" s="155"/>
      <c r="AH173" s="155"/>
      <c r="AI173" s="155"/>
      <c r="AJ173" s="155"/>
      <c r="AK173" s="155"/>
      <c r="AL173" s="155"/>
      <c r="AM173" s="155"/>
      <c r="AN173" s="155"/>
      <c r="AO173" s="155"/>
      <c r="AP173" s="155"/>
      <c r="AQ173" s="155"/>
      <c r="AR173" s="155"/>
    </row>
    <row r="174" spans="9:44">
      <c r="I174" s="155"/>
      <c r="J174" s="155"/>
      <c r="K174" s="155"/>
      <c r="L174" s="155"/>
      <c r="M174" s="155"/>
      <c r="N174" s="155"/>
      <c r="O174" s="155"/>
      <c r="P174" s="155"/>
      <c r="Q174" s="178" t="s">
        <v>31</v>
      </c>
      <c r="R174" s="35">
        <v>27</v>
      </c>
      <c r="S174" s="155"/>
      <c r="T174" s="155"/>
      <c r="U174" s="155"/>
      <c r="V174" s="155"/>
      <c r="W174" s="155"/>
      <c r="X174" s="155"/>
      <c r="Y174" s="155"/>
      <c r="Z174" s="155"/>
      <c r="AA174" s="155"/>
      <c r="AB174" s="155"/>
      <c r="AC174" s="155"/>
      <c r="AD174" s="155"/>
      <c r="AE174" s="155"/>
      <c r="AF174" s="155"/>
      <c r="AG174" s="155"/>
      <c r="AH174" s="155"/>
      <c r="AI174" s="155"/>
      <c r="AJ174" s="155"/>
      <c r="AK174" s="155"/>
      <c r="AL174" s="155"/>
      <c r="AM174" s="155"/>
      <c r="AN174" s="155"/>
      <c r="AO174" s="155"/>
      <c r="AP174" s="155"/>
      <c r="AQ174" s="155"/>
      <c r="AR174" s="155"/>
    </row>
    <row r="175" spans="9:44">
      <c r="I175" s="155"/>
      <c r="J175" s="155"/>
      <c r="K175" s="155"/>
      <c r="L175" s="155"/>
      <c r="M175" s="155"/>
      <c r="N175" s="155"/>
      <c r="O175" s="155"/>
      <c r="P175" s="155"/>
      <c r="Q175" s="178" t="s">
        <v>31</v>
      </c>
      <c r="R175" s="35">
        <v>4</v>
      </c>
      <c r="S175" s="155"/>
      <c r="T175" s="155"/>
      <c r="U175" s="155"/>
      <c r="V175" s="155"/>
      <c r="W175" s="155"/>
      <c r="X175" s="155"/>
      <c r="Y175" s="155"/>
      <c r="Z175" s="155"/>
      <c r="AA175" s="155"/>
      <c r="AB175" s="155"/>
      <c r="AC175" s="155"/>
      <c r="AD175" s="155"/>
      <c r="AE175" s="155"/>
      <c r="AF175" s="155"/>
      <c r="AG175" s="155"/>
      <c r="AH175" s="155"/>
      <c r="AI175" s="155"/>
      <c r="AJ175" s="155"/>
      <c r="AK175" s="155"/>
      <c r="AL175" s="155"/>
      <c r="AM175" s="155"/>
      <c r="AN175" s="155"/>
      <c r="AO175" s="155"/>
      <c r="AP175" s="155"/>
      <c r="AQ175" s="155"/>
      <c r="AR175" s="155"/>
    </row>
    <row r="176" spans="9:44">
      <c r="I176" s="155"/>
      <c r="J176" s="155"/>
      <c r="K176" s="155"/>
      <c r="L176" s="155"/>
      <c r="M176" s="155"/>
      <c r="N176" s="155"/>
      <c r="O176" s="155"/>
      <c r="P176" s="155"/>
      <c r="Q176" s="178" t="s">
        <v>31</v>
      </c>
      <c r="R176" s="35">
        <v>7.5</v>
      </c>
      <c r="S176" s="155"/>
      <c r="T176" s="155"/>
      <c r="U176" s="155"/>
      <c r="V176" s="155"/>
      <c r="W176" s="155"/>
      <c r="X176" s="155"/>
      <c r="Y176" s="155"/>
      <c r="Z176" s="155"/>
      <c r="AA176" s="155"/>
      <c r="AB176" s="155"/>
      <c r="AC176" s="155"/>
      <c r="AD176" s="155"/>
      <c r="AE176" s="155"/>
      <c r="AF176" s="155"/>
      <c r="AG176" s="155"/>
      <c r="AH176" s="155"/>
      <c r="AI176" s="155"/>
      <c r="AJ176" s="155"/>
      <c r="AK176" s="155"/>
      <c r="AL176" s="155"/>
      <c r="AM176" s="155"/>
      <c r="AN176" s="155"/>
      <c r="AO176" s="155"/>
      <c r="AP176" s="155"/>
      <c r="AQ176" s="155"/>
      <c r="AR176" s="155"/>
    </row>
    <row r="177" spans="9:44">
      <c r="I177" s="155"/>
      <c r="J177" s="155"/>
      <c r="K177" s="155"/>
      <c r="L177" s="155"/>
      <c r="M177" s="155"/>
      <c r="N177" s="155"/>
      <c r="O177" s="155"/>
      <c r="P177" s="155"/>
      <c r="Q177" s="178" t="s">
        <v>31</v>
      </c>
      <c r="R177" s="35">
        <v>20</v>
      </c>
      <c r="S177" s="155"/>
      <c r="T177" s="155"/>
      <c r="U177" s="155"/>
      <c r="V177" s="155"/>
      <c r="W177" s="155"/>
      <c r="X177" s="155"/>
      <c r="Y177" s="155"/>
      <c r="Z177" s="155"/>
      <c r="AA177" s="155"/>
      <c r="AB177" s="155"/>
      <c r="AC177" s="155"/>
      <c r="AD177" s="155"/>
      <c r="AE177" s="155"/>
      <c r="AF177" s="155"/>
      <c r="AG177" s="155"/>
      <c r="AH177" s="155"/>
      <c r="AI177" s="155"/>
      <c r="AJ177" s="155"/>
      <c r="AK177" s="155"/>
      <c r="AL177" s="155"/>
      <c r="AM177" s="155"/>
      <c r="AN177" s="155"/>
      <c r="AO177" s="155"/>
      <c r="AP177" s="155"/>
      <c r="AQ177" s="155"/>
      <c r="AR177" s="155"/>
    </row>
    <row r="178" spans="9:44">
      <c r="I178" s="155"/>
      <c r="J178" s="155"/>
      <c r="K178" s="155"/>
      <c r="L178" s="155"/>
      <c r="M178" s="155"/>
      <c r="N178" s="155"/>
      <c r="O178" s="155"/>
      <c r="P178" s="155"/>
      <c r="Q178" s="178" t="s">
        <v>31</v>
      </c>
      <c r="R178" s="35">
        <v>20</v>
      </c>
      <c r="S178" s="155"/>
      <c r="T178" s="155"/>
      <c r="U178" s="155"/>
      <c r="V178" s="155"/>
      <c r="W178" s="155"/>
      <c r="X178" s="155"/>
      <c r="Y178" s="155"/>
      <c r="Z178" s="155"/>
      <c r="AA178" s="155"/>
      <c r="AB178" s="155"/>
      <c r="AC178" s="155"/>
      <c r="AD178" s="155"/>
      <c r="AE178" s="155"/>
      <c r="AF178" s="155"/>
      <c r="AG178" s="155"/>
      <c r="AH178" s="155"/>
      <c r="AI178" s="155"/>
      <c r="AJ178" s="155"/>
      <c r="AK178" s="155"/>
      <c r="AL178" s="155"/>
      <c r="AM178" s="155"/>
      <c r="AN178" s="155"/>
      <c r="AO178" s="155"/>
      <c r="AP178" s="155"/>
      <c r="AQ178" s="155"/>
      <c r="AR178" s="155"/>
    </row>
    <row r="179" spans="9:44">
      <c r="I179" s="155"/>
      <c r="J179" s="155"/>
      <c r="K179" s="155"/>
      <c r="L179" s="155"/>
      <c r="M179" s="155"/>
      <c r="N179" s="155"/>
      <c r="O179" s="155"/>
      <c r="P179" s="155"/>
      <c r="Q179" s="178" t="s">
        <v>31</v>
      </c>
      <c r="R179" s="35">
        <v>23</v>
      </c>
      <c r="S179" s="155"/>
      <c r="T179" s="155"/>
      <c r="U179" s="155"/>
      <c r="V179" s="155"/>
      <c r="W179" s="155"/>
      <c r="X179" s="155"/>
      <c r="Y179" s="155"/>
      <c r="Z179" s="155"/>
      <c r="AA179" s="155"/>
      <c r="AB179" s="155"/>
      <c r="AC179" s="155"/>
      <c r="AD179" s="155"/>
      <c r="AE179" s="155"/>
      <c r="AF179" s="155"/>
      <c r="AG179" s="155"/>
      <c r="AH179" s="155"/>
      <c r="AI179" s="155"/>
      <c r="AJ179" s="155"/>
      <c r="AK179" s="155"/>
      <c r="AL179" s="155"/>
      <c r="AM179" s="155"/>
      <c r="AN179" s="155"/>
      <c r="AO179" s="155"/>
      <c r="AP179" s="155"/>
      <c r="AQ179" s="155"/>
      <c r="AR179" s="155"/>
    </row>
    <row r="180" spans="9:44">
      <c r="I180" s="155"/>
      <c r="J180" s="155"/>
      <c r="K180" s="155"/>
      <c r="L180" s="155"/>
      <c r="M180" s="155"/>
      <c r="N180" s="155"/>
      <c r="O180" s="155"/>
      <c r="P180" s="155"/>
      <c r="Q180" s="178" t="s">
        <v>31</v>
      </c>
      <c r="R180" s="35">
        <v>10</v>
      </c>
      <c r="S180" s="155"/>
      <c r="T180" s="155"/>
      <c r="U180" s="155"/>
      <c r="V180" s="155"/>
      <c r="W180" s="155"/>
      <c r="X180" s="155"/>
      <c r="Y180" s="155"/>
      <c r="Z180" s="155"/>
      <c r="AA180" s="155"/>
      <c r="AB180" s="155"/>
      <c r="AC180" s="155"/>
      <c r="AD180" s="155"/>
      <c r="AE180" s="155"/>
      <c r="AF180" s="155"/>
      <c r="AG180" s="155"/>
      <c r="AH180" s="155"/>
      <c r="AI180" s="155"/>
      <c r="AJ180" s="155"/>
      <c r="AK180" s="155"/>
      <c r="AL180" s="155"/>
      <c r="AM180" s="155"/>
      <c r="AN180" s="155"/>
      <c r="AO180" s="155"/>
      <c r="AP180" s="155"/>
      <c r="AQ180" s="155"/>
      <c r="AR180" s="155"/>
    </row>
    <row r="181" spans="9:44">
      <c r="I181" s="155"/>
      <c r="J181" s="155"/>
      <c r="K181" s="155"/>
      <c r="L181" s="155"/>
      <c r="M181" s="155"/>
      <c r="N181" s="155"/>
      <c r="O181" s="155"/>
      <c r="P181" s="155"/>
      <c r="Q181" s="178" t="s">
        <v>31</v>
      </c>
      <c r="R181" s="35">
        <v>9</v>
      </c>
      <c r="S181" s="155"/>
      <c r="T181" s="155"/>
      <c r="U181" s="155"/>
      <c r="V181" s="155"/>
      <c r="W181" s="155"/>
      <c r="X181" s="155"/>
      <c r="Y181" s="155"/>
      <c r="Z181" s="155"/>
      <c r="AA181" s="155"/>
      <c r="AB181" s="155"/>
      <c r="AC181" s="155"/>
      <c r="AD181" s="155"/>
      <c r="AE181" s="155"/>
      <c r="AF181" s="155"/>
      <c r="AG181" s="155"/>
      <c r="AH181" s="155"/>
      <c r="AI181" s="155"/>
      <c r="AJ181" s="155"/>
      <c r="AK181" s="155"/>
      <c r="AL181" s="155"/>
      <c r="AM181" s="155"/>
      <c r="AN181" s="155"/>
      <c r="AO181" s="155"/>
      <c r="AP181" s="155"/>
      <c r="AQ181" s="155"/>
      <c r="AR181" s="155"/>
    </row>
    <row r="182" spans="9:44">
      <c r="I182" s="155"/>
      <c r="J182" s="155"/>
      <c r="K182" s="155"/>
      <c r="L182" s="155"/>
      <c r="M182" s="155"/>
      <c r="N182" s="155"/>
      <c r="O182" s="155"/>
      <c r="P182" s="155"/>
      <c r="Q182" s="178" t="s">
        <v>31</v>
      </c>
      <c r="R182" s="35">
        <v>1.5</v>
      </c>
      <c r="S182" s="155"/>
      <c r="T182" s="155"/>
      <c r="U182" s="155"/>
      <c r="V182" s="155"/>
      <c r="W182" s="155"/>
      <c r="X182" s="155"/>
      <c r="Y182" s="155"/>
      <c r="Z182" s="155"/>
      <c r="AA182" s="155"/>
      <c r="AB182" s="155"/>
      <c r="AC182" s="155"/>
      <c r="AD182" s="155"/>
      <c r="AE182" s="155"/>
      <c r="AF182" s="155"/>
      <c r="AG182" s="155"/>
      <c r="AH182" s="155"/>
      <c r="AI182" s="155"/>
      <c r="AJ182" s="155"/>
      <c r="AK182" s="155"/>
      <c r="AL182" s="155"/>
      <c r="AM182" s="155"/>
      <c r="AN182" s="155"/>
      <c r="AO182" s="155"/>
      <c r="AP182" s="155"/>
      <c r="AQ182" s="155"/>
      <c r="AR182" s="155"/>
    </row>
    <row r="183" spans="9:44">
      <c r="I183" s="155"/>
      <c r="J183" s="155"/>
      <c r="K183" s="155"/>
      <c r="L183" s="155"/>
      <c r="M183" s="155"/>
      <c r="N183" s="155"/>
      <c r="O183" s="155"/>
      <c r="P183" s="155"/>
      <c r="Q183" s="178" t="s">
        <v>31</v>
      </c>
      <c r="R183" s="35">
        <v>20</v>
      </c>
      <c r="S183" s="155"/>
      <c r="T183" s="155"/>
      <c r="U183" s="155"/>
      <c r="V183" s="155"/>
      <c r="W183" s="155"/>
      <c r="X183" s="155"/>
      <c r="Y183" s="155"/>
      <c r="Z183" s="155"/>
      <c r="AA183" s="155"/>
      <c r="AB183" s="155"/>
      <c r="AC183" s="155"/>
      <c r="AD183" s="155"/>
      <c r="AE183" s="155"/>
      <c r="AF183" s="155"/>
      <c r="AG183" s="155"/>
      <c r="AH183" s="155"/>
      <c r="AI183" s="155"/>
      <c r="AJ183" s="155"/>
      <c r="AK183" s="155"/>
      <c r="AL183" s="155"/>
      <c r="AM183" s="155"/>
      <c r="AN183" s="155"/>
      <c r="AO183" s="155"/>
      <c r="AP183" s="155"/>
      <c r="AQ183" s="155"/>
      <c r="AR183" s="155"/>
    </row>
    <row r="184" spans="9:44">
      <c r="I184" s="155"/>
      <c r="J184" s="155"/>
      <c r="K184" s="155"/>
      <c r="L184" s="155"/>
      <c r="M184" s="155"/>
      <c r="N184" s="155"/>
      <c r="O184" s="155"/>
      <c r="P184" s="155"/>
      <c r="Q184" s="178" t="s">
        <v>31</v>
      </c>
      <c r="R184" s="35">
        <v>26.5</v>
      </c>
      <c r="S184" s="155"/>
      <c r="T184" s="155"/>
      <c r="U184" s="155"/>
      <c r="V184" s="155"/>
      <c r="W184" s="155"/>
      <c r="X184" s="155"/>
      <c r="Y184" s="155"/>
      <c r="Z184" s="155"/>
      <c r="AA184" s="155"/>
      <c r="AB184" s="155"/>
      <c r="AC184" s="155"/>
      <c r="AD184" s="155"/>
      <c r="AE184" s="155"/>
      <c r="AF184" s="155"/>
      <c r="AG184" s="155"/>
      <c r="AH184" s="155"/>
      <c r="AI184" s="155"/>
      <c r="AJ184" s="155"/>
      <c r="AK184" s="155"/>
      <c r="AL184" s="155"/>
      <c r="AM184" s="155"/>
      <c r="AN184" s="155"/>
      <c r="AO184" s="155"/>
      <c r="AP184" s="155"/>
      <c r="AQ184" s="155"/>
      <c r="AR184" s="155"/>
    </row>
    <row r="185" spans="9:44">
      <c r="I185" s="155"/>
      <c r="J185" s="155"/>
      <c r="K185" s="155"/>
      <c r="L185" s="155"/>
      <c r="M185" s="155"/>
      <c r="N185" s="155"/>
      <c r="O185" s="155"/>
      <c r="P185" s="155"/>
      <c r="Q185" s="178" t="s">
        <v>31</v>
      </c>
      <c r="R185" s="35">
        <v>12</v>
      </c>
      <c r="S185" s="155"/>
      <c r="T185" s="155"/>
      <c r="U185" s="155"/>
      <c r="V185" s="155"/>
      <c r="W185" s="155"/>
      <c r="X185" s="155"/>
      <c r="Y185" s="155"/>
      <c r="Z185" s="155"/>
      <c r="AA185" s="155"/>
      <c r="AB185" s="155"/>
      <c r="AC185" s="155"/>
      <c r="AD185" s="155"/>
      <c r="AE185" s="155"/>
      <c r="AF185" s="155"/>
      <c r="AG185" s="155"/>
      <c r="AH185" s="155"/>
      <c r="AI185" s="155"/>
      <c r="AJ185" s="155"/>
      <c r="AK185" s="155"/>
      <c r="AL185" s="155"/>
      <c r="AM185" s="155"/>
      <c r="AN185" s="155"/>
      <c r="AO185" s="155"/>
      <c r="AP185" s="155"/>
      <c r="AQ185" s="155"/>
      <c r="AR185" s="155"/>
    </row>
    <row r="186" spans="9:44">
      <c r="I186" s="155"/>
      <c r="J186" s="155"/>
      <c r="K186" s="155"/>
      <c r="L186" s="155"/>
      <c r="M186" s="155"/>
      <c r="N186" s="155"/>
      <c r="O186" s="155"/>
      <c r="P186" s="155"/>
      <c r="Q186" s="178" t="s">
        <v>31</v>
      </c>
      <c r="R186" s="35">
        <v>9</v>
      </c>
      <c r="S186" s="155"/>
      <c r="T186" s="155"/>
      <c r="U186" s="155"/>
      <c r="V186" s="155"/>
      <c r="W186" s="155"/>
      <c r="X186" s="155"/>
      <c r="Y186" s="155"/>
      <c r="Z186" s="155"/>
      <c r="AA186" s="155"/>
      <c r="AB186" s="155"/>
      <c r="AC186" s="155"/>
      <c r="AD186" s="155"/>
      <c r="AE186" s="155"/>
      <c r="AF186" s="155"/>
      <c r="AG186" s="155"/>
      <c r="AH186" s="155"/>
      <c r="AI186" s="155"/>
      <c r="AJ186" s="155"/>
      <c r="AK186" s="155"/>
      <c r="AL186" s="155"/>
      <c r="AM186" s="155"/>
      <c r="AN186" s="155"/>
      <c r="AO186" s="155"/>
      <c r="AP186" s="155"/>
      <c r="AQ186" s="155"/>
      <c r="AR186" s="155"/>
    </row>
    <row r="187" spans="9:44">
      <c r="I187" s="155"/>
      <c r="J187" s="155"/>
      <c r="K187" s="155"/>
      <c r="L187" s="155"/>
      <c r="M187" s="155"/>
      <c r="N187" s="155"/>
      <c r="O187" s="155"/>
      <c r="P187" s="155"/>
      <c r="Q187" s="178" t="s">
        <v>31</v>
      </c>
      <c r="R187" s="35">
        <v>15</v>
      </c>
      <c r="S187" s="155"/>
      <c r="T187" s="155"/>
      <c r="U187" s="155"/>
      <c r="V187" s="155"/>
      <c r="W187" s="155"/>
      <c r="X187" s="155"/>
      <c r="Y187" s="155"/>
      <c r="Z187" s="155"/>
      <c r="AA187" s="155"/>
      <c r="AB187" s="155"/>
      <c r="AC187" s="155"/>
      <c r="AD187" s="155"/>
      <c r="AE187" s="155"/>
      <c r="AF187" s="155"/>
      <c r="AG187" s="155"/>
      <c r="AH187" s="155"/>
      <c r="AI187" s="155"/>
      <c r="AJ187" s="155"/>
      <c r="AK187" s="155"/>
      <c r="AL187" s="155"/>
      <c r="AM187" s="155"/>
      <c r="AN187" s="155"/>
      <c r="AO187" s="155"/>
      <c r="AP187" s="155"/>
      <c r="AQ187" s="155"/>
      <c r="AR187" s="155"/>
    </row>
    <row r="188" spans="9:44">
      <c r="I188" s="155"/>
      <c r="J188" s="155"/>
      <c r="K188" s="155"/>
      <c r="L188" s="155"/>
      <c r="M188" s="155"/>
      <c r="N188" s="155"/>
      <c r="O188" s="155"/>
      <c r="P188" s="155"/>
      <c r="Q188" s="178" t="s">
        <v>31</v>
      </c>
      <c r="R188" s="35">
        <v>52</v>
      </c>
      <c r="S188" s="155"/>
      <c r="T188" s="155"/>
      <c r="U188" s="155"/>
      <c r="V188" s="155"/>
      <c r="W188" s="155"/>
      <c r="X188" s="155"/>
      <c r="Y188" s="155"/>
      <c r="Z188" s="155"/>
      <c r="AA188" s="155"/>
      <c r="AB188" s="155"/>
      <c r="AC188" s="155"/>
      <c r="AD188" s="155"/>
      <c r="AE188" s="155"/>
      <c r="AF188" s="155"/>
      <c r="AG188" s="155"/>
      <c r="AH188" s="155"/>
      <c r="AI188" s="155"/>
      <c r="AJ188" s="155"/>
      <c r="AK188" s="155"/>
      <c r="AL188" s="155"/>
      <c r="AM188" s="155"/>
      <c r="AN188" s="155"/>
      <c r="AO188" s="155"/>
      <c r="AP188" s="155"/>
      <c r="AQ188" s="155"/>
      <c r="AR188" s="155"/>
    </row>
    <row r="189" spans="9:44">
      <c r="I189" s="155"/>
      <c r="J189" s="155"/>
      <c r="K189" s="155"/>
      <c r="L189" s="155"/>
      <c r="M189" s="155"/>
      <c r="N189" s="155"/>
      <c r="O189" s="155"/>
      <c r="P189" s="155"/>
      <c r="Q189" s="178" t="s">
        <v>31</v>
      </c>
      <c r="R189" s="35">
        <v>23</v>
      </c>
      <c r="S189" s="155"/>
      <c r="T189" s="155"/>
      <c r="U189" s="155"/>
      <c r="V189" s="155"/>
      <c r="W189" s="155"/>
      <c r="X189" s="155"/>
      <c r="Y189" s="155"/>
      <c r="Z189" s="155"/>
      <c r="AA189" s="155"/>
      <c r="AB189" s="155"/>
      <c r="AC189" s="155"/>
      <c r="AD189" s="155"/>
      <c r="AE189" s="155"/>
      <c r="AF189" s="155"/>
      <c r="AG189" s="155"/>
      <c r="AH189" s="155"/>
      <c r="AI189" s="155"/>
      <c r="AJ189" s="155"/>
      <c r="AK189" s="155"/>
      <c r="AL189" s="155"/>
      <c r="AM189" s="155"/>
      <c r="AN189" s="155"/>
      <c r="AO189" s="155"/>
      <c r="AP189" s="155"/>
      <c r="AQ189" s="155"/>
      <c r="AR189" s="155"/>
    </row>
    <row r="190" spans="9:44">
      <c r="I190" s="155"/>
      <c r="J190" s="155"/>
      <c r="K190" s="155"/>
      <c r="L190" s="155"/>
      <c r="M190" s="155"/>
      <c r="N190" s="155"/>
      <c r="O190" s="155"/>
      <c r="P190" s="155"/>
      <c r="Q190" s="178" t="s">
        <v>31</v>
      </c>
      <c r="R190" s="35">
        <v>7.5</v>
      </c>
      <c r="S190" s="155"/>
      <c r="T190" s="155"/>
      <c r="U190" s="155"/>
      <c r="V190" s="155"/>
      <c r="W190" s="155"/>
      <c r="X190" s="155"/>
      <c r="Y190" s="155"/>
      <c r="Z190" s="155"/>
      <c r="AA190" s="155"/>
      <c r="AB190" s="155"/>
      <c r="AC190" s="155"/>
      <c r="AD190" s="155"/>
      <c r="AE190" s="155"/>
      <c r="AF190" s="155"/>
      <c r="AG190" s="155"/>
      <c r="AH190" s="155"/>
      <c r="AI190" s="155"/>
      <c r="AJ190" s="155"/>
      <c r="AK190" s="155"/>
      <c r="AL190" s="155"/>
      <c r="AM190" s="155"/>
      <c r="AN190" s="155"/>
      <c r="AO190" s="155"/>
      <c r="AP190" s="155"/>
      <c r="AQ190" s="155"/>
      <c r="AR190" s="155"/>
    </row>
    <row r="191" spans="9:44">
      <c r="I191" s="155"/>
      <c r="J191" s="155"/>
      <c r="K191" s="155"/>
      <c r="L191" s="155"/>
      <c r="M191" s="155"/>
      <c r="N191" s="155"/>
      <c r="O191" s="155"/>
      <c r="P191" s="155"/>
      <c r="Q191" s="178" t="s">
        <v>31</v>
      </c>
      <c r="R191" s="35">
        <v>3</v>
      </c>
      <c r="S191" s="155"/>
      <c r="T191" s="155"/>
      <c r="U191" s="155"/>
      <c r="V191" s="155"/>
      <c r="W191" s="155"/>
      <c r="X191" s="155"/>
      <c r="Y191" s="155"/>
      <c r="Z191" s="155"/>
      <c r="AA191" s="155"/>
      <c r="AB191" s="155"/>
      <c r="AC191" s="155"/>
      <c r="AD191" s="155"/>
      <c r="AE191" s="155"/>
      <c r="AF191" s="155"/>
      <c r="AG191" s="155"/>
      <c r="AH191" s="155"/>
      <c r="AI191" s="155"/>
      <c r="AJ191" s="155"/>
      <c r="AK191" s="155"/>
      <c r="AL191" s="155"/>
      <c r="AM191" s="155"/>
      <c r="AN191" s="155"/>
      <c r="AO191" s="155"/>
      <c r="AP191" s="155"/>
      <c r="AQ191" s="155"/>
      <c r="AR191" s="155"/>
    </row>
    <row r="192" spans="9:44">
      <c r="I192" s="155"/>
      <c r="J192" s="155"/>
      <c r="K192" s="155"/>
      <c r="L192" s="155"/>
      <c r="M192" s="155"/>
      <c r="N192" s="155"/>
      <c r="O192" s="155"/>
      <c r="P192" s="155"/>
      <c r="Q192" s="178" t="s">
        <v>31</v>
      </c>
      <c r="R192" s="35">
        <v>45</v>
      </c>
      <c r="S192" s="155"/>
      <c r="T192" s="155"/>
      <c r="U192" s="155"/>
      <c r="V192" s="155"/>
      <c r="W192" s="155"/>
      <c r="X192" s="155"/>
      <c r="Y192" s="155"/>
      <c r="Z192" s="155"/>
      <c r="AA192" s="155"/>
      <c r="AB192" s="155"/>
      <c r="AC192" s="155"/>
      <c r="AD192" s="155"/>
      <c r="AE192" s="155"/>
      <c r="AF192" s="155"/>
      <c r="AG192" s="155"/>
      <c r="AH192" s="155"/>
      <c r="AI192" s="155"/>
      <c r="AJ192" s="155"/>
      <c r="AK192" s="155"/>
      <c r="AL192" s="155"/>
      <c r="AM192" s="155"/>
      <c r="AN192" s="155"/>
      <c r="AO192" s="155"/>
      <c r="AP192" s="155"/>
      <c r="AQ192" s="155"/>
      <c r="AR192" s="155"/>
    </row>
    <row r="193" spans="9:44">
      <c r="I193" s="155"/>
      <c r="J193" s="155"/>
      <c r="K193" s="155"/>
      <c r="L193" s="155"/>
      <c r="M193" s="155"/>
      <c r="N193" s="155"/>
      <c r="O193" s="155"/>
      <c r="P193" s="155"/>
      <c r="Q193" s="178" t="s">
        <v>31</v>
      </c>
      <c r="R193" s="35">
        <v>7.5</v>
      </c>
      <c r="S193" s="155"/>
      <c r="T193" s="155"/>
      <c r="U193" s="155"/>
      <c r="V193" s="155"/>
      <c r="W193" s="155"/>
      <c r="X193" s="155"/>
      <c r="Y193" s="155"/>
      <c r="Z193" s="155"/>
      <c r="AA193" s="155"/>
      <c r="AB193" s="155"/>
      <c r="AC193" s="155"/>
      <c r="AD193" s="155"/>
      <c r="AE193" s="155"/>
      <c r="AF193" s="155"/>
      <c r="AG193" s="155"/>
      <c r="AH193" s="155"/>
      <c r="AI193" s="155"/>
      <c r="AJ193" s="155"/>
      <c r="AK193" s="155"/>
      <c r="AL193" s="155"/>
      <c r="AM193" s="155"/>
      <c r="AN193" s="155"/>
      <c r="AO193" s="155"/>
      <c r="AP193" s="155"/>
      <c r="AQ193" s="155"/>
      <c r="AR193" s="155"/>
    </row>
    <row r="194" spans="9:44">
      <c r="I194" s="155"/>
      <c r="J194" s="155"/>
      <c r="K194" s="155"/>
      <c r="L194" s="155"/>
      <c r="M194" s="155"/>
      <c r="N194" s="155"/>
      <c r="O194" s="155"/>
      <c r="P194" s="155"/>
      <c r="Q194" s="178" t="s">
        <v>31</v>
      </c>
      <c r="R194" s="35">
        <v>29.5</v>
      </c>
      <c r="S194" s="155"/>
      <c r="T194" s="155"/>
      <c r="U194" s="155"/>
      <c r="V194" s="155"/>
      <c r="W194" s="155"/>
      <c r="X194" s="155"/>
      <c r="Y194" s="155"/>
      <c r="Z194" s="155"/>
      <c r="AA194" s="155"/>
      <c r="AB194" s="155"/>
      <c r="AC194" s="155"/>
      <c r="AD194" s="155"/>
      <c r="AE194" s="155"/>
      <c r="AF194" s="155"/>
      <c r="AG194" s="155"/>
      <c r="AH194" s="155"/>
      <c r="AI194" s="155"/>
      <c r="AJ194" s="155"/>
      <c r="AK194" s="155"/>
      <c r="AL194" s="155"/>
      <c r="AM194" s="155"/>
      <c r="AN194" s="155"/>
      <c r="AO194" s="155"/>
      <c r="AP194" s="155"/>
      <c r="AQ194" s="155"/>
      <c r="AR194" s="155"/>
    </row>
    <row r="195" spans="9:44">
      <c r="I195" s="155"/>
      <c r="J195" s="155"/>
      <c r="K195" s="155"/>
      <c r="L195" s="155"/>
      <c r="M195" s="155"/>
      <c r="N195" s="155"/>
      <c r="O195" s="155"/>
      <c r="P195" s="155"/>
      <c r="Q195" s="178" t="s">
        <v>31</v>
      </c>
      <c r="R195" s="35">
        <v>9.5</v>
      </c>
      <c r="S195" s="155"/>
      <c r="T195" s="155"/>
      <c r="U195" s="155"/>
      <c r="V195" s="155"/>
      <c r="W195" s="155"/>
      <c r="X195" s="155"/>
      <c r="Y195" s="155"/>
      <c r="Z195" s="155"/>
      <c r="AA195" s="155"/>
      <c r="AB195" s="155"/>
      <c r="AC195" s="155"/>
      <c r="AD195" s="155"/>
      <c r="AE195" s="155"/>
      <c r="AF195" s="155"/>
      <c r="AG195" s="155"/>
      <c r="AH195" s="155"/>
      <c r="AI195" s="155"/>
      <c r="AJ195" s="155"/>
      <c r="AK195" s="155"/>
      <c r="AL195" s="155"/>
      <c r="AM195" s="155"/>
      <c r="AN195" s="155"/>
      <c r="AO195" s="155"/>
      <c r="AP195" s="155"/>
      <c r="AQ195" s="155"/>
      <c r="AR195" s="155"/>
    </row>
    <row r="196" spans="9:44">
      <c r="I196" s="155"/>
      <c r="J196" s="155"/>
      <c r="K196" s="155"/>
      <c r="L196" s="155"/>
      <c r="M196" s="155"/>
      <c r="N196" s="155"/>
      <c r="O196" s="155"/>
      <c r="P196" s="155"/>
      <c r="Q196" s="178" t="s">
        <v>31</v>
      </c>
      <c r="R196" s="35">
        <v>23</v>
      </c>
      <c r="S196" s="155"/>
      <c r="T196" s="155"/>
      <c r="U196" s="155"/>
      <c r="V196" s="155"/>
      <c r="W196" s="155"/>
      <c r="X196" s="155"/>
      <c r="Y196" s="155"/>
      <c r="Z196" s="155"/>
      <c r="AA196" s="155"/>
      <c r="AB196" s="155"/>
      <c r="AC196" s="155"/>
      <c r="AD196" s="155"/>
      <c r="AE196" s="155"/>
      <c r="AF196" s="155"/>
      <c r="AG196" s="155"/>
      <c r="AH196" s="155"/>
      <c r="AI196" s="155"/>
      <c r="AJ196" s="155"/>
      <c r="AK196" s="155"/>
      <c r="AL196" s="155"/>
      <c r="AM196" s="155"/>
      <c r="AN196" s="155"/>
      <c r="AO196" s="155"/>
      <c r="AP196" s="155"/>
      <c r="AQ196" s="155"/>
      <c r="AR196" s="155"/>
    </row>
    <row r="197" spans="9:44">
      <c r="I197" s="155"/>
      <c r="J197" s="155"/>
      <c r="K197" s="155"/>
      <c r="L197" s="155"/>
      <c r="M197" s="155"/>
      <c r="N197" s="155"/>
      <c r="O197" s="155"/>
      <c r="P197" s="155"/>
      <c r="Q197" s="178" t="s">
        <v>31</v>
      </c>
      <c r="R197" s="35">
        <v>60</v>
      </c>
      <c r="S197" s="155"/>
      <c r="T197" s="155"/>
      <c r="U197" s="155"/>
      <c r="V197" s="155"/>
      <c r="W197" s="155"/>
      <c r="X197" s="155"/>
      <c r="Y197" s="155"/>
      <c r="Z197" s="155"/>
      <c r="AA197" s="155"/>
      <c r="AB197" s="155"/>
      <c r="AC197" s="155"/>
      <c r="AD197" s="155"/>
      <c r="AE197" s="155"/>
      <c r="AF197" s="155"/>
      <c r="AG197" s="155"/>
      <c r="AH197" s="155"/>
      <c r="AI197" s="155"/>
      <c r="AJ197" s="155"/>
      <c r="AK197" s="155"/>
      <c r="AL197" s="155"/>
      <c r="AM197" s="155"/>
      <c r="AN197" s="155"/>
      <c r="AO197" s="155"/>
      <c r="AP197" s="155"/>
      <c r="AQ197" s="155"/>
      <c r="AR197" s="155"/>
    </row>
    <row r="198" spans="9:44">
      <c r="I198" s="155"/>
      <c r="J198" s="155"/>
      <c r="K198" s="155"/>
      <c r="L198" s="155"/>
      <c r="M198" s="155"/>
      <c r="N198" s="155"/>
      <c r="O198" s="155"/>
      <c r="P198" s="155"/>
      <c r="Q198" s="178" t="s">
        <v>31</v>
      </c>
      <c r="R198" s="35">
        <v>19.5</v>
      </c>
      <c r="S198" s="155"/>
      <c r="T198" s="155"/>
      <c r="U198" s="155"/>
      <c r="V198" s="155"/>
      <c r="W198" s="155"/>
      <c r="X198" s="155"/>
      <c r="Y198" s="155"/>
      <c r="Z198" s="155"/>
      <c r="AA198" s="155"/>
      <c r="AB198" s="155"/>
      <c r="AC198" s="155"/>
      <c r="AD198" s="155"/>
      <c r="AE198" s="155"/>
      <c r="AF198" s="155"/>
      <c r="AG198" s="155"/>
      <c r="AH198" s="155"/>
      <c r="AI198" s="155"/>
      <c r="AJ198" s="155"/>
      <c r="AK198" s="155"/>
      <c r="AL198" s="155"/>
      <c r="AM198" s="155"/>
      <c r="AN198" s="155"/>
      <c r="AO198" s="155"/>
      <c r="AP198" s="155"/>
      <c r="AQ198" s="155"/>
      <c r="AR198" s="155"/>
    </row>
    <row r="199" spans="9:44">
      <c r="I199" s="155"/>
      <c r="J199" s="155"/>
      <c r="K199" s="155"/>
      <c r="L199" s="155"/>
      <c r="M199" s="155"/>
      <c r="N199" s="155"/>
      <c r="O199" s="155"/>
      <c r="P199" s="155"/>
      <c r="Q199" s="178" t="s">
        <v>31</v>
      </c>
      <c r="R199" s="35">
        <v>33</v>
      </c>
      <c r="S199" s="155"/>
      <c r="T199" s="155"/>
      <c r="U199" s="155"/>
      <c r="V199" s="155"/>
      <c r="W199" s="155"/>
      <c r="X199" s="155"/>
      <c r="Y199" s="155"/>
      <c r="Z199" s="155"/>
      <c r="AA199" s="155"/>
      <c r="AB199" s="155"/>
      <c r="AC199" s="155"/>
      <c r="AD199" s="155"/>
      <c r="AE199" s="155"/>
      <c r="AF199" s="155"/>
      <c r="AG199" s="155"/>
      <c r="AH199" s="155"/>
      <c r="AI199" s="155"/>
      <c r="AJ199" s="155"/>
      <c r="AK199" s="155"/>
      <c r="AL199" s="155"/>
      <c r="AM199" s="155"/>
      <c r="AN199" s="155"/>
      <c r="AO199" s="155"/>
      <c r="AP199" s="155"/>
      <c r="AQ199" s="155"/>
      <c r="AR199" s="155"/>
    </row>
    <row r="200" spans="9:44">
      <c r="I200" s="155"/>
      <c r="J200" s="155"/>
      <c r="K200" s="155"/>
      <c r="L200" s="155"/>
      <c r="M200" s="155"/>
      <c r="N200" s="155"/>
      <c r="O200" s="155"/>
      <c r="P200" s="155"/>
      <c r="Q200" s="178" t="s">
        <v>31</v>
      </c>
      <c r="R200" s="35">
        <v>20</v>
      </c>
      <c r="S200" s="155"/>
      <c r="T200" s="155"/>
      <c r="U200" s="155"/>
      <c r="V200" s="155"/>
      <c r="W200" s="155"/>
      <c r="X200" s="155"/>
      <c r="Y200" s="155"/>
      <c r="Z200" s="155"/>
      <c r="AA200" s="155"/>
      <c r="AB200" s="155"/>
      <c r="AC200" s="155"/>
      <c r="AD200" s="155"/>
      <c r="AE200" s="155"/>
      <c r="AF200" s="155"/>
      <c r="AG200" s="155"/>
      <c r="AH200" s="155"/>
      <c r="AI200" s="155"/>
      <c r="AJ200" s="155"/>
      <c r="AK200" s="155"/>
      <c r="AL200" s="155"/>
      <c r="AM200" s="155"/>
      <c r="AN200" s="155"/>
      <c r="AO200" s="155"/>
      <c r="AP200" s="155"/>
      <c r="AQ200" s="155"/>
      <c r="AR200" s="155"/>
    </row>
    <row r="201" spans="9:44">
      <c r="I201" s="155"/>
      <c r="J201" s="155"/>
      <c r="K201" s="155"/>
      <c r="L201" s="155"/>
      <c r="M201" s="155"/>
      <c r="N201" s="155"/>
      <c r="O201" s="155"/>
      <c r="P201" s="155"/>
      <c r="Q201" s="178" t="s">
        <v>33</v>
      </c>
      <c r="R201" s="35">
        <v>8</v>
      </c>
      <c r="S201" s="155"/>
      <c r="T201" s="155"/>
      <c r="U201" s="155"/>
      <c r="V201" s="155"/>
      <c r="W201" s="155"/>
      <c r="X201" s="155"/>
      <c r="Y201" s="155"/>
      <c r="Z201" s="155"/>
      <c r="AA201" s="155"/>
      <c r="AB201" s="155"/>
      <c r="AC201" s="155"/>
      <c r="AD201" s="155"/>
      <c r="AE201" s="155"/>
      <c r="AF201" s="155"/>
      <c r="AG201" s="155"/>
      <c r="AH201" s="155"/>
      <c r="AI201" s="155"/>
      <c r="AJ201" s="155"/>
      <c r="AK201" s="155"/>
      <c r="AL201" s="155"/>
      <c r="AM201" s="155"/>
      <c r="AN201" s="155"/>
      <c r="AO201" s="155"/>
      <c r="AP201" s="155"/>
      <c r="AQ201" s="155"/>
      <c r="AR201" s="155"/>
    </row>
    <row r="202" spans="9:44">
      <c r="I202" s="155"/>
      <c r="J202" s="155"/>
      <c r="K202" s="155"/>
      <c r="L202" s="155"/>
      <c r="M202" s="155"/>
      <c r="N202" s="155"/>
      <c r="O202" s="155"/>
      <c r="P202" s="155"/>
      <c r="Q202" s="178" t="s">
        <v>33</v>
      </c>
      <c r="R202" s="35">
        <v>7</v>
      </c>
      <c r="S202" s="155"/>
      <c r="T202" s="155"/>
      <c r="U202" s="155"/>
      <c r="V202" s="155"/>
      <c r="W202" s="155"/>
      <c r="X202" s="155"/>
      <c r="Y202" s="155"/>
      <c r="Z202" s="155"/>
      <c r="AA202" s="155"/>
      <c r="AB202" s="155"/>
      <c r="AC202" s="155"/>
      <c r="AD202" s="155"/>
      <c r="AE202" s="155"/>
      <c r="AF202" s="155"/>
      <c r="AG202" s="155"/>
      <c r="AH202" s="155"/>
      <c r="AI202" s="155"/>
      <c r="AJ202" s="155"/>
      <c r="AK202" s="155"/>
      <c r="AL202" s="155"/>
      <c r="AM202" s="155"/>
      <c r="AN202" s="155"/>
      <c r="AO202" s="155"/>
      <c r="AP202" s="155"/>
      <c r="AQ202" s="155"/>
      <c r="AR202" s="155"/>
    </row>
    <row r="203" spans="9:44">
      <c r="I203" s="155"/>
      <c r="J203" s="155"/>
      <c r="K203" s="155"/>
      <c r="L203" s="155"/>
      <c r="M203" s="155"/>
      <c r="N203" s="155"/>
      <c r="O203" s="155"/>
      <c r="P203" s="155"/>
      <c r="Q203" s="178" t="s">
        <v>33</v>
      </c>
      <c r="R203" s="35">
        <v>29</v>
      </c>
      <c r="S203" s="155"/>
      <c r="T203" s="155"/>
      <c r="U203" s="155"/>
      <c r="V203" s="155"/>
      <c r="W203" s="155"/>
      <c r="X203" s="155"/>
      <c r="Y203" s="155"/>
      <c r="Z203" s="155"/>
      <c r="AA203" s="155"/>
      <c r="AB203" s="155"/>
      <c r="AC203" s="155"/>
      <c r="AD203" s="155"/>
      <c r="AE203" s="155"/>
      <c r="AF203" s="155"/>
      <c r="AG203" s="155"/>
      <c r="AH203" s="155"/>
      <c r="AI203" s="155"/>
      <c r="AJ203" s="155"/>
      <c r="AK203" s="155"/>
      <c r="AL203" s="155"/>
      <c r="AM203" s="155"/>
      <c r="AN203" s="155"/>
      <c r="AO203" s="155"/>
      <c r="AP203" s="155"/>
      <c r="AQ203" s="155"/>
      <c r="AR203" s="155"/>
    </row>
    <row r="204" spans="9:44">
      <c r="I204" s="155"/>
      <c r="J204" s="155"/>
      <c r="K204" s="155"/>
      <c r="L204" s="155"/>
      <c r="M204" s="155"/>
      <c r="N204" s="155"/>
      <c r="O204" s="155"/>
      <c r="P204" s="155"/>
      <c r="Q204" s="178" t="s">
        <v>33</v>
      </c>
      <c r="R204" s="35">
        <v>20</v>
      </c>
      <c r="S204" s="155"/>
      <c r="T204" s="155"/>
      <c r="U204" s="155"/>
      <c r="V204" s="155"/>
      <c r="W204" s="155"/>
      <c r="X204" s="155"/>
      <c r="Y204" s="155"/>
      <c r="Z204" s="155"/>
      <c r="AA204" s="155"/>
      <c r="AB204" s="155"/>
      <c r="AC204" s="155"/>
      <c r="AD204" s="155"/>
      <c r="AE204" s="155"/>
      <c r="AF204" s="155"/>
      <c r="AG204" s="155"/>
      <c r="AH204" s="155"/>
      <c r="AI204" s="155"/>
      <c r="AJ204" s="155"/>
      <c r="AK204" s="155"/>
      <c r="AL204" s="155"/>
      <c r="AM204" s="155"/>
      <c r="AN204" s="155"/>
      <c r="AO204" s="155"/>
      <c r="AP204" s="155"/>
      <c r="AQ204" s="155"/>
      <c r="AR204" s="155"/>
    </row>
    <row r="205" spans="9:44">
      <c r="I205" s="155"/>
      <c r="J205" s="155"/>
      <c r="K205" s="155"/>
      <c r="L205" s="155"/>
      <c r="M205" s="155"/>
      <c r="N205" s="155"/>
      <c r="O205" s="155"/>
      <c r="P205" s="155"/>
      <c r="Q205" s="178" t="s">
        <v>33</v>
      </c>
      <c r="R205" s="35">
        <v>7</v>
      </c>
      <c r="S205" s="155"/>
      <c r="T205" s="155"/>
      <c r="U205" s="155"/>
      <c r="V205" s="155"/>
      <c r="W205" s="155"/>
      <c r="X205" s="155"/>
      <c r="Y205" s="155"/>
      <c r="Z205" s="155"/>
      <c r="AA205" s="155"/>
      <c r="AB205" s="155"/>
      <c r="AC205" s="155"/>
      <c r="AD205" s="155"/>
      <c r="AE205" s="155"/>
      <c r="AF205" s="155"/>
      <c r="AG205" s="155"/>
      <c r="AH205" s="155"/>
      <c r="AI205" s="155"/>
      <c r="AJ205" s="155"/>
      <c r="AK205" s="155"/>
      <c r="AL205" s="155"/>
      <c r="AM205" s="155"/>
      <c r="AN205" s="155"/>
      <c r="AO205" s="155"/>
      <c r="AP205" s="155"/>
      <c r="AQ205" s="155"/>
      <c r="AR205" s="155"/>
    </row>
    <row r="206" spans="9:44">
      <c r="I206" s="155"/>
      <c r="J206" s="155"/>
      <c r="K206" s="155"/>
      <c r="L206" s="155"/>
      <c r="M206" s="155"/>
      <c r="N206" s="155"/>
      <c r="O206" s="155"/>
      <c r="P206" s="155"/>
      <c r="Q206" s="178" t="s">
        <v>33</v>
      </c>
      <c r="R206" s="35">
        <v>20</v>
      </c>
      <c r="S206" s="155"/>
      <c r="T206" s="155"/>
      <c r="U206" s="155"/>
      <c r="V206" s="155"/>
      <c r="W206" s="155"/>
      <c r="X206" s="155"/>
      <c r="Y206" s="155"/>
      <c r="Z206" s="155"/>
      <c r="AA206" s="155"/>
      <c r="AB206" s="155"/>
      <c r="AC206" s="155"/>
      <c r="AD206" s="155"/>
      <c r="AE206" s="155"/>
      <c r="AF206" s="155"/>
      <c r="AG206" s="155"/>
      <c r="AH206" s="155"/>
      <c r="AI206" s="155"/>
      <c r="AJ206" s="155"/>
      <c r="AK206" s="155"/>
      <c r="AL206" s="155"/>
      <c r="AM206" s="155"/>
      <c r="AN206" s="155"/>
      <c r="AO206" s="155"/>
      <c r="AP206" s="155"/>
      <c r="AQ206" s="155"/>
      <c r="AR206" s="155"/>
    </row>
    <row r="207" spans="9:44">
      <c r="I207" s="155"/>
      <c r="J207" s="155"/>
      <c r="K207" s="155"/>
      <c r="L207" s="155"/>
      <c r="M207" s="155"/>
      <c r="N207" s="155"/>
      <c r="O207" s="155"/>
      <c r="P207" s="155"/>
      <c r="Q207" s="178" t="s">
        <v>33</v>
      </c>
      <c r="R207" s="35">
        <v>26</v>
      </c>
      <c r="S207" s="155"/>
      <c r="T207" s="155"/>
      <c r="U207" s="155"/>
      <c r="V207" s="155"/>
      <c r="W207" s="155"/>
      <c r="X207" s="155"/>
      <c r="Y207" s="155"/>
      <c r="Z207" s="155"/>
      <c r="AA207" s="155"/>
      <c r="AB207" s="155"/>
      <c r="AC207" s="155"/>
      <c r="AD207" s="155"/>
      <c r="AE207" s="155"/>
      <c r="AF207" s="155"/>
      <c r="AG207" s="155"/>
      <c r="AH207" s="155"/>
      <c r="AI207" s="155"/>
      <c r="AJ207" s="155"/>
      <c r="AK207" s="155"/>
      <c r="AL207" s="155"/>
      <c r="AM207" s="155"/>
      <c r="AN207" s="155"/>
      <c r="AO207" s="155"/>
      <c r="AP207" s="155"/>
      <c r="AQ207" s="155"/>
      <c r="AR207" s="155"/>
    </row>
    <row r="208" spans="9:44">
      <c r="I208" s="155"/>
      <c r="J208" s="155"/>
      <c r="K208" s="155"/>
      <c r="L208" s="155"/>
      <c r="M208" s="155"/>
      <c r="N208" s="155"/>
      <c r="O208" s="155"/>
      <c r="P208" s="155"/>
      <c r="Q208" s="178" t="s">
        <v>33</v>
      </c>
      <c r="R208" s="35">
        <v>3</v>
      </c>
      <c r="S208" s="155"/>
      <c r="T208" s="155"/>
      <c r="U208" s="155"/>
      <c r="V208" s="155"/>
      <c r="W208" s="155"/>
      <c r="X208" s="155"/>
      <c r="Y208" s="155"/>
      <c r="Z208" s="155"/>
      <c r="AA208" s="155"/>
      <c r="AB208" s="155"/>
      <c r="AC208" s="155"/>
      <c r="AD208" s="155"/>
      <c r="AE208" s="155"/>
      <c r="AF208" s="155"/>
      <c r="AG208" s="155"/>
      <c r="AH208" s="155"/>
      <c r="AI208" s="155"/>
      <c r="AJ208" s="155"/>
      <c r="AK208" s="155"/>
      <c r="AL208" s="155"/>
      <c r="AM208" s="155"/>
      <c r="AN208" s="155"/>
      <c r="AO208" s="155"/>
      <c r="AP208" s="155"/>
      <c r="AQ208" s="155"/>
      <c r="AR208" s="155"/>
    </row>
    <row r="209" spans="9:44">
      <c r="I209" s="155"/>
      <c r="J209" s="155"/>
      <c r="K209" s="155"/>
      <c r="L209" s="155"/>
      <c r="M209" s="155"/>
      <c r="N209" s="155"/>
      <c r="O209" s="155"/>
      <c r="P209" s="155"/>
      <c r="Q209" s="178" t="s">
        <v>33</v>
      </c>
      <c r="R209" s="35">
        <v>7.5</v>
      </c>
      <c r="S209" s="155"/>
      <c r="T209" s="155"/>
      <c r="U209" s="155"/>
      <c r="V209" s="155"/>
      <c r="W209" s="155"/>
      <c r="X209" s="155"/>
      <c r="Y209" s="155"/>
      <c r="Z209" s="155"/>
      <c r="AA209" s="155"/>
      <c r="AB209" s="155"/>
      <c r="AC209" s="155"/>
      <c r="AD209" s="155"/>
      <c r="AE209" s="155"/>
      <c r="AF209" s="155"/>
      <c r="AG209" s="155"/>
      <c r="AH209" s="155"/>
      <c r="AI209" s="155"/>
      <c r="AJ209" s="155"/>
      <c r="AK209" s="155"/>
      <c r="AL209" s="155"/>
      <c r="AM209" s="155"/>
      <c r="AN209" s="155"/>
      <c r="AO209" s="155"/>
      <c r="AP209" s="155"/>
      <c r="AQ209" s="155"/>
      <c r="AR209" s="155"/>
    </row>
    <row r="210" spans="9:44">
      <c r="I210" s="155"/>
      <c r="J210" s="155"/>
      <c r="K210" s="155"/>
      <c r="L210" s="155"/>
      <c r="M210" s="155"/>
      <c r="N210" s="155"/>
      <c r="O210" s="155"/>
      <c r="P210" s="155"/>
      <c r="Q210" s="178" t="s">
        <v>33</v>
      </c>
      <c r="R210" s="35">
        <v>3</v>
      </c>
      <c r="S210" s="155"/>
      <c r="T210" s="155"/>
      <c r="U210" s="155"/>
      <c r="V210" s="155"/>
      <c r="W210" s="155"/>
      <c r="X210" s="155"/>
      <c r="Y210" s="155"/>
      <c r="Z210" s="155"/>
      <c r="AA210" s="155"/>
      <c r="AB210" s="155"/>
      <c r="AC210" s="155"/>
      <c r="AD210" s="155"/>
      <c r="AE210" s="155"/>
      <c r="AF210" s="155"/>
      <c r="AG210" s="155"/>
      <c r="AH210" s="155"/>
      <c r="AI210" s="155"/>
      <c r="AJ210" s="155"/>
      <c r="AK210" s="155"/>
      <c r="AL210" s="155"/>
      <c r="AM210" s="155"/>
      <c r="AN210" s="155"/>
      <c r="AO210" s="155"/>
      <c r="AP210" s="155"/>
      <c r="AQ210" s="155"/>
      <c r="AR210" s="155"/>
    </row>
    <row r="211" spans="9:44">
      <c r="I211" s="155"/>
      <c r="J211" s="155"/>
      <c r="K211" s="155"/>
      <c r="L211" s="155"/>
      <c r="M211" s="155"/>
      <c r="N211" s="155"/>
      <c r="O211" s="155"/>
      <c r="P211" s="155"/>
      <c r="Q211" s="178" t="s">
        <v>33</v>
      </c>
      <c r="R211" s="35">
        <v>9</v>
      </c>
      <c r="S211" s="155"/>
      <c r="T211" s="155"/>
      <c r="U211" s="155"/>
      <c r="V211" s="155"/>
      <c r="W211" s="155"/>
      <c r="X211" s="155"/>
      <c r="Y211" s="155"/>
      <c r="Z211" s="155"/>
      <c r="AA211" s="155"/>
      <c r="AB211" s="155"/>
      <c r="AC211" s="155"/>
      <c r="AD211" s="155"/>
      <c r="AE211" s="155"/>
      <c r="AF211" s="155"/>
      <c r="AG211" s="155"/>
      <c r="AH211" s="155"/>
      <c r="AI211" s="155"/>
      <c r="AJ211" s="155"/>
      <c r="AK211" s="155"/>
      <c r="AL211" s="155"/>
      <c r="AM211" s="155"/>
      <c r="AN211" s="155"/>
      <c r="AO211" s="155"/>
      <c r="AP211" s="155"/>
      <c r="AQ211" s="155"/>
      <c r="AR211" s="155"/>
    </row>
    <row r="212" spans="9:44">
      <c r="I212" s="155"/>
      <c r="J212" s="155"/>
      <c r="K212" s="155"/>
      <c r="L212" s="155"/>
      <c r="M212" s="155"/>
      <c r="N212" s="155"/>
      <c r="O212" s="155"/>
      <c r="P212" s="155"/>
      <c r="Q212" s="178" t="s">
        <v>33</v>
      </c>
      <c r="R212" s="35">
        <v>6</v>
      </c>
      <c r="S212" s="155"/>
      <c r="T212" s="155"/>
      <c r="U212" s="155"/>
      <c r="V212" s="155"/>
      <c r="W212" s="155"/>
      <c r="X212" s="155"/>
      <c r="Y212" s="155"/>
      <c r="Z212" s="155"/>
      <c r="AA212" s="155"/>
      <c r="AB212" s="155"/>
      <c r="AC212" s="155"/>
      <c r="AD212" s="155"/>
      <c r="AE212" s="155"/>
      <c r="AF212" s="155"/>
      <c r="AG212" s="155"/>
      <c r="AH212" s="155"/>
      <c r="AI212" s="155"/>
      <c r="AJ212" s="155"/>
      <c r="AK212" s="155"/>
      <c r="AL212" s="155"/>
      <c r="AM212" s="155"/>
      <c r="AN212" s="155"/>
      <c r="AO212" s="155"/>
      <c r="AP212" s="155"/>
      <c r="AQ212" s="155"/>
      <c r="AR212" s="155"/>
    </row>
    <row r="213" spans="9:44">
      <c r="I213" s="155"/>
      <c r="J213" s="155"/>
      <c r="K213" s="155"/>
      <c r="L213" s="155"/>
      <c r="M213" s="155"/>
      <c r="N213" s="155"/>
      <c r="O213" s="155"/>
      <c r="P213" s="155"/>
      <c r="Q213" s="178" t="s">
        <v>33</v>
      </c>
      <c r="R213" s="35">
        <v>32</v>
      </c>
      <c r="S213" s="155"/>
      <c r="T213" s="155"/>
      <c r="U213" s="155"/>
      <c r="V213" s="155"/>
      <c r="W213" s="155"/>
      <c r="X213" s="155"/>
      <c r="Y213" s="155"/>
      <c r="Z213" s="155"/>
      <c r="AA213" s="155"/>
      <c r="AB213" s="155"/>
      <c r="AC213" s="155"/>
      <c r="AD213" s="155"/>
      <c r="AE213" s="155"/>
      <c r="AF213" s="155"/>
      <c r="AG213" s="155"/>
      <c r="AH213" s="155"/>
      <c r="AI213" s="155"/>
      <c r="AJ213" s="155"/>
      <c r="AK213" s="155"/>
      <c r="AL213" s="155"/>
      <c r="AM213" s="155"/>
      <c r="AN213" s="155"/>
      <c r="AO213" s="155"/>
      <c r="AP213" s="155"/>
      <c r="AQ213" s="155"/>
      <c r="AR213" s="155"/>
    </row>
    <row r="214" spans="9:44">
      <c r="I214" s="155"/>
      <c r="J214" s="155"/>
      <c r="K214" s="155"/>
      <c r="L214" s="155"/>
      <c r="M214" s="155"/>
      <c r="N214" s="155"/>
      <c r="O214" s="155"/>
      <c r="P214" s="155"/>
      <c r="Q214" s="178" t="s">
        <v>33</v>
      </c>
      <c r="R214" s="35">
        <v>104</v>
      </c>
      <c r="S214" s="155"/>
      <c r="T214" s="155"/>
      <c r="U214" s="155"/>
      <c r="V214" s="155"/>
      <c r="W214" s="155"/>
      <c r="X214" s="155"/>
      <c r="Y214" s="155"/>
      <c r="Z214" s="155"/>
      <c r="AA214" s="155"/>
      <c r="AB214" s="155"/>
      <c r="AC214" s="155"/>
      <c r="AD214" s="155"/>
      <c r="AE214" s="155"/>
      <c r="AF214" s="155"/>
      <c r="AG214" s="155"/>
      <c r="AH214" s="155"/>
      <c r="AI214" s="155"/>
      <c r="AJ214" s="155"/>
      <c r="AK214" s="155"/>
      <c r="AL214" s="155"/>
      <c r="AM214" s="155"/>
      <c r="AN214" s="155"/>
      <c r="AO214" s="155"/>
      <c r="AP214" s="155"/>
      <c r="AQ214" s="155"/>
      <c r="AR214" s="155"/>
    </row>
    <row r="215" spans="9:44">
      <c r="I215" s="155"/>
      <c r="J215" s="155"/>
      <c r="K215" s="155"/>
      <c r="L215" s="155"/>
      <c r="M215" s="155"/>
      <c r="N215" s="155"/>
      <c r="O215" s="155"/>
      <c r="P215" s="155"/>
      <c r="Q215" s="178" t="s">
        <v>33</v>
      </c>
      <c r="R215" s="35">
        <v>6</v>
      </c>
      <c r="S215" s="155"/>
      <c r="T215" s="155"/>
      <c r="U215" s="155"/>
      <c r="V215" s="155"/>
      <c r="W215" s="155"/>
      <c r="X215" s="155"/>
      <c r="Y215" s="155"/>
      <c r="Z215" s="155"/>
      <c r="AA215" s="155"/>
      <c r="AB215" s="155"/>
      <c r="AC215" s="155"/>
      <c r="AD215" s="155"/>
      <c r="AE215" s="155"/>
      <c r="AF215" s="155"/>
      <c r="AG215" s="155"/>
      <c r="AH215" s="155"/>
      <c r="AI215" s="155"/>
      <c r="AJ215" s="155"/>
      <c r="AK215" s="155"/>
      <c r="AL215" s="155"/>
      <c r="AM215" s="155"/>
      <c r="AN215" s="155"/>
      <c r="AO215" s="155"/>
      <c r="AP215" s="155"/>
      <c r="AQ215" s="155"/>
      <c r="AR215" s="155"/>
    </row>
    <row r="216" spans="9:44">
      <c r="I216" s="155"/>
      <c r="J216" s="155"/>
      <c r="K216" s="155"/>
      <c r="L216" s="155"/>
      <c r="M216" s="155"/>
      <c r="N216" s="155"/>
      <c r="O216" s="155"/>
      <c r="P216" s="155"/>
      <c r="Q216" s="178" t="s">
        <v>33</v>
      </c>
      <c r="R216" s="35">
        <v>6.5</v>
      </c>
      <c r="S216" s="155"/>
      <c r="T216" s="155"/>
      <c r="U216" s="155"/>
      <c r="V216" s="155"/>
      <c r="W216" s="155"/>
      <c r="X216" s="155"/>
      <c r="Y216" s="155"/>
      <c r="Z216" s="155"/>
      <c r="AA216" s="155"/>
      <c r="AB216" s="155"/>
      <c r="AC216" s="155"/>
      <c r="AD216" s="155"/>
      <c r="AE216" s="155"/>
      <c r="AF216" s="155"/>
      <c r="AG216" s="155"/>
      <c r="AH216" s="155"/>
      <c r="AI216" s="155"/>
      <c r="AJ216" s="155"/>
      <c r="AK216" s="155"/>
      <c r="AL216" s="155"/>
      <c r="AM216" s="155"/>
      <c r="AN216" s="155"/>
      <c r="AO216" s="155"/>
      <c r="AP216" s="155"/>
      <c r="AQ216" s="155"/>
      <c r="AR216" s="155"/>
    </row>
    <row r="217" spans="9:44">
      <c r="I217" s="155"/>
      <c r="J217" s="155"/>
      <c r="K217" s="155"/>
      <c r="L217" s="155"/>
      <c r="M217" s="155"/>
      <c r="N217" s="155"/>
      <c r="O217" s="155"/>
      <c r="P217" s="155"/>
      <c r="Q217" s="178" t="s">
        <v>33</v>
      </c>
      <c r="R217" s="35">
        <v>5</v>
      </c>
      <c r="S217" s="155"/>
      <c r="T217" s="155"/>
      <c r="U217" s="155"/>
      <c r="V217" s="155"/>
      <c r="W217" s="155"/>
      <c r="X217" s="155"/>
      <c r="Y217" s="155"/>
      <c r="Z217" s="155"/>
      <c r="AA217" s="155"/>
      <c r="AB217" s="155"/>
      <c r="AC217" s="155"/>
      <c r="AD217" s="155"/>
      <c r="AE217" s="155"/>
      <c r="AF217" s="155"/>
      <c r="AG217" s="155"/>
      <c r="AH217" s="155"/>
      <c r="AI217" s="155"/>
      <c r="AJ217" s="155"/>
      <c r="AK217" s="155"/>
      <c r="AL217" s="155"/>
      <c r="AM217" s="155"/>
      <c r="AN217" s="155"/>
      <c r="AO217" s="155"/>
      <c r="AP217" s="155"/>
      <c r="AQ217" s="155"/>
      <c r="AR217" s="155"/>
    </row>
    <row r="218" spans="9:44">
      <c r="I218" s="155"/>
      <c r="J218" s="155"/>
      <c r="K218" s="155"/>
      <c r="L218" s="155"/>
      <c r="M218" s="155"/>
      <c r="N218" s="155"/>
      <c r="O218" s="155"/>
      <c r="P218" s="155"/>
      <c r="Q218" s="178" t="s">
        <v>33</v>
      </c>
      <c r="R218" s="35">
        <v>3</v>
      </c>
      <c r="S218" s="155"/>
      <c r="T218" s="155"/>
      <c r="U218" s="155"/>
      <c r="V218" s="155"/>
      <c r="W218" s="155"/>
      <c r="X218" s="155"/>
      <c r="Y218" s="155"/>
      <c r="Z218" s="155"/>
      <c r="AA218" s="155"/>
      <c r="AB218" s="155"/>
      <c r="AC218" s="155"/>
      <c r="AD218" s="155"/>
      <c r="AE218" s="155"/>
      <c r="AF218" s="155"/>
      <c r="AG218" s="155"/>
      <c r="AH218" s="155"/>
      <c r="AI218" s="155"/>
      <c r="AJ218" s="155"/>
      <c r="AK218" s="155"/>
      <c r="AL218" s="155"/>
      <c r="AM218" s="155"/>
      <c r="AN218" s="155"/>
      <c r="AO218" s="155"/>
      <c r="AP218" s="155"/>
      <c r="AQ218" s="155"/>
      <c r="AR218" s="155"/>
    </row>
    <row r="219" spans="9:44">
      <c r="I219" s="155"/>
      <c r="J219" s="155"/>
      <c r="K219" s="155"/>
      <c r="L219" s="155"/>
      <c r="M219" s="155"/>
      <c r="N219" s="155"/>
      <c r="O219" s="155"/>
      <c r="P219" s="155"/>
      <c r="Q219" s="178" t="s">
        <v>33</v>
      </c>
      <c r="R219" s="35">
        <v>36</v>
      </c>
      <c r="S219" s="155"/>
      <c r="T219" s="155"/>
      <c r="U219" s="155"/>
      <c r="V219" s="155"/>
      <c r="W219" s="155"/>
      <c r="X219" s="155"/>
      <c r="Y219" s="155"/>
      <c r="Z219" s="155"/>
      <c r="AA219" s="155"/>
      <c r="AB219" s="155"/>
      <c r="AC219" s="155"/>
      <c r="AD219" s="155"/>
      <c r="AE219" s="155"/>
      <c r="AF219" s="155"/>
      <c r="AG219" s="155"/>
      <c r="AH219" s="155"/>
      <c r="AI219" s="155"/>
      <c r="AJ219" s="155"/>
      <c r="AK219" s="155"/>
      <c r="AL219" s="155"/>
      <c r="AM219" s="155"/>
      <c r="AN219" s="155"/>
      <c r="AO219" s="155"/>
      <c r="AP219" s="155"/>
      <c r="AQ219" s="155"/>
      <c r="AR219" s="155"/>
    </row>
    <row r="220" spans="9:44">
      <c r="I220" s="155"/>
      <c r="J220" s="155"/>
      <c r="K220" s="155"/>
      <c r="L220" s="155"/>
      <c r="M220" s="155"/>
      <c r="N220" s="155"/>
      <c r="O220" s="155"/>
      <c r="P220" s="155"/>
      <c r="Q220" s="178" t="s">
        <v>33</v>
      </c>
      <c r="R220" s="35">
        <v>3</v>
      </c>
      <c r="S220" s="155"/>
      <c r="T220" s="155"/>
      <c r="U220" s="155"/>
      <c r="V220" s="155"/>
      <c r="W220" s="155"/>
      <c r="X220" s="155"/>
      <c r="Y220" s="155"/>
      <c r="Z220" s="155"/>
      <c r="AA220" s="155"/>
      <c r="AB220" s="155"/>
      <c r="AC220" s="155"/>
      <c r="AD220" s="155"/>
      <c r="AE220" s="155"/>
      <c r="AF220" s="155"/>
      <c r="AG220" s="155"/>
      <c r="AH220" s="155"/>
      <c r="AI220" s="155"/>
      <c r="AJ220" s="155"/>
      <c r="AK220" s="155"/>
      <c r="AL220" s="155"/>
      <c r="AM220" s="155"/>
      <c r="AN220" s="155"/>
      <c r="AO220" s="155"/>
      <c r="AP220" s="155"/>
      <c r="AQ220" s="155"/>
      <c r="AR220" s="155"/>
    </row>
    <row r="221" spans="9:44">
      <c r="I221" s="155"/>
      <c r="J221" s="155"/>
      <c r="K221" s="155"/>
      <c r="L221" s="155"/>
      <c r="M221" s="155"/>
      <c r="N221" s="155"/>
      <c r="O221" s="155"/>
      <c r="P221" s="155"/>
      <c r="Q221" s="178" t="s">
        <v>33</v>
      </c>
      <c r="R221" s="35">
        <v>24</v>
      </c>
      <c r="S221" s="155"/>
      <c r="T221" s="155"/>
      <c r="U221" s="155"/>
      <c r="V221" s="155"/>
      <c r="W221" s="155"/>
      <c r="X221" s="155"/>
      <c r="Y221" s="155"/>
      <c r="Z221" s="155"/>
      <c r="AA221" s="155"/>
      <c r="AB221" s="155"/>
      <c r="AC221" s="155"/>
      <c r="AD221" s="155"/>
      <c r="AE221" s="155"/>
      <c r="AF221" s="155"/>
      <c r="AG221" s="155"/>
      <c r="AH221" s="155"/>
      <c r="AI221" s="155"/>
      <c r="AJ221" s="155"/>
      <c r="AK221" s="155"/>
      <c r="AL221" s="155"/>
      <c r="AM221" s="155"/>
      <c r="AN221" s="155"/>
      <c r="AO221" s="155"/>
      <c r="AP221" s="155"/>
      <c r="AQ221" s="155"/>
      <c r="AR221" s="155"/>
    </row>
    <row r="222" spans="9:44">
      <c r="I222" s="155"/>
      <c r="J222" s="155"/>
      <c r="K222" s="155"/>
      <c r="L222" s="155"/>
      <c r="M222" s="155"/>
      <c r="N222" s="155"/>
      <c r="O222" s="155"/>
      <c r="P222" s="155"/>
      <c r="Q222" s="178" t="s">
        <v>33</v>
      </c>
      <c r="R222" s="35">
        <v>26</v>
      </c>
      <c r="S222" s="155"/>
      <c r="T222" s="155"/>
      <c r="U222" s="155"/>
      <c r="V222" s="155"/>
      <c r="W222" s="155"/>
      <c r="X222" s="155"/>
      <c r="Y222" s="155"/>
      <c r="Z222" s="155"/>
      <c r="AA222" s="155"/>
      <c r="AB222" s="155"/>
      <c r="AC222" s="155"/>
      <c r="AD222" s="155"/>
      <c r="AE222" s="155"/>
      <c r="AF222" s="155"/>
      <c r="AG222" s="155"/>
      <c r="AH222" s="155"/>
      <c r="AI222" s="155"/>
      <c r="AJ222" s="155"/>
      <c r="AK222" s="155"/>
      <c r="AL222" s="155"/>
      <c r="AM222" s="155"/>
      <c r="AN222" s="155"/>
      <c r="AO222" s="155"/>
      <c r="AP222" s="155"/>
      <c r="AQ222" s="155"/>
      <c r="AR222" s="155"/>
    </row>
    <row r="223" spans="9:44">
      <c r="I223" s="155"/>
      <c r="J223" s="155"/>
      <c r="K223" s="155"/>
      <c r="L223" s="155"/>
      <c r="M223" s="155"/>
      <c r="N223" s="155"/>
      <c r="O223" s="155"/>
      <c r="P223" s="155"/>
      <c r="Q223" s="178" t="s">
        <v>33</v>
      </c>
      <c r="R223" s="35">
        <v>32</v>
      </c>
      <c r="S223" s="155"/>
      <c r="T223" s="155"/>
      <c r="U223" s="155"/>
      <c r="V223" s="155"/>
      <c r="W223" s="155"/>
      <c r="X223" s="155"/>
      <c r="Y223" s="155"/>
      <c r="Z223" s="155"/>
      <c r="AA223" s="155"/>
      <c r="AB223" s="155"/>
      <c r="AC223" s="155"/>
      <c r="AD223" s="155"/>
      <c r="AE223" s="155"/>
      <c r="AF223" s="155"/>
      <c r="AG223" s="155"/>
      <c r="AH223" s="155"/>
      <c r="AI223" s="155"/>
      <c r="AJ223" s="155"/>
      <c r="AK223" s="155"/>
      <c r="AL223" s="155"/>
      <c r="AM223" s="155"/>
      <c r="AN223" s="155"/>
      <c r="AO223" s="155"/>
      <c r="AP223" s="155"/>
      <c r="AQ223" s="155"/>
      <c r="AR223" s="155"/>
    </row>
    <row r="224" spans="9:44">
      <c r="I224" s="155"/>
      <c r="J224" s="155"/>
      <c r="K224" s="155"/>
      <c r="L224" s="155"/>
      <c r="M224" s="155"/>
      <c r="N224" s="155"/>
      <c r="O224" s="155"/>
      <c r="P224" s="155"/>
      <c r="Q224" s="178" t="s">
        <v>33</v>
      </c>
      <c r="R224" s="35">
        <v>20</v>
      </c>
      <c r="S224" s="155"/>
      <c r="T224" s="155"/>
      <c r="U224" s="155"/>
      <c r="V224" s="155"/>
      <c r="W224" s="155"/>
      <c r="X224" s="155"/>
      <c r="Y224" s="155"/>
      <c r="Z224" s="155"/>
      <c r="AA224" s="155"/>
      <c r="AB224" s="155"/>
      <c r="AC224" s="155"/>
      <c r="AD224" s="155"/>
      <c r="AE224" s="155"/>
      <c r="AF224" s="155"/>
      <c r="AG224" s="155"/>
      <c r="AH224" s="155"/>
      <c r="AI224" s="155"/>
      <c r="AJ224" s="155"/>
      <c r="AK224" s="155"/>
      <c r="AL224" s="155"/>
      <c r="AM224" s="155"/>
      <c r="AN224" s="155"/>
      <c r="AO224" s="155"/>
      <c r="AP224" s="155"/>
      <c r="AQ224" s="155"/>
      <c r="AR224" s="155"/>
    </row>
    <row r="225" spans="9:44">
      <c r="I225" s="155"/>
      <c r="J225" s="155"/>
      <c r="K225" s="155"/>
      <c r="L225" s="155"/>
      <c r="M225" s="155"/>
      <c r="N225" s="155"/>
      <c r="O225" s="155"/>
      <c r="P225" s="155"/>
      <c r="Q225" s="178" t="s">
        <v>33</v>
      </c>
      <c r="R225" s="35">
        <v>30.5</v>
      </c>
      <c r="S225" s="155"/>
      <c r="T225" s="155"/>
      <c r="U225" s="155"/>
      <c r="V225" s="155"/>
      <c r="W225" s="155"/>
      <c r="X225" s="155"/>
      <c r="Y225" s="155"/>
      <c r="Z225" s="155"/>
      <c r="AA225" s="155"/>
      <c r="AB225" s="155"/>
      <c r="AC225" s="155"/>
      <c r="AD225" s="155"/>
      <c r="AE225" s="155"/>
      <c r="AF225" s="155"/>
      <c r="AG225" s="155"/>
      <c r="AH225" s="155"/>
      <c r="AI225" s="155"/>
      <c r="AJ225" s="155"/>
      <c r="AK225" s="155"/>
      <c r="AL225" s="155"/>
      <c r="AM225" s="155"/>
      <c r="AN225" s="155"/>
      <c r="AO225" s="155"/>
      <c r="AP225" s="155"/>
      <c r="AQ225" s="155"/>
      <c r="AR225" s="155"/>
    </row>
    <row r="226" spans="9:44">
      <c r="I226" s="155"/>
      <c r="J226" s="155"/>
      <c r="K226" s="155"/>
      <c r="L226" s="155"/>
      <c r="M226" s="155"/>
      <c r="N226" s="155"/>
      <c r="O226" s="155"/>
      <c r="P226" s="155"/>
      <c r="Q226" s="178" t="s">
        <v>33</v>
      </c>
      <c r="R226" s="35">
        <v>7.5</v>
      </c>
      <c r="S226" s="155"/>
      <c r="T226" s="155"/>
      <c r="U226" s="155"/>
      <c r="V226" s="155"/>
      <c r="W226" s="155"/>
      <c r="X226" s="155"/>
      <c r="Y226" s="155"/>
      <c r="Z226" s="155"/>
      <c r="AA226" s="155"/>
      <c r="AB226" s="155"/>
      <c r="AC226" s="155"/>
      <c r="AD226" s="155"/>
      <c r="AE226" s="155"/>
      <c r="AF226" s="155"/>
      <c r="AG226" s="155"/>
      <c r="AH226" s="155"/>
      <c r="AI226" s="155"/>
      <c r="AJ226" s="155"/>
      <c r="AK226" s="155"/>
      <c r="AL226" s="155"/>
      <c r="AM226" s="155"/>
      <c r="AN226" s="155"/>
      <c r="AO226" s="155"/>
      <c r="AP226" s="155"/>
      <c r="AQ226" s="155"/>
      <c r="AR226" s="155"/>
    </row>
    <row r="227" spans="9:44">
      <c r="I227" s="155"/>
      <c r="J227" s="155"/>
      <c r="K227" s="155"/>
      <c r="L227" s="155"/>
      <c r="M227" s="155"/>
      <c r="N227" s="155"/>
      <c r="O227" s="155"/>
      <c r="P227" s="155"/>
      <c r="Q227" s="178" t="s">
        <v>33</v>
      </c>
      <c r="R227" s="35">
        <v>30</v>
      </c>
      <c r="S227" s="155"/>
      <c r="T227" s="155"/>
      <c r="U227" s="155"/>
      <c r="V227" s="155"/>
      <c r="W227" s="155"/>
      <c r="X227" s="155"/>
      <c r="Y227" s="155"/>
      <c r="Z227" s="155"/>
      <c r="AA227" s="155"/>
      <c r="AB227" s="155"/>
      <c r="AC227" s="155"/>
      <c r="AD227" s="155"/>
      <c r="AE227" s="155"/>
      <c r="AF227" s="155"/>
      <c r="AG227" s="155"/>
      <c r="AH227" s="155"/>
      <c r="AI227" s="155"/>
      <c r="AJ227" s="155"/>
      <c r="AK227" s="155"/>
      <c r="AL227" s="155"/>
      <c r="AM227" s="155"/>
      <c r="AN227" s="155"/>
      <c r="AO227" s="155"/>
      <c r="AP227" s="155"/>
      <c r="AQ227" s="155"/>
      <c r="AR227" s="155"/>
    </row>
    <row r="228" spans="9:44">
      <c r="I228" s="155"/>
      <c r="J228" s="155"/>
      <c r="K228" s="155"/>
      <c r="L228" s="155"/>
      <c r="M228" s="155"/>
      <c r="N228" s="155"/>
      <c r="O228" s="155"/>
      <c r="P228" s="155"/>
      <c r="Q228" s="178" t="s">
        <v>33</v>
      </c>
      <c r="R228" s="35">
        <v>23</v>
      </c>
      <c r="S228" s="155"/>
      <c r="T228" s="155"/>
      <c r="U228" s="155"/>
      <c r="V228" s="155"/>
      <c r="W228" s="155"/>
      <c r="X228" s="155"/>
      <c r="Y228" s="155"/>
      <c r="Z228" s="155"/>
      <c r="AA228" s="155"/>
      <c r="AB228" s="155"/>
      <c r="AC228" s="155"/>
      <c r="AD228" s="155"/>
      <c r="AE228" s="155"/>
      <c r="AF228" s="155"/>
      <c r="AG228" s="155"/>
      <c r="AH228" s="155"/>
      <c r="AI228" s="155"/>
      <c r="AJ228" s="155"/>
      <c r="AK228" s="155"/>
      <c r="AL228" s="155"/>
      <c r="AM228" s="155"/>
      <c r="AN228" s="155"/>
      <c r="AO228" s="155"/>
      <c r="AP228" s="155"/>
      <c r="AQ228" s="155"/>
      <c r="AR228" s="155"/>
    </row>
    <row r="229" spans="9:44">
      <c r="I229" s="155"/>
      <c r="J229" s="155"/>
      <c r="K229" s="155"/>
      <c r="L229" s="155"/>
      <c r="M229" s="155"/>
      <c r="N229" s="155"/>
      <c r="O229" s="155"/>
      <c r="P229" s="155"/>
      <c r="Q229" s="178" t="s">
        <v>33</v>
      </c>
      <c r="R229" s="35">
        <v>18</v>
      </c>
      <c r="S229" s="155"/>
      <c r="T229" s="155"/>
      <c r="U229" s="155"/>
      <c r="V229" s="155"/>
      <c r="W229" s="155"/>
      <c r="X229" s="155"/>
      <c r="Y229" s="155"/>
      <c r="Z229" s="155"/>
      <c r="AA229" s="155"/>
      <c r="AB229" s="155"/>
      <c r="AC229" s="155"/>
      <c r="AD229" s="155"/>
      <c r="AE229" s="155"/>
      <c r="AF229" s="155"/>
      <c r="AG229" s="155"/>
      <c r="AH229" s="155"/>
      <c r="AI229" s="155"/>
      <c r="AJ229" s="155"/>
      <c r="AK229" s="155"/>
      <c r="AL229" s="155"/>
      <c r="AM229" s="155"/>
      <c r="AN229" s="155"/>
      <c r="AO229" s="155"/>
      <c r="AP229" s="155"/>
      <c r="AQ229" s="155"/>
      <c r="AR229" s="155"/>
    </row>
    <row r="230" spans="9:44">
      <c r="I230" s="155"/>
      <c r="J230" s="155"/>
      <c r="K230" s="155"/>
      <c r="L230" s="155"/>
      <c r="M230" s="155"/>
      <c r="N230" s="155"/>
      <c r="O230" s="155"/>
      <c r="P230" s="155"/>
      <c r="Q230" s="178" t="s">
        <v>33</v>
      </c>
      <c r="R230" s="35">
        <v>20</v>
      </c>
      <c r="S230" s="155"/>
      <c r="T230" s="155"/>
      <c r="U230" s="155"/>
      <c r="V230" s="155"/>
      <c r="W230" s="155"/>
      <c r="X230" s="155"/>
      <c r="Y230" s="155"/>
      <c r="Z230" s="155"/>
      <c r="AA230" s="155"/>
      <c r="AB230" s="155"/>
      <c r="AC230" s="155"/>
      <c r="AD230" s="155"/>
      <c r="AE230" s="155"/>
      <c r="AF230" s="155"/>
      <c r="AG230" s="155"/>
      <c r="AH230" s="155"/>
      <c r="AI230" s="155"/>
      <c r="AJ230" s="155"/>
      <c r="AK230" s="155"/>
      <c r="AL230" s="155"/>
      <c r="AM230" s="155"/>
      <c r="AN230" s="155"/>
      <c r="AO230" s="155"/>
      <c r="AP230" s="155"/>
      <c r="AQ230" s="155"/>
      <c r="AR230" s="155"/>
    </row>
    <row r="231" spans="9:44">
      <c r="I231" s="155"/>
      <c r="J231" s="155"/>
      <c r="K231" s="155"/>
      <c r="L231" s="155"/>
      <c r="M231" s="155"/>
      <c r="N231" s="155"/>
      <c r="O231" s="155"/>
      <c r="P231" s="155"/>
      <c r="Q231" s="178" t="s">
        <v>33</v>
      </c>
      <c r="R231" s="35">
        <v>9.5</v>
      </c>
      <c r="S231" s="155"/>
      <c r="T231" s="155"/>
      <c r="U231" s="155"/>
      <c r="V231" s="155"/>
      <c r="W231" s="155"/>
      <c r="X231" s="155"/>
      <c r="Y231" s="155"/>
      <c r="Z231" s="155"/>
      <c r="AA231" s="155"/>
      <c r="AB231" s="155"/>
      <c r="AC231" s="155"/>
      <c r="AD231" s="155"/>
      <c r="AE231" s="155"/>
      <c r="AF231" s="155"/>
      <c r="AG231" s="155"/>
      <c r="AH231" s="155"/>
      <c r="AI231" s="155"/>
      <c r="AJ231" s="155"/>
      <c r="AK231" s="155"/>
      <c r="AL231" s="155"/>
      <c r="AM231" s="155"/>
      <c r="AN231" s="155"/>
      <c r="AO231" s="155"/>
      <c r="AP231" s="155"/>
      <c r="AQ231" s="155"/>
      <c r="AR231" s="155"/>
    </row>
    <row r="232" spans="9:44">
      <c r="I232" s="155"/>
      <c r="J232" s="155"/>
      <c r="K232" s="155"/>
      <c r="L232" s="155"/>
      <c r="M232" s="155"/>
      <c r="N232" s="155"/>
      <c r="O232" s="155"/>
      <c r="P232" s="155"/>
      <c r="Q232" s="178" t="s">
        <v>33</v>
      </c>
      <c r="R232" s="35">
        <v>3</v>
      </c>
      <c r="S232" s="155"/>
      <c r="T232" s="155"/>
      <c r="U232" s="155"/>
      <c r="V232" s="155"/>
      <c r="W232" s="155"/>
      <c r="X232" s="155"/>
      <c r="Y232" s="155"/>
      <c r="Z232" s="155"/>
      <c r="AA232" s="155"/>
      <c r="AB232" s="155"/>
      <c r="AC232" s="155"/>
      <c r="AD232" s="155"/>
      <c r="AE232" s="155"/>
      <c r="AF232" s="155"/>
      <c r="AG232" s="155"/>
      <c r="AH232" s="155"/>
      <c r="AI232" s="155"/>
      <c r="AJ232" s="155"/>
      <c r="AK232" s="155"/>
      <c r="AL232" s="155"/>
      <c r="AM232" s="155"/>
      <c r="AN232" s="155"/>
      <c r="AO232" s="155"/>
      <c r="AP232" s="155"/>
      <c r="AQ232" s="155"/>
      <c r="AR232" s="155"/>
    </row>
    <row r="233" spans="9:44">
      <c r="I233" s="155"/>
      <c r="J233" s="155"/>
      <c r="K233" s="155"/>
      <c r="L233" s="155"/>
      <c r="M233" s="155"/>
      <c r="N233" s="155"/>
      <c r="O233" s="155"/>
      <c r="P233" s="155"/>
      <c r="Q233" s="178" t="s">
        <v>33</v>
      </c>
      <c r="R233" s="35">
        <v>6</v>
      </c>
      <c r="S233" s="155"/>
      <c r="T233" s="155"/>
      <c r="U233" s="155"/>
      <c r="V233" s="155"/>
      <c r="W233" s="155"/>
      <c r="X233" s="155"/>
      <c r="Y233" s="155"/>
      <c r="Z233" s="155"/>
      <c r="AA233" s="155"/>
      <c r="AB233" s="155"/>
      <c r="AC233" s="155"/>
      <c r="AD233" s="155"/>
      <c r="AE233" s="155"/>
      <c r="AF233" s="155"/>
      <c r="AG233" s="155"/>
      <c r="AH233" s="155"/>
      <c r="AI233" s="155"/>
      <c r="AJ233" s="155"/>
      <c r="AK233" s="155"/>
      <c r="AL233" s="155"/>
      <c r="AM233" s="155"/>
      <c r="AN233" s="155"/>
      <c r="AO233" s="155"/>
      <c r="AP233" s="155"/>
      <c r="AQ233" s="155"/>
      <c r="AR233" s="155"/>
    </row>
    <row r="234" spans="9:44">
      <c r="I234" s="155"/>
      <c r="J234" s="155"/>
      <c r="K234" s="155"/>
      <c r="L234" s="155"/>
      <c r="M234" s="155"/>
      <c r="N234" s="155"/>
      <c r="O234" s="155"/>
      <c r="P234" s="155"/>
      <c r="Q234" s="178" t="s">
        <v>33</v>
      </c>
      <c r="R234" s="35">
        <v>6</v>
      </c>
      <c r="S234" s="155"/>
      <c r="T234" s="155"/>
      <c r="U234" s="155"/>
      <c r="V234" s="155"/>
      <c r="W234" s="155"/>
      <c r="X234" s="155"/>
      <c r="Y234" s="155"/>
      <c r="Z234" s="155"/>
      <c r="AA234" s="155"/>
      <c r="AB234" s="155"/>
      <c r="AC234" s="155"/>
      <c r="AD234" s="155"/>
      <c r="AE234" s="155"/>
      <c r="AF234" s="155"/>
      <c r="AG234" s="155"/>
      <c r="AH234" s="155"/>
      <c r="AI234" s="155"/>
      <c r="AJ234" s="155"/>
      <c r="AK234" s="155"/>
      <c r="AL234" s="155"/>
      <c r="AM234" s="155"/>
      <c r="AN234" s="155"/>
      <c r="AO234" s="155"/>
      <c r="AP234" s="155"/>
      <c r="AQ234" s="155"/>
      <c r="AR234" s="155"/>
    </row>
    <row r="235" spans="9:44">
      <c r="I235" s="155"/>
      <c r="J235" s="155"/>
      <c r="K235" s="155"/>
      <c r="L235" s="155"/>
      <c r="M235" s="155"/>
      <c r="N235" s="155"/>
      <c r="O235" s="155"/>
      <c r="P235" s="155"/>
      <c r="Q235" s="178" t="s">
        <v>33</v>
      </c>
      <c r="R235" s="35">
        <v>18.5</v>
      </c>
      <c r="S235" s="155"/>
      <c r="T235" s="155"/>
      <c r="U235" s="155"/>
      <c r="V235" s="155"/>
      <c r="W235" s="155"/>
      <c r="X235" s="155"/>
      <c r="Y235" s="155"/>
      <c r="Z235" s="155"/>
      <c r="AA235" s="155"/>
      <c r="AB235" s="155"/>
      <c r="AC235" s="155"/>
      <c r="AD235" s="155"/>
      <c r="AE235" s="155"/>
      <c r="AF235" s="155"/>
      <c r="AG235" s="155"/>
      <c r="AH235" s="155"/>
      <c r="AI235" s="155"/>
      <c r="AJ235" s="155"/>
      <c r="AK235" s="155"/>
      <c r="AL235" s="155"/>
      <c r="AM235" s="155"/>
      <c r="AN235" s="155"/>
      <c r="AO235" s="155"/>
      <c r="AP235" s="155"/>
      <c r="AQ235" s="155"/>
      <c r="AR235" s="155"/>
    </row>
    <row r="236" spans="9:44">
      <c r="I236" s="155"/>
      <c r="J236" s="155"/>
      <c r="K236" s="155"/>
      <c r="L236" s="155"/>
      <c r="M236" s="155"/>
      <c r="N236" s="155"/>
      <c r="O236" s="155"/>
      <c r="P236" s="155"/>
      <c r="Q236" s="178" t="s">
        <v>33</v>
      </c>
      <c r="R236" s="35">
        <v>20</v>
      </c>
      <c r="S236" s="155"/>
      <c r="T236" s="155"/>
      <c r="U236" s="155"/>
      <c r="V236" s="155"/>
      <c r="W236" s="155"/>
      <c r="X236" s="155"/>
      <c r="Y236" s="155"/>
      <c r="Z236" s="155"/>
      <c r="AA236" s="155"/>
      <c r="AB236" s="155"/>
      <c r="AC236" s="155"/>
      <c r="AD236" s="155"/>
      <c r="AE236" s="155"/>
      <c r="AF236" s="155"/>
      <c r="AG236" s="155"/>
      <c r="AH236" s="155"/>
      <c r="AI236" s="155"/>
      <c r="AJ236" s="155"/>
      <c r="AK236" s="155"/>
      <c r="AL236" s="155"/>
      <c r="AM236" s="155"/>
      <c r="AN236" s="155"/>
      <c r="AO236" s="155"/>
      <c r="AP236" s="155"/>
      <c r="AQ236" s="155"/>
      <c r="AR236" s="155"/>
    </row>
    <row r="237" spans="9:44">
      <c r="I237" s="155"/>
      <c r="J237" s="155"/>
      <c r="K237" s="155"/>
      <c r="L237" s="155"/>
      <c r="M237" s="155"/>
      <c r="N237" s="155"/>
      <c r="O237" s="155"/>
      <c r="P237" s="155"/>
      <c r="Q237" s="178" t="s">
        <v>33</v>
      </c>
      <c r="R237" s="35">
        <v>28</v>
      </c>
      <c r="S237" s="155"/>
      <c r="T237" s="155"/>
      <c r="U237" s="155"/>
      <c r="V237" s="155"/>
      <c r="W237" s="155"/>
      <c r="X237" s="155"/>
      <c r="Y237" s="155"/>
      <c r="Z237" s="155"/>
      <c r="AA237" s="155"/>
      <c r="AB237" s="155"/>
      <c r="AC237" s="155"/>
      <c r="AD237" s="155"/>
      <c r="AE237" s="155"/>
      <c r="AF237" s="155"/>
      <c r="AG237" s="155"/>
      <c r="AH237" s="155"/>
      <c r="AI237" s="155"/>
      <c r="AJ237" s="155"/>
      <c r="AK237" s="155"/>
      <c r="AL237" s="155"/>
      <c r="AM237" s="155"/>
      <c r="AN237" s="155"/>
      <c r="AO237" s="155"/>
      <c r="AP237" s="155"/>
      <c r="AQ237" s="155"/>
      <c r="AR237" s="155"/>
    </row>
    <row r="238" spans="9:44">
      <c r="I238" s="155"/>
      <c r="J238" s="155"/>
      <c r="K238" s="155"/>
      <c r="L238" s="155"/>
      <c r="M238" s="155"/>
      <c r="N238" s="155"/>
      <c r="O238" s="155"/>
      <c r="P238" s="155"/>
      <c r="Q238" s="178" t="s">
        <v>33</v>
      </c>
      <c r="R238" s="35">
        <v>5</v>
      </c>
      <c r="S238" s="155"/>
      <c r="T238" s="155"/>
      <c r="U238" s="155"/>
      <c r="V238" s="155"/>
      <c r="W238" s="155"/>
      <c r="X238" s="155"/>
      <c r="Y238" s="155"/>
      <c r="Z238" s="155"/>
      <c r="AA238" s="155"/>
      <c r="AB238" s="155"/>
      <c r="AC238" s="155"/>
      <c r="AD238" s="155"/>
      <c r="AE238" s="155"/>
      <c r="AF238" s="155"/>
      <c r="AG238" s="155"/>
      <c r="AH238" s="155"/>
      <c r="AI238" s="155"/>
      <c r="AJ238" s="155"/>
      <c r="AK238" s="155"/>
      <c r="AL238" s="155"/>
      <c r="AM238" s="155"/>
      <c r="AN238" s="155"/>
      <c r="AO238" s="155"/>
      <c r="AP238" s="155"/>
      <c r="AQ238" s="155"/>
      <c r="AR238" s="155"/>
    </row>
    <row r="239" spans="9:44">
      <c r="I239" s="155"/>
      <c r="J239" s="155"/>
      <c r="K239" s="155"/>
      <c r="L239" s="155"/>
      <c r="M239" s="155"/>
      <c r="N239" s="155"/>
      <c r="O239" s="155"/>
      <c r="P239" s="155"/>
      <c r="Q239" s="178" t="s">
        <v>33</v>
      </c>
      <c r="R239" s="35">
        <v>3</v>
      </c>
      <c r="S239" s="155"/>
      <c r="T239" s="155"/>
      <c r="U239" s="155"/>
      <c r="V239" s="155"/>
      <c r="W239" s="155"/>
      <c r="X239" s="155"/>
      <c r="Y239" s="155"/>
      <c r="Z239" s="155"/>
      <c r="AA239" s="155"/>
      <c r="AB239" s="155"/>
      <c r="AC239" s="155"/>
      <c r="AD239" s="155"/>
      <c r="AE239" s="155"/>
      <c r="AF239" s="155"/>
      <c r="AG239" s="155"/>
      <c r="AH239" s="155"/>
      <c r="AI239" s="155"/>
      <c r="AJ239" s="155"/>
      <c r="AK239" s="155"/>
      <c r="AL239" s="155"/>
      <c r="AM239" s="155"/>
      <c r="AN239" s="155"/>
      <c r="AO239" s="155"/>
      <c r="AP239" s="155"/>
      <c r="AQ239" s="155"/>
      <c r="AR239" s="155"/>
    </row>
    <row r="240" spans="9:44">
      <c r="I240" s="155"/>
      <c r="J240" s="155"/>
      <c r="K240" s="155"/>
      <c r="L240" s="155"/>
      <c r="M240" s="155"/>
      <c r="N240" s="155"/>
      <c r="O240" s="155"/>
      <c r="P240" s="155"/>
      <c r="Q240" s="178" t="s">
        <v>33</v>
      </c>
      <c r="R240" s="35">
        <v>20</v>
      </c>
      <c r="S240" s="155"/>
      <c r="T240" s="155"/>
      <c r="U240" s="155"/>
      <c r="V240" s="155"/>
      <c r="W240" s="155"/>
      <c r="X240" s="155"/>
      <c r="Y240" s="155"/>
      <c r="Z240" s="155"/>
      <c r="AA240" s="155"/>
      <c r="AB240" s="155"/>
      <c r="AC240" s="155"/>
      <c r="AD240" s="155"/>
      <c r="AE240" s="155"/>
      <c r="AF240" s="155"/>
      <c r="AG240" s="155"/>
      <c r="AH240" s="155"/>
      <c r="AI240" s="155"/>
      <c r="AJ240" s="155"/>
      <c r="AK240" s="155"/>
      <c r="AL240" s="155"/>
      <c r="AM240" s="155"/>
      <c r="AN240" s="155"/>
      <c r="AO240" s="155"/>
      <c r="AP240" s="155"/>
      <c r="AQ240" s="155"/>
      <c r="AR240" s="155"/>
    </row>
    <row r="241" spans="9:44">
      <c r="I241" s="155"/>
      <c r="J241" s="155"/>
      <c r="K241" s="155"/>
      <c r="L241" s="155"/>
      <c r="M241" s="155"/>
      <c r="N241" s="155"/>
      <c r="O241" s="155"/>
      <c r="P241" s="155"/>
      <c r="Q241" s="178" t="s">
        <v>33</v>
      </c>
      <c r="R241" s="35">
        <v>20</v>
      </c>
      <c r="S241" s="155"/>
      <c r="T241" s="155"/>
      <c r="U241" s="155"/>
      <c r="V241" s="155"/>
      <c r="W241" s="155"/>
      <c r="X241" s="155"/>
      <c r="Y241" s="155"/>
      <c r="Z241" s="155"/>
      <c r="AA241" s="155"/>
      <c r="AB241" s="155"/>
      <c r="AC241" s="155"/>
      <c r="AD241" s="155"/>
      <c r="AE241" s="155"/>
      <c r="AF241" s="155"/>
      <c r="AG241" s="155"/>
      <c r="AH241" s="155"/>
      <c r="AI241" s="155"/>
      <c r="AJ241" s="155"/>
      <c r="AK241" s="155"/>
      <c r="AL241" s="155"/>
      <c r="AM241" s="155"/>
      <c r="AN241" s="155"/>
      <c r="AO241" s="155"/>
      <c r="AP241" s="155"/>
      <c r="AQ241" s="155"/>
      <c r="AR241" s="155"/>
    </row>
    <row r="242" spans="9:44">
      <c r="I242" s="155"/>
      <c r="J242" s="155"/>
      <c r="K242" s="155"/>
      <c r="L242" s="155"/>
      <c r="M242" s="155"/>
      <c r="N242" s="155"/>
      <c r="O242" s="155"/>
      <c r="P242" s="155"/>
      <c r="Q242" s="178" t="s">
        <v>33</v>
      </c>
      <c r="R242" s="35">
        <v>12</v>
      </c>
      <c r="S242" s="155"/>
      <c r="T242" s="155"/>
      <c r="U242" s="155"/>
      <c r="V242" s="155"/>
      <c r="W242" s="155"/>
      <c r="X242" s="155"/>
      <c r="Y242" s="155"/>
      <c r="Z242" s="155"/>
      <c r="AA242" s="155"/>
      <c r="AB242" s="155"/>
      <c r="AC242" s="155"/>
      <c r="AD242" s="155"/>
      <c r="AE242" s="155"/>
      <c r="AF242" s="155"/>
      <c r="AG242" s="155"/>
      <c r="AH242" s="155"/>
      <c r="AI242" s="155"/>
      <c r="AJ242" s="155"/>
      <c r="AK242" s="155"/>
      <c r="AL242" s="155"/>
      <c r="AM242" s="155"/>
      <c r="AN242" s="155"/>
      <c r="AO242" s="155"/>
      <c r="AP242" s="155"/>
      <c r="AQ242" s="155"/>
      <c r="AR242" s="155"/>
    </row>
    <row r="243" spans="9:44">
      <c r="I243" s="155"/>
      <c r="J243" s="155"/>
      <c r="K243" s="155"/>
      <c r="L243" s="155"/>
      <c r="M243" s="155"/>
      <c r="N243" s="155"/>
      <c r="O243" s="155"/>
      <c r="P243" s="155"/>
      <c r="Q243" s="178" t="s">
        <v>33</v>
      </c>
      <c r="R243" s="35">
        <v>44</v>
      </c>
      <c r="S243" s="155"/>
      <c r="T243" s="155"/>
      <c r="U243" s="155"/>
      <c r="V243" s="155"/>
      <c r="W243" s="155"/>
      <c r="X243" s="155"/>
      <c r="Y243" s="155"/>
      <c r="Z243" s="155"/>
      <c r="AA243" s="155"/>
      <c r="AB243" s="155"/>
      <c r="AC243" s="155"/>
      <c r="AD243" s="155"/>
      <c r="AE243" s="155"/>
      <c r="AF243" s="155"/>
      <c r="AG243" s="155"/>
      <c r="AH243" s="155"/>
      <c r="AI243" s="155"/>
      <c r="AJ243" s="155"/>
      <c r="AK243" s="155"/>
      <c r="AL243" s="155"/>
      <c r="AM243" s="155"/>
      <c r="AN243" s="155"/>
      <c r="AO243" s="155"/>
      <c r="AP243" s="155"/>
      <c r="AQ243" s="155"/>
      <c r="AR243" s="155"/>
    </row>
    <row r="244" spans="9:44">
      <c r="I244" s="155"/>
      <c r="J244" s="155"/>
      <c r="K244" s="155"/>
      <c r="L244" s="155"/>
      <c r="M244" s="155"/>
      <c r="N244" s="155"/>
      <c r="O244" s="155"/>
      <c r="P244" s="155"/>
      <c r="Q244" s="178" t="s">
        <v>33</v>
      </c>
      <c r="R244" s="35">
        <v>4.5</v>
      </c>
      <c r="S244" s="155"/>
      <c r="T244" s="155"/>
      <c r="U244" s="155"/>
      <c r="V244" s="155"/>
      <c r="W244" s="155"/>
      <c r="X244" s="155"/>
      <c r="Y244" s="155"/>
      <c r="Z244" s="155"/>
      <c r="AA244" s="155"/>
      <c r="AB244" s="155"/>
      <c r="AC244" s="155"/>
      <c r="AD244" s="155"/>
      <c r="AE244" s="155"/>
      <c r="AF244" s="155"/>
      <c r="AG244" s="155"/>
      <c r="AH244" s="155"/>
      <c r="AI244" s="155"/>
      <c r="AJ244" s="155"/>
      <c r="AK244" s="155"/>
      <c r="AL244" s="155"/>
      <c r="AM244" s="155"/>
      <c r="AN244" s="155"/>
      <c r="AO244" s="155"/>
      <c r="AP244" s="155"/>
      <c r="AQ244" s="155"/>
      <c r="AR244" s="155"/>
    </row>
    <row r="245" spans="9:44">
      <c r="I245" s="155"/>
      <c r="J245" s="155"/>
      <c r="K245" s="155"/>
      <c r="L245" s="155"/>
      <c r="M245" s="155"/>
      <c r="N245" s="155"/>
      <c r="O245" s="155"/>
      <c r="P245" s="155"/>
      <c r="Q245" s="178" t="s">
        <v>33</v>
      </c>
      <c r="R245" s="35">
        <v>20</v>
      </c>
      <c r="S245" s="155"/>
      <c r="T245" s="155"/>
      <c r="U245" s="155"/>
      <c r="V245" s="155"/>
      <c r="W245" s="155"/>
      <c r="X245" s="155"/>
      <c r="Y245" s="155"/>
      <c r="Z245" s="155"/>
      <c r="AA245" s="155"/>
      <c r="AB245" s="155"/>
      <c r="AC245" s="155"/>
      <c r="AD245" s="155"/>
      <c r="AE245" s="155"/>
      <c r="AF245" s="155"/>
      <c r="AG245" s="155"/>
      <c r="AH245" s="155"/>
      <c r="AI245" s="155"/>
      <c r="AJ245" s="155"/>
      <c r="AK245" s="155"/>
      <c r="AL245" s="155"/>
      <c r="AM245" s="155"/>
      <c r="AN245" s="155"/>
      <c r="AO245" s="155"/>
      <c r="AP245" s="155"/>
      <c r="AQ245" s="155"/>
      <c r="AR245" s="155"/>
    </row>
    <row r="246" spans="9:44">
      <c r="I246" s="155"/>
      <c r="J246" s="155"/>
      <c r="K246" s="155"/>
      <c r="L246" s="155"/>
      <c r="M246" s="155"/>
      <c r="N246" s="155"/>
      <c r="O246" s="155"/>
      <c r="P246" s="155"/>
      <c r="Q246" s="178" t="s">
        <v>33</v>
      </c>
      <c r="R246" s="35">
        <v>24.5</v>
      </c>
      <c r="S246" s="155"/>
      <c r="T246" s="155"/>
      <c r="U246" s="155"/>
      <c r="V246" s="155"/>
      <c r="W246" s="155"/>
      <c r="X246" s="155"/>
      <c r="Y246" s="155"/>
      <c r="Z246" s="155"/>
      <c r="AA246" s="155"/>
      <c r="AB246" s="155"/>
      <c r="AC246" s="155"/>
      <c r="AD246" s="155"/>
      <c r="AE246" s="155"/>
      <c r="AF246" s="155"/>
      <c r="AG246" s="155"/>
      <c r="AH246" s="155"/>
      <c r="AI246" s="155"/>
      <c r="AJ246" s="155"/>
      <c r="AK246" s="155"/>
      <c r="AL246" s="155"/>
      <c r="AM246" s="155"/>
      <c r="AN246" s="155"/>
      <c r="AO246" s="155"/>
      <c r="AP246" s="155"/>
      <c r="AQ246" s="155"/>
      <c r="AR246" s="155"/>
    </row>
    <row r="247" spans="9:44">
      <c r="I247" s="155"/>
      <c r="J247" s="155"/>
      <c r="K247" s="155"/>
      <c r="L247" s="155"/>
      <c r="M247" s="155"/>
      <c r="N247" s="155"/>
      <c r="O247" s="155"/>
      <c r="P247" s="155"/>
      <c r="Q247" s="178" t="s">
        <v>33</v>
      </c>
      <c r="R247" s="35">
        <v>28</v>
      </c>
      <c r="S247" s="155"/>
      <c r="T247" s="155"/>
      <c r="U247" s="155"/>
      <c r="V247" s="155"/>
      <c r="W247" s="155"/>
      <c r="X247" s="155"/>
      <c r="Y247" s="155"/>
      <c r="Z247" s="155"/>
      <c r="AA247" s="155"/>
      <c r="AB247" s="155"/>
      <c r="AC247" s="155"/>
      <c r="AD247" s="155"/>
      <c r="AE247" s="155"/>
      <c r="AF247" s="155"/>
      <c r="AG247" s="155"/>
      <c r="AH247" s="155"/>
      <c r="AI247" s="155"/>
      <c r="AJ247" s="155"/>
      <c r="AK247" s="155"/>
      <c r="AL247" s="155"/>
      <c r="AM247" s="155"/>
      <c r="AN247" s="155"/>
      <c r="AO247" s="155"/>
      <c r="AP247" s="155"/>
      <c r="AQ247" s="155"/>
      <c r="AR247" s="155"/>
    </row>
    <row r="248" spans="9:44">
      <c r="I248" s="155"/>
      <c r="J248" s="155"/>
      <c r="K248" s="155"/>
      <c r="L248" s="155"/>
      <c r="M248" s="155"/>
      <c r="N248" s="155"/>
      <c r="O248" s="155"/>
      <c r="P248" s="155"/>
      <c r="Q248" s="178" t="s">
        <v>33</v>
      </c>
      <c r="R248" s="35">
        <v>20</v>
      </c>
      <c r="S248" s="155"/>
      <c r="T248" s="155"/>
      <c r="U248" s="155"/>
      <c r="V248" s="155"/>
      <c r="W248" s="155"/>
      <c r="X248" s="155"/>
      <c r="Y248" s="155"/>
      <c r="Z248" s="155"/>
      <c r="AA248" s="155"/>
      <c r="AB248" s="155"/>
      <c r="AC248" s="155"/>
      <c r="AD248" s="155"/>
      <c r="AE248" s="155"/>
      <c r="AF248" s="155"/>
      <c r="AG248" s="155"/>
      <c r="AH248" s="155"/>
      <c r="AI248" s="155"/>
      <c r="AJ248" s="155"/>
      <c r="AK248" s="155"/>
      <c r="AL248" s="155"/>
      <c r="AM248" s="155"/>
      <c r="AN248" s="155"/>
      <c r="AO248" s="155"/>
      <c r="AP248" s="155"/>
      <c r="AQ248" s="155"/>
      <c r="AR248" s="155"/>
    </row>
    <row r="249" spans="9:44">
      <c r="I249" s="155"/>
      <c r="J249" s="155"/>
      <c r="K249" s="155"/>
      <c r="L249" s="155"/>
      <c r="M249" s="155"/>
      <c r="N249" s="155"/>
      <c r="O249" s="155"/>
      <c r="P249" s="155"/>
      <c r="Q249" s="178" t="s">
        <v>33</v>
      </c>
      <c r="R249" s="35">
        <v>5</v>
      </c>
      <c r="S249" s="155"/>
      <c r="T249" s="155"/>
      <c r="U249" s="155"/>
      <c r="V249" s="155"/>
      <c r="W249" s="155"/>
      <c r="X249" s="155"/>
      <c r="Y249" s="155"/>
      <c r="Z249" s="155"/>
      <c r="AA249" s="155"/>
      <c r="AB249" s="155"/>
      <c r="AC249" s="155"/>
      <c r="AD249" s="155"/>
      <c r="AE249" s="155"/>
      <c r="AF249" s="155"/>
      <c r="AG249" s="155"/>
      <c r="AH249" s="155"/>
      <c r="AI249" s="155"/>
      <c r="AJ249" s="155"/>
      <c r="AK249" s="155"/>
      <c r="AL249" s="155"/>
      <c r="AM249" s="155"/>
      <c r="AN249" s="155"/>
      <c r="AO249" s="155"/>
      <c r="AP249" s="155"/>
      <c r="AQ249" s="155"/>
      <c r="AR249" s="155"/>
    </row>
    <row r="250" spans="9:44">
      <c r="I250" s="155"/>
      <c r="J250" s="155"/>
      <c r="K250" s="155"/>
      <c r="L250" s="155"/>
      <c r="M250" s="155"/>
      <c r="N250" s="155"/>
      <c r="O250" s="155"/>
      <c r="P250" s="155"/>
      <c r="Q250" s="178" t="s">
        <v>33</v>
      </c>
      <c r="R250" s="35">
        <v>44</v>
      </c>
      <c r="S250" s="155"/>
      <c r="T250" s="155"/>
      <c r="U250" s="155"/>
      <c r="V250" s="155"/>
      <c r="W250" s="155"/>
      <c r="X250" s="155"/>
      <c r="Y250" s="155"/>
      <c r="Z250" s="155"/>
      <c r="AA250" s="155"/>
      <c r="AB250" s="155"/>
      <c r="AC250" s="155"/>
      <c r="AD250" s="155"/>
      <c r="AE250" s="155"/>
      <c r="AF250" s="155"/>
      <c r="AG250" s="155"/>
      <c r="AH250" s="155"/>
      <c r="AI250" s="155"/>
      <c r="AJ250" s="155"/>
      <c r="AK250" s="155"/>
      <c r="AL250" s="155"/>
      <c r="AM250" s="155"/>
      <c r="AN250" s="155"/>
      <c r="AO250" s="155"/>
      <c r="AP250" s="155"/>
      <c r="AQ250" s="155"/>
      <c r="AR250" s="155"/>
    </row>
    <row r="251" spans="9:44">
      <c r="I251" s="155"/>
      <c r="J251" s="155"/>
      <c r="K251" s="155"/>
      <c r="L251" s="155"/>
      <c r="M251" s="155"/>
      <c r="N251" s="155"/>
      <c r="O251" s="155"/>
      <c r="P251" s="155"/>
      <c r="Q251" s="178" t="s">
        <v>33</v>
      </c>
      <c r="R251" s="35">
        <v>28</v>
      </c>
      <c r="S251" s="155"/>
      <c r="T251" s="155"/>
      <c r="U251" s="155"/>
      <c r="V251" s="155"/>
      <c r="W251" s="155"/>
      <c r="X251" s="155"/>
      <c r="Y251" s="155"/>
      <c r="Z251" s="155"/>
      <c r="AA251" s="155"/>
      <c r="AB251" s="155"/>
      <c r="AC251" s="155"/>
      <c r="AD251" s="155"/>
      <c r="AE251" s="155"/>
      <c r="AF251" s="155"/>
      <c r="AG251" s="155"/>
      <c r="AH251" s="155"/>
      <c r="AI251" s="155"/>
      <c r="AJ251" s="155"/>
      <c r="AK251" s="155"/>
      <c r="AL251" s="155"/>
      <c r="AM251" s="155"/>
      <c r="AN251" s="155"/>
      <c r="AO251" s="155"/>
      <c r="AP251" s="155"/>
      <c r="AQ251" s="155"/>
      <c r="AR251" s="155"/>
    </row>
    <row r="252" spans="9:44">
      <c r="I252" s="155"/>
      <c r="J252" s="155"/>
      <c r="K252" s="155"/>
      <c r="L252" s="155"/>
      <c r="M252" s="155"/>
      <c r="N252" s="155"/>
      <c r="O252" s="155"/>
      <c r="P252" s="155"/>
      <c r="Q252" s="178" t="s">
        <v>33</v>
      </c>
      <c r="R252" s="35">
        <v>18</v>
      </c>
      <c r="S252" s="155"/>
      <c r="T252" s="155"/>
      <c r="U252" s="155"/>
      <c r="V252" s="155"/>
      <c r="W252" s="155"/>
      <c r="X252" s="155"/>
      <c r="Y252" s="155"/>
      <c r="Z252" s="155"/>
      <c r="AA252" s="155"/>
      <c r="AB252" s="155"/>
      <c r="AC252" s="155"/>
      <c r="AD252" s="155"/>
      <c r="AE252" s="155"/>
      <c r="AF252" s="155"/>
      <c r="AG252" s="155"/>
      <c r="AH252" s="155"/>
      <c r="AI252" s="155"/>
      <c r="AJ252" s="155"/>
      <c r="AK252" s="155"/>
      <c r="AL252" s="155"/>
      <c r="AM252" s="155"/>
      <c r="AN252" s="155"/>
      <c r="AO252" s="155"/>
      <c r="AP252" s="155"/>
      <c r="AQ252" s="155"/>
      <c r="AR252" s="155"/>
    </row>
    <row r="253" spans="9:44">
      <c r="I253" s="155"/>
      <c r="J253" s="155"/>
      <c r="K253" s="155"/>
      <c r="L253" s="155"/>
      <c r="M253" s="155"/>
      <c r="N253" s="155"/>
      <c r="O253" s="155"/>
      <c r="P253" s="155"/>
      <c r="Q253" s="178" t="s">
        <v>33</v>
      </c>
      <c r="R253" s="35">
        <v>6</v>
      </c>
      <c r="S253" s="155"/>
      <c r="T253" s="155"/>
      <c r="U253" s="155"/>
      <c r="V253" s="155"/>
      <c r="W253" s="155"/>
      <c r="X253" s="155"/>
      <c r="Y253" s="155"/>
      <c r="Z253" s="155"/>
      <c r="AA253" s="155"/>
      <c r="AB253" s="155"/>
      <c r="AC253" s="155"/>
      <c r="AD253" s="155"/>
      <c r="AE253" s="155"/>
      <c r="AF253" s="155"/>
      <c r="AG253" s="155"/>
      <c r="AH253" s="155"/>
      <c r="AI253" s="155"/>
      <c r="AJ253" s="155"/>
      <c r="AK253" s="155"/>
      <c r="AL253" s="155"/>
      <c r="AM253" s="155"/>
      <c r="AN253" s="155"/>
      <c r="AO253" s="155"/>
      <c r="AP253" s="155"/>
      <c r="AQ253" s="155"/>
      <c r="AR253" s="155"/>
    </row>
    <row r="254" spans="9:44">
      <c r="I254" s="155"/>
      <c r="J254" s="155"/>
      <c r="K254" s="155"/>
      <c r="L254" s="155"/>
      <c r="M254" s="155"/>
      <c r="N254" s="155"/>
      <c r="O254" s="155"/>
      <c r="P254" s="155"/>
      <c r="Q254" s="178" t="s">
        <v>33</v>
      </c>
      <c r="R254" s="35">
        <v>40</v>
      </c>
      <c r="S254" s="155"/>
      <c r="T254" s="155"/>
      <c r="U254" s="155"/>
      <c r="V254" s="155"/>
      <c r="W254" s="155"/>
      <c r="X254" s="155"/>
      <c r="Y254" s="155"/>
      <c r="Z254" s="155"/>
      <c r="AA254" s="155"/>
      <c r="AB254" s="155"/>
      <c r="AC254" s="155"/>
      <c r="AD254" s="155"/>
      <c r="AE254" s="155"/>
      <c r="AF254" s="155"/>
      <c r="AG254" s="155"/>
      <c r="AH254" s="155"/>
      <c r="AI254" s="155"/>
      <c r="AJ254" s="155"/>
      <c r="AK254" s="155"/>
      <c r="AL254" s="155"/>
      <c r="AM254" s="155"/>
      <c r="AN254" s="155"/>
      <c r="AO254" s="155"/>
      <c r="AP254" s="155"/>
      <c r="AQ254" s="155"/>
      <c r="AR254" s="155"/>
    </row>
    <row r="255" spans="9:44">
      <c r="I255" s="155"/>
      <c r="J255" s="155"/>
      <c r="K255" s="155"/>
      <c r="L255" s="155"/>
      <c r="M255" s="155"/>
      <c r="N255" s="155"/>
      <c r="O255" s="155"/>
      <c r="P255" s="155"/>
      <c r="Q255" s="178" t="s">
        <v>33</v>
      </c>
      <c r="R255" s="35">
        <v>60</v>
      </c>
      <c r="S255" s="155"/>
      <c r="T255" s="155"/>
      <c r="U255" s="155"/>
      <c r="V255" s="155"/>
      <c r="W255" s="155"/>
      <c r="X255" s="155"/>
      <c r="Y255" s="155"/>
      <c r="Z255" s="155"/>
      <c r="AA255" s="155"/>
      <c r="AB255" s="155"/>
      <c r="AC255" s="155"/>
      <c r="AD255" s="155"/>
      <c r="AE255" s="155"/>
      <c r="AF255" s="155"/>
      <c r="AG255" s="155"/>
      <c r="AH255" s="155"/>
      <c r="AI255" s="155"/>
      <c r="AJ255" s="155"/>
      <c r="AK255" s="155"/>
      <c r="AL255" s="155"/>
      <c r="AM255" s="155"/>
      <c r="AN255" s="155"/>
      <c r="AO255" s="155"/>
      <c r="AP255" s="155"/>
      <c r="AQ255" s="155"/>
      <c r="AR255" s="155"/>
    </row>
    <row r="256" spans="9:44">
      <c r="I256" s="155"/>
      <c r="J256" s="155"/>
      <c r="K256" s="155"/>
      <c r="L256" s="155"/>
      <c r="M256" s="155"/>
      <c r="N256" s="155"/>
      <c r="O256" s="155"/>
      <c r="P256" s="155"/>
      <c r="Q256" s="178" t="s">
        <v>33</v>
      </c>
      <c r="R256" s="35">
        <v>20</v>
      </c>
      <c r="S256" s="155"/>
      <c r="T256" s="155"/>
      <c r="U256" s="155"/>
      <c r="V256" s="155"/>
      <c r="W256" s="155"/>
      <c r="X256" s="155"/>
      <c r="Y256" s="155"/>
      <c r="Z256" s="155"/>
      <c r="AA256" s="155"/>
      <c r="AB256" s="155"/>
      <c r="AC256" s="155"/>
      <c r="AD256" s="155"/>
      <c r="AE256" s="155"/>
      <c r="AF256" s="155"/>
      <c r="AG256" s="155"/>
      <c r="AH256" s="155"/>
      <c r="AI256" s="155"/>
      <c r="AJ256" s="155"/>
      <c r="AK256" s="155"/>
      <c r="AL256" s="155"/>
      <c r="AM256" s="155"/>
      <c r="AN256" s="155"/>
      <c r="AO256" s="155"/>
      <c r="AP256" s="155"/>
      <c r="AQ256" s="155"/>
      <c r="AR256" s="155"/>
    </row>
    <row r="257" spans="9:44">
      <c r="I257" s="155"/>
      <c r="J257" s="155"/>
      <c r="K257" s="155"/>
      <c r="L257" s="155"/>
      <c r="M257" s="155"/>
      <c r="N257" s="155"/>
      <c r="O257" s="155"/>
      <c r="P257" s="155"/>
      <c r="Q257" s="178" t="s">
        <v>33</v>
      </c>
      <c r="R257" s="35">
        <v>20</v>
      </c>
      <c r="S257" s="155"/>
      <c r="T257" s="155"/>
      <c r="U257" s="155"/>
      <c r="V257" s="155"/>
      <c r="W257" s="155"/>
      <c r="X257" s="155"/>
      <c r="Y257" s="155"/>
      <c r="Z257" s="155"/>
      <c r="AA257" s="155"/>
      <c r="AB257" s="155"/>
      <c r="AC257" s="155"/>
      <c r="AD257" s="155"/>
      <c r="AE257" s="155"/>
      <c r="AF257" s="155"/>
      <c r="AG257" s="155"/>
      <c r="AH257" s="155"/>
      <c r="AI257" s="155"/>
      <c r="AJ257" s="155"/>
      <c r="AK257" s="155"/>
      <c r="AL257" s="155"/>
      <c r="AM257" s="155"/>
      <c r="AN257" s="155"/>
      <c r="AO257" s="155"/>
      <c r="AP257" s="155"/>
      <c r="AQ257" s="155"/>
      <c r="AR257" s="155"/>
    </row>
    <row r="258" spans="9:44">
      <c r="I258" s="155"/>
      <c r="J258" s="155"/>
      <c r="K258" s="155"/>
      <c r="L258" s="155"/>
      <c r="M258" s="155"/>
      <c r="N258" s="155"/>
      <c r="O258" s="155"/>
      <c r="P258" s="155"/>
      <c r="Q258" s="178" t="s">
        <v>33</v>
      </c>
      <c r="R258" s="35">
        <v>24.5</v>
      </c>
      <c r="S258" s="155"/>
      <c r="T258" s="155"/>
      <c r="U258" s="155"/>
      <c r="V258" s="155"/>
      <c r="W258" s="155"/>
      <c r="X258" s="155"/>
      <c r="Y258" s="155"/>
      <c r="Z258" s="155"/>
      <c r="AA258" s="155"/>
      <c r="AB258" s="155"/>
      <c r="AC258" s="155"/>
      <c r="AD258" s="155"/>
      <c r="AE258" s="155"/>
      <c r="AF258" s="155"/>
      <c r="AG258" s="155"/>
      <c r="AH258" s="155"/>
      <c r="AI258" s="155"/>
      <c r="AJ258" s="155"/>
      <c r="AK258" s="155"/>
      <c r="AL258" s="155"/>
      <c r="AM258" s="155"/>
      <c r="AN258" s="155"/>
      <c r="AO258" s="155"/>
      <c r="AP258" s="155"/>
      <c r="AQ258" s="155"/>
      <c r="AR258" s="155"/>
    </row>
    <row r="259" spans="9:44">
      <c r="I259" s="155"/>
      <c r="J259" s="155"/>
      <c r="K259" s="155"/>
      <c r="L259" s="155"/>
      <c r="M259" s="155"/>
      <c r="N259" s="155"/>
      <c r="O259" s="155"/>
      <c r="P259" s="155"/>
      <c r="Q259" s="178" t="s">
        <v>33</v>
      </c>
      <c r="R259" s="35">
        <v>2</v>
      </c>
      <c r="S259" s="155"/>
      <c r="T259" s="155"/>
      <c r="U259" s="155"/>
      <c r="V259" s="155"/>
      <c r="W259" s="155"/>
      <c r="X259" s="155"/>
      <c r="Y259" s="155"/>
      <c r="Z259" s="155"/>
      <c r="AA259" s="155"/>
      <c r="AB259" s="155"/>
      <c r="AC259" s="155"/>
      <c r="AD259" s="155"/>
      <c r="AE259" s="155"/>
      <c r="AF259" s="155"/>
      <c r="AG259" s="155"/>
      <c r="AH259" s="155"/>
      <c r="AI259" s="155"/>
      <c r="AJ259" s="155"/>
      <c r="AK259" s="155"/>
      <c r="AL259" s="155"/>
      <c r="AM259" s="155"/>
      <c r="AN259" s="155"/>
      <c r="AO259" s="155"/>
      <c r="AP259" s="155"/>
      <c r="AQ259" s="155"/>
      <c r="AR259" s="155"/>
    </row>
    <row r="260" spans="9:44">
      <c r="I260" s="155"/>
      <c r="J260" s="155"/>
      <c r="K260" s="155"/>
      <c r="L260" s="155"/>
      <c r="M260" s="155"/>
      <c r="N260" s="155"/>
      <c r="O260" s="155"/>
      <c r="P260" s="155"/>
      <c r="Q260" s="178" t="s">
        <v>33</v>
      </c>
      <c r="R260" s="35">
        <v>71.5</v>
      </c>
      <c r="S260" s="155"/>
      <c r="T260" s="155"/>
      <c r="U260" s="155"/>
      <c r="V260" s="155"/>
      <c r="W260" s="155"/>
      <c r="X260" s="155"/>
      <c r="Y260" s="155"/>
      <c r="Z260" s="155"/>
      <c r="AA260" s="155"/>
      <c r="AB260" s="155"/>
      <c r="AC260" s="155"/>
      <c r="AD260" s="155"/>
      <c r="AE260" s="155"/>
      <c r="AF260" s="155"/>
      <c r="AG260" s="155"/>
      <c r="AH260" s="155"/>
      <c r="AI260" s="155"/>
      <c r="AJ260" s="155"/>
      <c r="AK260" s="155"/>
      <c r="AL260" s="155"/>
      <c r="AM260" s="155"/>
      <c r="AN260" s="155"/>
      <c r="AO260" s="155"/>
      <c r="AP260" s="155"/>
      <c r="AQ260" s="155"/>
      <c r="AR260" s="155"/>
    </row>
    <row r="261" spans="9:44">
      <c r="I261" s="155"/>
      <c r="J261" s="155"/>
      <c r="K261" s="155"/>
      <c r="L261" s="155"/>
      <c r="M261" s="155"/>
      <c r="N261" s="155"/>
      <c r="O261" s="155"/>
      <c r="P261" s="155"/>
      <c r="Q261" s="178" t="s">
        <v>33</v>
      </c>
      <c r="R261" s="35">
        <v>2</v>
      </c>
      <c r="S261" s="155"/>
      <c r="T261" s="155"/>
      <c r="U261" s="155"/>
      <c r="V261" s="155"/>
      <c r="W261" s="155"/>
      <c r="X261" s="155"/>
      <c r="Y261" s="155"/>
      <c r="Z261" s="155"/>
      <c r="AA261" s="155"/>
      <c r="AB261" s="155"/>
      <c r="AC261" s="155"/>
      <c r="AD261" s="155"/>
      <c r="AE261" s="155"/>
      <c r="AF261" s="155"/>
      <c r="AG261" s="155"/>
      <c r="AH261" s="155"/>
      <c r="AI261" s="155"/>
      <c r="AJ261" s="155"/>
      <c r="AK261" s="155"/>
      <c r="AL261" s="155"/>
      <c r="AM261" s="155"/>
      <c r="AN261" s="155"/>
      <c r="AO261" s="155"/>
      <c r="AP261" s="155"/>
      <c r="AQ261" s="155"/>
      <c r="AR261" s="155"/>
    </row>
    <row r="262" spans="9:44">
      <c r="I262" s="155"/>
      <c r="J262" s="155"/>
      <c r="K262" s="155"/>
      <c r="L262" s="155"/>
      <c r="M262" s="155"/>
      <c r="N262" s="155"/>
      <c r="O262" s="155"/>
      <c r="P262" s="155"/>
      <c r="Q262" s="178" t="s">
        <v>33</v>
      </c>
      <c r="R262" s="35">
        <v>4</v>
      </c>
      <c r="S262" s="155"/>
      <c r="T262" s="155"/>
      <c r="U262" s="155"/>
      <c r="V262" s="155"/>
      <c r="W262" s="155"/>
      <c r="X262" s="155"/>
      <c r="Y262" s="155"/>
      <c r="Z262" s="155"/>
      <c r="AA262" s="155"/>
      <c r="AB262" s="155"/>
      <c r="AC262" s="155"/>
      <c r="AD262" s="155"/>
      <c r="AE262" s="155"/>
      <c r="AF262" s="155"/>
      <c r="AG262" s="155"/>
      <c r="AH262" s="155"/>
      <c r="AI262" s="155"/>
      <c r="AJ262" s="155"/>
      <c r="AK262" s="155"/>
      <c r="AL262" s="155"/>
      <c r="AM262" s="155"/>
      <c r="AN262" s="155"/>
      <c r="AO262" s="155"/>
      <c r="AP262" s="155"/>
      <c r="AQ262" s="155"/>
      <c r="AR262" s="155"/>
    </row>
    <row r="263" spans="9:44">
      <c r="I263" s="155"/>
      <c r="J263" s="155"/>
      <c r="K263" s="155"/>
      <c r="L263" s="155"/>
      <c r="M263" s="155"/>
      <c r="N263" s="155"/>
      <c r="O263" s="155"/>
      <c r="P263" s="155"/>
      <c r="Q263" s="178" t="s">
        <v>33</v>
      </c>
      <c r="R263" s="35">
        <v>9</v>
      </c>
      <c r="S263" s="155"/>
      <c r="T263" s="155"/>
      <c r="U263" s="155"/>
      <c r="V263" s="155"/>
      <c r="W263" s="155"/>
      <c r="X263" s="155"/>
      <c r="Y263" s="155"/>
      <c r="Z263" s="155"/>
      <c r="AA263" s="155"/>
      <c r="AB263" s="155"/>
      <c r="AC263" s="155"/>
      <c r="AD263" s="155"/>
      <c r="AE263" s="155"/>
      <c r="AF263" s="155"/>
      <c r="AG263" s="155"/>
      <c r="AH263" s="155"/>
      <c r="AI263" s="155"/>
      <c r="AJ263" s="155"/>
      <c r="AK263" s="155"/>
      <c r="AL263" s="155"/>
      <c r="AM263" s="155"/>
      <c r="AN263" s="155"/>
      <c r="AO263" s="155"/>
      <c r="AP263" s="155"/>
      <c r="AQ263" s="155"/>
      <c r="AR263" s="155"/>
    </row>
    <row r="264" spans="9:44">
      <c r="I264" s="155"/>
      <c r="J264" s="155"/>
      <c r="K264" s="155"/>
      <c r="L264" s="155"/>
      <c r="M264" s="155"/>
      <c r="N264" s="155"/>
      <c r="O264" s="155"/>
      <c r="P264" s="155"/>
      <c r="Q264" s="178" t="s">
        <v>33</v>
      </c>
      <c r="R264" s="35">
        <v>12</v>
      </c>
      <c r="S264" s="155"/>
      <c r="T264" s="155"/>
      <c r="U264" s="155"/>
      <c r="V264" s="155"/>
      <c r="W264" s="155"/>
      <c r="X264" s="155"/>
      <c r="Y264" s="155"/>
      <c r="Z264" s="155"/>
      <c r="AA264" s="155"/>
      <c r="AB264" s="155"/>
      <c r="AC264" s="155"/>
      <c r="AD264" s="155"/>
      <c r="AE264" s="155"/>
      <c r="AF264" s="155"/>
      <c r="AG264" s="155"/>
      <c r="AH264" s="155"/>
      <c r="AI264" s="155"/>
      <c r="AJ264" s="155"/>
      <c r="AK264" s="155"/>
      <c r="AL264" s="155"/>
      <c r="AM264" s="155"/>
      <c r="AN264" s="155"/>
      <c r="AO264" s="155"/>
      <c r="AP264" s="155"/>
      <c r="AQ264" s="155"/>
      <c r="AR264" s="155"/>
    </row>
    <row r="265" spans="9:44">
      <c r="I265" s="155"/>
      <c r="J265" s="155"/>
      <c r="K265" s="155"/>
      <c r="L265" s="155"/>
      <c r="M265" s="155"/>
      <c r="N265" s="155"/>
      <c r="O265" s="155"/>
      <c r="P265" s="155"/>
      <c r="Q265" s="178" t="s">
        <v>33</v>
      </c>
      <c r="R265" s="35">
        <v>20</v>
      </c>
      <c r="S265" s="155"/>
      <c r="T265" s="155"/>
      <c r="U265" s="155"/>
      <c r="V265" s="155"/>
      <c r="W265" s="155"/>
      <c r="X265" s="155"/>
      <c r="Y265" s="155"/>
      <c r="Z265" s="155"/>
      <c r="AA265" s="155"/>
      <c r="AB265" s="155"/>
      <c r="AC265" s="155"/>
      <c r="AD265" s="155"/>
      <c r="AE265" s="155"/>
      <c r="AF265" s="155"/>
      <c r="AG265" s="155"/>
      <c r="AH265" s="155"/>
      <c r="AI265" s="155"/>
      <c r="AJ265" s="155"/>
      <c r="AK265" s="155"/>
      <c r="AL265" s="155"/>
      <c r="AM265" s="155"/>
      <c r="AN265" s="155"/>
      <c r="AO265" s="155"/>
      <c r="AP265" s="155"/>
      <c r="AQ265" s="155"/>
      <c r="AR265" s="155"/>
    </row>
    <row r="266" spans="9:44">
      <c r="I266" s="155"/>
      <c r="J266" s="155"/>
      <c r="K266" s="155"/>
      <c r="L266" s="155"/>
      <c r="M266" s="155"/>
      <c r="N266" s="155"/>
      <c r="O266" s="155"/>
      <c r="P266" s="155"/>
      <c r="Q266" s="178" t="s">
        <v>33</v>
      </c>
      <c r="R266" s="35">
        <v>20</v>
      </c>
      <c r="S266" s="155"/>
      <c r="T266" s="155"/>
      <c r="U266" s="155"/>
      <c r="V266" s="155"/>
      <c r="W266" s="155"/>
      <c r="X266" s="155"/>
      <c r="Y266" s="155"/>
      <c r="Z266" s="155"/>
      <c r="AA266" s="155"/>
      <c r="AB266" s="155"/>
      <c r="AC266" s="155"/>
      <c r="AD266" s="155"/>
      <c r="AE266" s="155"/>
      <c r="AF266" s="155"/>
      <c r="AG266" s="155"/>
      <c r="AH266" s="155"/>
      <c r="AI266" s="155"/>
      <c r="AJ266" s="155"/>
      <c r="AK266" s="155"/>
      <c r="AL266" s="155"/>
      <c r="AM266" s="155"/>
      <c r="AN266" s="155"/>
      <c r="AO266" s="155"/>
      <c r="AP266" s="155"/>
      <c r="AQ266" s="155"/>
      <c r="AR266" s="155"/>
    </row>
    <row r="267" spans="9:44">
      <c r="I267" s="155"/>
      <c r="J267" s="155"/>
      <c r="K267" s="155"/>
      <c r="L267" s="155"/>
      <c r="M267" s="155"/>
      <c r="N267" s="155"/>
      <c r="O267" s="155"/>
      <c r="P267" s="155"/>
      <c r="Q267" s="178" t="s">
        <v>33</v>
      </c>
      <c r="R267" s="35">
        <v>3</v>
      </c>
      <c r="S267" s="155"/>
      <c r="T267" s="155"/>
      <c r="U267" s="155"/>
      <c r="V267" s="155"/>
      <c r="W267" s="155"/>
      <c r="X267" s="155"/>
      <c r="Y267" s="155"/>
      <c r="Z267" s="155"/>
      <c r="AA267" s="155"/>
      <c r="AB267" s="155"/>
      <c r="AC267" s="155"/>
      <c r="AD267" s="155"/>
      <c r="AE267" s="155"/>
      <c r="AF267" s="155"/>
      <c r="AG267" s="155"/>
      <c r="AH267" s="155"/>
      <c r="AI267" s="155"/>
      <c r="AJ267" s="155"/>
      <c r="AK267" s="155"/>
      <c r="AL267" s="155"/>
      <c r="AM267" s="155"/>
      <c r="AN267" s="155"/>
      <c r="AO267" s="155"/>
      <c r="AP267" s="155"/>
      <c r="AQ267" s="155"/>
      <c r="AR267" s="155"/>
    </row>
    <row r="268" spans="9:44">
      <c r="I268" s="155"/>
      <c r="J268" s="155"/>
      <c r="K268" s="155"/>
      <c r="L268" s="155"/>
      <c r="M268" s="155"/>
      <c r="N268" s="155"/>
      <c r="O268" s="155"/>
      <c r="P268" s="155"/>
      <c r="Q268" s="178" t="s">
        <v>33</v>
      </c>
      <c r="R268" s="35">
        <v>6</v>
      </c>
      <c r="S268" s="155"/>
      <c r="T268" s="155"/>
      <c r="U268" s="155"/>
      <c r="V268" s="155"/>
      <c r="W268" s="155"/>
      <c r="X268" s="155"/>
      <c r="Y268" s="155"/>
      <c r="Z268" s="155"/>
      <c r="AA268" s="155"/>
      <c r="AB268" s="155"/>
      <c r="AC268" s="155"/>
      <c r="AD268" s="155"/>
      <c r="AE268" s="155"/>
      <c r="AF268" s="155"/>
      <c r="AG268" s="155"/>
      <c r="AH268" s="155"/>
      <c r="AI268" s="155"/>
      <c r="AJ268" s="155"/>
      <c r="AK268" s="155"/>
      <c r="AL268" s="155"/>
      <c r="AM268" s="155"/>
      <c r="AN268" s="155"/>
      <c r="AO268" s="155"/>
      <c r="AP268" s="155"/>
      <c r="AQ268" s="155"/>
      <c r="AR268" s="155"/>
    </row>
    <row r="269" spans="9:44">
      <c r="I269" s="155"/>
      <c r="J269" s="155"/>
      <c r="K269" s="155"/>
      <c r="L269" s="155"/>
      <c r="M269" s="155"/>
      <c r="N269" s="155"/>
      <c r="O269" s="155"/>
      <c r="P269" s="155"/>
      <c r="Q269" s="178" t="s">
        <v>34</v>
      </c>
      <c r="R269" s="35">
        <v>21</v>
      </c>
      <c r="S269" s="155"/>
      <c r="T269" s="155"/>
      <c r="U269" s="155"/>
      <c r="V269" s="155"/>
      <c r="W269" s="155"/>
      <c r="X269" s="155"/>
      <c r="Y269" s="155"/>
      <c r="Z269" s="155"/>
      <c r="AA269" s="155"/>
      <c r="AB269" s="155"/>
      <c r="AC269" s="155"/>
      <c r="AD269" s="155"/>
      <c r="AE269" s="155"/>
      <c r="AF269" s="155"/>
      <c r="AG269" s="155"/>
      <c r="AH269" s="155"/>
      <c r="AI269" s="155"/>
      <c r="AJ269" s="155"/>
      <c r="AK269" s="155"/>
      <c r="AL269" s="155"/>
      <c r="AM269" s="155"/>
      <c r="AN269" s="155"/>
      <c r="AO269" s="155"/>
      <c r="AP269" s="155"/>
      <c r="AQ269" s="155"/>
      <c r="AR269" s="155"/>
    </row>
    <row r="270" spans="9:44">
      <c r="I270" s="155"/>
      <c r="J270" s="155"/>
      <c r="K270" s="155"/>
      <c r="L270" s="155"/>
      <c r="M270" s="155"/>
      <c r="N270" s="155"/>
      <c r="O270" s="155"/>
      <c r="P270" s="155"/>
      <c r="Q270" s="178" t="s">
        <v>34</v>
      </c>
      <c r="R270" s="35">
        <v>9</v>
      </c>
      <c r="S270" s="155"/>
      <c r="T270" s="155"/>
      <c r="U270" s="155"/>
      <c r="V270" s="155"/>
      <c r="W270" s="155"/>
      <c r="X270" s="155"/>
      <c r="Y270" s="155"/>
      <c r="Z270" s="155"/>
      <c r="AA270" s="155"/>
      <c r="AB270" s="155"/>
      <c r="AC270" s="155"/>
      <c r="AD270" s="155"/>
      <c r="AE270" s="155"/>
      <c r="AF270" s="155"/>
      <c r="AG270" s="155"/>
      <c r="AH270" s="155"/>
      <c r="AI270" s="155"/>
      <c r="AJ270" s="155"/>
      <c r="AK270" s="155"/>
      <c r="AL270" s="155"/>
      <c r="AM270" s="155"/>
      <c r="AN270" s="155"/>
      <c r="AO270" s="155"/>
      <c r="AP270" s="155"/>
      <c r="AQ270" s="155"/>
      <c r="AR270" s="155"/>
    </row>
    <row r="271" spans="9:44">
      <c r="I271" s="155"/>
      <c r="J271" s="155"/>
      <c r="K271" s="155"/>
      <c r="L271" s="155"/>
      <c r="M271" s="155"/>
      <c r="N271" s="155"/>
      <c r="O271" s="155"/>
      <c r="P271" s="155"/>
      <c r="Q271" s="178" t="s">
        <v>34</v>
      </c>
      <c r="R271" s="35">
        <v>60</v>
      </c>
      <c r="S271" s="155"/>
      <c r="T271" s="155"/>
      <c r="U271" s="155"/>
      <c r="V271" s="155"/>
      <c r="W271" s="155"/>
      <c r="X271" s="155"/>
      <c r="Y271" s="155"/>
      <c r="Z271" s="155"/>
      <c r="AA271" s="155"/>
      <c r="AB271" s="155"/>
      <c r="AC271" s="155"/>
      <c r="AD271" s="155"/>
      <c r="AE271" s="155"/>
      <c r="AF271" s="155"/>
      <c r="AG271" s="155"/>
      <c r="AH271" s="155"/>
      <c r="AI271" s="155"/>
      <c r="AJ271" s="155"/>
      <c r="AK271" s="155"/>
      <c r="AL271" s="155"/>
      <c r="AM271" s="155"/>
      <c r="AN271" s="155"/>
      <c r="AO271" s="155"/>
      <c r="AP271" s="155"/>
      <c r="AQ271" s="155"/>
      <c r="AR271" s="155"/>
    </row>
    <row r="272" spans="9:44">
      <c r="I272" s="155"/>
      <c r="J272" s="155"/>
      <c r="K272" s="155"/>
      <c r="L272" s="155"/>
      <c r="M272" s="155"/>
      <c r="N272" s="155"/>
      <c r="O272" s="155"/>
      <c r="P272" s="155"/>
      <c r="Q272" s="178" t="s">
        <v>34</v>
      </c>
      <c r="R272" s="35">
        <v>4.5</v>
      </c>
      <c r="S272" s="155"/>
      <c r="T272" s="155"/>
      <c r="U272" s="155"/>
      <c r="V272" s="155"/>
      <c r="W272" s="155"/>
      <c r="X272" s="155"/>
      <c r="Y272" s="155"/>
      <c r="Z272" s="155"/>
      <c r="AA272" s="155"/>
      <c r="AB272" s="155"/>
      <c r="AC272" s="155"/>
      <c r="AD272" s="155"/>
      <c r="AE272" s="155"/>
      <c r="AF272" s="155"/>
      <c r="AG272" s="155"/>
      <c r="AH272" s="155"/>
      <c r="AI272" s="155"/>
      <c r="AJ272" s="155"/>
      <c r="AK272" s="155"/>
      <c r="AL272" s="155"/>
      <c r="AM272" s="155"/>
      <c r="AN272" s="155"/>
      <c r="AO272" s="155"/>
      <c r="AP272" s="155"/>
      <c r="AQ272" s="155"/>
      <c r="AR272" s="155"/>
    </row>
    <row r="273" spans="9:44">
      <c r="I273" s="155"/>
      <c r="J273" s="155"/>
      <c r="K273" s="155"/>
      <c r="L273" s="155"/>
      <c r="M273" s="155"/>
      <c r="N273" s="155"/>
      <c r="O273" s="155"/>
      <c r="P273" s="155"/>
      <c r="Q273" s="178" t="s">
        <v>34</v>
      </c>
      <c r="R273" s="35">
        <v>2</v>
      </c>
      <c r="S273" s="155"/>
      <c r="T273" s="155"/>
      <c r="U273" s="155"/>
      <c r="V273" s="155"/>
      <c r="W273" s="155"/>
      <c r="X273" s="155"/>
      <c r="Y273" s="155"/>
      <c r="Z273" s="155"/>
      <c r="AA273" s="155"/>
      <c r="AB273" s="155"/>
      <c r="AC273" s="155"/>
      <c r="AD273" s="155"/>
      <c r="AE273" s="155"/>
      <c r="AF273" s="155"/>
      <c r="AG273" s="155"/>
      <c r="AH273" s="155"/>
      <c r="AI273" s="155"/>
      <c r="AJ273" s="155"/>
      <c r="AK273" s="155"/>
      <c r="AL273" s="155"/>
      <c r="AM273" s="155"/>
      <c r="AN273" s="155"/>
      <c r="AO273" s="155"/>
      <c r="AP273" s="155"/>
      <c r="AQ273" s="155"/>
      <c r="AR273" s="155"/>
    </row>
    <row r="274" spans="9:44">
      <c r="I274" s="155"/>
      <c r="J274" s="155"/>
      <c r="K274" s="155"/>
      <c r="L274" s="155"/>
      <c r="M274" s="155"/>
      <c r="N274" s="155"/>
      <c r="O274" s="155"/>
      <c r="P274" s="155"/>
      <c r="Q274" s="178" t="s">
        <v>34</v>
      </c>
      <c r="R274" s="35">
        <v>6</v>
      </c>
      <c r="S274" s="155"/>
      <c r="T274" s="155"/>
      <c r="U274" s="155"/>
      <c r="V274" s="155"/>
      <c r="W274" s="155"/>
      <c r="X274" s="155"/>
      <c r="Y274" s="155"/>
      <c r="Z274" s="155"/>
      <c r="AA274" s="155"/>
      <c r="AB274" s="155"/>
      <c r="AC274" s="155"/>
      <c r="AD274" s="155"/>
      <c r="AE274" s="155"/>
      <c r="AF274" s="155"/>
      <c r="AG274" s="155"/>
      <c r="AH274" s="155"/>
      <c r="AI274" s="155"/>
      <c r="AJ274" s="155"/>
      <c r="AK274" s="155"/>
      <c r="AL274" s="155"/>
      <c r="AM274" s="155"/>
      <c r="AN274" s="155"/>
      <c r="AO274" s="155"/>
      <c r="AP274" s="155"/>
      <c r="AQ274" s="155"/>
      <c r="AR274" s="155"/>
    </row>
    <row r="275" spans="9:44">
      <c r="I275" s="155"/>
      <c r="J275" s="155"/>
      <c r="K275" s="155"/>
      <c r="L275" s="155"/>
      <c r="M275" s="155"/>
      <c r="N275" s="155"/>
      <c r="O275" s="155"/>
      <c r="P275" s="155"/>
      <c r="Q275" s="178" t="s">
        <v>34</v>
      </c>
      <c r="R275" s="35">
        <v>25</v>
      </c>
      <c r="S275" s="155"/>
      <c r="T275" s="155"/>
      <c r="U275" s="155"/>
      <c r="V275" s="155"/>
      <c r="W275" s="155"/>
      <c r="X275" s="155"/>
      <c r="Y275" s="155"/>
      <c r="Z275" s="155"/>
      <c r="AA275" s="155"/>
      <c r="AB275" s="155"/>
      <c r="AC275" s="155"/>
      <c r="AD275" s="155"/>
      <c r="AE275" s="155"/>
      <c r="AF275" s="155"/>
      <c r="AG275" s="155"/>
      <c r="AH275" s="155"/>
      <c r="AI275" s="155"/>
      <c r="AJ275" s="155"/>
      <c r="AK275" s="155"/>
      <c r="AL275" s="155"/>
      <c r="AM275" s="155"/>
      <c r="AN275" s="155"/>
      <c r="AO275" s="155"/>
      <c r="AP275" s="155"/>
      <c r="AQ275" s="155"/>
      <c r="AR275" s="155"/>
    </row>
    <row r="276" spans="9:44">
      <c r="I276" s="155"/>
      <c r="J276" s="155"/>
      <c r="K276" s="155"/>
      <c r="L276" s="155"/>
      <c r="M276" s="155"/>
      <c r="N276" s="155"/>
      <c r="O276" s="155"/>
      <c r="P276" s="155"/>
      <c r="Q276" s="178" t="s">
        <v>34</v>
      </c>
      <c r="R276" s="35">
        <v>20</v>
      </c>
      <c r="S276" s="155"/>
      <c r="T276" s="155"/>
      <c r="U276" s="155"/>
      <c r="V276" s="155"/>
      <c r="W276" s="155"/>
      <c r="X276" s="155"/>
      <c r="Y276" s="155"/>
      <c r="Z276" s="155"/>
      <c r="AA276" s="155"/>
      <c r="AB276" s="155"/>
      <c r="AC276" s="155"/>
      <c r="AD276" s="155"/>
      <c r="AE276" s="155"/>
      <c r="AF276" s="155"/>
      <c r="AG276" s="155"/>
      <c r="AH276" s="155"/>
      <c r="AI276" s="155"/>
      <c r="AJ276" s="155"/>
      <c r="AK276" s="155"/>
      <c r="AL276" s="155"/>
      <c r="AM276" s="155"/>
      <c r="AN276" s="155"/>
      <c r="AO276" s="155"/>
      <c r="AP276" s="155"/>
      <c r="AQ276" s="155"/>
      <c r="AR276" s="155"/>
    </row>
    <row r="277" spans="9:44">
      <c r="I277" s="155"/>
      <c r="J277" s="155"/>
      <c r="K277" s="155"/>
      <c r="L277" s="155"/>
      <c r="M277" s="155"/>
      <c r="N277" s="155"/>
      <c r="O277" s="155"/>
      <c r="P277" s="155"/>
      <c r="Q277" s="178" t="s">
        <v>34</v>
      </c>
      <c r="R277" s="35">
        <v>1.5</v>
      </c>
      <c r="S277" s="155"/>
      <c r="T277" s="155"/>
      <c r="U277" s="155"/>
      <c r="V277" s="155"/>
      <c r="W277" s="155"/>
      <c r="X277" s="155"/>
      <c r="Y277" s="155"/>
      <c r="Z277" s="155"/>
      <c r="AA277" s="155"/>
      <c r="AB277" s="155"/>
      <c r="AC277" s="155"/>
      <c r="AD277" s="155"/>
      <c r="AE277" s="155"/>
      <c r="AF277" s="155"/>
      <c r="AG277" s="155"/>
      <c r="AH277" s="155"/>
      <c r="AI277" s="155"/>
      <c r="AJ277" s="155"/>
      <c r="AK277" s="155"/>
      <c r="AL277" s="155"/>
      <c r="AM277" s="155"/>
      <c r="AN277" s="155"/>
      <c r="AO277" s="155"/>
      <c r="AP277" s="155"/>
      <c r="AQ277" s="155"/>
      <c r="AR277" s="155"/>
    </row>
    <row r="278" spans="9:44">
      <c r="I278" s="155"/>
      <c r="J278" s="155"/>
      <c r="K278" s="155"/>
      <c r="L278" s="155"/>
      <c r="M278" s="155"/>
      <c r="N278" s="155"/>
      <c r="O278" s="155"/>
      <c r="P278" s="155"/>
      <c r="Q278" s="178" t="s">
        <v>34</v>
      </c>
      <c r="R278" s="35">
        <v>10.5</v>
      </c>
      <c r="S278" s="155"/>
      <c r="T278" s="155"/>
      <c r="U278" s="155"/>
      <c r="V278" s="155"/>
      <c r="W278" s="155"/>
      <c r="X278" s="155"/>
      <c r="Y278" s="155"/>
      <c r="Z278" s="155"/>
      <c r="AA278" s="155"/>
      <c r="AB278" s="155"/>
      <c r="AC278" s="155"/>
      <c r="AD278" s="155"/>
      <c r="AE278" s="155"/>
      <c r="AF278" s="155"/>
      <c r="AG278" s="155"/>
      <c r="AH278" s="155"/>
      <c r="AI278" s="155"/>
      <c r="AJ278" s="155"/>
      <c r="AK278" s="155"/>
      <c r="AL278" s="155"/>
      <c r="AM278" s="155"/>
      <c r="AN278" s="155"/>
      <c r="AO278" s="155"/>
      <c r="AP278" s="155"/>
      <c r="AQ278" s="155"/>
      <c r="AR278" s="155"/>
    </row>
    <row r="279" spans="9:44">
      <c r="I279" s="155"/>
      <c r="J279" s="155"/>
      <c r="K279" s="155"/>
      <c r="L279" s="155"/>
      <c r="M279" s="155"/>
      <c r="N279" s="155"/>
      <c r="O279" s="155"/>
      <c r="P279" s="155"/>
      <c r="Q279" s="178" t="s">
        <v>34</v>
      </c>
      <c r="R279" s="35">
        <v>9</v>
      </c>
      <c r="S279" s="155"/>
      <c r="T279" s="155"/>
      <c r="U279" s="155"/>
      <c r="V279" s="155"/>
      <c r="W279" s="155"/>
      <c r="X279" s="155"/>
      <c r="Y279" s="155"/>
      <c r="Z279" s="155"/>
      <c r="AA279" s="155"/>
      <c r="AB279" s="155"/>
      <c r="AC279" s="155"/>
      <c r="AD279" s="155"/>
      <c r="AE279" s="155"/>
      <c r="AF279" s="155"/>
      <c r="AG279" s="155"/>
      <c r="AH279" s="155"/>
      <c r="AI279" s="155"/>
      <c r="AJ279" s="155"/>
      <c r="AK279" s="155"/>
      <c r="AL279" s="155"/>
      <c r="AM279" s="155"/>
      <c r="AN279" s="155"/>
      <c r="AO279" s="155"/>
      <c r="AP279" s="155"/>
      <c r="AQ279" s="155"/>
      <c r="AR279" s="155"/>
    </row>
    <row r="280" spans="9:44">
      <c r="I280" s="155"/>
      <c r="J280" s="155"/>
      <c r="K280" s="155"/>
      <c r="L280" s="155"/>
      <c r="M280" s="155"/>
      <c r="N280" s="155"/>
      <c r="O280" s="155"/>
      <c r="P280" s="155"/>
      <c r="Q280" s="178" t="s">
        <v>34</v>
      </c>
      <c r="R280" s="35">
        <v>6</v>
      </c>
      <c r="S280" s="155"/>
      <c r="T280" s="155"/>
      <c r="U280" s="155"/>
      <c r="V280" s="155"/>
      <c r="W280" s="155"/>
      <c r="X280" s="155"/>
      <c r="Y280" s="155"/>
      <c r="Z280" s="155"/>
      <c r="AA280" s="155"/>
      <c r="AB280" s="155"/>
      <c r="AC280" s="155"/>
      <c r="AD280" s="155"/>
      <c r="AE280" s="155"/>
      <c r="AF280" s="155"/>
      <c r="AG280" s="155"/>
      <c r="AH280" s="155"/>
      <c r="AI280" s="155"/>
      <c r="AJ280" s="155"/>
      <c r="AK280" s="155"/>
      <c r="AL280" s="155"/>
      <c r="AM280" s="155"/>
      <c r="AN280" s="155"/>
      <c r="AO280" s="155"/>
      <c r="AP280" s="155"/>
      <c r="AQ280" s="155"/>
      <c r="AR280" s="155"/>
    </row>
    <row r="281" spans="9:44">
      <c r="I281" s="155"/>
      <c r="J281" s="155"/>
      <c r="K281" s="155"/>
      <c r="L281" s="155"/>
      <c r="M281" s="155"/>
      <c r="N281" s="155"/>
      <c r="O281" s="155"/>
      <c r="P281" s="155"/>
      <c r="Q281" s="178" t="s">
        <v>34</v>
      </c>
      <c r="R281" s="35">
        <v>7.5</v>
      </c>
      <c r="S281" s="155"/>
      <c r="T281" s="155"/>
      <c r="U281" s="155"/>
      <c r="V281" s="155"/>
      <c r="W281" s="155"/>
      <c r="X281" s="155"/>
      <c r="Y281" s="155"/>
      <c r="Z281" s="155"/>
      <c r="AA281" s="155"/>
      <c r="AB281" s="155"/>
      <c r="AC281" s="155"/>
      <c r="AD281" s="155"/>
      <c r="AE281" s="155"/>
      <c r="AF281" s="155"/>
      <c r="AG281" s="155"/>
      <c r="AH281" s="155"/>
      <c r="AI281" s="155"/>
      <c r="AJ281" s="155"/>
      <c r="AK281" s="155"/>
      <c r="AL281" s="155"/>
      <c r="AM281" s="155"/>
      <c r="AN281" s="155"/>
      <c r="AO281" s="155"/>
      <c r="AP281" s="155"/>
      <c r="AQ281" s="155"/>
      <c r="AR281" s="155"/>
    </row>
    <row r="282" spans="9:44">
      <c r="I282" s="155"/>
      <c r="J282" s="155"/>
      <c r="K282" s="155"/>
      <c r="L282" s="155"/>
      <c r="M282" s="155"/>
      <c r="N282" s="155"/>
      <c r="O282" s="155"/>
      <c r="P282" s="155"/>
      <c r="Q282" s="178" t="s">
        <v>34</v>
      </c>
      <c r="R282" s="35">
        <v>3</v>
      </c>
      <c r="S282" s="155"/>
      <c r="T282" s="155"/>
      <c r="U282" s="155"/>
      <c r="V282" s="155"/>
      <c r="W282" s="155"/>
      <c r="X282" s="155"/>
      <c r="Y282" s="155"/>
      <c r="Z282" s="155"/>
      <c r="AA282" s="155"/>
      <c r="AB282" s="155"/>
      <c r="AC282" s="155"/>
      <c r="AD282" s="155"/>
      <c r="AE282" s="155"/>
      <c r="AF282" s="155"/>
      <c r="AG282" s="155"/>
      <c r="AH282" s="155"/>
      <c r="AI282" s="155"/>
      <c r="AJ282" s="155"/>
      <c r="AK282" s="155"/>
      <c r="AL282" s="155"/>
      <c r="AM282" s="155"/>
      <c r="AN282" s="155"/>
      <c r="AO282" s="155"/>
      <c r="AP282" s="155"/>
      <c r="AQ282" s="155"/>
      <c r="AR282" s="155"/>
    </row>
    <row r="283" spans="9:44">
      <c r="I283" s="155"/>
      <c r="J283" s="155"/>
      <c r="K283" s="155"/>
      <c r="L283" s="155"/>
      <c r="M283" s="155"/>
      <c r="N283" s="155"/>
      <c r="O283" s="155"/>
      <c r="P283" s="155"/>
      <c r="Q283" s="178" t="s">
        <v>34</v>
      </c>
      <c r="R283" s="35">
        <v>16</v>
      </c>
      <c r="S283" s="155"/>
      <c r="T283" s="155"/>
      <c r="U283" s="155"/>
      <c r="V283" s="155"/>
      <c r="W283" s="155"/>
      <c r="X283" s="155"/>
      <c r="Y283" s="155"/>
      <c r="Z283" s="155"/>
      <c r="AA283" s="155"/>
      <c r="AB283" s="155"/>
      <c r="AC283" s="155"/>
      <c r="AD283" s="155"/>
      <c r="AE283" s="155"/>
      <c r="AF283" s="155"/>
      <c r="AG283" s="155"/>
      <c r="AH283" s="155"/>
      <c r="AI283" s="155"/>
      <c r="AJ283" s="155"/>
      <c r="AK283" s="155"/>
      <c r="AL283" s="155"/>
      <c r="AM283" s="155"/>
      <c r="AN283" s="155"/>
      <c r="AO283" s="155"/>
      <c r="AP283" s="155"/>
      <c r="AQ283" s="155"/>
      <c r="AR283" s="155"/>
    </row>
    <row r="284" spans="9:44">
      <c r="I284" s="155"/>
      <c r="J284" s="155"/>
      <c r="K284" s="155"/>
      <c r="L284" s="155"/>
      <c r="M284" s="155"/>
      <c r="N284" s="155"/>
      <c r="O284" s="155"/>
      <c r="P284" s="155"/>
      <c r="Q284" s="178" t="s">
        <v>34</v>
      </c>
      <c r="R284" s="35">
        <v>3</v>
      </c>
      <c r="S284" s="155"/>
      <c r="T284" s="155"/>
      <c r="U284" s="155"/>
      <c r="V284" s="155"/>
      <c r="W284" s="155"/>
      <c r="X284" s="155"/>
      <c r="Y284" s="155"/>
      <c r="Z284" s="155"/>
      <c r="AA284" s="155"/>
      <c r="AB284" s="155"/>
      <c r="AC284" s="155"/>
      <c r="AD284" s="155"/>
      <c r="AE284" s="155"/>
      <c r="AF284" s="155"/>
      <c r="AG284" s="155"/>
      <c r="AH284" s="155"/>
      <c r="AI284" s="155"/>
      <c r="AJ284" s="155"/>
      <c r="AK284" s="155"/>
      <c r="AL284" s="155"/>
      <c r="AM284" s="155"/>
      <c r="AN284" s="155"/>
      <c r="AO284" s="155"/>
      <c r="AP284" s="155"/>
      <c r="AQ284" s="155"/>
      <c r="AR284" s="155"/>
    </row>
    <row r="285" spans="9:44">
      <c r="I285" s="155"/>
      <c r="J285" s="155"/>
      <c r="K285" s="155"/>
      <c r="L285" s="155"/>
      <c r="M285" s="155"/>
      <c r="N285" s="155"/>
      <c r="O285" s="155"/>
      <c r="P285" s="155"/>
      <c r="Q285" s="178" t="s">
        <v>34</v>
      </c>
      <c r="R285" s="35">
        <v>3</v>
      </c>
      <c r="S285" s="155"/>
      <c r="T285" s="155"/>
      <c r="U285" s="155"/>
      <c r="V285" s="155"/>
      <c r="W285" s="155"/>
      <c r="X285" s="155"/>
      <c r="Y285" s="155"/>
      <c r="Z285" s="155"/>
      <c r="AA285" s="155"/>
      <c r="AB285" s="155"/>
      <c r="AC285" s="155"/>
      <c r="AD285" s="155"/>
      <c r="AE285" s="155"/>
      <c r="AF285" s="155"/>
      <c r="AG285" s="155"/>
      <c r="AH285" s="155"/>
      <c r="AI285" s="155"/>
      <c r="AJ285" s="155"/>
      <c r="AK285" s="155"/>
      <c r="AL285" s="155"/>
      <c r="AM285" s="155"/>
      <c r="AN285" s="155"/>
      <c r="AO285" s="155"/>
      <c r="AP285" s="155"/>
      <c r="AQ285" s="155"/>
      <c r="AR285" s="155"/>
    </row>
    <row r="286" spans="9:44">
      <c r="I286" s="155"/>
      <c r="J286" s="155"/>
      <c r="K286" s="155"/>
      <c r="L286" s="155"/>
      <c r="M286" s="155"/>
      <c r="N286" s="155"/>
      <c r="O286" s="155"/>
      <c r="P286" s="155"/>
      <c r="Q286" s="178" t="s">
        <v>34</v>
      </c>
      <c r="R286" s="35">
        <v>20</v>
      </c>
      <c r="S286" s="155"/>
      <c r="T286" s="155"/>
      <c r="U286" s="155"/>
      <c r="V286" s="155"/>
      <c r="W286" s="155"/>
      <c r="X286" s="155"/>
      <c r="Y286" s="155"/>
      <c r="Z286" s="155"/>
      <c r="AA286" s="155"/>
      <c r="AB286" s="155"/>
      <c r="AC286" s="155"/>
      <c r="AD286" s="155"/>
      <c r="AE286" s="155"/>
      <c r="AF286" s="155"/>
      <c r="AG286" s="155"/>
      <c r="AH286" s="155"/>
      <c r="AI286" s="155"/>
      <c r="AJ286" s="155"/>
      <c r="AK286" s="155"/>
      <c r="AL286" s="155"/>
      <c r="AM286" s="155"/>
      <c r="AN286" s="155"/>
      <c r="AO286" s="155"/>
      <c r="AP286" s="155"/>
      <c r="AQ286" s="155"/>
      <c r="AR286" s="155"/>
    </row>
    <row r="287" spans="9:44">
      <c r="I287" s="155"/>
      <c r="J287" s="155"/>
      <c r="K287" s="155"/>
      <c r="L287" s="155"/>
      <c r="M287" s="155"/>
      <c r="N287" s="155"/>
      <c r="O287" s="155"/>
      <c r="P287" s="155"/>
      <c r="Q287" s="178" t="s">
        <v>34</v>
      </c>
      <c r="R287" s="35">
        <v>24.5</v>
      </c>
      <c r="S287" s="155"/>
      <c r="T287" s="155"/>
      <c r="U287" s="155"/>
      <c r="V287" s="155"/>
      <c r="W287" s="155"/>
      <c r="X287" s="155"/>
      <c r="Y287" s="155"/>
      <c r="Z287" s="155"/>
      <c r="AA287" s="155"/>
      <c r="AB287" s="155"/>
      <c r="AC287" s="155"/>
      <c r="AD287" s="155"/>
      <c r="AE287" s="155"/>
      <c r="AF287" s="155"/>
      <c r="AG287" s="155"/>
      <c r="AH287" s="155"/>
      <c r="AI287" s="155"/>
      <c r="AJ287" s="155"/>
      <c r="AK287" s="155"/>
      <c r="AL287" s="155"/>
      <c r="AM287" s="155"/>
      <c r="AN287" s="155"/>
      <c r="AO287" s="155"/>
      <c r="AP287" s="155"/>
      <c r="AQ287" s="155"/>
      <c r="AR287" s="155"/>
    </row>
    <row r="288" spans="9:44">
      <c r="I288" s="155"/>
      <c r="J288" s="155"/>
      <c r="K288" s="155"/>
      <c r="L288" s="155"/>
      <c r="M288" s="155"/>
      <c r="N288" s="155"/>
      <c r="O288" s="155"/>
      <c r="P288" s="155"/>
      <c r="Q288" s="178" t="s">
        <v>34</v>
      </c>
      <c r="R288" s="35">
        <v>5.5</v>
      </c>
      <c r="S288" s="155"/>
      <c r="T288" s="155"/>
      <c r="U288" s="155"/>
      <c r="V288" s="155"/>
      <c r="W288" s="155"/>
      <c r="X288" s="155"/>
      <c r="Y288" s="155"/>
      <c r="Z288" s="155"/>
      <c r="AA288" s="155"/>
      <c r="AB288" s="155"/>
      <c r="AC288" s="155"/>
      <c r="AD288" s="155"/>
      <c r="AE288" s="155"/>
      <c r="AF288" s="155"/>
      <c r="AG288" s="155"/>
      <c r="AH288" s="155"/>
      <c r="AI288" s="155"/>
      <c r="AJ288" s="155"/>
      <c r="AK288" s="155"/>
      <c r="AL288" s="155"/>
      <c r="AM288" s="155"/>
      <c r="AN288" s="155"/>
      <c r="AO288" s="155"/>
      <c r="AP288" s="155"/>
      <c r="AQ288" s="155"/>
      <c r="AR288" s="155"/>
    </row>
    <row r="289" spans="9:44">
      <c r="I289" s="155"/>
      <c r="J289" s="155"/>
      <c r="K289" s="155"/>
      <c r="L289" s="155"/>
      <c r="M289" s="155"/>
      <c r="N289" s="155"/>
      <c r="O289" s="155"/>
      <c r="P289" s="155"/>
      <c r="Q289" s="178" t="s">
        <v>34</v>
      </c>
      <c r="R289" s="35">
        <v>20</v>
      </c>
      <c r="S289" s="155"/>
      <c r="T289" s="155"/>
      <c r="U289" s="155"/>
      <c r="V289" s="155"/>
      <c r="W289" s="155"/>
      <c r="X289" s="155"/>
      <c r="Y289" s="155"/>
      <c r="Z289" s="155"/>
      <c r="AA289" s="155"/>
      <c r="AB289" s="155"/>
      <c r="AC289" s="155"/>
      <c r="AD289" s="155"/>
      <c r="AE289" s="155"/>
      <c r="AF289" s="155"/>
      <c r="AG289" s="155"/>
      <c r="AH289" s="155"/>
      <c r="AI289" s="155"/>
      <c r="AJ289" s="155"/>
      <c r="AK289" s="155"/>
      <c r="AL289" s="155"/>
      <c r="AM289" s="155"/>
      <c r="AN289" s="155"/>
      <c r="AO289" s="155"/>
      <c r="AP289" s="155"/>
      <c r="AQ289" s="155"/>
      <c r="AR289" s="155"/>
    </row>
    <row r="290" spans="9:44">
      <c r="I290" s="155"/>
      <c r="J290" s="155"/>
      <c r="K290" s="155"/>
      <c r="L290" s="155"/>
      <c r="M290" s="155"/>
      <c r="N290" s="155"/>
      <c r="O290" s="155"/>
      <c r="P290" s="155"/>
      <c r="Q290" s="178" t="s">
        <v>34</v>
      </c>
      <c r="R290" s="35">
        <v>20</v>
      </c>
      <c r="S290" s="155"/>
      <c r="T290" s="155"/>
      <c r="U290" s="155"/>
      <c r="V290" s="155"/>
      <c r="W290" s="155"/>
      <c r="X290" s="155"/>
      <c r="Y290" s="155"/>
      <c r="Z290" s="155"/>
      <c r="AA290" s="155"/>
      <c r="AB290" s="155"/>
      <c r="AC290" s="155"/>
      <c r="AD290" s="155"/>
      <c r="AE290" s="155"/>
      <c r="AF290" s="155"/>
      <c r="AG290" s="155"/>
      <c r="AH290" s="155"/>
      <c r="AI290" s="155"/>
      <c r="AJ290" s="155"/>
      <c r="AK290" s="155"/>
      <c r="AL290" s="155"/>
      <c r="AM290" s="155"/>
      <c r="AN290" s="155"/>
      <c r="AO290" s="155"/>
      <c r="AP290" s="155"/>
      <c r="AQ290" s="155"/>
      <c r="AR290" s="155"/>
    </row>
    <row r="291" spans="9:44">
      <c r="I291" s="155"/>
      <c r="J291" s="155"/>
      <c r="K291" s="155"/>
      <c r="L291" s="155"/>
      <c r="M291" s="155"/>
      <c r="N291" s="155"/>
      <c r="O291" s="155"/>
      <c r="P291" s="155"/>
      <c r="Q291" s="178" t="s">
        <v>34</v>
      </c>
      <c r="R291" s="35">
        <v>20</v>
      </c>
      <c r="S291" s="155"/>
      <c r="T291" s="155"/>
      <c r="U291" s="155"/>
      <c r="V291" s="155"/>
      <c r="W291" s="155"/>
      <c r="X291" s="155"/>
      <c r="Y291" s="155"/>
      <c r="Z291" s="155"/>
      <c r="AA291" s="155"/>
      <c r="AB291" s="155"/>
      <c r="AC291" s="155"/>
      <c r="AD291" s="155"/>
      <c r="AE291" s="155"/>
      <c r="AF291" s="155"/>
      <c r="AG291" s="155"/>
      <c r="AH291" s="155"/>
      <c r="AI291" s="155"/>
      <c r="AJ291" s="155"/>
      <c r="AK291" s="155"/>
      <c r="AL291" s="155"/>
      <c r="AM291" s="155"/>
      <c r="AN291" s="155"/>
      <c r="AO291" s="155"/>
      <c r="AP291" s="155"/>
      <c r="AQ291" s="155"/>
      <c r="AR291" s="155"/>
    </row>
    <row r="292" spans="9:44">
      <c r="I292" s="155"/>
      <c r="J292" s="155"/>
      <c r="K292" s="155"/>
      <c r="L292" s="155"/>
      <c r="M292" s="155"/>
      <c r="N292" s="155"/>
      <c r="O292" s="155"/>
      <c r="P292" s="155"/>
      <c r="Q292" s="178" t="s">
        <v>34</v>
      </c>
      <c r="R292" s="35">
        <v>48</v>
      </c>
      <c r="S292" s="155"/>
      <c r="T292" s="155"/>
      <c r="U292" s="155"/>
      <c r="V292" s="155"/>
      <c r="W292" s="155"/>
      <c r="X292" s="155"/>
      <c r="Y292" s="155"/>
      <c r="Z292" s="155"/>
      <c r="AA292" s="155"/>
      <c r="AB292" s="155"/>
      <c r="AC292" s="155"/>
      <c r="AD292" s="155"/>
      <c r="AE292" s="155"/>
      <c r="AF292" s="155"/>
      <c r="AG292" s="155"/>
      <c r="AH292" s="155"/>
      <c r="AI292" s="155"/>
      <c r="AJ292" s="155"/>
      <c r="AK292" s="155"/>
      <c r="AL292" s="155"/>
      <c r="AM292" s="155"/>
      <c r="AN292" s="155"/>
      <c r="AO292" s="155"/>
      <c r="AP292" s="155"/>
      <c r="AQ292" s="155"/>
      <c r="AR292" s="155"/>
    </row>
    <row r="293" spans="9:44">
      <c r="I293" s="155"/>
      <c r="J293" s="155"/>
      <c r="K293" s="155"/>
      <c r="L293" s="155"/>
      <c r="M293" s="155"/>
      <c r="N293" s="155"/>
      <c r="O293" s="155"/>
      <c r="P293" s="155"/>
      <c r="Q293" s="178" t="s">
        <v>34</v>
      </c>
      <c r="R293" s="35">
        <v>3</v>
      </c>
      <c r="S293" s="155"/>
      <c r="T293" s="155"/>
      <c r="U293" s="155"/>
      <c r="V293" s="155"/>
      <c r="W293" s="155"/>
      <c r="X293" s="155"/>
      <c r="Y293" s="155"/>
      <c r="Z293" s="155"/>
      <c r="AA293" s="155"/>
      <c r="AB293" s="155"/>
      <c r="AC293" s="155"/>
      <c r="AD293" s="155"/>
      <c r="AE293" s="155"/>
      <c r="AF293" s="155"/>
      <c r="AG293" s="155"/>
      <c r="AH293" s="155"/>
      <c r="AI293" s="155"/>
      <c r="AJ293" s="155"/>
      <c r="AK293" s="155"/>
      <c r="AL293" s="155"/>
      <c r="AM293" s="155"/>
      <c r="AN293" s="155"/>
      <c r="AO293" s="155"/>
      <c r="AP293" s="155"/>
      <c r="AQ293" s="155"/>
      <c r="AR293" s="155"/>
    </row>
    <row r="294" spans="9:44">
      <c r="I294" s="155"/>
      <c r="J294" s="155"/>
      <c r="K294" s="155"/>
      <c r="L294" s="155"/>
      <c r="M294" s="155"/>
      <c r="N294" s="155"/>
      <c r="O294" s="155"/>
      <c r="P294" s="155"/>
      <c r="Q294" s="178" t="s">
        <v>34</v>
      </c>
      <c r="R294" s="35">
        <v>23</v>
      </c>
      <c r="S294" s="155"/>
      <c r="T294" s="155"/>
      <c r="U294" s="155"/>
      <c r="V294" s="155"/>
      <c r="W294" s="155"/>
      <c r="X294" s="155"/>
      <c r="Y294" s="155"/>
      <c r="Z294" s="155"/>
      <c r="AA294" s="155"/>
      <c r="AB294" s="155"/>
      <c r="AC294" s="155"/>
      <c r="AD294" s="155"/>
      <c r="AE294" s="155"/>
      <c r="AF294" s="155"/>
      <c r="AG294" s="155"/>
      <c r="AH294" s="155"/>
      <c r="AI294" s="155"/>
      <c r="AJ294" s="155"/>
      <c r="AK294" s="155"/>
      <c r="AL294" s="155"/>
      <c r="AM294" s="155"/>
      <c r="AN294" s="155"/>
      <c r="AO294" s="155"/>
      <c r="AP294" s="155"/>
      <c r="AQ294" s="155"/>
      <c r="AR294" s="155"/>
    </row>
    <row r="295" spans="9:44">
      <c r="I295" s="155"/>
      <c r="J295" s="155"/>
      <c r="K295" s="155"/>
      <c r="L295" s="155"/>
      <c r="M295" s="155"/>
      <c r="N295" s="155"/>
      <c r="O295" s="155"/>
      <c r="P295" s="155"/>
      <c r="Q295" s="178" t="s">
        <v>34</v>
      </c>
      <c r="R295" s="35">
        <v>28</v>
      </c>
      <c r="S295" s="155"/>
      <c r="T295" s="155"/>
      <c r="U295" s="155"/>
      <c r="V295" s="155"/>
      <c r="W295" s="155"/>
      <c r="X295" s="155"/>
      <c r="Y295" s="155"/>
      <c r="Z295" s="155"/>
      <c r="AA295" s="155"/>
      <c r="AB295" s="155"/>
      <c r="AC295" s="155"/>
      <c r="AD295" s="155"/>
      <c r="AE295" s="155"/>
      <c r="AF295" s="155"/>
      <c r="AG295" s="155"/>
      <c r="AH295" s="155"/>
      <c r="AI295" s="155"/>
      <c r="AJ295" s="155"/>
      <c r="AK295" s="155"/>
      <c r="AL295" s="155"/>
      <c r="AM295" s="155"/>
      <c r="AN295" s="155"/>
      <c r="AO295" s="155"/>
      <c r="AP295" s="155"/>
      <c r="AQ295" s="155"/>
      <c r="AR295" s="155"/>
    </row>
    <row r="296" spans="9:44">
      <c r="I296" s="155"/>
      <c r="J296" s="155"/>
      <c r="K296" s="155"/>
      <c r="L296" s="155"/>
      <c r="M296" s="155"/>
      <c r="N296" s="155"/>
      <c r="O296" s="155"/>
      <c r="P296" s="155"/>
      <c r="Q296" s="178" t="s">
        <v>34</v>
      </c>
      <c r="R296" s="35">
        <v>14</v>
      </c>
      <c r="S296" s="155"/>
      <c r="T296" s="155"/>
      <c r="U296" s="155"/>
      <c r="V296" s="155"/>
      <c r="W296" s="155"/>
      <c r="X296" s="155"/>
      <c r="Y296" s="155"/>
      <c r="Z296" s="155"/>
      <c r="AA296" s="155"/>
      <c r="AB296" s="155"/>
      <c r="AC296" s="155"/>
      <c r="AD296" s="155"/>
      <c r="AE296" s="155"/>
      <c r="AF296" s="155"/>
      <c r="AG296" s="155"/>
      <c r="AH296" s="155"/>
      <c r="AI296" s="155"/>
      <c r="AJ296" s="155"/>
      <c r="AK296" s="155"/>
      <c r="AL296" s="155"/>
      <c r="AM296" s="155"/>
      <c r="AN296" s="155"/>
      <c r="AO296" s="155"/>
      <c r="AP296" s="155"/>
      <c r="AQ296" s="155"/>
      <c r="AR296" s="155"/>
    </row>
    <row r="297" spans="9:44">
      <c r="I297" s="155"/>
      <c r="J297" s="155"/>
      <c r="K297" s="155"/>
      <c r="L297" s="155"/>
      <c r="M297" s="155"/>
      <c r="N297" s="155"/>
      <c r="O297" s="155"/>
      <c r="P297" s="155"/>
      <c r="Q297" s="178" t="s">
        <v>34</v>
      </c>
      <c r="R297" s="35">
        <v>4.5</v>
      </c>
      <c r="S297" s="155"/>
      <c r="T297" s="155"/>
      <c r="U297" s="155"/>
      <c r="V297" s="155"/>
      <c r="W297" s="155"/>
      <c r="X297" s="155"/>
      <c r="Y297" s="155"/>
      <c r="Z297" s="155"/>
      <c r="AA297" s="155"/>
      <c r="AB297" s="155"/>
      <c r="AC297" s="155"/>
      <c r="AD297" s="155"/>
      <c r="AE297" s="155"/>
      <c r="AF297" s="155"/>
      <c r="AG297" s="155"/>
      <c r="AH297" s="155"/>
      <c r="AI297" s="155"/>
      <c r="AJ297" s="155"/>
      <c r="AK297" s="155"/>
      <c r="AL297" s="155"/>
      <c r="AM297" s="155"/>
      <c r="AN297" s="155"/>
      <c r="AO297" s="155"/>
      <c r="AP297" s="155"/>
      <c r="AQ297" s="155"/>
      <c r="AR297" s="155"/>
    </row>
    <row r="298" spans="9:44">
      <c r="I298" s="155"/>
      <c r="J298" s="155"/>
      <c r="K298" s="155"/>
      <c r="L298" s="155"/>
      <c r="M298" s="155"/>
      <c r="N298" s="155"/>
      <c r="O298" s="155"/>
      <c r="P298" s="155"/>
      <c r="Q298" s="178" t="s">
        <v>34</v>
      </c>
      <c r="R298" s="35">
        <v>50</v>
      </c>
      <c r="S298" s="155"/>
      <c r="T298" s="155"/>
      <c r="U298" s="155"/>
      <c r="V298" s="155"/>
      <c r="W298" s="155"/>
      <c r="X298" s="155"/>
      <c r="Y298" s="155"/>
      <c r="Z298" s="155"/>
      <c r="AA298" s="155"/>
      <c r="AB298" s="155"/>
      <c r="AC298" s="155"/>
      <c r="AD298" s="155"/>
      <c r="AE298" s="155"/>
      <c r="AF298" s="155"/>
      <c r="AG298" s="155"/>
      <c r="AH298" s="155"/>
      <c r="AI298" s="155"/>
      <c r="AJ298" s="155"/>
      <c r="AK298" s="155"/>
      <c r="AL298" s="155"/>
      <c r="AM298" s="155"/>
      <c r="AN298" s="155"/>
      <c r="AO298" s="155"/>
      <c r="AP298" s="155"/>
      <c r="AQ298" s="155"/>
      <c r="AR298" s="155"/>
    </row>
    <row r="299" spans="9:44">
      <c r="I299" s="155"/>
      <c r="J299" s="155"/>
      <c r="K299" s="155"/>
      <c r="L299" s="155"/>
      <c r="M299" s="155"/>
      <c r="N299" s="155"/>
      <c r="O299" s="155"/>
      <c r="P299" s="155"/>
      <c r="Q299" s="178" t="s">
        <v>34</v>
      </c>
      <c r="R299" s="35">
        <v>50</v>
      </c>
      <c r="S299" s="155"/>
      <c r="T299" s="155"/>
      <c r="U299" s="155"/>
      <c r="V299" s="155"/>
      <c r="W299" s="155"/>
      <c r="X299" s="155"/>
      <c r="Y299" s="155"/>
      <c r="Z299" s="155"/>
      <c r="AA299" s="155"/>
      <c r="AB299" s="155"/>
      <c r="AC299" s="155"/>
      <c r="AD299" s="155"/>
      <c r="AE299" s="155"/>
      <c r="AF299" s="155"/>
      <c r="AG299" s="155"/>
      <c r="AH299" s="155"/>
      <c r="AI299" s="155"/>
      <c r="AJ299" s="155"/>
      <c r="AK299" s="155"/>
      <c r="AL299" s="155"/>
      <c r="AM299" s="155"/>
      <c r="AN299" s="155"/>
      <c r="AO299" s="155"/>
      <c r="AP299" s="155"/>
      <c r="AQ299" s="155"/>
      <c r="AR299" s="155"/>
    </row>
    <row r="300" spans="9:44">
      <c r="I300" s="155"/>
      <c r="J300" s="155"/>
      <c r="K300" s="155"/>
      <c r="L300" s="155"/>
      <c r="M300" s="155"/>
      <c r="N300" s="155"/>
      <c r="O300" s="155"/>
      <c r="P300" s="155"/>
      <c r="Q300" s="178" t="s">
        <v>34</v>
      </c>
      <c r="R300" s="35">
        <v>29.5</v>
      </c>
      <c r="S300" s="155"/>
      <c r="T300" s="155"/>
      <c r="U300" s="155"/>
      <c r="V300" s="155"/>
      <c r="W300" s="155"/>
      <c r="X300" s="155"/>
      <c r="Y300" s="155"/>
      <c r="Z300" s="155"/>
      <c r="AA300" s="155"/>
      <c r="AB300" s="155"/>
      <c r="AC300" s="155"/>
      <c r="AD300" s="155"/>
      <c r="AE300" s="155"/>
      <c r="AF300" s="155"/>
      <c r="AG300" s="155"/>
      <c r="AH300" s="155"/>
      <c r="AI300" s="155"/>
      <c r="AJ300" s="155"/>
      <c r="AK300" s="155"/>
      <c r="AL300" s="155"/>
      <c r="AM300" s="155"/>
      <c r="AN300" s="155"/>
      <c r="AO300" s="155"/>
      <c r="AP300" s="155"/>
      <c r="AQ300" s="155"/>
      <c r="AR300" s="155"/>
    </row>
    <row r="301" spans="9:44">
      <c r="I301" s="155"/>
      <c r="J301" s="155"/>
      <c r="K301" s="155"/>
      <c r="L301" s="155"/>
      <c r="M301" s="155"/>
      <c r="N301" s="155"/>
      <c r="O301" s="155"/>
      <c r="P301" s="155"/>
      <c r="Q301" s="178" t="s">
        <v>34</v>
      </c>
      <c r="R301" s="35">
        <v>90</v>
      </c>
      <c r="S301" s="155"/>
      <c r="T301" s="155"/>
      <c r="U301" s="155"/>
      <c r="V301" s="155"/>
      <c r="W301" s="155"/>
      <c r="X301" s="155"/>
      <c r="Y301" s="155"/>
      <c r="Z301" s="155"/>
      <c r="AA301" s="155"/>
      <c r="AB301" s="155"/>
      <c r="AC301" s="155"/>
      <c r="AD301" s="155"/>
      <c r="AE301" s="155"/>
      <c r="AF301" s="155"/>
      <c r="AG301" s="155"/>
      <c r="AH301" s="155"/>
      <c r="AI301" s="155"/>
      <c r="AJ301" s="155"/>
      <c r="AK301" s="155"/>
      <c r="AL301" s="155"/>
      <c r="AM301" s="155"/>
      <c r="AN301" s="155"/>
      <c r="AO301" s="155"/>
      <c r="AP301" s="155"/>
      <c r="AQ301" s="155"/>
      <c r="AR301" s="155"/>
    </row>
    <row r="302" spans="9:44">
      <c r="I302" s="155"/>
      <c r="J302" s="155"/>
      <c r="K302" s="155"/>
      <c r="L302" s="155"/>
      <c r="M302" s="155"/>
      <c r="N302" s="155"/>
      <c r="O302" s="155"/>
      <c r="P302" s="155"/>
      <c r="Q302" s="178" t="s">
        <v>34</v>
      </c>
      <c r="R302" s="35">
        <v>18</v>
      </c>
      <c r="S302" s="155"/>
      <c r="T302" s="155"/>
      <c r="U302" s="155"/>
      <c r="V302" s="155"/>
      <c r="W302" s="155"/>
      <c r="X302" s="155"/>
      <c r="Y302" s="155"/>
      <c r="Z302" s="155"/>
      <c r="AA302" s="155"/>
      <c r="AB302" s="155"/>
      <c r="AC302" s="155"/>
      <c r="AD302" s="155"/>
      <c r="AE302" s="155"/>
      <c r="AF302" s="155"/>
      <c r="AG302" s="155"/>
      <c r="AH302" s="155"/>
      <c r="AI302" s="155"/>
      <c r="AJ302" s="155"/>
      <c r="AK302" s="155"/>
      <c r="AL302" s="155"/>
      <c r="AM302" s="155"/>
      <c r="AN302" s="155"/>
      <c r="AO302" s="155"/>
      <c r="AP302" s="155"/>
      <c r="AQ302" s="155"/>
      <c r="AR302" s="155"/>
    </row>
    <row r="303" spans="9:44">
      <c r="I303" s="155"/>
      <c r="J303" s="155"/>
      <c r="K303" s="155"/>
      <c r="L303" s="155"/>
      <c r="M303" s="155"/>
      <c r="N303" s="155"/>
      <c r="O303" s="155"/>
      <c r="P303" s="155"/>
      <c r="Q303" s="178" t="s">
        <v>34</v>
      </c>
      <c r="R303" s="35">
        <v>45</v>
      </c>
      <c r="S303" s="155"/>
      <c r="T303" s="155"/>
      <c r="U303" s="155"/>
      <c r="V303" s="155"/>
      <c r="W303" s="155"/>
      <c r="X303" s="155"/>
      <c r="Y303" s="155"/>
      <c r="Z303" s="155"/>
      <c r="AA303" s="155"/>
      <c r="AB303" s="155"/>
      <c r="AC303" s="155"/>
      <c r="AD303" s="155"/>
      <c r="AE303" s="155"/>
      <c r="AF303" s="155"/>
      <c r="AG303" s="155"/>
      <c r="AH303" s="155"/>
      <c r="AI303" s="155"/>
      <c r="AJ303" s="155"/>
      <c r="AK303" s="155"/>
      <c r="AL303" s="155"/>
      <c r="AM303" s="155"/>
      <c r="AN303" s="155"/>
      <c r="AO303" s="155"/>
      <c r="AP303" s="155"/>
      <c r="AQ303" s="155"/>
      <c r="AR303" s="155"/>
    </row>
    <row r="304" spans="9:44">
      <c r="I304" s="155"/>
      <c r="J304" s="155"/>
      <c r="K304" s="155"/>
      <c r="L304" s="155"/>
      <c r="M304" s="155"/>
      <c r="N304" s="155"/>
      <c r="O304" s="155"/>
      <c r="P304" s="155"/>
      <c r="Q304" s="178" t="s">
        <v>34</v>
      </c>
      <c r="R304" s="35">
        <v>9</v>
      </c>
      <c r="S304" s="155"/>
      <c r="T304" s="155"/>
      <c r="U304" s="155"/>
      <c r="V304" s="155"/>
      <c r="W304" s="155"/>
      <c r="X304" s="155"/>
      <c r="Y304" s="155"/>
      <c r="Z304" s="155"/>
      <c r="AA304" s="155"/>
      <c r="AB304" s="155"/>
      <c r="AC304" s="155"/>
      <c r="AD304" s="155"/>
      <c r="AE304" s="155"/>
      <c r="AF304" s="155"/>
      <c r="AG304" s="155"/>
      <c r="AH304" s="155"/>
      <c r="AI304" s="155"/>
      <c r="AJ304" s="155"/>
      <c r="AK304" s="155"/>
      <c r="AL304" s="155"/>
      <c r="AM304" s="155"/>
      <c r="AN304" s="155"/>
      <c r="AO304" s="155"/>
      <c r="AP304" s="155"/>
      <c r="AQ304" s="155"/>
      <c r="AR304" s="155"/>
    </row>
    <row r="305" spans="9:44">
      <c r="I305" s="155"/>
      <c r="J305" s="155"/>
      <c r="K305" s="155"/>
      <c r="L305" s="155"/>
      <c r="M305" s="155"/>
      <c r="N305" s="155"/>
      <c r="O305" s="155"/>
      <c r="P305" s="155"/>
      <c r="Q305" s="178" t="s">
        <v>34</v>
      </c>
      <c r="R305" s="35">
        <v>15</v>
      </c>
      <c r="S305" s="155"/>
      <c r="T305" s="155"/>
      <c r="U305" s="155"/>
      <c r="V305" s="155"/>
      <c r="W305" s="155"/>
      <c r="X305" s="155"/>
      <c r="Y305" s="155"/>
      <c r="Z305" s="155"/>
      <c r="AA305" s="155"/>
      <c r="AB305" s="155"/>
      <c r="AC305" s="155"/>
      <c r="AD305" s="155"/>
      <c r="AE305" s="155"/>
      <c r="AF305" s="155"/>
      <c r="AG305" s="155"/>
      <c r="AH305" s="155"/>
      <c r="AI305" s="155"/>
      <c r="AJ305" s="155"/>
      <c r="AK305" s="155"/>
      <c r="AL305" s="155"/>
      <c r="AM305" s="155"/>
      <c r="AN305" s="155"/>
      <c r="AO305" s="155"/>
      <c r="AP305" s="155"/>
      <c r="AQ305" s="155"/>
      <c r="AR305" s="155"/>
    </row>
    <row r="306" spans="9:44">
      <c r="I306" s="155"/>
      <c r="J306" s="155"/>
      <c r="K306" s="155"/>
      <c r="L306" s="155"/>
      <c r="M306" s="155"/>
      <c r="N306" s="155"/>
      <c r="O306" s="155"/>
      <c r="P306" s="155"/>
      <c r="Q306" s="178" t="s">
        <v>34</v>
      </c>
      <c r="R306" s="35">
        <v>3</v>
      </c>
      <c r="S306" s="155"/>
      <c r="T306" s="155"/>
      <c r="U306" s="155"/>
      <c r="V306" s="155"/>
      <c r="W306" s="155"/>
      <c r="X306" s="155"/>
      <c r="Y306" s="155"/>
      <c r="Z306" s="155"/>
      <c r="AA306" s="155"/>
      <c r="AB306" s="155"/>
      <c r="AC306" s="155"/>
      <c r="AD306" s="155"/>
      <c r="AE306" s="155"/>
      <c r="AF306" s="155"/>
      <c r="AG306" s="155"/>
      <c r="AH306" s="155"/>
      <c r="AI306" s="155"/>
      <c r="AJ306" s="155"/>
      <c r="AK306" s="155"/>
      <c r="AL306" s="155"/>
      <c r="AM306" s="155"/>
      <c r="AN306" s="155"/>
      <c r="AO306" s="155"/>
      <c r="AP306" s="155"/>
      <c r="AQ306" s="155"/>
      <c r="AR306" s="155"/>
    </row>
    <row r="307" spans="9:44">
      <c r="I307" s="155"/>
      <c r="J307" s="155"/>
      <c r="K307" s="155"/>
      <c r="L307" s="155"/>
      <c r="M307" s="155"/>
      <c r="N307" s="155"/>
      <c r="O307" s="155"/>
      <c r="P307" s="155"/>
      <c r="Q307" s="178" t="s">
        <v>34</v>
      </c>
      <c r="R307" s="35">
        <v>3</v>
      </c>
      <c r="S307" s="155"/>
      <c r="T307" s="155"/>
      <c r="U307" s="155"/>
      <c r="V307" s="155"/>
      <c r="W307" s="155"/>
      <c r="X307" s="155"/>
      <c r="Y307" s="155"/>
      <c r="Z307" s="155"/>
      <c r="AA307" s="155"/>
      <c r="AB307" s="155"/>
      <c r="AC307" s="155"/>
      <c r="AD307" s="155"/>
      <c r="AE307" s="155"/>
      <c r="AF307" s="155"/>
      <c r="AG307" s="155"/>
      <c r="AH307" s="155"/>
      <c r="AI307" s="155"/>
      <c r="AJ307" s="155"/>
      <c r="AK307" s="155"/>
      <c r="AL307" s="155"/>
      <c r="AM307" s="155"/>
      <c r="AN307" s="155"/>
      <c r="AO307" s="155"/>
      <c r="AP307" s="155"/>
      <c r="AQ307" s="155"/>
      <c r="AR307" s="155"/>
    </row>
    <row r="308" spans="9:44">
      <c r="I308" s="155"/>
      <c r="J308" s="155"/>
      <c r="K308" s="155"/>
      <c r="L308" s="155"/>
      <c r="M308" s="155"/>
      <c r="N308" s="155"/>
      <c r="O308" s="155"/>
      <c r="P308" s="155"/>
      <c r="Q308" s="178" t="s">
        <v>34</v>
      </c>
      <c r="R308" s="35">
        <v>43</v>
      </c>
      <c r="S308" s="155"/>
      <c r="T308" s="155"/>
      <c r="U308" s="155"/>
      <c r="V308" s="155"/>
      <c r="W308" s="155"/>
      <c r="X308" s="155"/>
      <c r="Y308" s="155"/>
      <c r="Z308" s="155"/>
      <c r="AA308" s="155"/>
      <c r="AB308" s="155"/>
      <c r="AC308" s="155"/>
      <c r="AD308" s="155"/>
      <c r="AE308" s="155"/>
      <c r="AF308" s="155"/>
      <c r="AG308" s="155"/>
      <c r="AH308" s="155"/>
      <c r="AI308" s="155"/>
      <c r="AJ308" s="155"/>
      <c r="AK308" s="155"/>
      <c r="AL308" s="155"/>
      <c r="AM308" s="155"/>
      <c r="AN308" s="155"/>
      <c r="AO308" s="155"/>
      <c r="AP308" s="155"/>
      <c r="AQ308" s="155"/>
      <c r="AR308" s="155"/>
    </row>
    <row r="309" spans="9:44">
      <c r="I309" s="155"/>
      <c r="J309" s="155"/>
      <c r="K309" s="155"/>
      <c r="L309" s="155"/>
      <c r="M309" s="155"/>
      <c r="N309" s="155"/>
      <c r="O309" s="155"/>
      <c r="P309" s="155"/>
      <c r="Q309" s="178" t="s">
        <v>34</v>
      </c>
      <c r="R309" s="35">
        <v>44.5</v>
      </c>
      <c r="S309" s="155"/>
      <c r="T309" s="155"/>
      <c r="U309" s="155"/>
      <c r="V309" s="155"/>
      <c r="W309" s="155"/>
      <c r="X309" s="155"/>
      <c r="Y309" s="155"/>
      <c r="Z309" s="155"/>
      <c r="AA309" s="155"/>
      <c r="AB309" s="155"/>
      <c r="AC309" s="155"/>
      <c r="AD309" s="155"/>
      <c r="AE309" s="155"/>
      <c r="AF309" s="155"/>
      <c r="AG309" s="155"/>
      <c r="AH309" s="155"/>
      <c r="AI309" s="155"/>
      <c r="AJ309" s="155"/>
      <c r="AK309" s="155"/>
      <c r="AL309" s="155"/>
      <c r="AM309" s="155"/>
      <c r="AN309" s="155"/>
      <c r="AO309" s="155"/>
      <c r="AP309" s="155"/>
      <c r="AQ309" s="155"/>
      <c r="AR309" s="155"/>
    </row>
    <row r="310" spans="9:44">
      <c r="I310" s="155"/>
      <c r="J310" s="155"/>
      <c r="K310" s="155"/>
      <c r="L310" s="155"/>
      <c r="M310" s="155"/>
      <c r="N310" s="155"/>
      <c r="O310" s="155"/>
      <c r="P310" s="155"/>
      <c r="Q310" s="178" t="s">
        <v>34</v>
      </c>
      <c r="R310" s="35">
        <v>6</v>
      </c>
      <c r="S310" s="155"/>
      <c r="T310" s="155"/>
      <c r="U310" s="155"/>
      <c r="V310" s="155"/>
      <c r="W310" s="155"/>
      <c r="X310" s="155"/>
      <c r="Y310" s="155"/>
      <c r="Z310" s="155"/>
      <c r="AA310" s="155"/>
      <c r="AB310" s="155"/>
      <c r="AC310" s="155"/>
      <c r="AD310" s="155"/>
      <c r="AE310" s="155"/>
      <c r="AF310" s="155"/>
      <c r="AG310" s="155"/>
      <c r="AH310" s="155"/>
      <c r="AI310" s="155"/>
      <c r="AJ310" s="155"/>
      <c r="AK310" s="155"/>
      <c r="AL310" s="155"/>
      <c r="AM310" s="155"/>
      <c r="AN310" s="155"/>
      <c r="AO310" s="155"/>
      <c r="AP310" s="155"/>
      <c r="AQ310" s="155"/>
      <c r="AR310" s="155"/>
    </row>
    <row r="311" spans="9:44">
      <c r="I311" s="155"/>
      <c r="J311" s="155"/>
      <c r="K311" s="155"/>
      <c r="L311" s="155"/>
      <c r="M311" s="155"/>
      <c r="N311" s="155"/>
      <c r="O311" s="155"/>
      <c r="P311" s="155"/>
      <c r="Q311" s="178" t="s">
        <v>34</v>
      </c>
      <c r="R311" s="35">
        <v>1.5</v>
      </c>
      <c r="S311" s="155"/>
      <c r="T311" s="155"/>
      <c r="U311" s="155"/>
      <c r="V311" s="155"/>
      <c r="W311" s="155"/>
      <c r="X311" s="155"/>
      <c r="Y311" s="155"/>
      <c r="Z311" s="155"/>
      <c r="AA311" s="155"/>
      <c r="AB311" s="155"/>
      <c r="AC311" s="155"/>
      <c r="AD311" s="155"/>
      <c r="AE311" s="155"/>
      <c r="AF311" s="155"/>
      <c r="AG311" s="155"/>
      <c r="AH311" s="155"/>
      <c r="AI311" s="155"/>
      <c r="AJ311" s="155"/>
      <c r="AK311" s="155"/>
      <c r="AL311" s="155"/>
      <c r="AM311" s="155"/>
      <c r="AN311" s="155"/>
      <c r="AO311" s="155"/>
      <c r="AP311" s="155"/>
      <c r="AQ311" s="155"/>
      <c r="AR311" s="155"/>
    </row>
    <row r="312" spans="9:44">
      <c r="I312" s="155"/>
      <c r="J312" s="155"/>
      <c r="K312" s="155"/>
      <c r="L312" s="155"/>
      <c r="M312" s="155"/>
      <c r="N312" s="155"/>
      <c r="O312" s="155"/>
      <c r="P312" s="155"/>
      <c r="Q312" s="178" t="s">
        <v>34</v>
      </c>
      <c r="R312" s="35">
        <v>1.5</v>
      </c>
      <c r="S312" s="155"/>
      <c r="T312" s="155"/>
      <c r="U312" s="155"/>
      <c r="V312" s="155"/>
      <c r="W312" s="155"/>
      <c r="X312" s="155"/>
      <c r="Y312" s="155"/>
      <c r="Z312" s="155"/>
      <c r="AA312" s="155"/>
      <c r="AB312" s="155"/>
      <c r="AC312" s="155"/>
      <c r="AD312" s="155"/>
      <c r="AE312" s="155"/>
      <c r="AF312" s="155"/>
      <c r="AG312" s="155"/>
      <c r="AH312" s="155"/>
      <c r="AI312" s="155"/>
      <c r="AJ312" s="155"/>
      <c r="AK312" s="155"/>
      <c r="AL312" s="155"/>
      <c r="AM312" s="155"/>
      <c r="AN312" s="155"/>
      <c r="AO312" s="155"/>
      <c r="AP312" s="155"/>
      <c r="AQ312" s="155"/>
      <c r="AR312" s="155"/>
    </row>
    <row r="313" spans="9:44">
      <c r="I313" s="155"/>
      <c r="J313" s="155"/>
      <c r="K313" s="155"/>
      <c r="L313" s="155"/>
      <c r="M313" s="155"/>
      <c r="N313" s="155"/>
      <c r="O313" s="155"/>
      <c r="P313" s="155"/>
      <c r="Q313" s="178" t="s">
        <v>34</v>
      </c>
      <c r="R313" s="35">
        <v>20</v>
      </c>
      <c r="S313" s="155"/>
      <c r="T313" s="155"/>
      <c r="U313" s="155"/>
      <c r="V313" s="155"/>
      <c r="W313" s="155"/>
      <c r="X313" s="155"/>
      <c r="Y313" s="155"/>
      <c r="Z313" s="155"/>
      <c r="AA313" s="155"/>
      <c r="AB313" s="155"/>
      <c r="AC313" s="155"/>
      <c r="AD313" s="155"/>
      <c r="AE313" s="155"/>
      <c r="AF313" s="155"/>
      <c r="AG313" s="155"/>
      <c r="AH313" s="155"/>
      <c r="AI313" s="155"/>
      <c r="AJ313" s="155"/>
      <c r="AK313" s="155"/>
      <c r="AL313" s="155"/>
      <c r="AM313" s="155"/>
      <c r="AN313" s="155"/>
      <c r="AO313" s="155"/>
      <c r="AP313" s="155"/>
      <c r="AQ313" s="155"/>
      <c r="AR313" s="155"/>
    </row>
    <row r="314" spans="9:44">
      <c r="I314" s="155"/>
      <c r="J314" s="155"/>
      <c r="K314" s="155"/>
      <c r="L314" s="155"/>
      <c r="M314" s="155"/>
      <c r="N314" s="155"/>
      <c r="O314" s="155"/>
      <c r="P314" s="155"/>
      <c r="Q314" s="178" t="s">
        <v>34</v>
      </c>
      <c r="R314" s="35">
        <v>10.5</v>
      </c>
      <c r="S314" s="155"/>
      <c r="T314" s="155"/>
      <c r="U314" s="155"/>
      <c r="V314" s="155"/>
      <c r="W314" s="155"/>
      <c r="X314" s="155"/>
      <c r="Y314" s="155"/>
      <c r="Z314" s="155"/>
      <c r="AA314" s="155"/>
      <c r="AB314" s="155"/>
      <c r="AC314" s="155"/>
      <c r="AD314" s="155"/>
      <c r="AE314" s="155"/>
      <c r="AF314" s="155"/>
      <c r="AG314" s="155"/>
      <c r="AH314" s="155"/>
      <c r="AI314" s="155"/>
      <c r="AJ314" s="155"/>
      <c r="AK314" s="155"/>
      <c r="AL314" s="155"/>
      <c r="AM314" s="155"/>
      <c r="AN314" s="155"/>
      <c r="AO314" s="155"/>
      <c r="AP314" s="155"/>
      <c r="AQ314" s="155"/>
      <c r="AR314" s="155"/>
    </row>
    <row r="315" spans="9:44">
      <c r="I315" s="155"/>
      <c r="J315" s="155"/>
      <c r="K315" s="155"/>
      <c r="L315" s="155"/>
      <c r="M315" s="155"/>
      <c r="N315" s="155"/>
      <c r="O315" s="155"/>
      <c r="P315" s="155"/>
      <c r="Q315" s="178" t="s">
        <v>34</v>
      </c>
      <c r="R315" s="35">
        <v>6</v>
      </c>
      <c r="S315" s="155"/>
      <c r="T315" s="155"/>
      <c r="U315" s="155"/>
      <c r="V315" s="155"/>
      <c r="W315" s="155"/>
      <c r="X315" s="155"/>
      <c r="Y315" s="155"/>
      <c r="Z315" s="155"/>
      <c r="AA315" s="155"/>
      <c r="AB315" s="155"/>
      <c r="AC315" s="155"/>
      <c r="AD315" s="155"/>
      <c r="AE315" s="155"/>
      <c r="AF315" s="155"/>
      <c r="AG315" s="155"/>
      <c r="AH315" s="155"/>
      <c r="AI315" s="155"/>
      <c r="AJ315" s="155"/>
      <c r="AK315" s="155"/>
      <c r="AL315" s="155"/>
      <c r="AM315" s="155"/>
      <c r="AN315" s="155"/>
      <c r="AO315" s="155"/>
      <c r="AP315" s="155"/>
      <c r="AQ315" s="155"/>
      <c r="AR315" s="155"/>
    </row>
    <row r="316" spans="9:44">
      <c r="I316" s="155"/>
      <c r="J316" s="155"/>
      <c r="K316" s="155"/>
      <c r="L316" s="155"/>
      <c r="M316" s="155"/>
      <c r="N316" s="155"/>
      <c r="O316" s="155"/>
      <c r="P316" s="155"/>
      <c r="Q316" s="178" t="s">
        <v>34</v>
      </c>
      <c r="R316" s="35">
        <v>28.5</v>
      </c>
      <c r="S316" s="155"/>
      <c r="T316" s="155"/>
      <c r="U316" s="155"/>
      <c r="V316" s="155"/>
      <c r="W316" s="155"/>
      <c r="X316" s="155"/>
      <c r="Y316" s="155"/>
      <c r="Z316" s="155"/>
      <c r="AA316" s="155"/>
      <c r="AB316" s="155"/>
      <c r="AC316" s="155"/>
      <c r="AD316" s="155"/>
      <c r="AE316" s="155"/>
      <c r="AF316" s="155"/>
      <c r="AG316" s="155"/>
      <c r="AH316" s="155"/>
      <c r="AI316" s="155"/>
      <c r="AJ316" s="155"/>
      <c r="AK316" s="155"/>
      <c r="AL316" s="155"/>
      <c r="AM316" s="155"/>
      <c r="AN316" s="155"/>
      <c r="AO316" s="155"/>
      <c r="AP316" s="155"/>
      <c r="AQ316" s="155"/>
      <c r="AR316" s="155"/>
    </row>
    <row r="317" spans="9:44">
      <c r="I317" s="155"/>
      <c r="J317" s="155"/>
      <c r="K317" s="155"/>
      <c r="L317" s="155"/>
      <c r="M317" s="155"/>
      <c r="N317" s="155"/>
      <c r="O317" s="155"/>
      <c r="P317" s="155"/>
      <c r="Q317" s="178" t="s">
        <v>34</v>
      </c>
      <c r="R317" s="35">
        <v>6</v>
      </c>
      <c r="S317" s="155"/>
      <c r="T317" s="155"/>
      <c r="U317" s="155"/>
      <c r="V317" s="155"/>
      <c r="W317" s="155"/>
      <c r="X317" s="155"/>
      <c r="Y317" s="155"/>
      <c r="Z317" s="155"/>
      <c r="AA317" s="155"/>
      <c r="AB317" s="155"/>
      <c r="AC317" s="155"/>
      <c r="AD317" s="155"/>
      <c r="AE317" s="155"/>
      <c r="AF317" s="155"/>
      <c r="AG317" s="155"/>
      <c r="AH317" s="155"/>
      <c r="AI317" s="155"/>
      <c r="AJ317" s="155"/>
      <c r="AK317" s="155"/>
      <c r="AL317" s="155"/>
      <c r="AM317" s="155"/>
      <c r="AN317" s="155"/>
      <c r="AO317" s="155"/>
      <c r="AP317" s="155"/>
      <c r="AQ317" s="155"/>
      <c r="AR317" s="155"/>
    </row>
    <row r="318" spans="9:44">
      <c r="I318" s="155"/>
      <c r="J318" s="155"/>
      <c r="K318" s="155"/>
      <c r="L318" s="155"/>
      <c r="M318" s="155"/>
      <c r="N318" s="155"/>
      <c r="O318" s="155"/>
      <c r="P318" s="155"/>
      <c r="Q318" s="178" t="s">
        <v>34</v>
      </c>
      <c r="R318" s="35">
        <v>6</v>
      </c>
      <c r="S318" s="155"/>
      <c r="T318" s="155"/>
      <c r="U318" s="155"/>
      <c r="V318" s="155"/>
      <c r="W318" s="155"/>
      <c r="X318" s="155"/>
      <c r="Y318" s="155"/>
      <c r="Z318" s="155"/>
      <c r="AA318" s="155"/>
      <c r="AB318" s="155"/>
      <c r="AC318" s="155"/>
      <c r="AD318" s="155"/>
      <c r="AE318" s="155"/>
      <c r="AF318" s="155"/>
      <c r="AG318" s="155"/>
      <c r="AH318" s="155"/>
      <c r="AI318" s="155"/>
      <c r="AJ318" s="155"/>
      <c r="AK318" s="155"/>
      <c r="AL318" s="155"/>
      <c r="AM318" s="155"/>
      <c r="AN318" s="155"/>
      <c r="AO318" s="155"/>
      <c r="AP318" s="155"/>
      <c r="AQ318" s="155"/>
      <c r="AR318" s="155"/>
    </row>
    <row r="319" spans="9:44">
      <c r="I319" s="155"/>
      <c r="J319" s="155"/>
      <c r="K319" s="155"/>
      <c r="L319" s="155"/>
      <c r="M319" s="155"/>
      <c r="N319" s="155"/>
      <c r="O319" s="155"/>
      <c r="P319" s="155"/>
      <c r="Q319" s="178" t="s">
        <v>34</v>
      </c>
      <c r="R319" s="35">
        <v>31.5</v>
      </c>
      <c r="S319" s="155"/>
      <c r="T319" s="155"/>
      <c r="U319" s="155"/>
      <c r="V319" s="155"/>
      <c r="W319" s="155"/>
      <c r="X319" s="155"/>
      <c r="Y319" s="155"/>
      <c r="Z319" s="155"/>
      <c r="AA319" s="155"/>
      <c r="AB319" s="155"/>
      <c r="AC319" s="155"/>
      <c r="AD319" s="155"/>
      <c r="AE319" s="155"/>
      <c r="AF319" s="155"/>
      <c r="AG319" s="155"/>
      <c r="AH319" s="155"/>
      <c r="AI319" s="155"/>
      <c r="AJ319" s="155"/>
      <c r="AK319" s="155"/>
      <c r="AL319" s="155"/>
      <c r="AM319" s="155"/>
      <c r="AN319" s="155"/>
      <c r="AO319" s="155"/>
      <c r="AP319" s="155"/>
      <c r="AQ319" s="155"/>
      <c r="AR319" s="155"/>
    </row>
    <row r="320" spans="9:44">
      <c r="I320" s="155"/>
      <c r="J320" s="155"/>
      <c r="K320" s="155"/>
      <c r="L320" s="155"/>
      <c r="M320" s="155"/>
      <c r="N320" s="155"/>
      <c r="O320" s="155"/>
      <c r="P320" s="155"/>
      <c r="Q320" s="178" t="s">
        <v>34</v>
      </c>
      <c r="R320" s="35">
        <v>36.5</v>
      </c>
      <c r="S320" s="155"/>
      <c r="T320" s="155"/>
      <c r="U320" s="155"/>
      <c r="V320" s="155"/>
      <c r="W320" s="155"/>
      <c r="X320" s="155"/>
      <c r="Y320" s="155"/>
      <c r="Z320" s="155"/>
      <c r="AA320" s="155"/>
      <c r="AB320" s="155"/>
      <c r="AC320" s="155"/>
      <c r="AD320" s="155"/>
      <c r="AE320" s="155"/>
      <c r="AF320" s="155"/>
      <c r="AG320" s="155"/>
      <c r="AH320" s="155"/>
      <c r="AI320" s="155"/>
      <c r="AJ320" s="155"/>
      <c r="AK320" s="155"/>
      <c r="AL320" s="155"/>
      <c r="AM320" s="155"/>
      <c r="AN320" s="155"/>
      <c r="AO320" s="155"/>
      <c r="AP320" s="155"/>
      <c r="AQ320" s="155"/>
      <c r="AR320" s="155"/>
    </row>
    <row r="321" spans="9:44">
      <c r="I321" s="155"/>
      <c r="J321" s="155"/>
      <c r="K321" s="155"/>
      <c r="L321" s="155"/>
      <c r="M321" s="155"/>
      <c r="N321" s="155"/>
      <c r="O321" s="155"/>
      <c r="P321" s="155"/>
      <c r="Q321" s="178" t="s">
        <v>34</v>
      </c>
      <c r="R321" s="35">
        <v>23</v>
      </c>
      <c r="S321" s="155"/>
      <c r="T321" s="155"/>
      <c r="U321" s="155"/>
      <c r="V321" s="155"/>
      <c r="W321" s="155"/>
      <c r="X321" s="155"/>
      <c r="Y321" s="155"/>
      <c r="Z321" s="155"/>
      <c r="AA321" s="155"/>
      <c r="AB321" s="155"/>
      <c r="AC321" s="155"/>
      <c r="AD321" s="155"/>
      <c r="AE321" s="155"/>
      <c r="AF321" s="155"/>
      <c r="AG321" s="155"/>
      <c r="AH321" s="155"/>
      <c r="AI321" s="155"/>
      <c r="AJ321" s="155"/>
      <c r="AK321" s="155"/>
      <c r="AL321" s="155"/>
      <c r="AM321" s="155"/>
      <c r="AN321" s="155"/>
      <c r="AO321" s="155"/>
      <c r="AP321" s="155"/>
      <c r="AQ321" s="155"/>
      <c r="AR321" s="155"/>
    </row>
    <row r="322" spans="9:44">
      <c r="I322" s="155"/>
      <c r="J322" s="155"/>
      <c r="K322" s="155"/>
      <c r="L322" s="155"/>
      <c r="M322" s="155"/>
      <c r="N322" s="155"/>
      <c r="O322" s="155"/>
      <c r="P322" s="155"/>
      <c r="Q322" s="178" t="s">
        <v>34</v>
      </c>
      <c r="R322" s="35">
        <v>29</v>
      </c>
      <c r="S322" s="155"/>
      <c r="T322" s="155"/>
      <c r="U322" s="155"/>
      <c r="V322" s="155"/>
      <c r="W322" s="155"/>
      <c r="X322" s="155"/>
      <c r="Y322" s="155"/>
      <c r="Z322" s="155"/>
      <c r="AA322" s="155"/>
      <c r="AB322" s="155"/>
      <c r="AC322" s="155"/>
      <c r="AD322" s="155"/>
      <c r="AE322" s="155"/>
      <c r="AF322" s="155"/>
      <c r="AG322" s="155"/>
      <c r="AH322" s="155"/>
      <c r="AI322" s="155"/>
      <c r="AJ322" s="155"/>
      <c r="AK322" s="155"/>
      <c r="AL322" s="155"/>
      <c r="AM322" s="155"/>
      <c r="AN322" s="155"/>
      <c r="AO322" s="155"/>
      <c r="AP322" s="155"/>
      <c r="AQ322" s="155"/>
      <c r="AR322" s="155"/>
    </row>
    <row r="323" spans="9:44">
      <c r="I323" s="155"/>
      <c r="J323" s="155"/>
      <c r="K323" s="155"/>
      <c r="L323" s="155"/>
      <c r="M323" s="155"/>
      <c r="N323" s="155"/>
      <c r="O323" s="155"/>
      <c r="P323" s="155"/>
      <c r="Q323" s="178" t="s">
        <v>34</v>
      </c>
      <c r="R323" s="35">
        <v>26</v>
      </c>
      <c r="S323" s="155"/>
      <c r="T323" s="155"/>
      <c r="U323" s="155"/>
      <c r="V323" s="155"/>
      <c r="W323" s="155"/>
      <c r="X323" s="155"/>
      <c r="Y323" s="155"/>
      <c r="Z323" s="155"/>
      <c r="AA323" s="155"/>
      <c r="AB323" s="155"/>
      <c r="AC323" s="155"/>
      <c r="AD323" s="155"/>
      <c r="AE323" s="155"/>
      <c r="AF323" s="155"/>
      <c r="AG323" s="155"/>
      <c r="AH323" s="155"/>
      <c r="AI323" s="155"/>
      <c r="AJ323" s="155"/>
      <c r="AK323" s="155"/>
      <c r="AL323" s="155"/>
      <c r="AM323" s="155"/>
      <c r="AN323" s="155"/>
      <c r="AO323" s="155"/>
      <c r="AP323" s="155"/>
      <c r="AQ323" s="155"/>
      <c r="AR323" s="155"/>
    </row>
    <row r="324" spans="9:44">
      <c r="I324" s="155"/>
      <c r="J324" s="155"/>
      <c r="K324" s="155"/>
      <c r="L324" s="155"/>
      <c r="M324" s="155"/>
      <c r="N324" s="155"/>
      <c r="O324" s="155"/>
      <c r="P324" s="155"/>
      <c r="Q324" s="178" t="s">
        <v>34</v>
      </c>
      <c r="R324" s="35">
        <v>9.5</v>
      </c>
      <c r="S324" s="155"/>
      <c r="T324" s="155"/>
      <c r="U324" s="155"/>
      <c r="V324" s="155"/>
      <c r="W324" s="155"/>
      <c r="X324" s="155"/>
      <c r="Y324" s="155"/>
      <c r="Z324" s="155"/>
      <c r="AA324" s="155"/>
      <c r="AB324" s="155"/>
      <c r="AC324" s="155"/>
      <c r="AD324" s="155"/>
      <c r="AE324" s="155"/>
      <c r="AF324" s="155"/>
      <c r="AG324" s="155"/>
      <c r="AH324" s="155"/>
      <c r="AI324" s="155"/>
      <c r="AJ324" s="155"/>
      <c r="AK324" s="155"/>
      <c r="AL324" s="155"/>
      <c r="AM324" s="155"/>
      <c r="AN324" s="155"/>
      <c r="AO324" s="155"/>
      <c r="AP324" s="155"/>
      <c r="AQ324" s="155"/>
      <c r="AR324" s="155"/>
    </row>
    <row r="325" spans="9:44">
      <c r="I325" s="155"/>
      <c r="J325" s="155"/>
      <c r="K325" s="155"/>
      <c r="L325" s="155"/>
      <c r="M325" s="155"/>
      <c r="N325" s="155"/>
      <c r="O325" s="155"/>
      <c r="P325" s="155"/>
      <c r="Q325" s="178" t="s">
        <v>34</v>
      </c>
      <c r="R325" s="35">
        <v>20</v>
      </c>
      <c r="S325" s="155"/>
      <c r="T325" s="155"/>
      <c r="U325" s="155"/>
      <c r="V325" s="155"/>
      <c r="W325" s="155"/>
      <c r="X325" s="155"/>
      <c r="Y325" s="155"/>
      <c r="Z325" s="155"/>
      <c r="AA325" s="155"/>
      <c r="AB325" s="155"/>
      <c r="AC325" s="155"/>
      <c r="AD325" s="155"/>
      <c r="AE325" s="155"/>
      <c r="AF325" s="155"/>
      <c r="AG325" s="155"/>
      <c r="AH325" s="155"/>
      <c r="AI325" s="155"/>
      <c r="AJ325" s="155"/>
      <c r="AK325" s="155"/>
      <c r="AL325" s="155"/>
      <c r="AM325" s="155"/>
      <c r="AN325" s="155"/>
      <c r="AO325" s="155"/>
      <c r="AP325" s="155"/>
      <c r="AQ325" s="155"/>
      <c r="AR325" s="155"/>
    </row>
    <row r="326" spans="9:44">
      <c r="I326" s="155"/>
      <c r="J326" s="155"/>
      <c r="K326" s="155"/>
      <c r="L326" s="155"/>
      <c r="M326" s="155"/>
      <c r="N326" s="155"/>
      <c r="O326" s="155"/>
      <c r="P326" s="155"/>
      <c r="Q326" s="178" t="s">
        <v>34</v>
      </c>
      <c r="R326" s="35">
        <v>21.5</v>
      </c>
      <c r="S326" s="155"/>
      <c r="T326" s="155"/>
      <c r="U326" s="155"/>
      <c r="V326" s="155"/>
      <c r="W326" s="155"/>
      <c r="X326" s="155"/>
      <c r="Y326" s="155"/>
      <c r="Z326" s="155"/>
      <c r="AA326" s="155"/>
      <c r="AB326" s="155"/>
      <c r="AC326" s="155"/>
      <c r="AD326" s="155"/>
      <c r="AE326" s="155"/>
      <c r="AF326" s="155"/>
      <c r="AG326" s="155"/>
      <c r="AH326" s="155"/>
      <c r="AI326" s="155"/>
      <c r="AJ326" s="155"/>
      <c r="AK326" s="155"/>
      <c r="AL326" s="155"/>
      <c r="AM326" s="155"/>
      <c r="AN326" s="155"/>
      <c r="AO326" s="155"/>
      <c r="AP326" s="155"/>
      <c r="AQ326" s="155"/>
      <c r="AR326" s="155"/>
    </row>
    <row r="327" spans="9:44">
      <c r="I327" s="155"/>
      <c r="J327" s="155"/>
      <c r="K327" s="155"/>
      <c r="L327" s="155"/>
      <c r="M327" s="155"/>
      <c r="N327" s="155"/>
      <c r="O327" s="155"/>
      <c r="P327" s="155"/>
      <c r="Q327" s="178" t="s">
        <v>34</v>
      </c>
      <c r="R327" s="35">
        <v>1.5</v>
      </c>
      <c r="S327" s="155"/>
      <c r="T327" s="155"/>
      <c r="U327" s="155"/>
      <c r="V327" s="155"/>
      <c r="W327" s="155"/>
      <c r="X327" s="155"/>
      <c r="Y327" s="155"/>
      <c r="Z327" s="155"/>
      <c r="AA327" s="155"/>
      <c r="AB327" s="155"/>
      <c r="AC327" s="155"/>
      <c r="AD327" s="155"/>
      <c r="AE327" s="155"/>
      <c r="AF327" s="155"/>
      <c r="AG327" s="155"/>
      <c r="AH327" s="155"/>
      <c r="AI327" s="155"/>
      <c r="AJ327" s="155"/>
      <c r="AK327" s="155"/>
      <c r="AL327" s="155"/>
      <c r="AM327" s="155"/>
      <c r="AN327" s="155"/>
      <c r="AO327" s="155"/>
      <c r="AP327" s="155"/>
      <c r="AQ327" s="155"/>
      <c r="AR327" s="155"/>
    </row>
    <row r="328" spans="9:44">
      <c r="I328" s="155"/>
      <c r="J328" s="155"/>
      <c r="K328" s="155"/>
      <c r="L328" s="155"/>
      <c r="M328" s="155"/>
      <c r="N328" s="155"/>
      <c r="O328" s="155"/>
      <c r="P328" s="155"/>
      <c r="Q328" s="178" t="s">
        <v>34</v>
      </c>
      <c r="R328" s="35">
        <v>8</v>
      </c>
      <c r="S328" s="155"/>
      <c r="T328" s="155"/>
      <c r="U328" s="155"/>
      <c r="V328" s="155"/>
      <c r="W328" s="155"/>
      <c r="X328" s="155"/>
      <c r="Y328" s="155"/>
      <c r="Z328" s="155"/>
      <c r="AA328" s="155"/>
      <c r="AB328" s="155"/>
      <c r="AC328" s="155"/>
      <c r="AD328" s="155"/>
      <c r="AE328" s="155"/>
      <c r="AF328" s="155"/>
      <c r="AG328" s="155"/>
      <c r="AH328" s="155"/>
      <c r="AI328" s="155"/>
      <c r="AJ328" s="155"/>
      <c r="AK328" s="155"/>
      <c r="AL328" s="155"/>
      <c r="AM328" s="155"/>
      <c r="AN328" s="155"/>
      <c r="AO328" s="155"/>
      <c r="AP328" s="155"/>
      <c r="AQ328" s="155"/>
      <c r="AR328" s="155"/>
    </row>
    <row r="329" spans="9:44">
      <c r="I329" s="155"/>
      <c r="J329" s="155"/>
      <c r="K329" s="155"/>
      <c r="L329" s="155"/>
      <c r="M329" s="155"/>
      <c r="N329" s="155"/>
      <c r="O329" s="155"/>
      <c r="P329" s="155"/>
      <c r="Q329" s="178" t="s">
        <v>34</v>
      </c>
      <c r="R329" s="35">
        <v>36</v>
      </c>
      <c r="S329" s="155"/>
      <c r="T329" s="155"/>
      <c r="U329" s="155"/>
      <c r="V329" s="155"/>
      <c r="W329" s="155"/>
      <c r="X329" s="155"/>
      <c r="Y329" s="155"/>
      <c r="Z329" s="155"/>
      <c r="AA329" s="155"/>
      <c r="AB329" s="155"/>
      <c r="AC329" s="155"/>
      <c r="AD329" s="155"/>
      <c r="AE329" s="155"/>
      <c r="AF329" s="155"/>
      <c r="AG329" s="155"/>
      <c r="AH329" s="155"/>
      <c r="AI329" s="155"/>
      <c r="AJ329" s="155"/>
      <c r="AK329" s="155"/>
      <c r="AL329" s="155"/>
      <c r="AM329" s="155"/>
      <c r="AN329" s="155"/>
      <c r="AO329" s="155"/>
      <c r="AP329" s="155"/>
      <c r="AQ329" s="155"/>
      <c r="AR329" s="155"/>
    </row>
    <row r="330" spans="9:44">
      <c r="I330" s="155"/>
      <c r="J330" s="155"/>
      <c r="K330" s="155"/>
      <c r="L330" s="155"/>
      <c r="M330" s="155"/>
      <c r="N330" s="155"/>
      <c r="O330" s="155"/>
      <c r="P330" s="155"/>
      <c r="Q330" s="178" t="s">
        <v>34</v>
      </c>
      <c r="R330" s="35">
        <v>3</v>
      </c>
      <c r="S330" s="155"/>
      <c r="T330" s="155"/>
      <c r="U330" s="155"/>
      <c r="V330" s="155"/>
      <c r="W330" s="155"/>
      <c r="X330" s="155"/>
      <c r="Y330" s="155"/>
      <c r="Z330" s="155"/>
      <c r="AA330" s="155"/>
      <c r="AB330" s="155"/>
      <c r="AC330" s="155"/>
      <c r="AD330" s="155"/>
      <c r="AE330" s="155"/>
      <c r="AF330" s="155"/>
      <c r="AG330" s="155"/>
      <c r="AH330" s="155"/>
      <c r="AI330" s="155"/>
      <c r="AJ330" s="155"/>
      <c r="AK330" s="155"/>
      <c r="AL330" s="155"/>
      <c r="AM330" s="155"/>
      <c r="AN330" s="155"/>
      <c r="AO330" s="155"/>
      <c r="AP330" s="155"/>
      <c r="AQ330" s="155"/>
      <c r="AR330" s="155"/>
    </row>
    <row r="331" spans="9:44">
      <c r="I331" s="155"/>
      <c r="J331" s="155"/>
      <c r="K331" s="155"/>
      <c r="L331" s="155"/>
      <c r="M331" s="155"/>
      <c r="N331" s="155"/>
      <c r="O331" s="155"/>
      <c r="P331" s="155"/>
      <c r="Q331" s="178" t="s">
        <v>34</v>
      </c>
      <c r="R331" s="35">
        <v>15</v>
      </c>
      <c r="S331" s="155"/>
      <c r="T331" s="155"/>
      <c r="U331" s="155"/>
      <c r="V331" s="155"/>
      <c r="W331" s="155"/>
      <c r="X331" s="155"/>
      <c r="Y331" s="155"/>
      <c r="Z331" s="155"/>
      <c r="AA331" s="155"/>
      <c r="AB331" s="155"/>
      <c r="AC331" s="155"/>
      <c r="AD331" s="155"/>
      <c r="AE331" s="155"/>
      <c r="AF331" s="155"/>
      <c r="AG331" s="155"/>
      <c r="AH331" s="155"/>
      <c r="AI331" s="155"/>
      <c r="AJ331" s="155"/>
      <c r="AK331" s="155"/>
      <c r="AL331" s="155"/>
      <c r="AM331" s="155"/>
      <c r="AN331" s="155"/>
      <c r="AO331" s="155"/>
      <c r="AP331" s="155"/>
      <c r="AQ331" s="155"/>
      <c r="AR331" s="155"/>
    </row>
    <row r="332" spans="9:44">
      <c r="I332" s="155"/>
      <c r="J332" s="155"/>
      <c r="K332" s="155"/>
      <c r="L332" s="155"/>
      <c r="M332" s="155"/>
      <c r="N332" s="155"/>
      <c r="O332" s="155"/>
      <c r="P332" s="155"/>
      <c r="Q332" s="178" t="s">
        <v>34</v>
      </c>
      <c r="R332" s="35">
        <v>7.5</v>
      </c>
      <c r="S332" s="155"/>
      <c r="T332" s="155"/>
      <c r="U332" s="155"/>
      <c r="V332" s="155"/>
      <c r="W332" s="155"/>
      <c r="X332" s="155"/>
      <c r="Y332" s="155"/>
      <c r="Z332" s="155"/>
      <c r="AA332" s="155"/>
      <c r="AB332" s="155"/>
      <c r="AC332" s="155"/>
      <c r="AD332" s="155"/>
      <c r="AE332" s="155"/>
      <c r="AF332" s="155"/>
      <c r="AG332" s="155"/>
      <c r="AH332" s="155"/>
      <c r="AI332" s="155"/>
      <c r="AJ332" s="155"/>
      <c r="AK332" s="155"/>
      <c r="AL332" s="155"/>
      <c r="AM332" s="155"/>
      <c r="AN332" s="155"/>
      <c r="AO332" s="155"/>
      <c r="AP332" s="155"/>
      <c r="AQ332" s="155"/>
      <c r="AR332" s="155"/>
    </row>
    <row r="333" spans="9:44">
      <c r="I333" s="155"/>
      <c r="J333" s="155"/>
      <c r="K333" s="155"/>
      <c r="L333" s="155"/>
      <c r="M333" s="155"/>
      <c r="N333" s="155"/>
      <c r="O333" s="155"/>
      <c r="P333" s="155"/>
      <c r="Q333" s="178" t="s">
        <v>34</v>
      </c>
      <c r="R333" s="35">
        <v>6</v>
      </c>
      <c r="S333" s="155"/>
      <c r="T333" s="155"/>
      <c r="U333" s="155"/>
      <c r="V333" s="155"/>
      <c r="W333" s="155"/>
      <c r="X333" s="155"/>
      <c r="Y333" s="155"/>
      <c r="Z333" s="155"/>
      <c r="AA333" s="155"/>
      <c r="AB333" s="155"/>
      <c r="AC333" s="155"/>
      <c r="AD333" s="155"/>
      <c r="AE333" s="155"/>
      <c r="AF333" s="155"/>
      <c r="AG333" s="155"/>
      <c r="AH333" s="155"/>
      <c r="AI333" s="155"/>
      <c r="AJ333" s="155"/>
      <c r="AK333" s="155"/>
      <c r="AL333" s="155"/>
      <c r="AM333" s="155"/>
      <c r="AN333" s="155"/>
      <c r="AO333" s="155"/>
      <c r="AP333" s="155"/>
      <c r="AQ333" s="155"/>
      <c r="AR333" s="155"/>
    </row>
    <row r="334" spans="9:44">
      <c r="I334" s="155"/>
      <c r="J334" s="155"/>
      <c r="K334" s="155"/>
      <c r="L334" s="155"/>
      <c r="M334" s="155"/>
      <c r="N334" s="155"/>
      <c r="O334" s="155"/>
      <c r="P334" s="155"/>
      <c r="Q334" s="178" t="s">
        <v>34</v>
      </c>
      <c r="R334" s="35">
        <v>6</v>
      </c>
      <c r="S334" s="155"/>
      <c r="T334" s="155"/>
      <c r="U334" s="155"/>
      <c r="V334" s="155"/>
      <c r="W334" s="155"/>
      <c r="X334" s="155"/>
      <c r="Y334" s="155"/>
      <c r="Z334" s="155"/>
      <c r="AA334" s="155"/>
      <c r="AB334" s="155"/>
      <c r="AC334" s="155"/>
      <c r="AD334" s="155"/>
      <c r="AE334" s="155"/>
      <c r="AF334" s="155"/>
      <c r="AG334" s="155"/>
      <c r="AH334" s="155"/>
      <c r="AI334" s="155"/>
      <c r="AJ334" s="155"/>
      <c r="AK334" s="155"/>
      <c r="AL334" s="155"/>
      <c r="AM334" s="155"/>
      <c r="AN334" s="155"/>
      <c r="AO334" s="155"/>
      <c r="AP334" s="155"/>
      <c r="AQ334" s="155"/>
      <c r="AR334" s="155"/>
    </row>
    <row r="335" spans="9:44">
      <c r="I335" s="155"/>
      <c r="J335" s="155"/>
      <c r="K335" s="155"/>
      <c r="L335" s="155"/>
      <c r="M335" s="155"/>
      <c r="N335" s="155"/>
      <c r="O335" s="155"/>
      <c r="P335" s="155"/>
      <c r="Q335" s="178" t="s">
        <v>34</v>
      </c>
      <c r="R335" s="35">
        <v>40</v>
      </c>
      <c r="S335" s="155"/>
      <c r="T335" s="155"/>
      <c r="U335" s="155"/>
      <c r="V335" s="155"/>
      <c r="W335" s="155"/>
      <c r="X335" s="155"/>
      <c r="Y335" s="155"/>
      <c r="Z335" s="155"/>
      <c r="AA335" s="155"/>
      <c r="AB335" s="155"/>
      <c r="AC335" s="155"/>
      <c r="AD335" s="155"/>
      <c r="AE335" s="155"/>
      <c r="AF335" s="155"/>
      <c r="AG335" s="155"/>
      <c r="AH335" s="155"/>
      <c r="AI335" s="155"/>
      <c r="AJ335" s="155"/>
      <c r="AK335" s="155"/>
      <c r="AL335" s="155"/>
      <c r="AM335" s="155"/>
      <c r="AN335" s="155"/>
      <c r="AO335" s="155"/>
      <c r="AP335" s="155"/>
      <c r="AQ335" s="155"/>
      <c r="AR335" s="155"/>
    </row>
    <row r="336" spans="9:44">
      <c r="I336" s="155"/>
      <c r="J336" s="155"/>
      <c r="K336" s="155"/>
      <c r="L336" s="155"/>
      <c r="M336" s="155"/>
      <c r="N336" s="155"/>
      <c r="O336" s="155"/>
      <c r="P336" s="155"/>
      <c r="Q336" s="178" t="s">
        <v>34</v>
      </c>
      <c r="R336" s="35">
        <v>6</v>
      </c>
      <c r="S336" s="155"/>
      <c r="T336" s="155"/>
      <c r="U336" s="155"/>
      <c r="V336" s="155"/>
      <c r="W336" s="155"/>
      <c r="X336" s="155"/>
      <c r="Y336" s="155"/>
      <c r="Z336" s="155"/>
      <c r="AA336" s="155"/>
      <c r="AB336" s="155"/>
      <c r="AC336" s="155"/>
      <c r="AD336" s="155"/>
      <c r="AE336" s="155"/>
      <c r="AF336" s="155"/>
      <c r="AG336" s="155"/>
      <c r="AH336" s="155"/>
      <c r="AI336" s="155"/>
      <c r="AJ336" s="155"/>
      <c r="AK336" s="155"/>
      <c r="AL336" s="155"/>
      <c r="AM336" s="155"/>
      <c r="AN336" s="155"/>
      <c r="AO336" s="155"/>
      <c r="AP336" s="155"/>
      <c r="AQ336" s="155"/>
      <c r="AR336" s="155"/>
    </row>
    <row r="337" spans="9:44">
      <c r="I337" s="155"/>
      <c r="J337" s="155"/>
      <c r="K337" s="155"/>
      <c r="L337" s="155"/>
      <c r="M337" s="155"/>
      <c r="N337" s="155"/>
      <c r="O337" s="155"/>
      <c r="P337" s="155"/>
      <c r="Q337" s="178" t="s">
        <v>34</v>
      </c>
      <c r="R337" s="35">
        <v>20</v>
      </c>
      <c r="S337" s="155"/>
      <c r="T337" s="155"/>
      <c r="U337" s="155"/>
      <c r="V337" s="155"/>
      <c r="W337" s="155"/>
      <c r="X337" s="155"/>
      <c r="Y337" s="155"/>
      <c r="Z337" s="155"/>
      <c r="AA337" s="155"/>
      <c r="AB337" s="155"/>
      <c r="AC337" s="155"/>
      <c r="AD337" s="155"/>
      <c r="AE337" s="155"/>
      <c r="AF337" s="155"/>
      <c r="AG337" s="155"/>
      <c r="AH337" s="155"/>
      <c r="AI337" s="155"/>
      <c r="AJ337" s="155"/>
      <c r="AK337" s="155"/>
      <c r="AL337" s="155"/>
      <c r="AM337" s="155"/>
      <c r="AN337" s="155"/>
      <c r="AO337" s="155"/>
      <c r="AP337" s="155"/>
      <c r="AQ337" s="155"/>
      <c r="AR337" s="155"/>
    </row>
    <row r="338" spans="9:44">
      <c r="I338" s="155"/>
      <c r="J338" s="155"/>
      <c r="K338" s="155"/>
      <c r="L338" s="155"/>
      <c r="M338" s="155"/>
      <c r="N338" s="155"/>
      <c r="O338" s="155"/>
      <c r="P338" s="155"/>
      <c r="Q338" s="178" t="s">
        <v>34</v>
      </c>
      <c r="R338" s="35">
        <v>4</v>
      </c>
      <c r="S338" s="155"/>
      <c r="T338" s="155"/>
      <c r="U338" s="155"/>
      <c r="V338" s="155"/>
      <c r="W338" s="155"/>
      <c r="X338" s="155"/>
      <c r="Y338" s="155"/>
      <c r="Z338" s="155"/>
      <c r="AA338" s="155"/>
      <c r="AB338" s="155"/>
      <c r="AC338" s="155"/>
      <c r="AD338" s="155"/>
      <c r="AE338" s="155"/>
      <c r="AF338" s="155"/>
      <c r="AG338" s="155"/>
      <c r="AH338" s="155"/>
      <c r="AI338" s="155"/>
      <c r="AJ338" s="155"/>
      <c r="AK338" s="155"/>
      <c r="AL338" s="155"/>
      <c r="AM338" s="155"/>
      <c r="AN338" s="155"/>
      <c r="AO338" s="155"/>
      <c r="AP338" s="155"/>
      <c r="AQ338" s="155"/>
      <c r="AR338" s="155"/>
    </row>
    <row r="339" spans="9:44">
      <c r="I339" s="155"/>
      <c r="J339" s="155"/>
      <c r="K339" s="155"/>
      <c r="L339" s="155"/>
      <c r="M339" s="155"/>
      <c r="N339" s="155"/>
      <c r="O339" s="155"/>
      <c r="P339" s="155"/>
      <c r="Q339" s="178" t="s">
        <v>34</v>
      </c>
      <c r="R339" s="35">
        <v>20</v>
      </c>
      <c r="S339" s="155"/>
      <c r="T339" s="155"/>
      <c r="U339" s="155"/>
      <c r="V339" s="155"/>
      <c r="W339" s="155"/>
      <c r="X339" s="155"/>
      <c r="Y339" s="155"/>
      <c r="Z339" s="155"/>
      <c r="AA339" s="155"/>
      <c r="AB339" s="155"/>
      <c r="AC339" s="155"/>
      <c r="AD339" s="155"/>
      <c r="AE339" s="155"/>
      <c r="AF339" s="155"/>
      <c r="AG339" s="155"/>
      <c r="AH339" s="155"/>
      <c r="AI339" s="155"/>
      <c r="AJ339" s="155"/>
      <c r="AK339" s="155"/>
      <c r="AL339" s="155"/>
      <c r="AM339" s="155"/>
      <c r="AN339" s="155"/>
      <c r="AO339" s="155"/>
      <c r="AP339" s="155"/>
      <c r="AQ339" s="155"/>
      <c r="AR339" s="155"/>
    </row>
    <row r="340" spans="9:44">
      <c r="I340" s="155"/>
      <c r="J340" s="155"/>
      <c r="K340" s="155"/>
      <c r="L340" s="155"/>
      <c r="M340" s="155"/>
      <c r="N340" s="155"/>
      <c r="O340" s="155"/>
      <c r="P340" s="155"/>
      <c r="Q340" s="178" t="s">
        <v>34</v>
      </c>
      <c r="R340" s="35">
        <v>8</v>
      </c>
      <c r="S340" s="155"/>
      <c r="T340" s="155"/>
      <c r="U340" s="155"/>
      <c r="V340" s="155"/>
      <c r="W340" s="155"/>
      <c r="X340" s="155"/>
      <c r="Y340" s="155"/>
      <c r="Z340" s="155"/>
      <c r="AA340" s="155"/>
      <c r="AB340" s="155"/>
      <c r="AC340" s="155"/>
      <c r="AD340" s="155"/>
      <c r="AE340" s="155"/>
      <c r="AF340" s="155"/>
      <c r="AG340" s="155"/>
      <c r="AH340" s="155"/>
      <c r="AI340" s="155"/>
      <c r="AJ340" s="155"/>
      <c r="AK340" s="155"/>
      <c r="AL340" s="155"/>
      <c r="AM340" s="155"/>
      <c r="AN340" s="155"/>
      <c r="AO340" s="155"/>
      <c r="AP340" s="155"/>
      <c r="AQ340" s="155"/>
      <c r="AR340" s="155"/>
    </row>
    <row r="341" spans="9:44">
      <c r="I341" s="155"/>
      <c r="J341" s="155"/>
      <c r="K341" s="155"/>
      <c r="L341" s="155"/>
      <c r="M341" s="155"/>
      <c r="N341" s="155"/>
      <c r="O341" s="155"/>
      <c r="P341" s="155"/>
      <c r="Q341" s="178" t="s">
        <v>34</v>
      </c>
      <c r="R341" s="35">
        <v>6</v>
      </c>
      <c r="S341" s="155"/>
      <c r="T341" s="155"/>
      <c r="U341" s="155"/>
      <c r="V341" s="155"/>
      <c r="W341" s="155"/>
      <c r="X341" s="155"/>
      <c r="Y341" s="155"/>
      <c r="Z341" s="155"/>
      <c r="AA341" s="155"/>
      <c r="AB341" s="155"/>
      <c r="AC341" s="155"/>
      <c r="AD341" s="155"/>
      <c r="AE341" s="155"/>
      <c r="AF341" s="155"/>
      <c r="AG341" s="155"/>
      <c r="AH341" s="155"/>
      <c r="AI341" s="155"/>
      <c r="AJ341" s="155"/>
      <c r="AK341" s="155"/>
      <c r="AL341" s="155"/>
      <c r="AM341" s="155"/>
      <c r="AN341" s="155"/>
      <c r="AO341" s="155"/>
      <c r="AP341" s="155"/>
      <c r="AQ341" s="155"/>
      <c r="AR341" s="155"/>
    </row>
    <row r="342" spans="9:44">
      <c r="I342" s="155"/>
      <c r="J342" s="155"/>
      <c r="K342" s="155"/>
      <c r="L342" s="155"/>
      <c r="M342" s="155"/>
      <c r="N342" s="155"/>
      <c r="O342" s="155"/>
      <c r="P342" s="155"/>
      <c r="Q342" s="178" t="s">
        <v>34</v>
      </c>
      <c r="R342" s="35">
        <v>20</v>
      </c>
      <c r="S342" s="155"/>
      <c r="T342" s="155"/>
      <c r="U342" s="155"/>
      <c r="V342" s="155"/>
      <c r="W342" s="155"/>
      <c r="X342" s="155"/>
      <c r="Y342" s="155"/>
      <c r="Z342" s="155"/>
      <c r="AA342" s="155"/>
      <c r="AB342" s="155"/>
      <c r="AC342" s="155"/>
      <c r="AD342" s="155"/>
      <c r="AE342" s="155"/>
      <c r="AF342" s="155"/>
      <c r="AG342" s="155"/>
      <c r="AH342" s="155"/>
      <c r="AI342" s="155"/>
      <c r="AJ342" s="155"/>
      <c r="AK342" s="155"/>
      <c r="AL342" s="155"/>
      <c r="AM342" s="155"/>
      <c r="AN342" s="155"/>
      <c r="AO342" s="155"/>
      <c r="AP342" s="155"/>
      <c r="AQ342" s="155"/>
      <c r="AR342" s="155"/>
    </row>
    <row r="343" spans="9:44">
      <c r="I343" s="155"/>
      <c r="J343" s="155"/>
      <c r="K343" s="155"/>
      <c r="L343" s="155"/>
      <c r="M343" s="155"/>
      <c r="N343" s="155"/>
      <c r="O343" s="155"/>
      <c r="P343" s="155"/>
      <c r="Q343" s="178" t="s">
        <v>34</v>
      </c>
      <c r="R343" s="35">
        <v>2</v>
      </c>
      <c r="S343" s="155"/>
      <c r="T343" s="155"/>
      <c r="U343" s="155"/>
      <c r="V343" s="155"/>
      <c r="W343" s="155"/>
      <c r="X343" s="155"/>
      <c r="Y343" s="155"/>
      <c r="Z343" s="155"/>
      <c r="AA343" s="155"/>
      <c r="AB343" s="155"/>
      <c r="AC343" s="155"/>
      <c r="AD343" s="155"/>
      <c r="AE343" s="155"/>
      <c r="AF343" s="155"/>
      <c r="AG343" s="155"/>
      <c r="AH343" s="155"/>
      <c r="AI343" s="155"/>
      <c r="AJ343" s="155"/>
      <c r="AK343" s="155"/>
      <c r="AL343" s="155"/>
      <c r="AM343" s="155"/>
      <c r="AN343" s="155"/>
      <c r="AO343" s="155"/>
      <c r="AP343" s="155"/>
      <c r="AQ343" s="155"/>
      <c r="AR343" s="155"/>
    </row>
    <row r="344" spans="9:44">
      <c r="I344" s="155"/>
      <c r="J344" s="155"/>
      <c r="K344" s="155"/>
      <c r="L344" s="155"/>
      <c r="M344" s="155"/>
      <c r="N344" s="155"/>
      <c r="O344" s="155"/>
      <c r="P344" s="155"/>
      <c r="Q344" s="178" t="s">
        <v>34</v>
      </c>
      <c r="R344" s="35">
        <v>23</v>
      </c>
      <c r="S344" s="155"/>
      <c r="T344" s="155"/>
      <c r="U344" s="155"/>
      <c r="V344" s="155"/>
      <c r="W344" s="155"/>
      <c r="X344" s="155"/>
      <c r="Y344" s="155"/>
      <c r="Z344" s="155"/>
      <c r="AA344" s="155"/>
      <c r="AB344" s="155"/>
      <c r="AC344" s="155"/>
      <c r="AD344" s="155"/>
      <c r="AE344" s="155"/>
      <c r="AF344" s="155"/>
      <c r="AG344" s="155"/>
      <c r="AH344" s="155"/>
      <c r="AI344" s="155"/>
      <c r="AJ344" s="155"/>
      <c r="AK344" s="155"/>
      <c r="AL344" s="155"/>
      <c r="AM344" s="155"/>
      <c r="AN344" s="155"/>
      <c r="AO344" s="155"/>
      <c r="AP344" s="155"/>
      <c r="AQ344" s="155"/>
      <c r="AR344" s="155"/>
    </row>
    <row r="345" spans="9:44">
      <c r="I345" s="155"/>
      <c r="J345" s="155"/>
      <c r="K345" s="155"/>
      <c r="L345" s="155"/>
      <c r="M345" s="155"/>
      <c r="N345" s="155"/>
      <c r="O345" s="155"/>
      <c r="P345" s="155"/>
      <c r="Q345" s="178" t="s">
        <v>34</v>
      </c>
      <c r="R345" s="35">
        <v>24.5</v>
      </c>
      <c r="S345" s="155"/>
      <c r="T345" s="155"/>
      <c r="U345" s="155"/>
      <c r="V345" s="155"/>
      <c r="W345" s="155"/>
      <c r="X345" s="155"/>
      <c r="Y345" s="155"/>
      <c r="Z345" s="155"/>
      <c r="AA345" s="155"/>
      <c r="AB345" s="155"/>
      <c r="AC345" s="155"/>
      <c r="AD345" s="155"/>
      <c r="AE345" s="155"/>
      <c r="AF345" s="155"/>
      <c r="AG345" s="155"/>
      <c r="AH345" s="155"/>
      <c r="AI345" s="155"/>
      <c r="AJ345" s="155"/>
      <c r="AK345" s="155"/>
      <c r="AL345" s="155"/>
      <c r="AM345" s="155"/>
      <c r="AN345" s="155"/>
      <c r="AO345" s="155"/>
      <c r="AP345" s="155"/>
      <c r="AQ345" s="155"/>
      <c r="AR345" s="155"/>
    </row>
    <row r="346" spans="9:44">
      <c r="I346" s="155"/>
      <c r="J346" s="155"/>
      <c r="K346" s="155"/>
      <c r="L346" s="155"/>
      <c r="M346" s="155"/>
      <c r="N346" s="155"/>
      <c r="O346" s="155"/>
      <c r="P346" s="155"/>
      <c r="Q346" s="178" t="s">
        <v>34</v>
      </c>
      <c r="R346" s="35">
        <v>12</v>
      </c>
      <c r="S346" s="155"/>
      <c r="T346" s="155"/>
      <c r="U346" s="155"/>
      <c r="V346" s="155"/>
      <c r="W346" s="155"/>
      <c r="X346" s="155"/>
      <c r="Y346" s="155"/>
      <c r="Z346" s="155"/>
      <c r="AA346" s="155"/>
      <c r="AB346" s="155"/>
      <c r="AC346" s="155"/>
      <c r="AD346" s="155"/>
      <c r="AE346" s="155"/>
      <c r="AF346" s="155"/>
      <c r="AG346" s="155"/>
      <c r="AH346" s="155"/>
      <c r="AI346" s="155"/>
      <c r="AJ346" s="155"/>
      <c r="AK346" s="155"/>
      <c r="AL346" s="155"/>
      <c r="AM346" s="155"/>
      <c r="AN346" s="155"/>
      <c r="AO346" s="155"/>
      <c r="AP346" s="155"/>
      <c r="AQ346" s="155"/>
      <c r="AR346" s="155"/>
    </row>
    <row r="347" spans="9:44">
      <c r="I347" s="155"/>
      <c r="J347" s="155"/>
      <c r="K347" s="155"/>
      <c r="L347" s="155"/>
      <c r="M347" s="155"/>
      <c r="N347" s="155"/>
      <c r="O347" s="155"/>
      <c r="P347" s="155"/>
      <c r="Q347" s="178" t="s">
        <v>34</v>
      </c>
      <c r="R347" s="35">
        <v>10</v>
      </c>
      <c r="S347" s="155"/>
      <c r="T347" s="155"/>
      <c r="U347" s="155"/>
      <c r="V347" s="155"/>
      <c r="W347" s="155"/>
      <c r="X347" s="155"/>
      <c r="Y347" s="155"/>
      <c r="Z347" s="155"/>
      <c r="AA347" s="155"/>
      <c r="AB347" s="155"/>
      <c r="AC347" s="155"/>
      <c r="AD347" s="155"/>
      <c r="AE347" s="155"/>
      <c r="AF347" s="155"/>
      <c r="AG347" s="155"/>
      <c r="AH347" s="155"/>
      <c r="AI347" s="155"/>
      <c r="AJ347" s="155"/>
      <c r="AK347" s="155"/>
      <c r="AL347" s="155"/>
      <c r="AM347" s="155"/>
      <c r="AN347" s="155"/>
      <c r="AO347" s="155"/>
      <c r="AP347" s="155"/>
      <c r="AQ347" s="155"/>
      <c r="AR347" s="155"/>
    </row>
    <row r="348" spans="9:44">
      <c r="I348" s="155"/>
      <c r="J348" s="155"/>
      <c r="K348" s="155"/>
      <c r="L348" s="155"/>
      <c r="M348" s="155"/>
      <c r="N348" s="155"/>
      <c r="O348" s="155"/>
      <c r="P348" s="155"/>
      <c r="Q348" s="178" t="s">
        <v>34</v>
      </c>
      <c r="R348" s="35">
        <v>5</v>
      </c>
      <c r="S348" s="155"/>
      <c r="T348" s="155"/>
      <c r="U348" s="155"/>
      <c r="V348" s="155"/>
      <c r="W348" s="155"/>
      <c r="X348" s="155"/>
      <c r="Y348" s="155"/>
      <c r="Z348" s="155"/>
      <c r="AA348" s="155"/>
      <c r="AB348" s="155"/>
      <c r="AC348" s="155"/>
      <c r="AD348" s="155"/>
      <c r="AE348" s="155"/>
      <c r="AF348" s="155"/>
      <c r="AG348" s="155"/>
      <c r="AH348" s="155"/>
      <c r="AI348" s="155"/>
      <c r="AJ348" s="155"/>
      <c r="AK348" s="155"/>
      <c r="AL348" s="155"/>
      <c r="AM348" s="155"/>
      <c r="AN348" s="155"/>
      <c r="AO348" s="155"/>
      <c r="AP348" s="155"/>
      <c r="AQ348" s="155"/>
      <c r="AR348" s="155"/>
    </row>
    <row r="349" spans="9:44">
      <c r="I349" s="155"/>
      <c r="J349" s="155"/>
      <c r="K349" s="155"/>
      <c r="L349" s="155"/>
      <c r="M349" s="155"/>
      <c r="N349" s="155"/>
      <c r="O349" s="155"/>
      <c r="P349" s="155"/>
      <c r="Q349" s="178" t="s">
        <v>34</v>
      </c>
      <c r="R349" s="35">
        <v>5</v>
      </c>
      <c r="S349" s="155"/>
      <c r="T349" s="155"/>
      <c r="U349" s="155"/>
      <c r="V349" s="155"/>
      <c r="W349" s="155"/>
      <c r="X349" s="155"/>
      <c r="Y349" s="155"/>
      <c r="Z349" s="155"/>
      <c r="AA349" s="155"/>
      <c r="AB349" s="155"/>
      <c r="AC349" s="155"/>
      <c r="AD349" s="155"/>
      <c r="AE349" s="155"/>
      <c r="AF349" s="155"/>
      <c r="AG349" s="155"/>
      <c r="AH349" s="155"/>
      <c r="AI349" s="155"/>
      <c r="AJ349" s="155"/>
      <c r="AK349" s="155"/>
      <c r="AL349" s="155"/>
      <c r="AM349" s="155"/>
      <c r="AN349" s="155"/>
      <c r="AO349" s="155"/>
      <c r="AP349" s="155"/>
      <c r="AQ349" s="155"/>
      <c r="AR349" s="155"/>
    </row>
    <row r="350" spans="9:44">
      <c r="I350" s="155"/>
      <c r="J350" s="155"/>
      <c r="K350" s="155"/>
      <c r="L350" s="155"/>
      <c r="M350" s="155"/>
      <c r="N350" s="155"/>
      <c r="O350" s="155"/>
      <c r="P350" s="155"/>
      <c r="Q350" s="178" t="s">
        <v>34</v>
      </c>
      <c r="R350" s="35">
        <v>5</v>
      </c>
      <c r="S350" s="155"/>
      <c r="T350" s="155"/>
      <c r="U350" s="155"/>
      <c r="V350" s="155"/>
      <c r="W350" s="155"/>
      <c r="X350" s="155"/>
      <c r="Y350" s="155"/>
      <c r="Z350" s="155"/>
      <c r="AA350" s="155"/>
      <c r="AB350" s="155"/>
      <c r="AC350" s="155"/>
      <c r="AD350" s="155"/>
      <c r="AE350" s="155"/>
      <c r="AF350" s="155"/>
      <c r="AG350" s="155"/>
      <c r="AH350" s="155"/>
      <c r="AI350" s="155"/>
      <c r="AJ350" s="155"/>
      <c r="AK350" s="155"/>
      <c r="AL350" s="155"/>
      <c r="AM350" s="155"/>
      <c r="AN350" s="155"/>
      <c r="AO350" s="155"/>
      <c r="AP350" s="155"/>
      <c r="AQ350" s="155"/>
      <c r="AR350" s="155"/>
    </row>
    <row r="351" spans="9:44">
      <c r="I351" s="155"/>
      <c r="J351" s="155"/>
      <c r="K351" s="155"/>
      <c r="L351" s="155"/>
      <c r="M351" s="155"/>
      <c r="N351" s="155"/>
      <c r="O351" s="155"/>
      <c r="P351" s="155"/>
      <c r="Q351" s="178" t="s">
        <v>34</v>
      </c>
      <c r="R351" s="35">
        <v>9</v>
      </c>
      <c r="S351" s="155"/>
      <c r="T351" s="155"/>
      <c r="U351" s="155"/>
      <c r="V351" s="155"/>
      <c r="W351" s="155"/>
      <c r="X351" s="155"/>
      <c r="Y351" s="155"/>
      <c r="Z351" s="155"/>
      <c r="AA351" s="155"/>
      <c r="AB351" s="155"/>
      <c r="AC351" s="155"/>
      <c r="AD351" s="155"/>
      <c r="AE351" s="155"/>
      <c r="AF351" s="155"/>
      <c r="AG351" s="155"/>
      <c r="AH351" s="155"/>
      <c r="AI351" s="155"/>
      <c r="AJ351" s="155"/>
      <c r="AK351" s="155"/>
      <c r="AL351" s="155"/>
      <c r="AM351" s="155"/>
      <c r="AN351" s="155"/>
      <c r="AO351" s="155"/>
      <c r="AP351" s="155"/>
      <c r="AQ351" s="155"/>
      <c r="AR351" s="155"/>
    </row>
    <row r="352" spans="9:44">
      <c r="I352" s="155"/>
      <c r="J352" s="155"/>
      <c r="K352" s="155"/>
      <c r="L352" s="155"/>
      <c r="M352" s="155"/>
      <c r="N352" s="155"/>
      <c r="O352" s="155"/>
      <c r="P352" s="155"/>
      <c r="Q352" s="178" t="s">
        <v>35</v>
      </c>
      <c r="R352" s="35">
        <v>21.5</v>
      </c>
      <c r="S352" s="155"/>
      <c r="T352" s="155"/>
      <c r="U352" s="155"/>
      <c r="V352" s="155"/>
      <c r="W352" s="155"/>
      <c r="X352" s="155"/>
      <c r="Y352" s="155"/>
      <c r="Z352" s="155"/>
      <c r="AA352" s="155"/>
      <c r="AB352" s="155"/>
      <c r="AC352" s="155"/>
      <c r="AD352" s="155"/>
      <c r="AE352" s="155"/>
      <c r="AF352" s="155"/>
      <c r="AG352" s="155"/>
      <c r="AH352" s="155"/>
      <c r="AI352" s="155"/>
      <c r="AJ352" s="155"/>
      <c r="AK352" s="155"/>
      <c r="AL352" s="155"/>
      <c r="AM352" s="155"/>
      <c r="AN352" s="155"/>
      <c r="AO352" s="155"/>
      <c r="AP352" s="155"/>
      <c r="AQ352" s="155"/>
      <c r="AR352" s="155"/>
    </row>
    <row r="353" spans="9:44">
      <c r="I353" s="155"/>
      <c r="J353" s="155"/>
      <c r="K353" s="155"/>
      <c r="L353" s="155"/>
      <c r="M353" s="155"/>
      <c r="N353" s="155"/>
      <c r="O353" s="155"/>
      <c r="P353" s="155"/>
      <c r="Q353" s="178" t="s">
        <v>35</v>
      </c>
      <c r="R353" s="35">
        <v>5</v>
      </c>
      <c r="S353" s="155"/>
      <c r="T353" s="155"/>
      <c r="U353" s="155"/>
      <c r="V353" s="155"/>
      <c r="W353" s="155"/>
      <c r="X353" s="155"/>
      <c r="Y353" s="155"/>
      <c r="Z353" s="155"/>
      <c r="AA353" s="155"/>
      <c r="AB353" s="155"/>
      <c r="AC353" s="155"/>
      <c r="AD353" s="155"/>
      <c r="AE353" s="155"/>
      <c r="AF353" s="155"/>
      <c r="AG353" s="155"/>
      <c r="AH353" s="155"/>
      <c r="AI353" s="155"/>
      <c r="AJ353" s="155"/>
      <c r="AK353" s="155"/>
      <c r="AL353" s="155"/>
      <c r="AM353" s="155"/>
      <c r="AN353" s="155"/>
      <c r="AO353" s="155"/>
      <c r="AP353" s="155"/>
      <c r="AQ353" s="155"/>
      <c r="AR353" s="155"/>
    </row>
    <row r="354" spans="9:44">
      <c r="I354" s="155"/>
      <c r="J354" s="155"/>
      <c r="K354" s="155"/>
      <c r="L354" s="155"/>
      <c r="M354" s="155"/>
      <c r="N354" s="155"/>
      <c r="O354" s="155"/>
      <c r="P354" s="155"/>
      <c r="Q354" s="178" t="s">
        <v>35</v>
      </c>
      <c r="R354" s="35">
        <v>25</v>
      </c>
      <c r="S354" s="155"/>
      <c r="T354" s="155"/>
      <c r="U354" s="155"/>
      <c r="V354" s="155"/>
      <c r="W354" s="155"/>
      <c r="X354" s="155"/>
      <c r="Y354" s="155"/>
      <c r="Z354" s="155"/>
      <c r="AA354" s="155"/>
      <c r="AB354" s="155"/>
      <c r="AC354" s="155"/>
      <c r="AD354" s="155"/>
      <c r="AE354" s="155"/>
      <c r="AF354" s="155"/>
      <c r="AG354" s="155"/>
      <c r="AH354" s="155"/>
      <c r="AI354" s="155"/>
      <c r="AJ354" s="155"/>
      <c r="AK354" s="155"/>
      <c r="AL354" s="155"/>
      <c r="AM354" s="155"/>
      <c r="AN354" s="155"/>
      <c r="AO354" s="155"/>
      <c r="AP354" s="155"/>
      <c r="AQ354" s="155"/>
      <c r="AR354" s="155"/>
    </row>
    <row r="355" spans="9:44">
      <c r="I355" s="155"/>
      <c r="J355" s="155"/>
      <c r="K355" s="155"/>
      <c r="L355" s="155"/>
      <c r="M355" s="155"/>
      <c r="N355" s="155"/>
      <c r="O355" s="155"/>
      <c r="P355" s="155"/>
      <c r="Q355" s="178" t="s">
        <v>35</v>
      </c>
      <c r="R355" s="35">
        <v>13.5</v>
      </c>
      <c r="S355" s="155"/>
      <c r="T355" s="155"/>
      <c r="U355" s="155"/>
      <c r="V355" s="155"/>
      <c r="W355" s="155"/>
      <c r="X355" s="155"/>
      <c r="Y355" s="155"/>
      <c r="Z355" s="155"/>
      <c r="AA355" s="155"/>
      <c r="AB355" s="155"/>
      <c r="AC355" s="155"/>
      <c r="AD355" s="155"/>
      <c r="AE355" s="155"/>
      <c r="AF355" s="155"/>
      <c r="AG355" s="155"/>
      <c r="AH355" s="155"/>
      <c r="AI355" s="155"/>
      <c r="AJ355" s="155"/>
      <c r="AK355" s="155"/>
      <c r="AL355" s="155"/>
      <c r="AM355" s="155"/>
      <c r="AN355" s="155"/>
      <c r="AO355" s="155"/>
      <c r="AP355" s="155"/>
      <c r="AQ355" s="155"/>
      <c r="AR355" s="155"/>
    </row>
    <row r="356" spans="9:44">
      <c r="I356" s="155"/>
      <c r="J356" s="155"/>
      <c r="K356" s="155"/>
      <c r="L356" s="155"/>
      <c r="M356" s="155"/>
      <c r="N356" s="155"/>
      <c r="O356" s="155"/>
      <c r="P356" s="155"/>
      <c r="Q356" s="178" t="s">
        <v>35</v>
      </c>
      <c r="R356" s="35">
        <v>24.5</v>
      </c>
      <c r="S356" s="155"/>
      <c r="T356" s="155"/>
      <c r="U356" s="155"/>
      <c r="V356" s="155"/>
      <c r="W356" s="155"/>
      <c r="X356" s="155"/>
      <c r="Y356" s="155"/>
      <c r="Z356" s="155"/>
      <c r="AA356" s="155"/>
      <c r="AB356" s="155"/>
      <c r="AC356" s="155"/>
      <c r="AD356" s="155"/>
      <c r="AE356" s="155"/>
      <c r="AF356" s="155"/>
      <c r="AG356" s="155"/>
      <c r="AH356" s="155"/>
      <c r="AI356" s="155"/>
      <c r="AJ356" s="155"/>
      <c r="AK356" s="155"/>
      <c r="AL356" s="155"/>
      <c r="AM356" s="155"/>
      <c r="AN356" s="155"/>
      <c r="AO356" s="155"/>
      <c r="AP356" s="155"/>
      <c r="AQ356" s="155"/>
      <c r="AR356" s="155"/>
    </row>
    <row r="357" spans="9:44">
      <c r="I357" s="155"/>
      <c r="J357" s="155"/>
      <c r="K357" s="155"/>
      <c r="L357" s="155"/>
      <c r="M357" s="155"/>
      <c r="N357" s="155"/>
      <c r="O357" s="155"/>
      <c r="P357" s="155"/>
      <c r="Q357" s="178" t="s">
        <v>35</v>
      </c>
      <c r="R357" s="35">
        <v>6</v>
      </c>
      <c r="S357" s="155"/>
      <c r="T357" s="155"/>
      <c r="U357" s="155"/>
      <c r="V357" s="155"/>
      <c r="W357" s="155"/>
      <c r="X357" s="155"/>
      <c r="Y357" s="155"/>
      <c r="Z357" s="155"/>
      <c r="AA357" s="155"/>
      <c r="AB357" s="155"/>
      <c r="AC357" s="155"/>
      <c r="AD357" s="155"/>
      <c r="AE357" s="155"/>
      <c r="AF357" s="155"/>
      <c r="AG357" s="155"/>
      <c r="AH357" s="155"/>
      <c r="AI357" s="155"/>
      <c r="AJ357" s="155"/>
      <c r="AK357" s="155"/>
      <c r="AL357" s="155"/>
      <c r="AM357" s="155"/>
      <c r="AN357" s="155"/>
      <c r="AO357" s="155"/>
      <c r="AP357" s="155"/>
      <c r="AQ357" s="155"/>
      <c r="AR357" s="155"/>
    </row>
    <row r="358" spans="9:44">
      <c r="I358" s="155"/>
      <c r="J358" s="155"/>
      <c r="K358" s="155"/>
      <c r="L358" s="155"/>
      <c r="M358" s="155"/>
      <c r="N358" s="155"/>
      <c r="O358" s="155"/>
      <c r="P358" s="155"/>
      <c r="Q358" s="178" t="s">
        <v>35</v>
      </c>
      <c r="R358" s="35">
        <v>20</v>
      </c>
      <c r="S358" s="155"/>
      <c r="T358" s="155"/>
      <c r="U358" s="155"/>
      <c r="V358" s="155"/>
      <c r="W358" s="155"/>
      <c r="X358" s="155"/>
      <c r="Y358" s="155"/>
      <c r="Z358" s="155"/>
      <c r="AA358" s="155"/>
      <c r="AB358" s="155"/>
      <c r="AC358" s="155"/>
      <c r="AD358" s="155"/>
      <c r="AE358" s="155"/>
      <c r="AF358" s="155"/>
      <c r="AG358" s="155"/>
      <c r="AH358" s="155"/>
      <c r="AI358" s="155"/>
      <c r="AJ358" s="155"/>
      <c r="AK358" s="155"/>
      <c r="AL358" s="155"/>
      <c r="AM358" s="155"/>
      <c r="AN358" s="155"/>
      <c r="AO358" s="155"/>
      <c r="AP358" s="155"/>
      <c r="AQ358" s="155"/>
      <c r="AR358" s="155"/>
    </row>
    <row r="359" spans="9:44">
      <c r="I359" s="155"/>
      <c r="J359" s="155"/>
      <c r="K359" s="155"/>
      <c r="L359" s="155"/>
      <c r="M359" s="155"/>
      <c r="N359" s="155"/>
      <c r="O359" s="155"/>
      <c r="P359" s="155"/>
      <c r="Q359" s="178" t="s">
        <v>35</v>
      </c>
      <c r="R359" s="35">
        <v>98</v>
      </c>
      <c r="S359" s="155"/>
      <c r="T359" s="155"/>
      <c r="U359" s="155"/>
      <c r="V359" s="155"/>
      <c r="W359" s="155"/>
      <c r="X359" s="155"/>
      <c r="Y359" s="155"/>
      <c r="Z359" s="155"/>
      <c r="AA359" s="155"/>
      <c r="AB359" s="155"/>
      <c r="AC359" s="155"/>
      <c r="AD359" s="155"/>
      <c r="AE359" s="155"/>
      <c r="AF359" s="155"/>
      <c r="AG359" s="155"/>
      <c r="AH359" s="155"/>
      <c r="AI359" s="155"/>
      <c r="AJ359" s="155"/>
      <c r="AK359" s="155"/>
      <c r="AL359" s="155"/>
      <c r="AM359" s="155"/>
      <c r="AN359" s="155"/>
      <c r="AO359" s="155"/>
      <c r="AP359" s="155"/>
      <c r="AQ359" s="155"/>
      <c r="AR359" s="155"/>
    </row>
    <row r="360" spans="9:44">
      <c r="I360" s="155"/>
      <c r="J360" s="155"/>
      <c r="K360" s="155"/>
      <c r="L360" s="155"/>
      <c r="M360" s="155"/>
      <c r="N360" s="155"/>
      <c r="O360" s="155"/>
      <c r="P360" s="155"/>
      <c r="Q360" s="178" t="s">
        <v>35</v>
      </c>
      <c r="R360" s="35">
        <v>11</v>
      </c>
      <c r="S360" s="155"/>
      <c r="T360" s="155"/>
      <c r="U360" s="155"/>
      <c r="V360" s="155"/>
      <c r="W360" s="155"/>
      <c r="X360" s="155"/>
      <c r="Y360" s="155"/>
      <c r="Z360" s="155"/>
      <c r="AA360" s="155"/>
      <c r="AB360" s="155"/>
      <c r="AC360" s="155"/>
      <c r="AD360" s="155"/>
      <c r="AE360" s="155"/>
      <c r="AF360" s="155"/>
      <c r="AG360" s="155"/>
      <c r="AH360" s="155"/>
      <c r="AI360" s="155"/>
      <c r="AJ360" s="155"/>
      <c r="AK360" s="155"/>
      <c r="AL360" s="155"/>
      <c r="AM360" s="155"/>
      <c r="AN360" s="155"/>
      <c r="AO360" s="155"/>
      <c r="AP360" s="155"/>
      <c r="AQ360" s="155"/>
      <c r="AR360" s="155"/>
    </row>
    <row r="361" spans="9:44">
      <c r="I361" s="155"/>
      <c r="J361" s="155"/>
      <c r="K361" s="155"/>
      <c r="L361" s="155"/>
      <c r="M361" s="155"/>
      <c r="N361" s="155"/>
      <c r="O361" s="155"/>
      <c r="P361" s="155"/>
      <c r="Q361" s="178" t="s">
        <v>35</v>
      </c>
      <c r="R361" s="35">
        <v>2</v>
      </c>
      <c r="S361" s="155"/>
      <c r="T361" s="155"/>
      <c r="U361" s="155"/>
      <c r="V361" s="155"/>
      <c r="W361" s="155"/>
      <c r="X361" s="155"/>
      <c r="Y361" s="155"/>
      <c r="Z361" s="155"/>
      <c r="AA361" s="155"/>
      <c r="AB361" s="155"/>
      <c r="AC361" s="155"/>
      <c r="AD361" s="155"/>
      <c r="AE361" s="155"/>
      <c r="AF361" s="155"/>
      <c r="AG361" s="155"/>
      <c r="AH361" s="155"/>
      <c r="AI361" s="155"/>
      <c r="AJ361" s="155"/>
      <c r="AK361" s="155"/>
      <c r="AL361" s="155"/>
      <c r="AM361" s="155"/>
      <c r="AN361" s="155"/>
      <c r="AO361" s="155"/>
      <c r="AP361" s="155"/>
      <c r="AQ361" s="155"/>
      <c r="AR361" s="155"/>
    </row>
    <row r="362" spans="9:44">
      <c r="I362" s="155"/>
      <c r="J362" s="155"/>
      <c r="K362" s="155"/>
      <c r="L362" s="155"/>
      <c r="M362" s="155"/>
      <c r="N362" s="155"/>
      <c r="O362" s="155"/>
      <c r="P362" s="155"/>
      <c r="Q362" s="178" t="s">
        <v>35</v>
      </c>
      <c r="R362" s="35">
        <v>64</v>
      </c>
      <c r="S362" s="155"/>
      <c r="T362" s="155"/>
      <c r="U362" s="155"/>
      <c r="V362" s="155"/>
      <c r="W362" s="155"/>
      <c r="X362" s="155"/>
      <c r="Y362" s="155"/>
      <c r="Z362" s="155"/>
      <c r="AA362" s="155"/>
      <c r="AB362" s="155"/>
      <c r="AC362" s="155"/>
      <c r="AD362" s="155"/>
      <c r="AE362" s="155"/>
      <c r="AF362" s="155"/>
      <c r="AG362" s="155"/>
      <c r="AH362" s="155"/>
      <c r="AI362" s="155"/>
      <c r="AJ362" s="155"/>
      <c r="AK362" s="155"/>
      <c r="AL362" s="155"/>
      <c r="AM362" s="155"/>
      <c r="AN362" s="155"/>
      <c r="AO362" s="155"/>
      <c r="AP362" s="155"/>
      <c r="AQ362" s="155"/>
      <c r="AR362" s="155"/>
    </row>
    <row r="363" spans="9:44">
      <c r="I363" s="155"/>
      <c r="J363" s="155"/>
      <c r="K363" s="155"/>
      <c r="L363" s="155"/>
      <c r="M363" s="155"/>
      <c r="N363" s="155"/>
      <c r="O363" s="155"/>
      <c r="P363" s="155"/>
      <c r="Q363" s="178" t="s">
        <v>35</v>
      </c>
      <c r="R363" s="35">
        <v>35</v>
      </c>
      <c r="S363" s="155"/>
      <c r="T363" s="155"/>
      <c r="U363" s="155"/>
      <c r="V363" s="155"/>
      <c r="W363" s="155"/>
      <c r="X363" s="155"/>
      <c r="Y363" s="155"/>
      <c r="Z363" s="155"/>
      <c r="AA363" s="155"/>
      <c r="AB363" s="155"/>
      <c r="AC363" s="155"/>
      <c r="AD363" s="155"/>
      <c r="AE363" s="155"/>
      <c r="AF363" s="155"/>
      <c r="AG363" s="155"/>
      <c r="AH363" s="155"/>
      <c r="AI363" s="155"/>
      <c r="AJ363" s="155"/>
      <c r="AK363" s="155"/>
      <c r="AL363" s="155"/>
      <c r="AM363" s="155"/>
      <c r="AN363" s="155"/>
      <c r="AO363" s="155"/>
      <c r="AP363" s="155"/>
      <c r="AQ363" s="155"/>
      <c r="AR363" s="155"/>
    </row>
    <row r="364" spans="9:44">
      <c r="I364" s="155"/>
      <c r="J364" s="155"/>
      <c r="K364" s="155"/>
      <c r="L364" s="155"/>
      <c r="M364" s="155"/>
      <c r="N364" s="155"/>
      <c r="O364" s="155"/>
      <c r="P364" s="155"/>
      <c r="Q364" s="178" t="s">
        <v>35</v>
      </c>
      <c r="R364" s="35">
        <v>23</v>
      </c>
      <c r="S364" s="155"/>
      <c r="T364" s="155"/>
      <c r="U364" s="155"/>
      <c r="V364" s="155"/>
      <c r="W364" s="155"/>
      <c r="X364" s="155"/>
      <c r="Y364" s="155"/>
      <c r="Z364" s="155"/>
      <c r="AA364" s="155"/>
      <c r="AB364" s="155"/>
      <c r="AC364" s="155"/>
      <c r="AD364" s="155"/>
      <c r="AE364" s="155"/>
      <c r="AF364" s="155"/>
      <c r="AG364" s="155"/>
      <c r="AH364" s="155"/>
      <c r="AI364" s="155"/>
      <c r="AJ364" s="155"/>
      <c r="AK364" s="155"/>
      <c r="AL364" s="155"/>
      <c r="AM364" s="155"/>
      <c r="AN364" s="155"/>
      <c r="AO364" s="155"/>
      <c r="AP364" s="155"/>
      <c r="AQ364" s="155"/>
      <c r="AR364" s="155"/>
    </row>
    <row r="365" spans="9:44">
      <c r="I365" s="155"/>
      <c r="J365" s="155"/>
      <c r="K365" s="155"/>
      <c r="L365" s="155"/>
      <c r="M365" s="155"/>
      <c r="N365" s="155"/>
      <c r="O365" s="155"/>
      <c r="P365" s="155"/>
      <c r="Q365" s="178" t="s">
        <v>35</v>
      </c>
      <c r="R365" s="35">
        <v>44.5</v>
      </c>
      <c r="S365" s="155"/>
      <c r="T365" s="155"/>
      <c r="U365" s="155"/>
      <c r="V365" s="155"/>
      <c r="W365" s="155"/>
      <c r="X365" s="155"/>
      <c r="Y365" s="155"/>
      <c r="Z365" s="155"/>
      <c r="AA365" s="155"/>
      <c r="AB365" s="155"/>
      <c r="AC365" s="155"/>
      <c r="AD365" s="155"/>
      <c r="AE365" s="155"/>
      <c r="AF365" s="155"/>
      <c r="AG365" s="155"/>
      <c r="AH365" s="155"/>
      <c r="AI365" s="155"/>
      <c r="AJ365" s="155"/>
      <c r="AK365" s="155"/>
      <c r="AL365" s="155"/>
      <c r="AM365" s="155"/>
      <c r="AN365" s="155"/>
      <c r="AO365" s="155"/>
      <c r="AP365" s="155"/>
      <c r="AQ365" s="155"/>
      <c r="AR365" s="155"/>
    </row>
    <row r="366" spans="9:44">
      <c r="I366" s="155"/>
      <c r="J366" s="155"/>
      <c r="K366" s="155"/>
      <c r="L366" s="155"/>
      <c r="M366" s="155"/>
      <c r="N366" s="155"/>
      <c r="O366" s="155"/>
      <c r="P366" s="155"/>
      <c r="Q366" s="178" t="s">
        <v>35</v>
      </c>
      <c r="R366" s="35">
        <v>80</v>
      </c>
      <c r="S366" s="155"/>
      <c r="T366" s="155"/>
      <c r="U366" s="155"/>
      <c r="V366" s="155"/>
      <c r="W366" s="155"/>
      <c r="X366" s="155"/>
      <c r="Y366" s="155"/>
      <c r="Z366" s="155"/>
      <c r="AA366" s="155"/>
      <c r="AB366" s="155"/>
      <c r="AC366" s="155"/>
      <c r="AD366" s="155"/>
      <c r="AE366" s="155"/>
      <c r="AF366" s="155"/>
      <c r="AG366" s="155"/>
      <c r="AH366" s="155"/>
      <c r="AI366" s="155"/>
      <c r="AJ366" s="155"/>
      <c r="AK366" s="155"/>
      <c r="AL366" s="155"/>
      <c r="AM366" s="155"/>
      <c r="AN366" s="155"/>
      <c r="AO366" s="155"/>
      <c r="AP366" s="155"/>
      <c r="AQ366" s="155"/>
      <c r="AR366" s="155"/>
    </row>
    <row r="367" spans="9:44">
      <c r="I367" s="155"/>
      <c r="J367" s="155"/>
      <c r="K367" s="155"/>
      <c r="L367" s="155"/>
      <c r="M367" s="155"/>
      <c r="N367" s="155"/>
      <c r="O367" s="155"/>
      <c r="P367" s="155"/>
      <c r="Q367" s="178" t="s">
        <v>35</v>
      </c>
      <c r="R367" s="35">
        <v>7</v>
      </c>
      <c r="S367" s="155"/>
      <c r="T367" s="155"/>
      <c r="U367" s="155"/>
      <c r="V367" s="155"/>
      <c r="W367" s="155"/>
      <c r="X367" s="155"/>
      <c r="Y367" s="155"/>
      <c r="Z367" s="155"/>
      <c r="AA367" s="155"/>
      <c r="AB367" s="155"/>
      <c r="AC367" s="155"/>
      <c r="AD367" s="155"/>
      <c r="AE367" s="155"/>
      <c r="AF367" s="155"/>
      <c r="AG367" s="155"/>
      <c r="AH367" s="155"/>
      <c r="AI367" s="155"/>
      <c r="AJ367" s="155"/>
      <c r="AK367" s="155"/>
      <c r="AL367" s="155"/>
      <c r="AM367" s="155"/>
      <c r="AN367" s="155"/>
      <c r="AO367" s="155"/>
      <c r="AP367" s="155"/>
      <c r="AQ367" s="155"/>
      <c r="AR367" s="155"/>
    </row>
    <row r="368" spans="9:44">
      <c r="I368" s="155"/>
      <c r="J368" s="155"/>
      <c r="K368" s="155"/>
      <c r="L368" s="155"/>
      <c r="M368" s="155"/>
      <c r="N368" s="155"/>
      <c r="O368" s="155"/>
      <c r="P368" s="155"/>
      <c r="Q368" s="178" t="s">
        <v>35</v>
      </c>
      <c r="R368" s="35">
        <v>24.5</v>
      </c>
      <c r="S368" s="155"/>
      <c r="T368" s="155"/>
      <c r="U368" s="155"/>
      <c r="V368" s="155"/>
      <c r="W368" s="155"/>
      <c r="X368" s="155"/>
      <c r="Y368" s="155"/>
      <c r="Z368" s="155"/>
      <c r="AA368" s="155"/>
      <c r="AB368" s="155"/>
      <c r="AC368" s="155"/>
      <c r="AD368" s="155"/>
      <c r="AE368" s="155"/>
      <c r="AF368" s="155"/>
      <c r="AG368" s="155"/>
      <c r="AH368" s="155"/>
      <c r="AI368" s="155"/>
      <c r="AJ368" s="155"/>
      <c r="AK368" s="155"/>
      <c r="AL368" s="155"/>
      <c r="AM368" s="155"/>
      <c r="AN368" s="155"/>
      <c r="AO368" s="155"/>
      <c r="AP368" s="155"/>
      <c r="AQ368" s="155"/>
      <c r="AR368" s="155"/>
    </row>
    <row r="369" spans="9:44">
      <c r="I369" s="155"/>
      <c r="J369" s="155"/>
      <c r="K369" s="155"/>
      <c r="L369" s="155"/>
      <c r="M369" s="155"/>
      <c r="N369" s="155"/>
      <c r="O369" s="155"/>
      <c r="P369" s="155"/>
      <c r="Q369" s="178" t="s">
        <v>35</v>
      </c>
      <c r="R369" s="35">
        <v>62</v>
      </c>
      <c r="S369" s="155"/>
      <c r="T369" s="155"/>
      <c r="U369" s="155"/>
      <c r="V369" s="155"/>
      <c r="W369" s="155"/>
      <c r="X369" s="155"/>
      <c r="Y369" s="155"/>
      <c r="Z369" s="155"/>
      <c r="AA369" s="155"/>
      <c r="AB369" s="155"/>
      <c r="AC369" s="155"/>
      <c r="AD369" s="155"/>
      <c r="AE369" s="155"/>
      <c r="AF369" s="155"/>
      <c r="AG369" s="155"/>
      <c r="AH369" s="155"/>
      <c r="AI369" s="155"/>
      <c r="AJ369" s="155"/>
      <c r="AK369" s="155"/>
      <c r="AL369" s="155"/>
      <c r="AM369" s="155"/>
      <c r="AN369" s="155"/>
      <c r="AO369" s="155"/>
      <c r="AP369" s="155"/>
      <c r="AQ369" s="155"/>
      <c r="AR369" s="155"/>
    </row>
    <row r="370" spans="9:44">
      <c r="I370" s="155"/>
      <c r="J370" s="155"/>
      <c r="K370" s="155"/>
      <c r="L370" s="155"/>
      <c r="M370" s="155"/>
      <c r="N370" s="155"/>
      <c r="O370" s="155"/>
      <c r="P370" s="155"/>
      <c r="Q370" s="178" t="s">
        <v>35</v>
      </c>
      <c r="R370" s="35">
        <v>35.5</v>
      </c>
      <c r="S370" s="155"/>
      <c r="T370" s="155"/>
      <c r="U370" s="155"/>
      <c r="V370" s="155"/>
      <c r="W370" s="155"/>
      <c r="X370" s="155"/>
      <c r="Y370" s="155"/>
      <c r="Z370" s="155"/>
      <c r="AA370" s="155"/>
      <c r="AB370" s="155"/>
      <c r="AC370" s="155"/>
      <c r="AD370" s="155"/>
      <c r="AE370" s="155"/>
      <c r="AF370" s="155"/>
      <c r="AG370" s="155"/>
      <c r="AH370" s="155"/>
      <c r="AI370" s="155"/>
      <c r="AJ370" s="155"/>
      <c r="AK370" s="155"/>
      <c r="AL370" s="155"/>
      <c r="AM370" s="155"/>
      <c r="AN370" s="155"/>
      <c r="AO370" s="155"/>
      <c r="AP370" s="155"/>
      <c r="AQ370" s="155"/>
      <c r="AR370" s="155"/>
    </row>
    <row r="371" spans="9:44">
      <c r="I371" s="155"/>
      <c r="J371" s="155"/>
      <c r="K371" s="155"/>
      <c r="L371" s="155"/>
      <c r="M371" s="155"/>
      <c r="N371" s="155"/>
      <c r="O371" s="155"/>
      <c r="P371" s="155"/>
      <c r="Q371" s="178" t="s">
        <v>35</v>
      </c>
      <c r="R371" s="35">
        <v>28.5</v>
      </c>
      <c r="S371" s="155"/>
      <c r="T371" s="155"/>
      <c r="U371" s="155"/>
      <c r="V371" s="155"/>
      <c r="W371" s="155"/>
      <c r="X371" s="155"/>
      <c r="Y371" s="155"/>
      <c r="Z371" s="155"/>
      <c r="AA371" s="155"/>
      <c r="AB371" s="155"/>
      <c r="AC371" s="155"/>
      <c r="AD371" s="155"/>
      <c r="AE371" s="155"/>
      <c r="AF371" s="155"/>
      <c r="AG371" s="155"/>
      <c r="AH371" s="155"/>
      <c r="AI371" s="155"/>
      <c r="AJ371" s="155"/>
      <c r="AK371" s="155"/>
      <c r="AL371" s="155"/>
      <c r="AM371" s="155"/>
      <c r="AN371" s="155"/>
      <c r="AO371" s="155"/>
      <c r="AP371" s="155"/>
      <c r="AQ371" s="155"/>
      <c r="AR371" s="155"/>
    </row>
    <row r="372" spans="9:44">
      <c r="I372" s="155"/>
      <c r="J372" s="155"/>
      <c r="K372" s="155"/>
      <c r="L372" s="155"/>
      <c r="M372" s="155"/>
      <c r="N372" s="155"/>
      <c r="O372" s="155"/>
      <c r="P372" s="155"/>
      <c r="Q372" s="178" t="s">
        <v>35</v>
      </c>
      <c r="R372" s="35">
        <v>7.5</v>
      </c>
      <c r="S372" s="155"/>
      <c r="T372" s="155"/>
      <c r="U372" s="155"/>
      <c r="V372" s="155"/>
      <c r="W372" s="155"/>
      <c r="X372" s="155"/>
      <c r="Y372" s="155"/>
      <c r="Z372" s="155"/>
      <c r="AA372" s="155"/>
      <c r="AB372" s="155"/>
      <c r="AC372" s="155"/>
      <c r="AD372" s="155"/>
      <c r="AE372" s="155"/>
      <c r="AF372" s="155"/>
      <c r="AG372" s="155"/>
      <c r="AH372" s="155"/>
      <c r="AI372" s="155"/>
      <c r="AJ372" s="155"/>
      <c r="AK372" s="155"/>
      <c r="AL372" s="155"/>
      <c r="AM372" s="155"/>
      <c r="AN372" s="155"/>
      <c r="AO372" s="155"/>
      <c r="AP372" s="155"/>
      <c r="AQ372" s="155"/>
      <c r="AR372" s="155"/>
    </row>
    <row r="373" spans="9:44">
      <c r="I373" s="155"/>
      <c r="J373" s="155"/>
      <c r="K373" s="155"/>
      <c r="L373" s="155"/>
      <c r="M373" s="155"/>
      <c r="N373" s="155"/>
      <c r="O373" s="155"/>
      <c r="P373" s="155"/>
      <c r="Q373" s="178" t="s">
        <v>35</v>
      </c>
      <c r="R373" s="35">
        <v>15</v>
      </c>
      <c r="S373" s="155"/>
      <c r="T373" s="155"/>
      <c r="U373" s="155"/>
      <c r="V373" s="155"/>
      <c r="W373" s="155"/>
      <c r="X373" s="155"/>
      <c r="Y373" s="155"/>
      <c r="Z373" s="155"/>
      <c r="AA373" s="155"/>
      <c r="AB373" s="155"/>
      <c r="AC373" s="155"/>
      <c r="AD373" s="155"/>
      <c r="AE373" s="155"/>
      <c r="AF373" s="155"/>
      <c r="AG373" s="155"/>
      <c r="AH373" s="155"/>
      <c r="AI373" s="155"/>
      <c r="AJ373" s="155"/>
      <c r="AK373" s="155"/>
      <c r="AL373" s="155"/>
      <c r="AM373" s="155"/>
      <c r="AN373" s="155"/>
      <c r="AO373" s="155"/>
      <c r="AP373" s="155"/>
      <c r="AQ373" s="155"/>
      <c r="AR373" s="155"/>
    </row>
    <row r="374" spans="9:44">
      <c r="I374" s="155"/>
      <c r="J374" s="155"/>
      <c r="K374" s="155"/>
      <c r="L374" s="155"/>
      <c r="M374" s="155"/>
      <c r="N374" s="155"/>
      <c r="O374" s="155"/>
      <c r="P374" s="155"/>
      <c r="Q374" s="178" t="s">
        <v>35</v>
      </c>
      <c r="R374" s="35">
        <v>12</v>
      </c>
      <c r="S374" s="155"/>
      <c r="T374" s="155"/>
      <c r="U374" s="155"/>
      <c r="V374" s="155"/>
      <c r="W374" s="155"/>
      <c r="X374" s="155"/>
      <c r="Y374" s="155"/>
      <c r="Z374" s="155"/>
      <c r="AA374" s="155"/>
      <c r="AB374" s="155"/>
      <c r="AC374" s="155"/>
      <c r="AD374" s="155"/>
      <c r="AE374" s="155"/>
      <c r="AF374" s="155"/>
      <c r="AG374" s="155"/>
      <c r="AH374" s="155"/>
      <c r="AI374" s="155"/>
      <c r="AJ374" s="155"/>
      <c r="AK374" s="155"/>
      <c r="AL374" s="155"/>
      <c r="AM374" s="155"/>
      <c r="AN374" s="155"/>
      <c r="AO374" s="155"/>
      <c r="AP374" s="155"/>
      <c r="AQ374" s="155"/>
      <c r="AR374" s="155"/>
    </row>
    <row r="375" spans="9:44">
      <c r="I375" s="155"/>
      <c r="J375" s="155"/>
      <c r="K375" s="155"/>
      <c r="L375" s="155"/>
      <c r="M375" s="155"/>
      <c r="N375" s="155"/>
      <c r="O375" s="155"/>
      <c r="P375" s="155"/>
      <c r="Q375" s="178" t="s">
        <v>35</v>
      </c>
      <c r="R375" s="35">
        <v>37</v>
      </c>
      <c r="S375" s="155"/>
      <c r="T375" s="155"/>
      <c r="U375" s="155"/>
      <c r="V375" s="155"/>
      <c r="W375" s="155"/>
      <c r="X375" s="155"/>
      <c r="Y375" s="155"/>
      <c r="Z375" s="155"/>
      <c r="AA375" s="155"/>
      <c r="AB375" s="155"/>
      <c r="AC375" s="155"/>
      <c r="AD375" s="155"/>
      <c r="AE375" s="155"/>
      <c r="AF375" s="155"/>
      <c r="AG375" s="155"/>
      <c r="AH375" s="155"/>
      <c r="AI375" s="155"/>
      <c r="AJ375" s="155"/>
      <c r="AK375" s="155"/>
      <c r="AL375" s="155"/>
      <c r="AM375" s="155"/>
      <c r="AN375" s="155"/>
      <c r="AO375" s="155"/>
      <c r="AP375" s="155"/>
      <c r="AQ375" s="155"/>
      <c r="AR375" s="155"/>
    </row>
    <row r="376" spans="9:44">
      <c r="I376" s="155"/>
      <c r="J376" s="155"/>
      <c r="K376" s="155"/>
      <c r="L376" s="155"/>
      <c r="M376" s="155"/>
      <c r="N376" s="155"/>
      <c r="O376" s="155"/>
      <c r="P376" s="155"/>
      <c r="Q376" s="178" t="s">
        <v>35</v>
      </c>
      <c r="R376" s="35">
        <v>45</v>
      </c>
      <c r="S376" s="155"/>
      <c r="T376" s="155"/>
      <c r="U376" s="155"/>
      <c r="V376" s="155"/>
      <c r="W376" s="155"/>
      <c r="X376" s="155"/>
      <c r="Y376" s="155"/>
      <c r="Z376" s="155"/>
      <c r="AA376" s="155"/>
      <c r="AB376" s="155"/>
      <c r="AC376" s="155"/>
      <c r="AD376" s="155"/>
      <c r="AE376" s="155"/>
      <c r="AF376" s="155"/>
      <c r="AG376" s="155"/>
      <c r="AH376" s="155"/>
      <c r="AI376" s="155"/>
      <c r="AJ376" s="155"/>
      <c r="AK376" s="155"/>
      <c r="AL376" s="155"/>
      <c r="AM376" s="155"/>
      <c r="AN376" s="155"/>
      <c r="AO376" s="155"/>
      <c r="AP376" s="155"/>
      <c r="AQ376" s="155"/>
      <c r="AR376" s="155"/>
    </row>
    <row r="377" spans="9:44">
      <c r="I377" s="155"/>
      <c r="J377" s="155"/>
      <c r="K377" s="155"/>
      <c r="L377" s="155"/>
      <c r="M377" s="155"/>
      <c r="N377" s="155"/>
      <c r="O377" s="155"/>
      <c r="P377" s="155"/>
      <c r="Q377" s="178" t="s">
        <v>35</v>
      </c>
      <c r="R377" s="35">
        <v>7</v>
      </c>
      <c r="S377" s="155"/>
      <c r="T377" s="155"/>
      <c r="U377" s="155"/>
      <c r="V377" s="155"/>
      <c r="W377" s="155"/>
      <c r="X377" s="155"/>
      <c r="Y377" s="155"/>
      <c r="Z377" s="155"/>
      <c r="AA377" s="155"/>
      <c r="AB377" s="155"/>
      <c r="AC377" s="155"/>
      <c r="AD377" s="155"/>
      <c r="AE377" s="155"/>
      <c r="AF377" s="155"/>
      <c r="AG377" s="155"/>
      <c r="AH377" s="155"/>
      <c r="AI377" s="155"/>
      <c r="AJ377" s="155"/>
      <c r="AK377" s="155"/>
      <c r="AL377" s="155"/>
      <c r="AM377" s="155"/>
      <c r="AN377" s="155"/>
      <c r="AO377" s="155"/>
      <c r="AP377" s="155"/>
      <c r="AQ377" s="155"/>
      <c r="AR377" s="155"/>
    </row>
    <row r="378" spans="9:44">
      <c r="I378" s="155"/>
      <c r="J378" s="155"/>
      <c r="K378" s="155"/>
      <c r="L378" s="155"/>
      <c r="M378" s="155"/>
      <c r="N378" s="155"/>
      <c r="O378" s="155"/>
      <c r="P378" s="155"/>
      <c r="Q378" s="178" t="s">
        <v>35</v>
      </c>
      <c r="R378" s="35">
        <v>141</v>
      </c>
      <c r="S378" s="155"/>
      <c r="T378" s="155"/>
      <c r="U378" s="155"/>
      <c r="V378" s="155"/>
      <c r="W378" s="155"/>
      <c r="X378" s="155"/>
      <c r="Y378" s="155"/>
      <c r="Z378" s="155"/>
      <c r="AA378" s="155"/>
      <c r="AB378" s="155"/>
      <c r="AC378" s="155"/>
      <c r="AD378" s="155"/>
      <c r="AE378" s="155"/>
      <c r="AF378" s="155"/>
      <c r="AG378" s="155"/>
      <c r="AH378" s="155"/>
      <c r="AI378" s="155"/>
      <c r="AJ378" s="155"/>
      <c r="AK378" s="155"/>
      <c r="AL378" s="155"/>
      <c r="AM378" s="155"/>
      <c r="AN378" s="155"/>
      <c r="AO378" s="155"/>
      <c r="AP378" s="155"/>
      <c r="AQ378" s="155"/>
      <c r="AR378" s="155"/>
    </row>
    <row r="379" spans="9:44">
      <c r="I379" s="155"/>
      <c r="J379" s="155"/>
      <c r="K379" s="155"/>
      <c r="L379" s="155"/>
      <c r="M379" s="155"/>
      <c r="N379" s="155"/>
      <c r="O379" s="155"/>
      <c r="P379" s="155"/>
      <c r="Q379" s="178" t="s">
        <v>35</v>
      </c>
      <c r="R379" s="35">
        <v>93</v>
      </c>
      <c r="S379" s="155"/>
      <c r="T379" s="155"/>
      <c r="U379" s="155"/>
      <c r="V379" s="155"/>
      <c r="W379" s="155"/>
      <c r="X379" s="155"/>
      <c r="Y379" s="155"/>
      <c r="Z379" s="155"/>
      <c r="AA379" s="155"/>
      <c r="AB379" s="155"/>
      <c r="AC379" s="155"/>
      <c r="AD379" s="155"/>
      <c r="AE379" s="155"/>
      <c r="AF379" s="155"/>
      <c r="AG379" s="155"/>
      <c r="AH379" s="155"/>
      <c r="AI379" s="155"/>
      <c r="AJ379" s="155"/>
      <c r="AK379" s="155"/>
      <c r="AL379" s="155"/>
      <c r="AM379" s="155"/>
      <c r="AN379" s="155"/>
      <c r="AO379" s="155"/>
      <c r="AP379" s="155"/>
      <c r="AQ379" s="155"/>
      <c r="AR379" s="155"/>
    </row>
    <row r="380" spans="9:44">
      <c r="I380" s="155"/>
      <c r="J380" s="155"/>
      <c r="K380" s="155"/>
      <c r="L380" s="155"/>
      <c r="M380" s="155"/>
      <c r="N380" s="155"/>
      <c r="O380" s="155"/>
      <c r="P380" s="155"/>
      <c r="Q380" s="178" t="s">
        <v>35</v>
      </c>
      <c r="R380" s="35">
        <v>23</v>
      </c>
      <c r="S380" s="155"/>
      <c r="T380" s="155"/>
      <c r="U380" s="155"/>
      <c r="V380" s="155"/>
      <c r="W380" s="155"/>
      <c r="X380" s="155"/>
      <c r="Y380" s="155"/>
      <c r="Z380" s="155"/>
      <c r="AA380" s="155"/>
      <c r="AB380" s="155"/>
      <c r="AC380" s="155"/>
      <c r="AD380" s="155"/>
      <c r="AE380" s="155"/>
      <c r="AF380" s="155"/>
      <c r="AG380" s="155"/>
      <c r="AH380" s="155"/>
      <c r="AI380" s="155"/>
      <c r="AJ380" s="155"/>
      <c r="AK380" s="155"/>
      <c r="AL380" s="155"/>
      <c r="AM380" s="155"/>
      <c r="AN380" s="155"/>
      <c r="AO380" s="155"/>
      <c r="AP380" s="155"/>
      <c r="AQ380" s="155"/>
      <c r="AR380" s="155"/>
    </row>
    <row r="381" spans="9:44">
      <c r="I381" s="155"/>
      <c r="J381" s="155"/>
      <c r="K381" s="155"/>
      <c r="L381" s="155"/>
      <c r="M381" s="155"/>
      <c r="N381" s="155"/>
      <c r="O381" s="155"/>
      <c r="P381" s="155"/>
      <c r="Q381" s="178" t="s">
        <v>35</v>
      </c>
      <c r="R381" s="35">
        <v>56</v>
      </c>
      <c r="S381" s="155"/>
      <c r="T381" s="155"/>
      <c r="U381" s="155"/>
      <c r="V381" s="155"/>
      <c r="W381" s="155"/>
      <c r="X381" s="155"/>
      <c r="Y381" s="155"/>
      <c r="Z381" s="155"/>
      <c r="AA381" s="155"/>
      <c r="AB381" s="155"/>
      <c r="AC381" s="155"/>
      <c r="AD381" s="155"/>
      <c r="AE381" s="155"/>
      <c r="AF381" s="155"/>
      <c r="AG381" s="155"/>
      <c r="AH381" s="155"/>
      <c r="AI381" s="155"/>
      <c r="AJ381" s="155"/>
      <c r="AK381" s="155"/>
      <c r="AL381" s="155"/>
      <c r="AM381" s="155"/>
      <c r="AN381" s="155"/>
      <c r="AO381" s="155"/>
      <c r="AP381" s="155"/>
      <c r="AQ381" s="155"/>
      <c r="AR381" s="155"/>
    </row>
    <row r="382" spans="9:44">
      <c r="I382" s="155"/>
      <c r="J382" s="155"/>
      <c r="K382" s="155"/>
      <c r="L382" s="155"/>
      <c r="M382" s="155"/>
      <c r="N382" s="155"/>
      <c r="O382" s="155"/>
      <c r="P382" s="155"/>
      <c r="Q382" s="178" t="s">
        <v>35</v>
      </c>
      <c r="R382" s="35">
        <v>1.5</v>
      </c>
      <c r="S382" s="155"/>
      <c r="T382" s="155"/>
      <c r="U382" s="155"/>
      <c r="V382" s="155"/>
      <c r="W382" s="155"/>
      <c r="X382" s="155"/>
      <c r="Y382" s="155"/>
      <c r="Z382" s="155"/>
      <c r="AA382" s="155"/>
      <c r="AB382" s="155"/>
      <c r="AC382" s="155"/>
      <c r="AD382" s="155"/>
      <c r="AE382" s="155"/>
      <c r="AF382" s="155"/>
      <c r="AG382" s="155"/>
      <c r="AH382" s="155"/>
      <c r="AI382" s="155"/>
      <c r="AJ382" s="155"/>
      <c r="AK382" s="155"/>
      <c r="AL382" s="155"/>
      <c r="AM382" s="155"/>
      <c r="AN382" s="155"/>
      <c r="AO382" s="155"/>
      <c r="AP382" s="155"/>
      <c r="AQ382" s="155"/>
      <c r="AR382" s="155"/>
    </row>
    <row r="383" spans="9:44">
      <c r="I383" s="155"/>
      <c r="J383" s="155"/>
      <c r="K383" s="155"/>
      <c r="L383" s="155"/>
      <c r="M383" s="155"/>
      <c r="N383" s="155"/>
      <c r="O383" s="155"/>
      <c r="P383" s="155"/>
      <c r="Q383" s="178" t="s">
        <v>35</v>
      </c>
      <c r="R383" s="35">
        <v>24.5</v>
      </c>
      <c r="S383" s="155"/>
      <c r="T383" s="155"/>
      <c r="U383" s="155"/>
      <c r="V383" s="155"/>
      <c r="W383" s="155"/>
      <c r="X383" s="155"/>
      <c r="Y383" s="155"/>
      <c r="Z383" s="155"/>
      <c r="AA383" s="155"/>
      <c r="AB383" s="155"/>
      <c r="AC383" s="155"/>
      <c r="AD383" s="155"/>
      <c r="AE383" s="155"/>
      <c r="AF383" s="155"/>
      <c r="AG383" s="155"/>
      <c r="AH383" s="155"/>
      <c r="AI383" s="155"/>
      <c r="AJ383" s="155"/>
      <c r="AK383" s="155"/>
      <c r="AL383" s="155"/>
      <c r="AM383" s="155"/>
      <c r="AN383" s="155"/>
      <c r="AO383" s="155"/>
      <c r="AP383" s="155"/>
      <c r="AQ383" s="155"/>
      <c r="AR383" s="155"/>
    </row>
    <row r="384" spans="9:44">
      <c r="I384" s="155"/>
      <c r="J384" s="155"/>
      <c r="K384" s="155"/>
      <c r="L384" s="155"/>
      <c r="M384" s="155"/>
      <c r="N384" s="155"/>
      <c r="O384" s="155"/>
      <c r="P384" s="155"/>
      <c r="Q384" s="178" t="s">
        <v>35</v>
      </c>
      <c r="R384" s="35">
        <v>92</v>
      </c>
      <c r="S384" s="155"/>
      <c r="T384" s="155"/>
      <c r="U384" s="155"/>
      <c r="V384" s="155"/>
      <c r="W384" s="155"/>
      <c r="X384" s="155"/>
      <c r="Y384" s="155"/>
      <c r="Z384" s="155"/>
      <c r="AA384" s="155"/>
      <c r="AB384" s="155"/>
      <c r="AC384" s="155"/>
      <c r="AD384" s="155"/>
      <c r="AE384" s="155"/>
      <c r="AF384" s="155"/>
      <c r="AG384" s="155"/>
      <c r="AH384" s="155"/>
      <c r="AI384" s="155"/>
      <c r="AJ384" s="155"/>
      <c r="AK384" s="155"/>
      <c r="AL384" s="155"/>
      <c r="AM384" s="155"/>
      <c r="AN384" s="155"/>
      <c r="AO384" s="155"/>
      <c r="AP384" s="155"/>
      <c r="AQ384" s="155"/>
      <c r="AR384" s="155"/>
    </row>
    <row r="385" spans="9:44">
      <c r="I385" s="155"/>
      <c r="J385" s="155"/>
      <c r="K385" s="155"/>
      <c r="L385" s="155"/>
      <c r="M385" s="155"/>
      <c r="N385" s="155"/>
      <c r="O385" s="155"/>
      <c r="P385" s="155"/>
      <c r="Q385" s="178" t="s">
        <v>35</v>
      </c>
      <c r="R385" s="35">
        <v>34.5</v>
      </c>
      <c r="S385" s="155"/>
      <c r="T385" s="155"/>
      <c r="U385" s="155"/>
      <c r="V385" s="155"/>
      <c r="W385" s="155"/>
      <c r="X385" s="155"/>
      <c r="Y385" s="155"/>
      <c r="Z385" s="155"/>
      <c r="AA385" s="155"/>
      <c r="AB385" s="155"/>
      <c r="AC385" s="155"/>
      <c r="AD385" s="155"/>
      <c r="AE385" s="155"/>
      <c r="AF385" s="155"/>
      <c r="AG385" s="155"/>
      <c r="AH385" s="155"/>
      <c r="AI385" s="155"/>
      <c r="AJ385" s="155"/>
      <c r="AK385" s="155"/>
      <c r="AL385" s="155"/>
      <c r="AM385" s="155"/>
      <c r="AN385" s="155"/>
      <c r="AO385" s="155"/>
      <c r="AP385" s="155"/>
      <c r="AQ385" s="155"/>
      <c r="AR385" s="155"/>
    </row>
    <row r="386" spans="9:44">
      <c r="I386" s="155"/>
      <c r="J386" s="155"/>
      <c r="K386" s="155"/>
      <c r="L386" s="155"/>
      <c r="M386" s="155"/>
      <c r="N386" s="155"/>
      <c r="O386" s="155"/>
      <c r="P386" s="155"/>
      <c r="Q386" s="178" t="s">
        <v>35</v>
      </c>
      <c r="R386" s="35">
        <v>39.5</v>
      </c>
      <c r="S386" s="155"/>
      <c r="T386" s="155"/>
      <c r="U386" s="155"/>
      <c r="V386" s="155"/>
      <c r="W386" s="155"/>
      <c r="X386" s="155"/>
      <c r="Y386" s="155"/>
      <c r="Z386" s="155"/>
      <c r="AA386" s="155"/>
      <c r="AB386" s="155"/>
      <c r="AC386" s="155"/>
      <c r="AD386" s="155"/>
      <c r="AE386" s="155"/>
      <c r="AF386" s="155"/>
      <c r="AG386" s="155"/>
      <c r="AH386" s="155"/>
      <c r="AI386" s="155"/>
      <c r="AJ386" s="155"/>
      <c r="AK386" s="155"/>
      <c r="AL386" s="155"/>
      <c r="AM386" s="155"/>
      <c r="AN386" s="155"/>
      <c r="AO386" s="155"/>
      <c r="AP386" s="155"/>
      <c r="AQ386" s="155"/>
      <c r="AR386" s="155"/>
    </row>
    <row r="387" spans="9:44">
      <c r="I387" s="155"/>
      <c r="J387" s="155"/>
      <c r="K387" s="155"/>
      <c r="L387" s="155"/>
      <c r="M387" s="155"/>
      <c r="N387" s="155"/>
      <c r="O387" s="155"/>
      <c r="P387" s="155"/>
      <c r="Q387" s="178" t="s">
        <v>35</v>
      </c>
      <c r="R387" s="35">
        <v>33</v>
      </c>
      <c r="S387" s="155"/>
      <c r="T387" s="155"/>
      <c r="U387" s="155"/>
      <c r="V387" s="155"/>
      <c r="W387" s="155"/>
      <c r="X387" s="155"/>
      <c r="Y387" s="155"/>
      <c r="Z387" s="155"/>
      <c r="AA387" s="155"/>
      <c r="AB387" s="155"/>
      <c r="AC387" s="155"/>
      <c r="AD387" s="155"/>
      <c r="AE387" s="155"/>
      <c r="AF387" s="155"/>
      <c r="AG387" s="155"/>
      <c r="AH387" s="155"/>
      <c r="AI387" s="155"/>
      <c r="AJ387" s="155"/>
      <c r="AK387" s="155"/>
      <c r="AL387" s="155"/>
      <c r="AM387" s="155"/>
      <c r="AN387" s="155"/>
      <c r="AO387" s="155"/>
      <c r="AP387" s="155"/>
      <c r="AQ387" s="155"/>
      <c r="AR387" s="155"/>
    </row>
    <row r="388" spans="9:44">
      <c r="I388" s="155"/>
      <c r="J388" s="155"/>
      <c r="K388" s="155"/>
      <c r="L388" s="155"/>
      <c r="M388" s="155"/>
      <c r="N388" s="155"/>
      <c r="O388" s="155"/>
      <c r="P388" s="155"/>
      <c r="Q388" s="178" t="s">
        <v>35</v>
      </c>
      <c r="R388" s="35">
        <v>12</v>
      </c>
      <c r="S388" s="155"/>
      <c r="T388" s="155"/>
      <c r="U388" s="155"/>
      <c r="V388" s="155"/>
      <c r="W388" s="155"/>
      <c r="X388" s="155"/>
      <c r="Y388" s="155"/>
      <c r="Z388" s="155"/>
      <c r="AA388" s="155"/>
      <c r="AB388" s="155"/>
      <c r="AC388" s="155"/>
      <c r="AD388" s="155"/>
      <c r="AE388" s="155"/>
      <c r="AF388" s="155"/>
      <c r="AG388" s="155"/>
      <c r="AH388" s="155"/>
      <c r="AI388" s="155"/>
      <c r="AJ388" s="155"/>
      <c r="AK388" s="155"/>
      <c r="AL388" s="155"/>
      <c r="AM388" s="155"/>
      <c r="AN388" s="155"/>
      <c r="AO388" s="155"/>
      <c r="AP388" s="155"/>
      <c r="AQ388" s="155"/>
      <c r="AR388" s="155"/>
    </row>
    <row r="389" spans="9:44">
      <c r="I389" s="155"/>
      <c r="J389" s="155"/>
      <c r="K389" s="155"/>
      <c r="L389" s="155"/>
      <c r="M389" s="155"/>
      <c r="N389" s="155"/>
      <c r="O389" s="155"/>
      <c r="P389" s="155"/>
      <c r="Q389" s="178" t="s">
        <v>35</v>
      </c>
      <c r="R389" s="35">
        <v>23</v>
      </c>
      <c r="S389" s="155"/>
      <c r="T389" s="155"/>
      <c r="U389" s="155"/>
      <c r="V389" s="155"/>
      <c r="W389" s="155"/>
      <c r="X389" s="155"/>
      <c r="Y389" s="155"/>
      <c r="Z389" s="155"/>
      <c r="AA389" s="155"/>
      <c r="AB389" s="155"/>
      <c r="AC389" s="155"/>
      <c r="AD389" s="155"/>
      <c r="AE389" s="155"/>
      <c r="AF389" s="155"/>
      <c r="AG389" s="155"/>
      <c r="AH389" s="155"/>
      <c r="AI389" s="155"/>
      <c r="AJ389" s="155"/>
      <c r="AK389" s="155"/>
      <c r="AL389" s="155"/>
      <c r="AM389" s="155"/>
      <c r="AN389" s="155"/>
      <c r="AO389" s="155"/>
      <c r="AP389" s="155"/>
      <c r="AQ389" s="155"/>
      <c r="AR389" s="155"/>
    </row>
    <row r="390" spans="9:44">
      <c r="I390" s="155"/>
      <c r="J390" s="155"/>
      <c r="K390" s="155"/>
      <c r="L390" s="155"/>
      <c r="M390" s="155"/>
      <c r="N390" s="155"/>
      <c r="O390" s="155"/>
      <c r="P390" s="155"/>
      <c r="Q390" s="178" t="s">
        <v>35</v>
      </c>
      <c r="R390" s="35">
        <v>53.5</v>
      </c>
      <c r="S390" s="155"/>
      <c r="T390" s="155"/>
      <c r="U390" s="155"/>
      <c r="V390" s="155"/>
      <c r="W390" s="155"/>
      <c r="X390" s="155"/>
      <c r="Y390" s="155"/>
      <c r="Z390" s="155"/>
      <c r="AA390" s="155"/>
      <c r="AB390" s="155"/>
      <c r="AC390" s="155"/>
      <c r="AD390" s="155"/>
      <c r="AE390" s="155"/>
      <c r="AF390" s="155"/>
      <c r="AG390" s="155"/>
      <c r="AH390" s="155"/>
      <c r="AI390" s="155"/>
      <c r="AJ390" s="155"/>
      <c r="AK390" s="155"/>
      <c r="AL390" s="155"/>
      <c r="AM390" s="155"/>
      <c r="AN390" s="155"/>
      <c r="AO390" s="155"/>
      <c r="AP390" s="155"/>
      <c r="AQ390" s="155"/>
      <c r="AR390" s="155"/>
    </row>
    <row r="391" spans="9:44">
      <c r="I391" s="155"/>
      <c r="J391" s="155"/>
      <c r="K391" s="155"/>
      <c r="L391" s="155"/>
      <c r="M391" s="155"/>
      <c r="N391" s="155"/>
      <c r="O391" s="155"/>
      <c r="P391" s="155"/>
      <c r="Q391" s="178" t="s">
        <v>35</v>
      </c>
      <c r="R391" s="35">
        <v>26</v>
      </c>
      <c r="S391" s="155"/>
      <c r="T391" s="155"/>
      <c r="U391" s="155"/>
      <c r="V391" s="155"/>
      <c r="W391" s="155"/>
      <c r="X391" s="155"/>
      <c r="Y391" s="155"/>
      <c r="Z391" s="155"/>
      <c r="AA391" s="155"/>
      <c r="AB391" s="155"/>
      <c r="AC391" s="155"/>
      <c r="AD391" s="155"/>
      <c r="AE391" s="155"/>
      <c r="AF391" s="155"/>
      <c r="AG391" s="155"/>
      <c r="AH391" s="155"/>
      <c r="AI391" s="155"/>
      <c r="AJ391" s="155"/>
      <c r="AK391" s="155"/>
      <c r="AL391" s="155"/>
      <c r="AM391" s="155"/>
      <c r="AN391" s="155"/>
      <c r="AO391" s="155"/>
      <c r="AP391" s="155"/>
      <c r="AQ391" s="155"/>
      <c r="AR391" s="155"/>
    </row>
    <row r="392" spans="9:44">
      <c r="I392" s="155"/>
      <c r="J392" s="155"/>
      <c r="K392" s="155"/>
      <c r="L392" s="155"/>
      <c r="M392" s="155"/>
      <c r="N392" s="155"/>
      <c r="O392" s="155"/>
      <c r="P392" s="155"/>
      <c r="Q392" s="178" t="s">
        <v>35</v>
      </c>
      <c r="R392" s="35">
        <v>30.5</v>
      </c>
      <c r="S392" s="155"/>
      <c r="T392" s="155"/>
      <c r="U392" s="155"/>
      <c r="V392" s="155"/>
      <c r="W392" s="155"/>
      <c r="X392" s="155"/>
      <c r="Y392" s="155"/>
      <c r="Z392" s="155"/>
      <c r="AA392" s="155"/>
      <c r="AB392" s="155"/>
      <c r="AC392" s="155"/>
      <c r="AD392" s="155"/>
      <c r="AE392" s="155"/>
      <c r="AF392" s="155"/>
      <c r="AG392" s="155"/>
      <c r="AH392" s="155"/>
      <c r="AI392" s="155"/>
      <c r="AJ392" s="155"/>
      <c r="AK392" s="155"/>
      <c r="AL392" s="155"/>
      <c r="AM392" s="155"/>
      <c r="AN392" s="155"/>
      <c r="AO392" s="155"/>
      <c r="AP392" s="155"/>
      <c r="AQ392" s="155"/>
      <c r="AR392" s="155"/>
    </row>
    <row r="393" spans="9:44">
      <c r="I393" s="155"/>
      <c r="J393" s="155"/>
      <c r="K393" s="155"/>
      <c r="L393" s="155"/>
      <c r="M393" s="155"/>
      <c r="N393" s="155"/>
      <c r="O393" s="155"/>
      <c r="P393" s="155"/>
      <c r="Q393" s="178" t="s">
        <v>35</v>
      </c>
      <c r="R393" s="35">
        <v>20</v>
      </c>
      <c r="S393" s="155"/>
      <c r="T393" s="155"/>
      <c r="U393" s="155"/>
      <c r="V393" s="155"/>
      <c r="W393" s="155"/>
      <c r="X393" s="155"/>
      <c r="Y393" s="155"/>
      <c r="Z393" s="155"/>
      <c r="AA393" s="155"/>
      <c r="AB393" s="155"/>
      <c r="AC393" s="155"/>
      <c r="AD393" s="155"/>
      <c r="AE393" s="155"/>
      <c r="AF393" s="155"/>
      <c r="AG393" s="155"/>
      <c r="AH393" s="155"/>
      <c r="AI393" s="155"/>
      <c r="AJ393" s="155"/>
      <c r="AK393" s="155"/>
      <c r="AL393" s="155"/>
      <c r="AM393" s="155"/>
      <c r="AN393" s="155"/>
      <c r="AO393" s="155"/>
      <c r="AP393" s="155"/>
      <c r="AQ393" s="155"/>
      <c r="AR393" s="155"/>
    </row>
    <row r="394" spans="9:44">
      <c r="I394" s="155"/>
      <c r="J394" s="155"/>
      <c r="K394" s="155"/>
      <c r="L394" s="155"/>
      <c r="M394" s="155"/>
      <c r="N394" s="155"/>
      <c r="O394" s="155"/>
      <c r="P394" s="155"/>
      <c r="Q394" s="178" t="s">
        <v>35</v>
      </c>
      <c r="R394" s="35">
        <v>52.5</v>
      </c>
      <c r="S394" s="155"/>
      <c r="T394" s="155"/>
      <c r="U394" s="155"/>
      <c r="V394" s="155"/>
      <c r="W394" s="155"/>
      <c r="X394" s="155"/>
      <c r="Y394" s="155"/>
      <c r="Z394" s="155"/>
      <c r="AA394" s="155"/>
      <c r="AB394" s="155"/>
      <c r="AC394" s="155"/>
      <c r="AD394" s="155"/>
      <c r="AE394" s="155"/>
      <c r="AF394" s="155"/>
      <c r="AG394" s="155"/>
      <c r="AH394" s="155"/>
      <c r="AI394" s="155"/>
      <c r="AJ394" s="155"/>
      <c r="AK394" s="155"/>
      <c r="AL394" s="155"/>
      <c r="AM394" s="155"/>
      <c r="AN394" s="155"/>
      <c r="AO394" s="155"/>
      <c r="AP394" s="155"/>
      <c r="AQ394" s="155"/>
      <c r="AR394" s="155"/>
    </row>
    <row r="395" spans="9:44">
      <c r="I395" s="155"/>
      <c r="J395" s="155"/>
      <c r="K395" s="155"/>
      <c r="L395" s="155"/>
      <c r="M395" s="155"/>
      <c r="N395" s="155"/>
      <c r="O395" s="155"/>
      <c r="P395" s="155"/>
      <c r="Q395" s="178" t="s">
        <v>35</v>
      </c>
      <c r="R395" s="35">
        <v>143</v>
      </c>
      <c r="S395" s="155"/>
      <c r="T395" s="155"/>
      <c r="U395" s="155"/>
      <c r="V395" s="155"/>
      <c r="W395" s="155"/>
      <c r="X395" s="155"/>
      <c r="Y395" s="155"/>
      <c r="Z395" s="155"/>
      <c r="AA395" s="155"/>
      <c r="AB395" s="155"/>
      <c r="AC395" s="155"/>
      <c r="AD395" s="155"/>
      <c r="AE395" s="155"/>
      <c r="AF395" s="155"/>
      <c r="AG395" s="155"/>
      <c r="AH395" s="155"/>
      <c r="AI395" s="155"/>
      <c r="AJ395" s="155"/>
      <c r="AK395" s="155"/>
      <c r="AL395" s="155"/>
      <c r="AM395" s="155"/>
      <c r="AN395" s="155"/>
      <c r="AO395" s="155"/>
      <c r="AP395" s="155"/>
      <c r="AQ395" s="155"/>
      <c r="AR395" s="155"/>
    </row>
    <row r="396" spans="9:44">
      <c r="I396" s="155"/>
      <c r="J396" s="155"/>
      <c r="K396" s="155"/>
      <c r="L396" s="155"/>
      <c r="M396" s="155"/>
      <c r="N396" s="155"/>
      <c r="O396" s="155"/>
      <c r="P396" s="155"/>
      <c r="Q396" s="178" t="s">
        <v>35</v>
      </c>
      <c r="R396" s="35">
        <v>9.5</v>
      </c>
      <c r="S396" s="155"/>
      <c r="T396" s="155"/>
      <c r="U396" s="155"/>
      <c r="V396" s="155"/>
      <c r="W396" s="155"/>
      <c r="X396" s="155"/>
      <c r="Y396" s="155"/>
      <c r="Z396" s="155"/>
      <c r="AA396" s="155"/>
      <c r="AB396" s="155"/>
      <c r="AC396" s="155"/>
      <c r="AD396" s="155"/>
      <c r="AE396" s="155"/>
      <c r="AF396" s="155"/>
      <c r="AG396" s="155"/>
      <c r="AH396" s="155"/>
      <c r="AI396" s="155"/>
      <c r="AJ396" s="155"/>
      <c r="AK396" s="155"/>
      <c r="AL396" s="155"/>
      <c r="AM396" s="155"/>
      <c r="AN396" s="155"/>
      <c r="AO396" s="155"/>
      <c r="AP396" s="155"/>
      <c r="AQ396" s="155"/>
      <c r="AR396" s="155"/>
    </row>
    <row r="397" spans="9:44">
      <c r="I397" s="155"/>
      <c r="J397" s="155"/>
      <c r="K397" s="155"/>
      <c r="L397" s="155"/>
      <c r="M397" s="155"/>
      <c r="N397" s="155"/>
      <c r="O397" s="155"/>
      <c r="P397" s="155"/>
      <c r="Q397" s="178" t="s">
        <v>35</v>
      </c>
      <c r="R397" s="35">
        <v>32</v>
      </c>
      <c r="S397" s="155"/>
      <c r="T397" s="155"/>
      <c r="U397" s="155"/>
      <c r="V397" s="155"/>
      <c r="W397" s="155"/>
      <c r="X397" s="155"/>
      <c r="Y397" s="155"/>
      <c r="Z397" s="155"/>
      <c r="AA397" s="155"/>
      <c r="AB397" s="155"/>
      <c r="AC397" s="155"/>
      <c r="AD397" s="155"/>
      <c r="AE397" s="155"/>
      <c r="AF397" s="155"/>
      <c r="AG397" s="155"/>
      <c r="AH397" s="155"/>
      <c r="AI397" s="155"/>
      <c r="AJ397" s="155"/>
      <c r="AK397" s="155"/>
      <c r="AL397" s="155"/>
      <c r="AM397" s="155"/>
      <c r="AN397" s="155"/>
      <c r="AO397" s="155"/>
      <c r="AP397" s="155"/>
      <c r="AQ397" s="155"/>
      <c r="AR397" s="155"/>
    </row>
    <row r="398" spans="9:44">
      <c r="I398" s="155"/>
      <c r="J398" s="155"/>
      <c r="K398" s="155"/>
      <c r="L398" s="155"/>
      <c r="M398" s="155"/>
      <c r="N398" s="155"/>
      <c r="O398" s="155"/>
      <c r="P398" s="155"/>
      <c r="Q398" s="178" t="s">
        <v>35</v>
      </c>
      <c r="R398" s="35">
        <v>36.5</v>
      </c>
      <c r="S398" s="155"/>
      <c r="T398" s="155"/>
      <c r="U398" s="155"/>
      <c r="V398" s="155"/>
      <c r="W398" s="155"/>
      <c r="X398" s="155"/>
      <c r="Y398" s="155"/>
      <c r="Z398" s="155"/>
      <c r="AA398" s="155"/>
      <c r="AB398" s="155"/>
      <c r="AC398" s="155"/>
      <c r="AD398" s="155"/>
      <c r="AE398" s="155"/>
      <c r="AF398" s="155"/>
      <c r="AG398" s="155"/>
      <c r="AH398" s="155"/>
      <c r="AI398" s="155"/>
      <c r="AJ398" s="155"/>
      <c r="AK398" s="155"/>
      <c r="AL398" s="155"/>
      <c r="AM398" s="155"/>
      <c r="AN398" s="155"/>
      <c r="AO398" s="155"/>
      <c r="AP398" s="155"/>
      <c r="AQ398" s="155"/>
      <c r="AR398" s="155"/>
    </row>
    <row r="399" spans="9:44">
      <c r="I399" s="155"/>
      <c r="J399" s="155"/>
      <c r="K399" s="155"/>
      <c r="L399" s="155"/>
      <c r="M399" s="155"/>
      <c r="N399" s="155"/>
      <c r="O399" s="155"/>
      <c r="P399" s="155"/>
      <c r="Q399" s="178" t="s">
        <v>35</v>
      </c>
      <c r="R399" s="35">
        <v>25</v>
      </c>
      <c r="S399" s="155"/>
      <c r="T399" s="155"/>
      <c r="U399" s="155"/>
      <c r="V399" s="155"/>
      <c r="W399" s="155"/>
      <c r="X399" s="155"/>
      <c r="Y399" s="155"/>
      <c r="Z399" s="155"/>
      <c r="AA399" s="155"/>
      <c r="AB399" s="155"/>
      <c r="AC399" s="155"/>
      <c r="AD399" s="155"/>
      <c r="AE399" s="155"/>
      <c r="AF399" s="155"/>
      <c r="AG399" s="155"/>
      <c r="AH399" s="155"/>
      <c r="AI399" s="155"/>
      <c r="AJ399" s="155"/>
      <c r="AK399" s="155"/>
      <c r="AL399" s="155"/>
      <c r="AM399" s="155"/>
      <c r="AN399" s="155"/>
      <c r="AO399" s="155"/>
      <c r="AP399" s="155"/>
      <c r="AQ399" s="155"/>
      <c r="AR399" s="155"/>
    </row>
    <row r="400" spans="9:44">
      <c r="I400" s="155"/>
      <c r="J400" s="155"/>
      <c r="K400" s="155"/>
      <c r="L400" s="155"/>
      <c r="M400" s="155"/>
      <c r="N400" s="155"/>
      <c r="O400" s="155"/>
      <c r="P400" s="155"/>
      <c r="Q400" s="178" t="s">
        <v>35</v>
      </c>
      <c r="R400" s="35">
        <v>9</v>
      </c>
      <c r="S400" s="155"/>
      <c r="T400" s="155"/>
      <c r="U400" s="155"/>
      <c r="V400" s="155"/>
      <c r="W400" s="155"/>
      <c r="X400" s="155"/>
      <c r="Y400" s="155"/>
      <c r="Z400" s="155"/>
      <c r="AA400" s="155"/>
      <c r="AB400" s="155"/>
      <c r="AC400" s="155"/>
      <c r="AD400" s="155"/>
      <c r="AE400" s="155"/>
      <c r="AF400" s="155"/>
      <c r="AG400" s="155"/>
      <c r="AH400" s="155"/>
      <c r="AI400" s="155"/>
      <c r="AJ400" s="155"/>
      <c r="AK400" s="155"/>
      <c r="AL400" s="155"/>
      <c r="AM400" s="155"/>
      <c r="AN400" s="155"/>
      <c r="AO400" s="155"/>
      <c r="AP400" s="155"/>
      <c r="AQ400" s="155"/>
      <c r="AR400" s="155"/>
    </row>
    <row r="401" spans="9:44">
      <c r="I401" s="155"/>
      <c r="J401" s="155"/>
      <c r="K401" s="155"/>
      <c r="L401" s="155"/>
      <c r="M401" s="155"/>
      <c r="N401" s="155"/>
      <c r="O401" s="155"/>
      <c r="P401" s="155"/>
      <c r="Q401" s="178" t="s">
        <v>35</v>
      </c>
      <c r="R401" s="35">
        <v>3</v>
      </c>
      <c r="S401" s="155"/>
      <c r="T401" s="155"/>
      <c r="U401" s="155"/>
      <c r="V401" s="155"/>
      <c r="W401" s="155"/>
      <c r="X401" s="155"/>
      <c r="Y401" s="155"/>
      <c r="Z401" s="155"/>
      <c r="AA401" s="155"/>
      <c r="AB401" s="155"/>
      <c r="AC401" s="155"/>
      <c r="AD401" s="155"/>
      <c r="AE401" s="155"/>
      <c r="AF401" s="155"/>
      <c r="AG401" s="155"/>
      <c r="AH401" s="155"/>
      <c r="AI401" s="155"/>
      <c r="AJ401" s="155"/>
      <c r="AK401" s="155"/>
      <c r="AL401" s="155"/>
      <c r="AM401" s="155"/>
      <c r="AN401" s="155"/>
      <c r="AO401" s="155"/>
      <c r="AP401" s="155"/>
      <c r="AQ401" s="155"/>
      <c r="AR401" s="155"/>
    </row>
    <row r="402" spans="9:44">
      <c r="I402" s="155"/>
      <c r="J402" s="155"/>
      <c r="K402" s="155"/>
      <c r="L402" s="155"/>
      <c r="M402" s="155"/>
      <c r="N402" s="155"/>
      <c r="O402" s="155"/>
      <c r="P402" s="155"/>
      <c r="Q402" s="178" t="s">
        <v>35</v>
      </c>
      <c r="R402" s="35">
        <v>20</v>
      </c>
      <c r="S402" s="155"/>
      <c r="T402" s="155"/>
      <c r="U402" s="155"/>
      <c r="V402" s="155"/>
      <c r="W402" s="155"/>
      <c r="X402" s="155"/>
      <c r="Y402" s="155"/>
      <c r="Z402" s="155"/>
      <c r="AA402" s="155"/>
      <c r="AB402" s="155"/>
      <c r="AC402" s="155"/>
      <c r="AD402" s="155"/>
      <c r="AE402" s="155"/>
      <c r="AF402" s="155"/>
      <c r="AG402" s="155"/>
      <c r="AH402" s="155"/>
      <c r="AI402" s="155"/>
      <c r="AJ402" s="155"/>
      <c r="AK402" s="155"/>
      <c r="AL402" s="155"/>
      <c r="AM402" s="155"/>
      <c r="AN402" s="155"/>
      <c r="AO402" s="155"/>
      <c r="AP402" s="155"/>
      <c r="AQ402" s="155"/>
      <c r="AR402" s="155"/>
    </row>
    <row r="403" spans="9:44">
      <c r="I403" s="155"/>
      <c r="J403" s="155"/>
      <c r="K403" s="155"/>
      <c r="L403" s="155"/>
      <c r="M403" s="155"/>
      <c r="N403" s="155"/>
      <c r="O403" s="155"/>
      <c r="P403" s="155"/>
      <c r="Q403" s="178" t="s">
        <v>35</v>
      </c>
      <c r="R403" s="35">
        <v>20</v>
      </c>
      <c r="S403" s="155"/>
      <c r="T403" s="155"/>
      <c r="U403" s="155"/>
      <c r="V403" s="155"/>
      <c r="W403" s="155"/>
      <c r="X403" s="155"/>
      <c r="Y403" s="155"/>
      <c r="Z403" s="155"/>
      <c r="AA403" s="155"/>
      <c r="AB403" s="155"/>
      <c r="AC403" s="155"/>
      <c r="AD403" s="155"/>
      <c r="AE403" s="155"/>
      <c r="AF403" s="155"/>
      <c r="AG403" s="155"/>
      <c r="AH403" s="155"/>
      <c r="AI403" s="155"/>
      <c r="AJ403" s="155"/>
      <c r="AK403" s="155"/>
      <c r="AL403" s="155"/>
      <c r="AM403" s="155"/>
      <c r="AN403" s="155"/>
      <c r="AO403" s="155"/>
      <c r="AP403" s="155"/>
      <c r="AQ403" s="155"/>
      <c r="AR403" s="155"/>
    </row>
    <row r="404" spans="9:44">
      <c r="I404" s="155"/>
      <c r="J404" s="155"/>
      <c r="K404" s="155"/>
      <c r="L404" s="155"/>
      <c r="M404" s="155"/>
      <c r="N404" s="155"/>
      <c r="O404" s="155"/>
      <c r="P404" s="155"/>
      <c r="Q404" s="178" t="s">
        <v>35</v>
      </c>
      <c r="R404" s="35">
        <v>197.5</v>
      </c>
      <c r="S404" s="155"/>
      <c r="T404" s="155"/>
      <c r="U404" s="155"/>
      <c r="V404" s="155"/>
      <c r="W404" s="155"/>
      <c r="X404" s="155"/>
      <c r="Y404" s="155"/>
      <c r="Z404" s="155"/>
      <c r="AA404" s="155"/>
      <c r="AB404" s="155"/>
      <c r="AC404" s="155"/>
      <c r="AD404" s="155"/>
      <c r="AE404" s="155"/>
      <c r="AF404" s="155"/>
      <c r="AG404" s="155"/>
      <c r="AH404" s="155"/>
      <c r="AI404" s="155"/>
      <c r="AJ404" s="155"/>
      <c r="AK404" s="155"/>
      <c r="AL404" s="155"/>
      <c r="AM404" s="155"/>
      <c r="AN404" s="155"/>
      <c r="AO404" s="155"/>
      <c r="AP404" s="155"/>
      <c r="AQ404" s="155"/>
      <c r="AR404" s="155"/>
    </row>
    <row r="405" spans="9:44">
      <c r="I405" s="155"/>
      <c r="J405" s="155"/>
      <c r="K405" s="155"/>
      <c r="L405" s="155"/>
      <c r="M405" s="155"/>
      <c r="N405" s="155"/>
      <c r="O405" s="155"/>
      <c r="P405" s="155"/>
      <c r="Q405" s="178" t="s">
        <v>35</v>
      </c>
      <c r="R405" s="35">
        <v>60.5</v>
      </c>
      <c r="S405" s="155"/>
      <c r="T405" s="155"/>
      <c r="U405" s="155"/>
      <c r="V405" s="155"/>
      <c r="W405" s="155"/>
      <c r="X405" s="155"/>
      <c r="Y405" s="155"/>
      <c r="Z405" s="155"/>
      <c r="AA405" s="155"/>
      <c r="AB405" s="155"/>
      <c r="AC405" s="155"/>
      <c r="AD405" s="155"/>
      <c r="AE405" s="155"/>
      <c r="AF405" s="155"/>
      <c r="AG405" s="155"/>
      <c r="AH405" s="155"/>
      <c r="AI405" s="155"/>
      <c r="AJ405" s="155"/>
      <c r="AK405" s="155"/>
      <c r="AL405" s="155"/>
      <c r="AM405" s="155"/>
      <c r="AN405" s="155"/>
      <c r="AO405" s="155"/>
      <c r="AP405" s="155"/>
      <c r="AQ405" s="155"/>
      <c r="AR405" s="155"/>
    </row>
    <row r="406" spans="9:44">
      <c r="I406" s="155"/>
      <c r="J406" s="155"/>
      <c r="K406" s="155"/>
      <c r="L406" s="155"/>
      <c r="M406" s="155"/>
      <c r="N406" s="155"/>
      <c r="O406" s="155"/>
      <c r="P406" s="155"/>
      <c r="Q406" s="178" t="s">
        <v>35</v>
      </c>
      <c r="R406" s="35">
        <v>56</v>
      </c>
      <c r="S406" s="155"/>
      <c r="T406" s="155"/>
      <c r="U406" s="155"/>
      <c r="V406" s="155"/>
      <c r="W406" s="155"/>
      <c r="X406" s="155"/>
      <c r="Y406" s="155"/>
      <c r="Z406" s="155"/>
      <c r="AA406" s="155"/>
      <c r="AB406" s="155"/>
      <c r="AC406" s="155"/>
      <c r="AD406" s="155"/>
      <c r="AE406" s="155"/>
      <c r="AF406" s="155"/>
      <c r="AG406" s="155"/>
      <c r="AH406" s="155"/>
      <c r="AI406" s="155"/>
      <c r="AJ406" s="155"/>
      <c r="AK406" s="155"/>
      <c r="AL406" s="155"/>
      <c r="AM406" s="155"/>
      <c r="AN406" s="155"/>
      <c r="AO406" s="155"/>
      <c r="AP406" s="155"/>
      <c r="AQ406" s="155"/>
      <c r="AR406" s="155"/>
    </row>
    <row r="407" spans="9:44">
      <c r="I407" s="155"/>
      <c r="J407" s="155"/>
      <c r="K407" s="155"/>
      <c r="L407" s="155"/>
      <c r="M407" s="155"/>
      <c r="N407" s="155"/>
      <c r="O407" s="155"/>
      <c r="P407" s="155"/>
      <c r="Q407" s="178" t="s">
        <v>35</v>
      </c>
      <c r="R407" s="35">
        <v>6</v>
      </c>
      <c r="S407" s="155"/>
      <c r="T407" s="155"/>
      <c r="U407" s="155"/>
      <c r="V407" s="155"/>
      <c r="W407" s="155"/>
      <c r="X407" s="155"/>
      <c r="Y407" s="155"/>
      <c r="Z407" s="155"/>
      <c r="AA407" s="155"/>
      <c r="AB407" s="155"/>
      <c r="AC407" s="155"/>
      <c r="AD407" s="155"/>
      <c r="AE407" s="155"/>
      <c r="AF407" s="155"/>
      <c r="AG407" s="155"/>
      <c r="AH407" s="155"/>
      <c r="AI407" s="155"/>
      <c r="AJ407" s="155"/>
      <c r="AK407" s="155"/>
      <c r="AL407" s="155"/>
      <c r="AM407" s="155"/>
      <c r="AN407" s="155"/>
      <c r="AO407" s="155"/>
      <c r="AP407" s="155"/>
      <c r="AQ407" s="155"/>
      <c r="AR407" s="155"/>
    </row>
    <row r="408" spans="9:44">
      <c r="I408" s="155"/>
      <c r="J408" s="155"/>
      <c r="K408" s="155"/>
      <c r="L408" s="155"/>
      <c r="M408" s="155"/>
      <c r="N408" s="155"/>
      <c r="O408" s="155"/>
      <c r="P408" s="155"/>
      <c r="Q408" s="178" t="s">
        <v>126</v>
      </c>
      <c r="R408" s="35">
        <v>80</v>
      </c>
      <c r="S408" s="155"/>
      <c r="T408" s="155"/>
      <c r="U408" s="155"/>
      <c r="V408" s="155"/>
      <c r="W408" s="155"/>
      <c r="X408" s="155"/>
      <c r="Y408" s="155"/>
      <c r="Z408" s="155"/>
      <c r="AA408" s="155"/>
      <c r="AB408" s="155"/>
      <c r="AC408" s="155"/>
      <c r="AD408" s="155"/>
      <c r="AE408" s="155"/>
      <c r="AF408" s="155"/>
      <c r="AG408" s="155"/>
      <c r="AH408" s="155"/>
      <c r="AI408" s="155"/>
      <c r="AJ408" s="155"/>
      <c r="AK408" s="155"/>
      <c r="AL408" s="155"/>
      <c r="AM408" s="155"/>
      <c r="AN408" s="155"/>
      <c r="AO408" s="155"/>
      <c r="AP408" s="155"/>
      <c r="AQ408" s="155"/>
      <c r="AR408" s="155"/>
    </row>
    <row r="409" spans="9:44">
      <c r="I409" s="155"/>
      <c r="J409" s="155"/>
      <c r="K409" s="155"/>
      <c r="L409" s="155"/>
      <c r="M409" s="155"/>
      <c r="N409" s="155"/>
      <c r="O409" s="155"/>
      <c r="P409" s="155"/>
      <c r="Q409" s="178" t="s">
        <v>126</v>
      </c>
      <c r="R409" s="35">
        <v>3</v>
      </c>
      <c r="S409" s="155"/>
      <c r="T409" s="155"/>
      <c r="U409" s="155"/>
      <c r="V409" s="155"/>
      <c r="W409" s="155"/>
      <c r="X409" s="155"/>
      <c r="Y409" s="155"/>
      <c r="Z409" s="155"/>
      <c r="AA409" s="155"/>
      <c r="AB409" s="155"/>
      <c r="AC409" s="155"/>
      <c r="AD409" s="155"/>
      <c r="AE409" s="155"/>
      <c r="AF409" s="155"/>
      <c r="AG409" s="155"/>
      <c r="AH409" s="155"/>
      <c r="AI409" s="155"/>
      <c r="AJ409" s="155"/>
      <c r="AK409" s="155"/>
      <c r="AL409" s="155"/>
      <c r="AM409" s="155"/>
      <c r="AN409" s="155"/>
      <c r="AO409" s="155"/>
      <c r="AP409" s="155"/>
      <c r="AQ409" s="155"/>
      <c r="AR409" s="155"/>
    </row>
    <row r="410" spans="9:44">
      <c r="Q410" s="178" t="s">
        <v>126</v>
      </c>
      <c r="R410" s="35">
        <v>34</v>
      </c>
    </row>
    <row r="411" spans="9:44">
      <c r="Q411" s="178" t="s">
        <v>126</v>
      </c>
      <c r="R411" s="35">
        <v>30.5</v>
      </c>
    </row>
    <row r="412" spans="9:44">
      <c r="Q412" s="178" t="s">
        <v>126</v>
      </c>
      <c r="R412" s="35">
        <v>1.5</v>
      </c>
    </row>
    <row r="413" spans="9:44">
      <c r="Q413" s="178" t="s">
        <v>126</v>
      </c>
      <c r="R413" s="35">
        <v>43</v>
      </c>
    </row>
    <row r="414" spans="9:44">
      <c r="Q414" s="178" t="s">
        <v>126</v>
      </c>
      <c r="R414" s="35">
        <v>31</v>
      </c>
    </row>
    <row r="415" spans="9:44">
      <c r="Q415" s="178" t="s">
        <v>126</v>
      </c>
      <c r="R415" s="35">
        <v>20</v>
      </c>
    </row>
    <row r="416" spans="9:44">
      <c r="Q416" s="178" t="s">
        <v>126</v>
      </c>
      <c r="R416" s="35">
        <v>23</v>
      </c>
    </row>
    <row r="417" spans="17:18">
      <c r="Q417" s="178" t="s">
        <v>126</v>
      </c>
      <c r="R417" s="35">
        <v>3</v>
      </c>
    </row>
    <row r="418" spans="17:18">
      <c r="Q418" s="178" t="s">
        <v>126</v>
      </c>
      <c r="R418" s="35">
        <v>1.5</v>
      </c>
    </row>
    <row r="419" spans="17:18">
      <c r="Q419" s="178" t="s">
        <v>126</v>
      </c>
      <c r="R419" s="35">
        <v>1.5</v>
      </c>
    </row>
    <row r="420" spans="17:18">
      <c r="Q420" s="178" t="s">
        <v>126</v>
      </c>
      <c r="R420" s="35">
        <v>30</v>
      </c>
    </row>
    <row r="421" spans="17:18">
      <c r="Q421" s="178" t="s">
        <v>126</v>
      </c>
      <c r="R421" s="35">
        <v>6</v>
      </c>
    </row>
    <row r="422" spans="17:18">
      <c r="Q422" s="178" t="s">
        <v>126</v>
      </c>
      <c r="R422" s="35">
        <v>63</v>
      </c>
    </row>
    <row r="423" spans="17:18">
      <c r="Q423" s="178" t="s">
        <v>126</v>
      </c>
      <c r="R423" s="35">
        <v>110</v>
      </c>
    </row>
    <row r="424" spans="17:18">
      <c r="Q424" s="178" t="s">
        <v>126</v>
      </c>
      <c r="R424" s="35">
        <v>24.5</v>
      </c>
    </row>
    <row r="425" spans="17:18">
      <c r="Q425" s="178" t="s">
        <v>126</v>
      </c>
      <c r="R425" s="35">
        <v>30</v>
      </c>
    </row>
    <row r="426" spans="17:18">
      <c r="Q426" s="178" t="s">
        <v>126</v>
      </c>
      <c r="R426" s="35">
        <v>16</v>
      </c>
    </row>
    <row r="427" spans="17:18">
      <c r="Q427" s="178" t="s">
        <v>126</v>
      </c>
      <c r="R427" s="35">
        <v>6</v>
      </c>
    </row>
    <row r="428" spans="17:18">
      <c r="Q428" s="178" t="s">
        <v>126</v>
      </c>
      <c r="R428" s="35">
        <v>48</v>
      </c>
    </row>
    <row r="429" spans="17:18">
      <c r="Q429" s="178" t="s">
        <v>126</v>
      </c>
      <c r="R429" s="35">
        <v>21</v>
      </c>
    </row>
    <row r="430" spans="17:18">
      <c r="Q430" s="178" t="s">
        <v>126</v>
      </c>
      <c r="R430" s="35">
        <v>41</v>
      </c>
    </row>
    <row r="431" spans="17:18">
      <c r="Q431" s="178" t="s">
        <v>126</v>
      </c>
      <c r="R431" s="35">
        <v>23</v>
      </c>
    </row>
    <row r="432" spans="17:18">
      <c r="Q432" s="178" t="s">
        <v>126</v>
      </c>
      <c r="R432" s="35">
        <v>6</v>
      </c>
    </row>
    <row r="433" spans="17:18">
      <c r="Q433" s="178" t="s">
        <v>126</v>
      </c>
      <c r="R433" s="35">
        <v>14</v>
      </c>
    </row>
    <row r="434" spans="17:18">
      <c r="Q434" s="178" t="s">
        <v>126</v>
      </c>
      <c r="R434" s="35">
        <v>14</v>
      </c>
    </row>
  </sheetData>
  <sortState ref="Q2:R434">
    <sortCondition ref="Q2:Q434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BL434"/>
  <sheetViews>
    <sheetView topLeftCell="AR1" zoomScale="110" zoomScaleNormal="110" workbookViewId="0">
      <selection activeCell="AX2" sqref="AX2:BL32"/>
    </sheetView>
  </sheetViews>
  <sheetFormatPr defaultRowHeight="15"/>
  <cols>
    <col min="1" max="5" width="9.140625" style="204"/>
    <col min="6" max="6" width="9" style="204" bestFit="1" customWidth="1"/>
    <col min="7" max="8" width="9.140625" style="204"/>
    <col min="9" max="9" width="35.42578125" style="204" bestFit="1" customWidth="1"/>
    <col min="10" max="10" width="8.140625" style="204" bestFit="1" customWidth="1"/>
    <col min="11" max="11" width="9.85546875" style="204" bestFit="1" customWidth="1"/>
    <col min="12" max="12" width="9.140625" style="204"/>
    <col min="13" max="13" width="19.42578125" style="204" bestFit="1" customWidth="1"/>
    <col min="14" max="14" width="10.5703125" style="204" bestFit="1" customWidth="1"/>
    <col min="15" max="20" width="9.140625" style="204"/>
    <col min="21" max="21" width="13.7109375" style="204" bestFit="1" customWidth="1"/>
    <col min="22" max="22" width="9.140625" style="204"/>
    <col min="23" max="23" width="19.42578125" style="204" bestFit="1" customWidth="1"/>
    <col min="24" max="36" width="9.140625" style="204"/>
    <col min="37" max="37" width="19.85546875" style="204" bestFit="1" customWidth="1"/>
    <col min="38" max="38" width="9.5703125" style="204" bestFit="1" customWidth="1"/>
    <col min="39" max="39" width="9.140625" style="204"/>
    <col min="40" max="40" width="20.140625" style="204" bestFit="1" customWidth="1"/>
    <col min="41" max="41" width="9.5703125" style="204" bestFit="1" customWidth="1"/>
    <col min="42" max="42" width="9.140625" style="204"/>
    <col min="43" max="43" width="15.7109375" style="204" bestFit="1" customWidth="1"/>
    <col min="44" max="44" width="10.5703125" style="204" bestFit="1" customWidth="1"/>
    <col min="45" max="45" width="9.140625" style="204"/>
    <col min="46" max="46" width="15.7109375" style="204" bestFit="1" customWidth="1"/>
    <col min="47" max="47" width="10.5703125" style="204" bestFit="1" customWidth="1"/>
    <col min="48" max="60" width="9.140625" style="204"/>
    <col min="61" max="61" width="34.5703125" style="204" bestFit="1" customWidth="1"/>
    <col min="62" max="63" width="9.140625" style="204"/>
    <col min="64" max="64" width="20.140625" style="204" bestFit="1" customWidth="1"/>
    <col min="65" max="16384" width="9.140625" style="204"/>
  </cols>
  <sheetData>
    <row r="1" spans="1:64" ht="15.75" thickBot="1">
      <c r="B1" s="186" t="s">
        <v>0</v>
      </c>
      <c r="C1" s="187" t="s">
        <v>125</v>
      </c>
      <c r="D1" s="185" t="s">
        <v>2</v>
      </c>
      <c r="E1" s="184" t="s">
        <v>3</v>
      </c>
      <c r="F1" s="183" t="s">
        <v>4</v>
      </c>
      <c r="G1" s="139" t="s">
        <v>44</v>
      </c>
      <c r="I1" s="174" t="s">
        <v>40</v>
      </c>
      <c r="J1" s="169" t="s">
        <v>15</v>
      </c>
      <c r="K1" s="177" t="s">
        <v>41</v>
      </c>
      <c r="M1" s="142" t="s">
        <v>155</v>
      </c>
      <c r="N1" s="142" t="s">
        <v>156</v>
      </c>
      <c r="Q1" s="204" t="s">
        <v>25</v>
      </c>
      <c r="R1" s="204" t="s">
        <v>15</v>
      </c>
      <c r="T1" s="169" t="s">
        <v>157</v>
      </c>
      <c r="U1" s="169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04" t="s">
        <v>183</v>
      </c>
      <c r="AR1" s="204" t="s">
        <v>187</v>
      </c>
      <c r="AT1" s="214" t="s">
        <v>201</v>
      </c>
      <c r="AU1" s="51" t="s">
        <v>188</v>
      </c>
    </row>
    <row r="2" spans="1:64">
      <c r="A2" s="215">
        <v>44287</v>
      </c>
      <c r="B2" s="211">
        <v>0</v>
      </c>
      <c r="C2" s="212">
        <v>0</v>
      </c>
      <c r="D2" s="211">
        <v>0</v>
      </c>
      <c r="E2" s="212">
        <v>0</v>
      </c>
      <c r="F2" s="213">
        <v>0</v>
      </c>
      <c r="G2" s="204">
        <v>223</v>
      </c>
      <c r="I2" s="230" t="s">
        <v>91</v>
      </c>
      <c r="J2" s="231">
        <v>1400</v>
      </c>
      <c r="K2" s="231">
        <v>70</v>
      </c>
      <c r="M2" s="230" t="s">
        <v>91</v>
      </c>
      <c r="N2" s="231">
        <v>1400</v>
      </c>
      <c r="Q2" s="232" t="s">
        <v>36</v>
      </c>
      <c r="R2" s="233">
        <v>20</v>
      </c>
      <c r="T2" s="204">
        <v>11</v>
      </c>
      <c r="U2" s="227">
        <f>SUM(R2)</f>
        <v>20</v>
      </c>
      <c r="W2" s="178" t="s">
        <v>91</v>
      </c>
      <c r="X2" s="181">
        <v>1</v>
      </c>
      <c r="Y2" s="181">
        <v>1</v>
      </c>
      <c r="Z2" s="181">
        <v>4</v>
      </c>
      <c r="AA2" s="181">
        <v>2</v>
      </c>
      <c r="AB2" s="181">
        <v>2</v>
      </c>
      <c r="AC2" s="181">
        <v>12</v>
      </c>
      <c r="AD2" s="181">
        <v>5</v>
      </c>
      <c r="AE2" s="181">
        <v>9</v>
      </c>
      <c r="AF2" s="181">
        <v>15</v>
      </c>
      <c r="AG2" s="181">
        <v>14</v>
      </c>
      <c r="AH2" s="181">
        <v>3</v>
      </c>
      <c r="AI2" s="181">
        <v>2</v>
      </c>
      <c r="AJ2" s="181">
        <v>0</v>
      </c>
      <c r="AK2" s="182">
        <f>SUM(X2:AJ2)</f>
        <v>70</v>
      </c>
      <c r="AN2" s="183" t="s">
        <v>178</v>
      </c>
      <c r="AO2" s="205">
        <v>313.5</v>
      </c>
      <c r="AQ2" s="204" t="s">
        <v>184</v>
      </c>
      <c r="AR2" s="50">
        <v>450</v>
      </c>
      <c r="AT2" s="204" t="s">
        <v>189</v>
      </c>
      <c r="AU2" s="163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15">
        <v>44288</v>
      </c>
      <c r="B3" s="211">
        <v>0</v>
      </c>
      <c r="C3" s="212">
        <v>0</v>
      </c>
      <c r="D3" s="211">
        <v>0</v>
      </c>
      <c r="E3" s="212">
        <v>0</v>
      </c>
      <c r="F3" s="213">
        <v>0</v>
      </c>
      <c r="I3" s="230" t="s">
        <v>54</v>
      </c>
      <c r="J3" s="231">
        <v>735</v>
      </c>
      <c r="K3" s="231">
        <v>245</v>
      </c>
      <c r="M3" s="230" t="s">
        <v>54</v>
      </c>
      <c r="N3" s="231">
        <v>735</v>
      </c>
      <c r="Q3" s="232" t="s">
        <v>37</v>
      </c>
      <c r="R3" s="233">
        <v>24.5</v>
      </c>
      <c r="T3" s="204">
        <v>12</v>
      </c>
      <c r="U3" s="227">
        <f>SUM(R3:R4)</f>
        <v>59</v>
      </c>
      <c r="W3" s="178" t="s">
        <v>54</v>
      </c>
      <c r="X3" s="181">
        <v>0</v>
      </c>
      <c r="Y3" s="181">
        <v>0</v>
      </c>
      <c r="Z3" s="181">
        <v>0</v>
      </c>
      <c r="AA3" s="181">
        <v>0</v>
      </c>
      <c r="AB3" s="181">
        <v>0</v>
      </c>
      <c r="AC3" s="181">
        <v>0</v>
      </c>
      <c r="AD3" s="181">
        <v>0</v>
      </c>
      <c r="AE3" s="181">
        <v>4</v>
      </c>
      <c r="AF3" s="181">
        <v>9</v>
      </c>
      <c r="AG3" s="181">
        <v>2</v>
      </c>
      <c r="AH3" s="181">
        <v>0</v>
      </c>
      <c r="AI3" s="181">
        <v>0</v>
      </c>
      <c r="AJ3" s="181">
        <v>0</v>
      </c>
      <c r="AK3" s="182">
        <f>SUM(X3:AJ3)</f>
        <v>15</v>
      </c>
      <c r="AN3" s="183" t="s">
        <v>176</v>
      </c>
      <c r="AO3" s="205">
        <v>41.4</v>
      </c>
      <c r="AQ3" s="204" t="s">
        <v>185</v>
      </c>
      <c r="AR3" s="50">
        <v>500</v>
      </c>
      <c r="AT3" s="245" t="s">
        <v>178</v>
      </c>
      <c r="AU3" s="246">
        <v>313.5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15">
        <v>44289</v>
      </c>
      <c r="B4" s="207">
        <v>134.4</v>
      </c>
      <c r="C4" s="208">
        <v>70.913699999999992</v>
      </c>
      <c r="D4" s="209">
        <v>0</v>
      </c>
      <c r="E4" s="210">
        <v>0</v>
      </c>
      <c r="F4" s="206">
        <v>205.31369999999998</v>
      </c>
      <c r="I4" s="230" t="s">
        <v>48</v>
      </c>
      <c r="J4" s="231">
        <v>300</v>
      </c>
      <c r="K4" s="231">
        <v>15</v>
      </c>
      <c r="M4" s="230" t="s">
        <v>48</v>
      </c>
      <c r="N4" s="231">
        <v>300</v>
      </c>
      <c r="Q4" s="232" t="s">
        <v>37</v>
      </c>
      <c r="R4" s="233">
        <v>34.5</v>
      </c>
      <c r="T4" s="204">
        <v>13</v>
      </c>
      <c r="U4" s="227">
        <f>SUM(R5:R14)</f>
        <v>162.5</v>
      </c>
      <c r="W4" s="178" t="s">
        <v>48</v>
      </c>
      <c r="X4" s="181">
        <v>0</v>
      </c>
      <c r="Y4" s="181">
        <v>0</v>
      </c>
      <c r="Z4" s="181">
        <v>0</v>
      </c>
      <c r="AA4" s="181">
        <v>1</v>
      </c>
      <c r="AB4" s="181">
        <v>0</v>
      </c>
      <c r="AC4" s="181">
        <v>2</v>
      </c>
      <c r="AD4" s="181">
        <v>0</v>
      </c>
      <c r="AE4" s="181">
        <v>5</v>
      </c>
      <c r="AF4" s="181">
        <v>6</v>
      </c>
      <c r="AG4" s="181">
        <v>0</v>
      </c>
      <c r="AH4" s="181">
        <v>0</v>
      </c>
      <c r="AI4" s="181">
        <v>1</v>
      </c>
      <c r="AJ4" s="181">
        <v>0</v>
      </c>
      <c r="AK4" s="182">
        <f>SUM(X4:AJ4)</f>
        <v>15</v>
      </c>
      <c r="AN4" s="183" t="s">
        <v>179</v>
      </c>
      <c r="AO4" s="205">
        <v>0</v>
      </c>
      <c r="AQ4" s="204" t="s">
        <v>186</v>
      </c>
      <c r="AR4" s="50">
        <v>480</v>
      </c>
      <c r="AT4" s="245" t="s">
        <v>176</v>
      </c>
      <c r="AU4" s="246">
        <v>41.4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15">
        <v>44290</v>
      </c>
      <c r="B5" s="207">
        <v>20</v>
      </c>
      <c r="C5" s="208">
        <v>54.548999999999999</v>
      </c>
      <c r="D5" s="209">
        <v>0</v>
      </c>
      <c r="E5" s="210">
        <v>0</v>
      </c>
      <c r="F5" s="206">
        <v>74.549000000000007</v>
      </c>
      <c r="I5" s="230" t="s">
        <v>58</v>
      </c>
      <c r="J5" s="231">
        <v>264</v>
      </c>
      <c r="K5" s="231">
        <v>176</v>
      </c>
      <c r="M5" s="230" t="s">
        <v>58</v>
      </c>
      <c r="N5" s="231">
        <v>264</v>
      </c>
      <c r="Q5" s="232" t="s">
        <v>30</v>
      </c>
      <c r="R5" s="233">
        <v>29</v>
      </c>
      <c r="T5" s="204">
        <f>SUM(13+1)</f>
        <v>14</v>
      </c>
      <c r="U5" s="176">
        <f>SUM(R15:R29)</f>
        <v>180.5</v>
      </c>
      <c r="W5" s="178" t="s">
        <v>58</v>
      </c>
      <c r="X5" s="181">
        <v>0</v>
      </c>
      <c r="Y5" s="181">
        <v>4</v>
      </c>
      <c r="Z5" s="181">
        <v>17</v>
      </c>
      <c r="AA5" s="181">
        <v>13</v>
      </c>
      <c r="AB5" s="181">
        <v>9</v>
      </c>
      <c r="AC5" s="181">
        <v>10</v>
      </c>
      <c r="AD5" s="181">
        <v>19</v>
      </c>
      <c r="AE5" s="181">
        <v>26</v>
      </c>
      <c r="AF5" s="181">
        <v>45</v>
      </c>
      <c r="AG5" s="181">
        <v>24</v>
      </c>
      <c r="AH5" s="181">
        <v>0</v>
      </c>
      <c r="AI5" s="181">
        <v>9</v>
      </c>
      <c r="AJ5" s="181">
        <v>0</v>
      </c>
      <c r="AK5" s="182">
        <f t="shared" ref="AK5:AK6" si="0">SUM(X5:AJ5)</f>
        <v>176</v>
      </c>
      <c r="AN5" s="183" t="s">
        <v>193</v>
      </c>
      <c r="AO5" s="168">
        <v>0</v>
      </c>
      <c r="AT5" s="245" t="s">
        <v>179</v>
      </c>
      <c r="AU5" s="246">
        <v>0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15">
        <v>44291</v>
      </c>
      <c r="B6" s="211">
        <v>0</v>
      </c>
      <c r="C6" s="212">
        <v>0</v>
      </c>
      <c r="D6" s="211">
        <v>0</v>
      </c>
      <c r="E6" s="212">
        <v>0</v>
      </c>
      <c r="F6" s="213">
        <v>0</v>
      </c>
      <c r="I6" s="230" t="s">
        <v>59</v>
      </c>
      <c r="J6" s="231">
        <v>126</v>
      </c>
      <c r="K6" s="231">
        <v>42</v>
      </c>
      <c r="M6" s="230" t="s">
        <v>59</v>
      </c>
      <c r="N6" s="231">
        <v>126</v>
      </c>
      <c r="Q6" s="232" t="s">
        <v>30</v>
      </c>
      <c r="R6" s="233">
        <v>18</v>
      </c>
      <c r="T6" s="204">
        <f t="shared" ref="T6:T14" si="1">SUM(T5+1)</f>
        <v>15</v>
      </c>
      <c r="U6" s="176">
        <f>SUM(R30:R43)</f>
        <v>200.5</v>
      </c>
      <c r="W6" s="178" t="s">
        <v>88</v>
      </c>
      <c r="X6" s="181">
        <v>0</v>
      </c>
      <c r="Y6" s="181">
        <v>0</v>
      </c>
      <c r="Z6" s="181">
        <v>0</v>
      </c>
      <c r="AA6" s="181">
        <v>0</v>
      </c>
      <c r="AB6" s="181">
        <v>1</v>
      </c>
      <c r="AC6" s="181">
        <v>0</v>
      </c>
      <c r="AD6" s="181">
        <v>0</v>
      </c>
      <c r="AE6" s="181">
        <v>0</v>
      </c>
      <c r="AF6" s="181">
        <v>0</v>
      </c>
      <c r="AG6" s="181">
        <v>0</v>
      </c>
      <c r="AH6" s="181">
        <v>0</v>
      </c>
      <c r="AI6" s="181">
        <v>0</v>
      </c>
      <c r="AJ6" s="181">
        <v>0</v>
      </c>
      <c r="AK6" s="182">
        <f t="shared" si="0"/>
        <v>1</v>
      </c>
      <c r="AN6" s="183" t="s">
        <v>177</v>
      </c>
      <c r="AO6" s="205">
        <v>58.7</v>
      </c>
      <c r="AT6" s="245" t="s">
        <v>193</v>
      </c>
      <c r="AU6" s="223">
        <v>0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15">
        <v>44292</v>
      </c>
      <c r="B7" s="207">
        <v>72</v>
      </c>
      <c r="C7" s="208">
        <v>78.952500000000001</v>
      </c>
      <c r="D7" s="209">
        <v>0</v>
      </c>
      <c r="E7" s="210">
        <v>0</v>
      </c>
      <c r="F7" s="206">
        <v>150.95249999999999</v>
      </c>
      <c r="I7" s="230" t="s">
        <v>94</v>
      </c>
      <c r="J7" s="231">
        <v>120</v>
      </c>
      <c r="K7" s="231">
        <v>4</v>
      </c>
      <c r="Q7" s="232" t="s">
        <v>30</v>
      </c>
      <c r="R7" s="233">
        <v>6</v>
      </c>
      <c r="T7" s="204">
        <f t="shared" si="1"/>
        <v>16</v>
      </c>
      <c r="U7" s="176">
        <f>SUM(R44:R67)</f>
        <v>518</v>
      </c>
      <c r="AN7" s="216" t="s">
        <v>180</v>
      </c>
      <c r="AO7" s="217">
        <v>134</v>
      </c>
      <c r="AT7" s="245" t="s">
        <v>177</v>
      </c>
      <c r="AU7" s="246">
        <v>58.7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15">
        <v>44293</v>
      </c>
      <c r="B8" s="207">
        <v>46</v>
      </c>
      <c r="C8" s="208">
        <v>59.8125</v>
      </c>
      <c r="D8" s="209">
        <v>0</v>
      </c>
      <c r="E8" s="210">
        <v>0</v>
      </c>
      <c r="F8" s="206">
        <v>105.8125</v>
      </c>
      <c r="I8" s="230" t="s">
        <v>66</v>
      </c>
      <c r="J8" s="231">
        <v>84</v>
      </c>
      <c r="K8" s="231">
        <v>21</v>
      </c>
      <c r="Q8" s="232" t="s">
        <v>30</v>
      </c>
      <c r="R8" s="233">
        <v>9</v>
      </c>
      <c r="T8" s="204">
        <f t="shared" si="1"/>
        <v>17</v>
      </c>
      <c r="U8" s="176">
        <f>SUM(R68:R85)</f>
        <v>267.5</v>
      </c>
      <c r="AT8" s="245" t="s">
        <v>180</v>
      </c>
      <c r="AU8" s="246">
        <v>134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15">
        <v>44294</v>
      </c>
      <c r="B9" s="207">
        <v>40</v>
      </c>
      <c r="C9" s="208">
        <v>87.661199999999994</v>
      </c>
      <c r="D9" s="209">
        <v>0</v>
      </c>
      <c r="E9" s="210">
        <v>0</v>
      </c>
      <c r="F9" s="206">
        <v>127.66119999999999</v>
      </c>
      <c r="I9" s="230" t="s">
        <v>83</v>
      </c>
      <c r="J9" s="231">
        <v>80</v>
      </c>
      <c r="K9" s="231">
        <v>4</v>
      </c>
      <c r="Q9" s="232" t="s">
        <v>30</v>
      </c>
      <c r="R9" s="233">
        <v>27.5</v>
      </c>
      <c r="T9" s="204">
        <f t="shared" si="1"/>
        <v>18</v>
      </c>
      <c r="U9" s="176">
        <f>SUM(R86:R128)</f>
        <v>700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15">
        <v>44295</v>
      </c>
      <c r="B10" s="207">
        <v>67.5</v>
      </c>
      <c r="C10" s="208">
        <v>133.97999999999999</v>
      </c>
      <c r="D10" s="209">
        <v>0</v>
      </c>
      <c r="E10" s="210">
        <v>0</v>
      </c>
      <c r="F10" s="206">
        <v>201.48</v>
      </c>
      <c r="I10" s="230" t="s">
        <v>82</v>
      </c>
      <c r="J10" s="231">
        <v>75</v>
      </c>
      <c r="K10" s="231">
        <v>3</v>
      </c>
      <c r="Q10" s="232" t="s">
        <v>30</v>
      </c>
      <c r="R10" s="233">
        <v>9</v>
      </c>
      <c r="T10" s="204">
        <f t="shared" si="1"/>
        <v>19</v>
      </c>
      <c r="U10" s="176">
        <f>SUM(R129:R188)</f>
        <v>975.5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15">
        <v>44296</v>
      </c>
      <c r="B11" s="207">
        <v>315</v>
      </c>
      <c r="C11" s="208">
        <v>153.5985</v>
      </c>
      <c r="D11" s="209">
        <v>0</v>
      </c>
      <c r="E11" s="210">
        <v>0</v>
      </c>
      <c r="F11" s="206">
        <v>468.5985</v>
      </c>
      <c r="I11" s="230" t="s">
        <v>84</v>
      </c>
      <c r="J11" s="231">
        <v>64</v>
      </c>
      <c r="K11" s="231">
        <v>32</v>
      </c>
      <c r="Q11" s="232" t="s">
        <v>30</v>
      </c>
      <c r="R11" s="233">
        <v>24.5</v>
      </c>
      <c r="T11" s="204">
        <f t="shared" si="1"/>
        <v>20</v>
      </c>
      <c r="U11" s="176">
        <f>SUM(R189:R218)</f>
        <v>523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15">
        <v>44297</v>
      </c>
      <c r="B12" s="207">
        <v>25.5</v>
      </c>
      <c r="C12" s="208">
        <v>14.833499999999999</v>
      </c>
      <c r="D12" s="209">
        <v>0</v>
      </c>
      <c r="E12" s="210">
        <v>0</v>
      </c>
      <c r="F12" s="206">
        <v>40.333500000000001</v>
      </c>
      <c r="I12" s="230" t="s">
        <v>45</v>
      </c>
      <c r="J12" s="231">
        <v>60</v>
      </c>
      <c r="K12" s="231">
        <v>4</v>
      </c>
      <c r="Q12" s="232" t="s">
        <v>30</v>
      </c>
      <c r="R12" s="233">
        <v>9</v>
      </c>
      <c r="T12" s="204">
        <f t="shared" si="1"/>
        <v>21</v>
      </c>
      <c r="U12" s="176">
        <f>SUM(R219:R221)</f>
        <v>88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15">
        <v>44298</v>
      </c>
      <c r="B13" s="211"/>
      <c r="C13" s="212">
        <v>0</v>
      </c>
      <c r="D13" s="211">
        <v>0</v>
      </c>
      <c r="E13" s="212">
        <v>0</v>
      </c>
      <c r="F13" s="213">
        <v>0</v>
      </c>
      <c r="I13" s="230" t="s">
        <v>74</v>
      </c>
      <c r="J13" s="231">
        <v>60</v>
      </c>
      <c r="K13" s="231">
        <v>4</v>
      </c>
      <c r="Q13" s="232" t="s">
        <v>30</v>
      </c>
      <c r="R13" s="233">
        <v>7.5</v>
      </c>
      <c r="T13" s="204">
        <f>SUM(T12+1)</f>
        <v>22</v>
      </c>
      <c r="U13" s="176">
        <f>SUM(R222:R226)</f>
        <v>95.5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15">
        <v>44299</v>
      </c>
      <c r="B14" s="207">
        <v>125.5</v>
      </c>
      <c r="C14" s="208">
        <v>99.049499999999995</v>
      </c>
      <c r="D14" s="209">
        <v>0</v>
      </c>
      <c r="E14" s="210">
        <v>0</v>
      </c>
      <c r="F14" s="206">
        <v>224.54949999999999</v>
      </c>
      <c r="I14" s="230" t="s">
        <v>76</v>
      </c>
      <c r="J14" s="231">
        <v>60</v>
      </c>
      <c r="K14" s="231">
        <v>3</v>
      </c>
      <c r="Q14" s="232" t="s">
        <v>30</v>
      </c>
      <c r="R14" s="233">
        <v>23</v>
      </c>
      <c r="T14" s="204">
        <f t="shared" si="1"/>
        <v>23</v>
      </c>
      <c r="U14" s="176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15">
        <v>44300</v>
      </c>
      <c r="B15" s="207">
        <v>152.5</v>
      </c>
      <c r="C15" s="208">
        <v>47.85</v>
      </c>
      <c r="D15" s="209">
        <v>0</v>
      </c>
      <c r="E15" s="210">
        <v>0</v>
      </c>
      <c r="F15" s="206">
        <v>200.35</v>
      </c>
      <c r="I15" s="230" t="s">
        <v>195</v>
      </c>
      <c r="J15" s="231">
        <v>50</v>
      </c>
      <c r="K15" s="231">
        <v>3</v>
      </c>
      <c r="Q15" s="232" t="s">
        <v>26</v>
      </c>
      <c r="R15" s="233">
        <v>6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15">
        <v>44301</v>
      </c>
      <c r="B16" s="207">
        <v>40.5</v>
      </c>
      <c r="C16" s="208">
        <v>11.0055</v>
      </c>
      <c r="D16" s="209">
        <v>0</v>
      </c>
      <c r="E16" s="210">
        <v>0</v>
      </c>
      <c r="F16" s="206">
        <v>51.505499999999998</v>
      </c>
      <c r="I16" s="230" t="s">
        <v>54</v>
      </c>
      <c r="J16" s="231">
        <v>45</v>
      </c>
      <c r="K16" s="231">
        <v>15</v>
      </c>
      <c r="Q16" s="232" t="s">
        <v>26</v>
      </c>
      <c r="R16" s="233">
        <v>4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15">
        <v>44302</v>
      </c>
      <c r="B17" s="207">
        <v>269</v>
      </c>
      <c r="C17" s="208">
        <v>114.83999999999999</v>
      </c>
      <c r="D17" s="209"/>
      <c r="E17" s="210">
        <v>0</v>
      </c>
      <c r="F17" s="206">
        <v>383.84</v>
      </c>
      <c r="I17" s="230" t="s">
        <v>50</v>
      </c>
      <c r="J17" s="231">
        <v>40</v>
      </c>
      <c r="K17" s="231">
        <v>2</v>
      </c>
      <c r="Q17" s="232" t="s">
        <v>26</v>
      </c>
      <c r="R17" s="233">
        <v>23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15">
        <v>44303</v>
      </c>
      <c r="B18" s="207">
        <v>160.5</v>
      </c>
      <c r="C18" s="208">
        <v>106.7055</v>
      </c>
      <c r="D18" s="209">
        <v>0</v>
      </c>
      <c r="E18" s="210">
        <v>0</v>
      </c>
      <c r="F18" s="206">
        <v>267.20550000000003</v>
      </c>
      <c r="I18" s="230" t="s">
        <v>67</v>
      </c>
      <c r="J18" s="231">
        <v>40</v>
      </c>
      <c r="K18" s="231">
        <v>8</v>
      </c>
      <c r="Q18" s="232" t="s">
        <v>26</v>
      </c>
      <c r="R18" s="233">
        <v>6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15">
        <v>44304</v>
      </c>
      <c r="B19" s="207">
        <v>110</v>
      </c>
      <c r="C19" s="208">
        <v>75.124499999999998</v>
      </c>
      <c r="D19" s="209">
        <v>0</v>
      </c>
      <c r="E19" s="210">
        <v>0</v>
      </c>
      <c r="F19" s="206">
        <v>185.12450000000001</v>
      </c>
      <c r="I19" s="230" t="s">
        <v>96</v>
      </c>
      <c r="J19" s="231">
        <v>36</v>
      </c>
      <c r="K19" s="231">
        <v>12</v>
      </c>
      <c r="Q19" s="232" t="s">
        <v>26</v>
      </c>
      <c r="R19" s="233">
        <v>4.5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15">
        <v>44305</v>
      </c>
      <c r="B20" s="211"/>
      <c r="C20" s="212"/>
      <c r="D20" s="211"/>
      <c r="E20" s="212"/>
      <c r="F20" s="213"/>
      <c r="I20" s="230" t="s">
        <v>88</v>
      </c>
      <c r="J20" s="231">
        <v>30</v>
      </c>
      <c r="K20" s="231">
        <v>1</v>
      </c>
      <c r="Q20" s="232" t="s">
        <v>26</v>
      </c>
      <c r="R20" s="233">
        <v>9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15">
        <v>44306</v>
      </c>
      <c r="B21" s="207">
        <v>80</v>
      </c>
      <c r="C21" s="208">
        <v>11.0055</v>
      </c>
      <c r="D21" s="209">
        <v>0</v>
      </c>
      <c r="E21" s="210">
        <v>0</v>
      </c>
      <c r="F21" s="206">
        <v>91.005499999999998</v>
      </c>
      <c r="I21" s="230" t="s">
        <v>196</v>
      </c>
      <c r="J21" s="231">
        <v>25</v>
      </c>
      <c r="K21" s="231">
        <v>1</v>
      </c>
      <c r="Q21" s="232" t="s">
        <v>26</v>
      </c>
      <c r="R21" s="233">
        <v>6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15">
        <v>44307</v>
      </c>
      <c r="B22" s="207">
        <v>72.5</v>
      </c>
      <c r="C22" s="208">
        <v>58.855499999999999</v>
      </c>
      <c r="D22" s="209">
        <v>0</v>
      </c>
      <c r="E22" s="210">
        <v>0</v>
      </c>
      <c r="F22" s="206">
        <v>131.35550000000001</v>
      </c>
      <c r="I22" s="230" t="s">
        <v>65</v>
      </c>
      <c r="J22" s="231">
        <v>24</v>
      </c>
      <c r="K22" s="231">
        <v>3</v>
      </c>
      <c r="Q22" s="232" t="s">
        <v>26</v>
      </c>
      <c r="R22" s="233">
        <v>23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15">
        <v>44308</v>
      </c>
      <c r="B23" s="207">
        <v>127</v>
      </c>
      <c r="C23" s="208">
        <v>30.623999999999999</v>
      </c>
      <c r="D23" s="209">
        <v>0</v>
      </c>
      <c r="E23" s="210">
        <v>0</v>
      </c>
      <c r="F23" s="206">
        <v>157.624</v>
      </c>
      <c r="I23" s="230" t="s">
        <v>147</v>
      </c>
      <c r="J23" s="231">
        <v>20</v>
      </c>
      <c r="K23" s="231">
        <v>3</v>
      </c>
      <c r="Q23" s="232" t="s">
        <v>26</v>
      </c>
      <c r="R23" s="233">
        <v>9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15">
        <v>44309</v>
      </c>
      <c r="B24" s="207">
        <v>68</v>
      </c>
      <c r="C24" s="208">
        <v>28.709999999999997</v>
      </c>
      <c r="D24" s="209">
        <v>0</v>
      </c>
      <c r="E24" s="210">
        <v>0</v>
      </c>
      <c r="F24" s="206">
        <v>96.71</v>
      </c>
      <c r="I24" s="230" t="s">
        <v>86</v>
      </c>
      <c r="J24" s="231">
        <v>14</v>
      </c>
      <c r="K24" s="231">
        <v>7</v>
      </c>
      <c r="Q24" s="232" t="s">
        <v>26</v>
      </c>
      <c r="R24" s="233">
        <v>3.5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15">
        <v>44310</v>
      </c>
      <c r="B25" s="211">
        <v>0</v>
      </c>
      <c r="C25" s="212">
        <v>0</v>
      </c>
      <c r="D25" s="211">
        <v>0</v>
      </c>
      <c r="E25" s="212">
        <v>0</v>
      </c>
      <c r="F25" s="213">
        <v>0</v>
      </c>
      <c r="I25" s="230" t="s">
        <v>152</v>
      </c>
      <c r="J25" s="231">
        <v>8</v>
      </c>
      <c r="K25" s="231">
        <v>4</v>
      </c>
      <c r="Q25" s="232" t="s">
        <v>26</v>
      </c>
      <c r="R25" s="233">
        <v>17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15">
        <v>44311</v>
      </c>
      <c r="B26" s="211">
        <v>0</v>
      </c>
      <c r="C26" s="212">
        <v>0</v>
      </c>
      <c r="D26" s="211">
        <v>0</v>
      </c>
      <c r="E26" s="212">
        <v>0</v>
      </c>
      <c r="F26" s="213">
        <v>0</v>
      </c>
      <c r="I26" s="230" t="s">
        <v>149</v>
      </c>
      <c r="J26" s="231">
        <v>8</v>
      </c>
      <c r="K26" s="231">
        <v>1</v>
      </c>
      <c r="Q26" s="232" t="s">
        <v>26</v>
      </c>
      <c r="R26" s="233">
        <v>25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15">
        <v>44312</v>
      </c>
      <c r="B27" s="207">
        <v>22.5</v>
      </c>
      <c r="C27" s="208">
        <v>45.936</v>
      </c>
      <c r="D27" s="209">
        <v>0</v>
      </c>
      <c r="E27" s="210">
        <v>0</v>
      </c>
      <c r="F27" s="206">
        <v>68.436000000000007</v>
      </c>
      <c r="I27" s="230" t="s">
        <v>52</v>
      </c>
      <c r="J27" s="231">
        <v>6</v>
      </c>
      <c r="K27" s="231">
        <v>3</v>
      </c>
      <c r="Q27" s="232" t="s">
        <v>26</v>
      </c>
      <c r="R27" s="233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15">
        <v>44313</v>
      </c>
      <c r="B28" s="207">
        <v>87</v>
      </c>
      <c r="C28" s="208">
        <v>23.4465</v>
      </c>
      <c r="D28" s="209">
        <v>0</v>
      </c>
      <c r="E28" s="210">
        <v>0</v>
      </c>
      <c r="F28" s="206">
        <v>110.4465</v>
      </c>
      <c r="I28" s="230" t="s">
        <v>148</v>
      </c>
      <c r="J28" s="231">
        <v>5</v>
      </c>
      <c r="K28" s="231">
        <v>1</v>
      </c>
      <c r="Q28" s="232" t="s">
        <v>26</v>
      </c>
      <c r="R28" s="233">
        <v>9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15">
        <v>44314</v>
      </c>
      <c r="B29" s="207">
        <v>62</v>
      </c>
      <c r="C29" s="208">
        <v>188.0505</v>
      </c>
      <c r="D29" s="209">
        <v>0</v>
      </c>
      <c r="E29" s="210">
        <v>0</v>
      </c>
      <c r="F29" s="206">
        <v>250.0505</v>
      </c>
      <c r="I29" s="230" t="s">
        <v>85</v>
      </c>
      <c r="J29" s="231">
        <v>5</v>
      </c>
      <c r="K29" s="231">
        <v>2</v>
      </c>
      <c r="Q29" s="232" t="s">
        <v>26</v>
      </c>
      <c r="R29" s="233">
        <v>29.5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15">
        <v>44315</v>
      </c>
      <c r="B30" s="207">
        <v>112</v>
      </c>
      <c r="C30" s="208">
        <v>0</v>
      </c>
      <c r="D30" s="209">
        <v>0</v>
      </c>
      <c r="E30" s="210">
        <v>0</v>
      </c>
      <c r="F30" s="206">
        <v>112</v>
      </c>
      <c r="I30" s="230" t="s">
        <v>90</v>
      </c>
      <c r="J30" s="231">
        <v>4</v>
      </c>
      <c r="K30" s="231">
        <v>2</v>
      </c>
      <c r="Q30" s="232" t="s">
        <v>27</v>
      </c>
      <c r="R30" s="233">
        <v>2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15">
        <v>44316</v>
      </c>
      <c r="B31" s="207">
        <v>78</v>
      </c>
      <c r="C31" s="208">
        <v>28.2315</v>
      </c>
      <c r="D31" s="209">
        <v>0</v>
      </c>
      <c r="E31" s="210">
        <v>0</v>
      </c>
      <c r="F31" s="206">
        <v>106.2315</v>
      </c>
      <c r="I31" s="230" t="s">
        <v>93</v>
      </c>
      <c r="J31" s="231">
        <v>2</v>
      </c>
      <c r="K31" s="231">
        <v>2</v>
      </c>
      <c r="Q31" s="232" t="s">
        <v>27</v>
      </c>
      <c r="R31" s="233">
        <v>10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B32" s="50">
        <v>0</v>
      </c>
      <c r="C32" s="50">
        <v>0</v>
      </c>
      <c r="D32" s="50">
        <v>0</v>
      </c>
      <c r="E32" s="50">
        <v>0</v>
      </c>
      <c r="F32" s="50">
        <v>0</v>
      </c>
      <c r="I32" s="178"/>
      <c r="J32" s="199"/>
      <c r="K32" s="200"/>
      <c r="Q32" s="232" t="s">
        <v>27</v>
      </c>
      <c r="R32" s="233">
        <v>79.5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178"/>
      <c r="J33" s="199"/>
      <c r="K33" s="200"/>
      <c r="Q33" s="232" t="s">
        <v>27</v>
      </c>
      <c r="R33" s="233">
        <v>10.5</v>
      </c>
    </row>
    <row r="34" spans="9:18">
      <c r="I34" s="178"/>
      <c r="J34" s="199"/>
      <c r="K34" s="200"/>
      <c r="Q34" s="232" t="s">
        <v>27</v>
      </c>
      <c r="R34" s="233">
        <v>3</v>
      </c>
    </row>
    <row r="35" spans="9:18">
      <c r="I35" s="178"/>
      <c r="J35" s="199"/>
      <c r="K35" s="200"/>
      <c r="Q35" s="232" t="s">
        <v>27</v>
      </c>
      <c r="R35" s="233">
        <v>3</v>
      </c>
    </row>
    <row r="36" spans="9:18">
      <c r="I36" s="178"/>
      <c r="J36" s="199"/>
      <c r="K36" s="200"/>
      <c r="Q36" s="232" t="s">
        <v>27</v>
      </c>
      <c r="R36" s="233">
        <v>21.5</v>
      </c>
    </row>
    <row r="37" spans="9:18">
      <c r="I37" s="175"/>
      <c r="K37" s="175"/>
      <c r="Q37" s="232" t="s">
        <v>27</v>
      </c>
      <c r="R37" s="233">
        <v>9</v>
      </c>
    </row>
    <row r="38" spans="9:18">
      <c r="I38" s="175"/>
      <c r="K38" s="175"/>
      <c r="Q38" s="232" t="s">
        <v>27</v>
      </c>
      <c r="R38" s="233">
        <v>18</v>
      </c>
    </row>
    <row r="39" spans="9:18">
      <c r="I39" s="175"/>
      <c r="K39" s="175"/>
      <c r="Q39" s="232" t="s">
        <v>27</v>
      </c>
      <c r="R39" s="233">
        <v>9</v>
      </c>
    </row>
    <row r="40" spans="9:18">
      <c r="I40" s="175"/>
      <c r="K40" s="175"/>
      <c r="Q40" s="232" t="s">
        <v>27</v>
      </c>
      <c r="R40" s="233">
        <v>5</v>
      </c>
    </row>
    <row r="41" spans="9:18">
      <c r="Q41" s="232" t="s">
        <v>27</v>
      </c>
      <c r="R41" s="233">
        <v>15</v>
      </c>
    </row>
    <row r="42" spans="9:18">
      <c r="Q42" s="232" t="s">
        <v>27</v>
      </c>
      <c r="R42" s="233">
        <v>6</v>
      </c>
    </row>
    <row r="43" spans="9:18">
      <c r="Q43" s="232" t="s">
        <v>27</v>
      </c>
      <c r="R43" s="233">
        <v>9</v>
      </c>
    </row>
    <row r="44" spans="9:18">
      <c r="Q44" s="232" t="s">
        <v>32</v>
      </c>
      <c r="R44" s="233">
        <v>36</v>
      </c>
    </row>
    <row r="45" spans="9:18">
      <c r="Q45" s="232" t="s">
        <v>32</v>
      </c>
      <c r="R45" s="233">
        <v>62.5</v>
      </c>
    </row>
    <row r="46" spans="9:18">
      <c r="Q46" s="232" t="s">
        <v>32</v>
      </c>
      <c r="R46" s="233">
        <v>25</v>
      </c>
    </row>
    <row r="47" spans="9:18">
      <c r="Q47" s="232" t="s">
        <v>32</v>
      </c>
      <c r="R47" s="233">
        <v>20</v>
      </c>
    </row>
    <row r="48" spans="9:18">
      <c r="Q48" s="232" t="s">
        <v>32</v>
      </c>
      <c r="R48" s="233">
        <v>20</v>
      </c>
    </row>
    <row r="49" spans="17:18">
      <c r="Q49" s="232" t="s">
        <v>32</v>
      </c>
      <c r="R49" s="233">
        <v>30</v>
      </c>
    </row>
    <row r="50" spans="17:18">
      <c r="Q50" s="232" t="s">
        <v>32</v>
      </c>
      <c r="R50" s="233">
        <v>5</v>
      </c>
    </row>
    <row r="51" spans="17:18">
      <c r="Q51" s="232" t="s">
        <v>32</v>
      </c>
      <c r="R51" s="233">
        <v>40</v>
      </c>
    </row>
    <row r="52" spans="17:18">
      <c r="Q52" s="232" t="s">
        <v>32</v>
      </c>
      <c r="R52" s="233">
        <v>16</v>
      </c>
    </row>
    <row r="53" spans="17:18">
      <c r="Q53" s="232" t="s">
        <v>32</v>
      </c>
      <c r="R53" s="233">
        <v>7.5</v>
      </c>
    </row>
    <row r="54" spans="17:18">
      <c r="Q54" s="232" t="s">
        <v>32</v>
      </c>
      <c r="R54" s="233">
        <v>6</v>
      </c>
    </row>
    <row r="55" spans="17:18">
      <c r="Q55" s="232" t="s">
        <v>32</v>
      </c>
      <c r="R55" s="233">
        <v>6</v>
      </c>
    </row>
    <row r="56" spans="17:18">
      <c r="Q56" s="232" t="s">
        <v>32</v>
      </c>
      <c r="R56" s="233">
        <v>9</v>
      </c>
    </row>
    <row r="57" spans="17:18">
      <c r="Q57" s="232" t="s">
        <v>32</v>
      </c>
      <c r="R57" s="233">
        <v>0</v>
      </c>
    </row>
    <row r="58" spans="17:18">
      <c r="Q58" s="232" t="s">
        <v>32</v>
      </c>
      <c r="R58" s="233">
        <v>40</v>
      </c>
    </row>
    <row r="59" spans="17:18">
      <c r="Q59" s="232" t="s">
        <v>32</v>
      </c>
      <c r="R59" s="233">
        <v>30</v>
      </c>
    </row>
    <row r="60" spans="17:18">
      <c r="Q60" s="232" t="s">
        <v>32</v>
      </c>
      <c r="R60" s="233">
        <v>21.5</v>
      </c>
    </row>
    <row r="61" spans="17:18">
      <c r="Q61" s="232" t="s">
        <v>32</v>
      </c>
      <c r="R61" s="233">
        <v>13.5</v>
      </c>
    </row>
    <row r="62" spans="17:18">
      <c r="Q62" s="232" t="s">
        <v>32</v>
      </c>
      <c r="R62" s="233">
        <v>15</v>
      </c>
    </row>
    <row r="63" spans="17:18">
      <c r="Q63" s="232" t="s">
        <v>32</v>
      </c>
      <c r="R63" s="233">
        <v>15</v>
      </c>
    </row>
    <row r="64" spans="17:18">
      <c r="Q64" s="232" t="s">
        <v>32</v>
      </c>
      <c r="R64" s="233">
        <v>23</v>
      </c>
    </row>
    <row r="65" spans="17:18">
      <c r="Q65" s="232" t="s">
        <v>32</v>
      </c>
      <c r="R65" s="233">
        <v>20</v>
      </c>
    </row>
    <row r="66" spans="17:18">
      <c r="Q66" s="232" t="s">
        <v>32</v>
      </c>
      <c r="R66" s="233">
        <v>12</v>
      </c>
    </row>
    <row r="67" spans="17:18">
      <c r="Q67" s="232" t="s">
        <v>32</v>
      </c>
      <c r="R67" s="233">
        <v>45</v>
      </c>
    </row>
    <row r="68" spans="17:18">
      <c r="Q68" s="232" t="s">
        <v>28</v>
      </c>
      <c r="R68" s="233">
        <v>21</v>
      </c>
    </row>
    <row r="69" spans="17:18">
      <c r="Q69" s="232" t="s">
        <v>28</v>
      </c>
      <c r="R69" s="233">
        <v>35.5</v>
      </c>
    </row>
    <row r="70" spans="17:18">
      <c r="Q70" s="232" t="s">
        <v>28</v>
      </c>
      <c r="R70" s="233">
        <v>15</v>
      </c>
    </row>
    <row r="71" spans="17:18">
      <c r="Q71" s="232" t="s">
        <v>28</v>
      </c>
      <c r="R71" s="233">
        <v>23</v>
      </c>
    </row>
    <row r="72" spans="17:18">
      <c r="Q72" s="232" t="s">
        <v>28</v>
      </c>
      <c r="R72" s="233">
        <v>21.5</v>
      </c>
    </row>
    <row r="73" spans="17:18">
      <c r="Q73" s="232" t="s">
        <v>28</v>
      </c>
      <c r="R73" s="233">
        <v>5</v>
      </c>
    </row>
    <row r="74" spans="17:18">
      <c r="Q74" s="232" t="s">
        <v>28</v>
      </c>
      <c r="R74" s="233">
        <v>9</v>
      </c>
    </row>
    <row r="75" spans="17:18">
      <c r="Q75" s="232" t="s">
        <v>28</v>
      </c>
      <c r="R75" s="233">
        <v>3</v>
      </c>
    </row>
    <row r="76" spans="17:18">
      <c r="Q76" s="232" t="s">
        <v>28</v>
      </c>
      <c r="R76" s="233">
        <v>23</v>
      </c>
    </row>
    <row r="77" spans="17:18">
      <c r="Q77" s="232" t="s">
        <v>28</v>
      </c>
      <c r="R77" s="233">
        <v>9.5</v>
      </c>
    </row>
    <row r="78" spans="17:18">
      <c r="Q78" s="232" t="s">
        <v>28</v>
      </c>
      <c r="R78" s="233">
        <v>22</v>
      </c>
    </row>
    <row r="79" spans="17:18">
      <c r="Q79" s="232" t="s">
        <v>28</v>
      </c>
      <c r="R79" s="233">
        <v>4.5</v>
      </c>
    </row>
    <row r="80" spans="17:18">
      <c r="Q80" s="232" t="s">
        <v>28</v>
      </c>
      <c r="R80" s="233">
        <v>6</v>
      </c>
    </row>
    <row r="81" spans="17:18">
      <c r="Q81" s="232" t="s">
        <v>28</v>
      </c>
      <c r="R81" s="233">
        <v>30</v>
      </c>
    </row>
    <row r="82" spans="17:18">
      <c r="Q82" s="232" t="s">
        <v>28</v>
      </c>
      <c r="R82" s="233">
        <v>6</v>
      </c>
    </row>
    <row r="83" spans="17:18">
      <c r="Q83" s="232" t="s">
        <v>28</v>
      </c>
      <c r="R83" s="233">
        <v>7.5</v>
      </c>
    </row>
    <row r="84" spans="17:18">
      <c r="Q84" s="232" t="s">
        <v>28</v>
      </c>
      <c r="R84" s="233">
        <v>6</v>
      </c>
    </row>
    <row r="85" spans="17:18">
      <c r="Q85" s="232" t="s">
        <v>28</v>
      </c>
      <c r="R85" s="233">
        <v>20</v>
      </c>
    </row>
    <row r="86" spans="17:18">
      <c r="Q86" s="232" t="s">
        <v>29</v>
      </c>
      <c r="R86" s="233">
        <v>20</v>
      </c>
    </row>
    <row r="87" spans="17:18">
      <c r="Q87" s="232" t="s">
        <v>29</v>
      </c>
      <c r="R87" s="233">
        <v>7.5</v>
      </c>
    </row>
    <row r="88" spans="17:18">
      <c r="Q88" s="232" t="s">
        <v>29</v>
      </c>
      <c r="R88" s="233">
        <v>3</v>
      </c>
    </row>
    <row r="89" spans="17:18">
      <c r="Q89" s="232" t="s">
        <v>29</v>
      </c>
      <c r="R89" s="233">
        <v>7.5</v>
      </c>
    </row>
    <row r="90" spans="17:18">
      <c r="Q90" s="232" t="s">
        <v>29</v>
      </c>
      <c r="R90" s="233">
        <v>30</v>
      </c>
    </row>
    <row r="91" spans="17:18">
      <c r="Q91" s="232" t="s">
        <v>29</v>
      </c>
      <c r="R91" s="233">
        <v>45</v>
      </c>
    </row>
    <row r="92" spans="17:18">
      <c r="Q92" s="232" t="s">
        <v>29</v>
      </c>
      <c r="R92" s="233">
        <v>9</v>
      </c>
    </row>
    <row r="93" spans="17:18">
      <c r="Q93" s="232" t="s">
        <v>29</v>
      </c>
      <c r="R93" s="233">
        <v>40</v>
      </c>
    </row>
    <row r="94" spans="17:18">
      <c r="Q94" s="232" t="s">
        <v>29</v>
      </c>
      <c r="R94" s="233">
        <v>12</v>
      </c>
    </row>
    <row r="95" spans="17:18">
      <c r="Q95" s="232" t="s">
        <v>29</v>
      </c>
      <c r="R95" s="233">
        <v>6</v>
      </c>
    </row>
    <row r="96" spans="17:18">
      <c r="Q96" s="232" t="s">
        <v>29</v>
      </c>
      <c r="R96" s="233">
        <v>7.5</v>
      </c>
    </row>
    <row r="97" spans="17:18">
      <c r="Q97" s="232" t="s">
        <v>29</v>
      </c>
      <c r="R97" s="233">
        <v>13.5</v>
      </c>
    </row>
    <row r="98" spans="17:18">
      <c r="Q98" s="232" t="s">
        <v>29</v>
      </c>
      <c r="R98" s="233">
        <v>0</v>
      </c>
    </row>
    <row r="99" spans="17:18">
      <c r="Q99" s="232" t="s">
        <v>29</v>
      </c>
      <c r="R99" s="233">
        <v>9.5</v>
      </c>
    </row>
    <row r="100" spans="17:18">
      <c r="Q100" s="232" t="s">
        <v>29</v>
      </c>
      <c r="R100" s="233">
        <v>15</v>
      </c>
    </row>
    <row r="101" spans="17:18">
      <c r="Q101" s="232" t="s">
        <v>29</v>
      </c>
      <c r="R101" s="233">
        <v>20</v>
      </c>
    </row>
    <row r="102" spans="17:18">
      <c r="Q102" s="232" t="s">
        <v>29</v>
      </c>
      <c r="R102" s="233">
        <v>20</v>
      </c>
    </row>
    <row r="103" spans="17:18">
      <c r="Q103" s="232" t="s">
        <v>29</v>
      </c>
      <c r="R103" s="233">
        <v>20</v>
      </c>
    </row>
    <row r="104" spans="17:18">
      <c r="Q104" s="232" t="s">
        <v>29</v>
      </c>
      <c r="R104" s="233">
        <v>7.5</v>
      </c>
    </row>
    <row r="105" spans="17:18">
      <c r="Q105" s="232" t="s">
        <v>29</v>
      </c>
      <c r="R105" s="233">
        <v>21.5</v>
      </c>
    </row>
    <row r="106" spans="17:18">
      <c r="Q106" s="232" t="s">
        <v>29</v>
      </c>
      <c r="R106" s="233">
        <v>20</v>
      </c>
    </row>
    <row r="107" spans="17:18">
      <c r="Q107" s="232" t="s">
        <v>29</v>
      </c>
      <c r="R107" s="233">
        <v>40</v>
      </c>
    </row>
    <row r="108" spans="17:18">
      <c r="Q108" s="232" t="s">
        <v>29</v>
      </c>
      <c r="R108" s="233">
        <v>23</v>
      </c>
    </row>
    <row r="109" spans="17:18">
      <c r="Q109" s="232" t="s">
        <v>29</v>
      </c>
      <c r="R109" s="233">
        <v>9</v>
      </c>
    </row>
    <row r="110" spans="17:18">
      <c r="Q110" s="232" t="s">
        <v>29</v>
      </c>
      <c r="R110" s="233">
        <v>3</v>
      </c>
    </row>
    <row r="111" spans="17:18">
      <c r="Q111" s="232" t="s">
        <v>29</v>
      </c>
      <c r="R111" s="233">
        <v>23</v>
      </c>
    </row>
    <row r="112" spans="17:18">
      <c r="Q112" s="232" t="s">
        <v>29</v>
      </c>
      <c r="R112" s="233">
        <v>15</v>
      </c>
    </row>
    <row r="113" spans="17:18">
      <c r="Q113" s="232" t="s">
        <v>29</v>
      </c>
      <c r="R113" s="233">
        <v>9</v>
      </c>
    </row>
    <row r="114" spans="17:18">
      <c r="Q114" s="232" t="s">
        <v>29</v>
      </c>
      <c r="R114" s="233">
        <v>23</v>
      </c>
    </row>
    <row r="115" spans="17:18">
      <c r="Q115" s="232" t="s">
        <v>29</v>
      </c>
      <c r="R115" s="233">
        <v>11</v>
      </c>
    </row>
    <row r="116" spans="17:18">
      <c r="Q116" s="232" t="s">
        <v>29</v>
      </c>
      <c r="R116" s="233">
        <v>20</v>
      </c>
    </row>
    <row r="117" spans="17:18">
      <c r="Q117" s="232" t="s">
        <v>29</v>
      </c>
      <c r="R117" s="233">
        <v>3</v>
      </c>
    </row>
    <row r="118" spans="17:18">
      <c r="Q118" s="232" t="s">
        <v>29</v>
      </c>
      <c r="R118" s="233">
        <v>5</v>
      </c>
    </row>
    <row r="119" spans="17:18">
      <c r="Q119" s="232" t="s">
        <v>29</v>
      </c>
      <c r="R119" s="233">
        <v>3</v>
      </c>
    </row>
    <row r="120" spans="17:18">
      <c r="Q120" s="232" t="s">
        <v>29</v>
      </c>
      <c r="R120" s="233">
        <v>6</v>
      </c>
    </row>
    <row r="121" spans="17:18">
      <c r="Q121" s="232" t="s">
        <v>29</v>
      </c>
      <c r="R121" s="233">
        <v>20</v>
      </c>
    </row>
    <row r="122" spans="17:18">
      <c r="Q122" s="232" t="s">
        <v>29</v>
      </c>
      <c r="R122" s="233">
        <v>12</v>
      </c>
    </row>
    <row r="123" spans="17:18">
      <c r="Q123" s="232" t="s">
        <v>29</v>
      </c>
      <c r="R123" s="233">
        <v>29</v>
      </c>
    </row>
    <row r="124" spans="17:18">
      <c r="Q124" s="232" t="s">
        <v>29</v>
      </c>
      <c r="R124" s="233">
        <v>46</v>
      </c>
    </row>
    <row r="125" spans="17:18">
      <c r="Q125" s="232" t="s">
        <v>29</v>
      </c>
      <c r="R125" s="233">
        <v>6</v>
      </c>
    </row>
    <row r="126" spans="17:18">
      <c r="Q126" s="232" t="s">
        <v>29</v>
      </c>
      <c r="R126" s="233">
        <v>24.5</v>
      </c>
    </row>
    <row r="127" spans="17:18">
      <c r="Q127" s="232" t="s">
        <v>29</v>
      </c>
      <c r="R127" s="233">
        <v>20</v>
      </c>
    </row>
    <row r="128" spans="17:18">
      <c r="Q128" s="232" t="s">
        <v>29</v>
      </c>
      <c r="R128" s="233">
        <v>15</v>
      </c>
    </row>
    <row r="129" spans="17:18">
      <c r="Q129" s="232" t="s">
        <v>31</v>
      </c>
      <c r="R129" s="233">
        <v>9</v>
      </c>
    </row>
    <row r="130" spans="17:18">
      <c r="Q130" s="232" t="s">
        <v>31</v>
      </c>
      <c r="R130" s="233">
        <v>7</v>
      </c>
    </row>
    <row r="131" spans="17:18">
      <c r="Q131" s="232" t="s">
        <v>31</v>
      </c>
      <c r="R131" s="233">
        <v>23</v>
      </c>
    </row>
    <row r="132" spans="17:18">
      <c r="Q132" s="232" t="s">
        <v>31</v>
      </c>
      <c r="R132" s="233">
        <v>3</v>
      </c>
    </row>
    <row r="133" spans="17:18">
      <c r="Q133" s="232" t="s">
        <v>31</v>
      </c>
      <c r="R133" s="233">
        <v>12</v>
      </c>
    </row>
    <row r="134" spans="17:18">
      <c r="Q134" s="232" t="s">
        <v>31</v>
      </c>
      <c r="R134" s="233">
        <v>6</v>
      </c>
    </row>
    <row r="135" spans="17:18">
      <c r="Q135" s="232" t="s">
        <v>31</v>
      </c>
      <c r="R135" s="233">
        <v>9</v>
      </c>
    </row>
    <row r="136" spans="17:18">
      <c r="Q136" s="232" t="s">
        <v>31</v>
      </c>
      <c r="R136" s="233">
        <v>10.5</v>
      </c>
    </row>
    <row r="137" spans="17:18">
      <c r="Q137" s="232" t="s">
        <v>31</v>
      </c>
      <c r="R137" s="233">
        <v>20</v>
      </c>
    </row>
    <row r="138" spans="17:18">
      <c r="Q138" s="232" t="s">
        <v>31</v>
      </c>
      <c r="R138" s="233">
        <v>28</v>
      </c>
    </row>
    <row r="139" spans="17:18">
      <c r="Q139" s="232" t="s">
        <v>31</v>
      </c>
      <c r="R139" s="233">
        <v>12</v>
      </c>
    </row>
    <row r="140" spans="17:18">
      <c r="Q140" s="232" t="s">
        <v>31</v>
      </c>
      <c r="R140" s="233">
        <v>26</v>
      </c>
    </row>
    <row r="141" spans="17:18">
      <c r="Q141" s="232" t="s">
        <v>31</v>
      </c>
      <c r="R141" s="233">
        <v>8</v>
      </c>
    </row>
    <row r="142" spans="17:18">
      <c r="Q142" s="232" t="s">
        <v>31</v>
      </c>
      <c r="R142" s="233">
        <v>43</v>
      </c>
    </row>
    <row r="143" spans="17:18">
      <c r="Q143" s="232" t="s">
        <v>31</v>
      </c>
      <c r="R143" s="233">
        <v>44</v>
      </c>
    </row>
    <row r="144" spans="17:18">
      <c r="Q144" s="232" t="s">
        <v>31</v>
      </c>
      <c r="R144" s="233">
        <v>26</v>
      </c>
    </row>
    <row r="145" spans="17:18">
      <c r="Q145" s="232" t="s">
        <v>31</v>
      </c>
      <c r="R145" s="233">
        <v>6.5</v>
      </c>
    </row>
    <row r="146" spans="17:18">
      <c r="Q146" s="232" t="s">
        <v>31</v>
      </c>
      <c r="R146" s="233">
        <v>23</v>
      </c>
    </row>
    <row r="147" spans="17:18">
      <c r="Q147" s="232" t="s">
        <v>31</v>
      </c>
      <c r="R147" s="233">
        <v>20</v>
      </c>
    </row>
    <row r="148" spans="17:18">
      <c r="Q148" s="232" t="s">
        <v>31</v>
      </c>
      <c r="R148" s="233">
        <v>3</v>
      </c>
    </row>
    <row r="149" spans="17:18">
      <c r="Q149" s="232" t="s">
        <v>31</v>
      </c>
      <c r="R149" s="233">
        <v>3</v>
      </c>
    </row>
    <row r="150" spans="17:18">
      <c r="Q150" s="232" t="s">
        <v>31</v>
      </c>
      <c r="R150" s="233">
        <v>24.5</v>
      </c>
    </row>
    <row r="151" spans="17:18">
      <c r="Q151" s="232" t="s">
        <v>31</v>
      </c>
      <c r="R151" s="233">
        <v>20</v>
      </c>
    </row>
    <row r="152" spans="17:18">
      <c r="Q152" s="232" t="s">
        <v>31</v>
      </c>
      <c r="R152" s="233">
        <v>9</v>
      </c>
    </row>
    <row r="153" spans="17:18">
      <c r="Q153" s="232" t="s">
        <v>31</v>
      </c>
      <c r="R153" s="233">
        <v>1.5</v>
      </c>
    </row>
    <row r="154" spans="17:18">
      <c r="Q154" s="232" t="s">
        <v>31</v>
      </c>
      <c r="R154" s="233">
        <v>40</v>
      </c>
    </row>
    <row r="155" spans="17:18">
      <c r="Q155" s="232" t="s">
        <v>31</v>
      </c>
      <c r="R155" s="233">
        <v>72.5</v>
      </c>
    </row>
    <row r="156" spans="17:18">
      <c r="Q156" s="232" t="s">
        <v>31</v>
      </c>
      <c r="R156" s="233">
        <v>29.5</v>
      </c>
    </row>
    <row r="157" spans="17:18">
      <c r="Q157" s="232" t="s">
        <v>31</v>
      </c>
      <c r="R157" s="233">
        <v>24.5</v>
      </c>
    </row>
    <row r="158" spans="17:18">
      <c r="Q158" s="232" t="s">
        <v>31</v>
      </c>
      <c r="R158" s="233">
        <v>9</v>
      </c>
    </row>
    <row r="159" spans="17:18">
      <c r="Q159" s="232" t="s">
        <v>31</v>
      </c>
      <c r="R159" s="233">
        <v>3</v>
      </c>
    </row>
    <row r="160" spans="17:18">
      <c r="Q160" s="232" t="s">
        <v>31</v>
      </c>
      <c r="R160" s="233">
        <v>21</v>
      </c>
    </row>
    <row r="161" spans="17:18">
      <c r="Q161" s="232" t="s">
        <v>31</v>
      </c>
      <c r="R161" s="233">
        <v>20</v>
      </c>
    </row>
    <row r="162" spans="17:18">
      <c r="Q162" s="232" t="s">
        <v>31</v>
      </c>
      <c r="R162" s="233">
        <v>13.5</v>
      </c>
    </row>
    <row r="163" spans="17:18">
      <c r="Q163" s="232" t="s">
        <v>31</v>
      </c>
      <c r="R163" s="233">
        <v>20</v>
      </c>
    </row>
    <row r="164" spans="17:18">
      <c r="Q164" s="232" t="s">
        <v>31</v>
      </c>
      <c r="R164" s="233">
        <v>13.5</v>
      </c>
    </row>
    <row r="165" spans="17:18">
      <c r="Q165" s="232" t="s">
        <v>31</v>
      </c>
      <c r="R165" s="233">
        <v>10.5</v>
      </c>
    </row>
    <row r="166" spans="17:18">
      <c r="Q166" s="232" t="s">
        <v>31</v>
      </c>
      <c r="R166" s="233">
        <v>6</v>
      </c>
    </row>
    <row r="167" spans="17:18">
      <c r="Q167" s="232" t="s">
        <v>31</v>
      </c>
      <c r="R167" s="233">
        <v>6</v>
      </c>
    </row>
    <row r="168" spans="17:18">
      <c r="Q168" s="232" t="s">
        <v>31</v>
      </c>
      <c r="R168" s="233">
        <v>4</v>
      </c>
    </row>
    <row r="169" spans="17:18">
      <c r="Q169" s="232" t="s">
        <v>31</v>
      </c>
      <c r="R169" s="233">
        <v>6</v>
      </c>
    </row>
    <row r="170" spans="17:18">
      <c r="Q170" s="232" t="s">
        <v>31</v>
      </c>
      <c r="R170" s="233">
        <v>25</v>
      </c>
    </row>
    <row r="171" spans="17:18">
      <c r="Q171" s="232" t="s">
        <v>31</v>
      </c>
      <c r="R171" s="233">
        <v>6</v>
      </c>
    </row>
    <row r="172" spans="17:18">
      <c r="Q172" s="232" t="s">
        <v>31</v>
      </c>
      <c r="R172" s="233">
        <v>20</v>
      </c>
    </row>
    <row r="173" spans="17:18">
      <c r="Q173" s="232" t="s">
        <v>31</v>
      </c>
      <c r="R173" s="233">
        <v>6</v>
      </c>
    </row>
    <row r="174" spans="17:18">
      <c r="Q174" s="232" t="s">
        <v>31</v>
      </c>
      <c r="R174" s="233">
        <v>6</v>
      </c>
    </row>
    <row r="175" spans="17:18">
      <c r="Q175" s="232" t="s">
        <v>31</v>
      </c>
      <c r="R175" s="233">
        <v>23</v>
      </c>
    </row>
    <row r="176" spans="17:18">
      <c r="Q176" s="232" t="s">
        <v>31</v>
      </c>
      <c r="R176" s="233">
        <v>24.5</v>
      </c>
    </row>
    <row r="177" spans="17:18">
      <c r="Q177" s="232" t="s">
        <v>31</v>
      </c>
      <c r="R177" s="233">
        <v>6</v>
      </c>
    </row>
    <row r="178" spans="17:18">
      <c r="Q178" s="232" t="s">
        <v>31</v>
      </c>
      <c r="R178" s="233">
        <v>10.5</v>
      </c>
    </row>
    <row r="179" spans="17:18">
      <c r="Q179" s="232" t="s">
        <v>31</v>
      </c>
      <c r="R179" s="233">
        <v>40.5</v>
      </c>
    </row>
    <row r="180" spans="17:18">
      <c r="Q180" s="232" t="s">
        <v>31</v>
      </c>
      <c r="R180" s="233">
        <v>20</v>
      </c>
    </row>
    <row r="181" spans="17:18">
      <c r="Q181" s="232" t="s">
        <v>31</v>
      </c>
      <c r="R181" s="233">
        <v>6</v>
      </c>
    </row>
    <row r="182" spans="17:18">
      <c r="Q182" s="232" t="s">
        <v>31</v>
      </c>
      <c r="R182" s="233">
        <v>20</v>
      </c>
    </row>
    <row r="183" spans="17:18">
      <c r="Q183" s="232" t="s">
        <v>31</v>
      </c>
      <c r="R183" s="233">
        <v>6</v>
      </c>
    </row>
    <row r="184" spans="17:18">
      <c r="Q184" s="232" t="s">
        <v>31</v>
      </c>
      <c r="R184" s="233">
        <v>30</v>
      </c>
    </row>
    <row r="185" spans="17:18">
      <c r="Q185" s="232" t="s">
        <v>31</v>
      </c>
      <c r="R185" s="233">
        <v>15</v>
      </c>
    </row>
    <row r="186" spans="17:18">
      <c r="Q186" s="232" t="s">
        <v>31</v>
      </c>
      <c r="R186" s="233">
        <v>6</v>
      </c>
    </row>
    <row r="187" spans="17:18">
      <c r="Q187" s="232" t="s">
        <v>31</v>
      </c>
      <c r="R187" s="233">
        <v>3</v>
      </c>
    </row>
    <row r="188" spans="17:18">
      <c r="Q188" s="232" t="s">
        <v>31</v>
      </c>
      <c r="R188" s="233">
        <v>6</v>
      </c>
    </row>
    <row r="189" spans="17:18">
      <c r="Q189" s="232" t="s">
        <v>33</v>
      </c>
      <c r="R189" s="233">
        <v>5.5</v>
      </c>
    </row>
    <row r="190" spans="17:18">
      <c r="Q190" s="232" t="s">
        <v>33</v>
      </c>
      <c r="R190" s="233">
        <v>23</v>
      </c>
    </row>
    <row r="191" spans="17:18">
      <c r="Q191" s="232" t="s">
        <v>33</v>
      </c>
      <c r="R191" s="233">
        <v>26.5</v>
      </c>
    </row>
    <row r="192" spans="17:18">
      <c r="Q192" s="232" t="s">
        <v>33</v>
      </c>
      <c r="R192" s="233">
        <v>23</v>
      </c>
    </row>
    <row r="193" spans="17:18">
      <c r="Q193" s="232" t="s">
        <v>33</v>
      </c>
      <c r="R193" s="233">
        <v>21.5</v>
      </c>
    </row>
    <row r="194" spans="17:18">
      <c r="Q194" s="232" t="s">
        <v>33</v>
      </c>
      <c r="R194" s="233">
        <v>7.5</v>
      </c>
    </row>
    <row r="195" spans="17:18">
      <c r="Q195" s="232" t="s">
        <v>33</v>
      </c>
      <c r="R195" s="233">
        <v>3</v>
      </c>
    </row>
    <row r="196" spans="17:18">
      <c r="Q196" s="232" t="s">
        <v>33</v>
      </c>
      <c r="R196" s="233">
        <v>23</v>
      </c>
    </row>
    <row r="197" spans="17:18">
      <c r="Q197" s="232" t="s">
        <v>33</v>
      </c>
      <c r="R197" s="233">
        <v>20</v>
      </c>
    </row>
    <row r="198" spans="17:18">
      <c r="Q198" s="232" t="s">
        <v>33</v>
      </c>
      <c r="R198" s="233">
        <v>20</v>
      </c>
    </row>
    <row r="199" spans="17:18">
      <c r="Q199" s="232" t="s">
        <v>33</v>
      </c>
      <c r="R199" s="233">
        <v>3</v>
      </c>
    </row>
    <row r="200" spans="17:18">
      <c r="Q200" s="232" t="s">
        <v>33</v>
      </c>
      <c r="R200" s="233">
        <v>31</v>
      </c>
    </row>
    <row r="201" spans="17:18">
      <c r="Q201" s="232" t="s">
        <v>33</v>
      </c>
      <c r="R201" s="233">
        <v>11.5</v>
      </c>
    </row>
    <row r="202" spans="17:18">
      <c r="Q202" s="232" t="s">
        <v>33</v>
      </c>
      <c r="R202" s="233">
        <v>2</v>
      </c>
    </row>
    <row r="203" spans="17:18">
      <c r="Q203" s="232" t="s">
        <v>33</v>
      </c>
      <c r="R203" s="233">
        <v>23</v>
      </c>
    </row>
    <row r="204" spans="17:18">
      <c r="Q204" s="232" t="s">
        <v>33</v>
      </c>
      <c r="R204" s="233">
        <v>29.5</v>
      </c>
    </row>
    <row r="205" spans="17:18">
      <c r="Q205" s="232" t="s">
        <v>33</v>
      </c>
      <c r="R205" s="233">
        <v>6.5</v>
      </c>
    </row>
    <row r="206" spans="17:18">
      <c r="Q206" s="232" t="s">
        <v>33</v>
      </c>
      <c r="R206" s="233">
        <v>20</v>
      </c>
    </row>
    <row r="207" spans="17:18">
      <c r="Q207" s="232" t="s">
        <v>33</v>
      </c>
      <c r="R207" s="233">
        <v>7</v>
      </c>
    </row>
    <row r="208" spans="17:18">
      <c r="Q208" s="232" t="s">
        <v>33</v>
      </c>
      <c r="R208" s="233">
        <v>26.5</v>
      </c>
    </row>
    <row r="209" spans="17:18">
      <c r="Q209" s="232" t="s">
        <v>33</v>
      </c>
      <c r="R209" s="233">
        <v>15</v>
      </c>
    </row>
    <row r="210" spans="17:18">
      <c r="Q210" s="232" t="s">
        <v>33</v>
      </c>
      <c r="R210" s="233">
        <v>30</v>
      </c>
    </row>
    <row r="211" spans="17:18">
      <c r="Q211" s="232" t="s">
        <v>33</v>
      </c>
      <c r="R211" s="233">
        <v>24.5</v>
      </c>
    </row>
    <row r="212" spans="17:18">
      <c r="Q212" s="232" t="s">
        <v>33</v>
      </c>
      <c r="R212" s="233">
        <v>6</v>
      </c>
    </row>
    <row r="213" spans="17:18">
      <c r="Q213" s="232" t="s">
        <v>33</v>
      </c>
      <c r="R213" s="233">
        <v>4</v>
      </c>
    </row>
    <row r="214" spans="17:18">
      <c r="Q214" s="232" t="s">
        <v>33</v>
      </c>
      <c r="R214" s="233">
        <v>13</v>
      </c>
    </row>
    <row r="215" spans="17:18">
      <c r="Q215" s="232" t="s">
        <v>33</v>
      </c>
      <c r="R215" s="233">
        <v>23</v>
      </c>
    </row>
    <row r="216" spans="17:18">
      <c r="Q216" s="232" t="s">
        <v>33</v>
      </c>
      <c r="R216" s="233">
        <v>10.5</v>
      </c>
    </row>
    <row r="217" spans="17:18">
      <c r="Q217" s="232" t="s">
        <v>33</v>
      </c>
      <c r="R217" s="233">
        <v>35</v>
      </c>
    </row>
    <row r="218" spans="17:18">
      <c r="Q218" s="232" t="s">
        <v>33</v>
      </c>
      <c r="R218" s="233">
        <v>29</v>
      </c>
    </row>
    <row r="219" spans="17:18">
      <c r="Q219" s="232" t="s">
        <v>34</v>
      </c>
      <c r="R219" s="233">
        <v>40</v>
      </c>
    </row>
    <row r="220" spans="17:18">
      <c r="Q220" s="232" t="s">
        <v>34</v>
      </c>
      <c r="R220" s="233">
        <v>15</v>
      </c>
    </row>
    <row r="221" spans="17:18">
      <c r="Q221" s="232" t="s">
        <v>34</v>
      </c>
      <c r="R221" s="233">
        <v>33</v>
      </c>
    </row>
    <row r="222" spans="17:18">
      <c r="Q222" s="232" t="s">
        <v>35</v>
      </c>
      <c r="R222" s="233">
        <v>10</v>
      </c>
    </row>
    <row r="223" spans="17:18">
      <c r="Q223" s="232" t="s">
        <v>35</v>
      </c>
      <c r="R223" s="233">
        <v>3</v>
      </c>
    </row>
    <row r="224" spans="17:18">
      <c r="Q224" s="232" t="s">
        <v>35</v>
      </c>
      <c r="R224" s="233">
        <v>21.5</v>
      </c>
    </row>
    <row r="225" spans="17:18">
      <c r="Q225" s="232" t="s">
        <v>35</v>
      </c>
      <c r="R225" s="233">
        <v>39.5</v>
      </c>
    </row>
    <row r="226" spans="17:18">
      <c r="Q226" s="232" t="s">
        <v>35</v>
      </c>
      <c r="R226" s="233">
        <v>21.5</v>
      </c>
    </row>
    <row r="227" spans="17:18">
      <c r="Q227" s="178"/>
      <c r="R227" s="35"/>
    </row>
    <row r="228" spans="17:18">
      <c r="Q228" s="178"/>
      <c r="R228" s="35"/>
    </row>
    <row r="229" spans="17:18">
      <c r="Q229" s="178"/>
      <c r="R229" s="35"/>
    </row>
    <row r="230" spans="17:18">
      <c r="Q230" s="178"/>
      <c r="R230" s="35"/>
    </row>
    <row r="231" spans="17:18">
      <c r="Q231" s="178"/>
      <c r="R231" s="35"/>
    </row>
    <row r="232" spans="17:18">
      <c r="Q232" s="178"/>
      <c r="R232" s="35"/>
    </row>
    <row r="233" spans="17:18">
      <c r="Q233" s="178"/>
      <c r="R233" s="35"/>
    </row>
    <row r="234" spans="17:18">
      <c r="Q234" s="178"/>
      <c r="R234" s="35"/>
    </row>
    <row r="235" spans="17:18">
      <c r="Q235" s="178"/>
      <c r="R235" s="35"/>
    </row>
    <row r="236" spans="17:18">
      <c r="Q236" s="178"/>
      <c r="R236" s="35"/>
    </row>
    <row r="237" spans="17:18">
      <c r="Q237" s="178"/>
      <c r="R237" s="35"/>
    </row>
    <row r="238" spans="17:18">
      <c r="Q238" s="178"/>
      <c r="R238" s="35"/>
    </row>
    <row r="239" spans="17:18">
      <c r="Q239" s="178"/>
      <c r="R239" s="35"/>
    </row>
    <row r="240" spans="17:18">
      <c r="Q240" s="178"/>
      <c r="R240" s="35"/>
    </row>
    <row r="241" spans="17:18">
      <c r="Q241" s="178"/>
      <c r="R241" s="35"/>
    </row>
    <row r="242" spans="17:18">
      <c r="Q242" s="178"/>
      <c r="R242" s="35"/>
    </row>
    <row r="243" spans="17:18">
      <c r="Q243" s="178"/>
      <c r="R243" s="35"/>
    </row>
    <row r="244" spans="17:18">
      <c r="Q244" s="178"/>
      <c r="R244" s="35"/>
    </row>
    <row r="245" spans="17:18">
      <c r="Q245" s="178"/>
      <c r="R245" s="35"/>
    </row>
    <row r="246" spans="17:18">
      <c r="Q246" s="178"/>
      <c r="R246" s="35"/>
    </row>
    <row r="247" spans="17:18">
      <c r="Q247" s="178"/>
      <c r="R247" s="35"/>
    </row>
    <row r="248" spans="17:18">
      <c r="Q248" s="178"/>
      <c r="R248" s="35"/>
    </row>
    <row r="249" spans="17:18">
      <c r="Q249" s="178"/>
      <c r="R249" s="35"/>
    </row>
    <row r="250" spans="17:18">
      <c r="Q250" s="178"/>
      <c r="R250" s="35"/>
    </row>
    <row r="251" spans="17:18">
      <c r="Q251" s="178"/>
      <c r="R251" s="35"/>
    </row>
    <row r="252" spans="17:18">
      <c r="Q252" s="178"/>
      <c r="R252" s="35"/>
    </row>
    <row r="253" spans="17:18">
      <c r="Q253" s="178"/>
      <c r="R253" s="35"/>
    </row>
    <row r="254" spans="17:18">
      <c r="Q254" s="178"/>
      <c r="R254" s="35"/>
    </row>
    <row r="255" spans="17:18">
      <c r="Q255" s="178"/>
      <c r="R255" s="35"/>
    </row>
    <row r="256" spans="17:18">
      <c r="Q256" s="178"/>
      <c r="R256" s="35"/>
    </row>
    <row r="257" spans="17:18">
      <c r="Q257" s="178"/>
      <c r="R257" s="35"/>
    </row>
    <row r="258" spans="17:18">
      <c r="Q258" s="178"/>
      <c r="R258" s="35"/>
    </row>
    <row r="259" spans="17:18">
      <c r="Q259" s="178"/>
      <c r="R259" s="35"/>
    </row>
    <row r="260" spans="17:18">
      <c r="Q260" s="178"/>
      <c r="R260" s="35"/>
    </row>
    <row r="261" spans="17:18">
      <c r="Q261" s="178"/>
      <c r="R261" s="35"/>
    </row>
    <row r="262" spans="17:18">
      <c r="Q262" s="178"/>
      <c r="R262" s="35"/>
    </row>
    <row r="263" spans="17:18">
      <c r="Q263" s="178"/>
      <c r="R263" s="35"/>
    </row>
    <row r="264" spans="17:18">
      <c r="Q264" s="178"/>
      <c r="R264" s="35"/>
    </row>
    <row r="265" spans="17:18">
      <c r="Q265" s="178"/>
      <c r="R265" s="35"/>
    </row>
    <row r="266" spans="17:18">
      <c r="Q266" s="178"/>
      <c r="R266" s="35"/>
    </row>
    <row r="267" spans="17:18">
      <c r="Q267" s="178"/>
      <c r="R267" s="35"/>
    </row>
    <row r="268" spans="17:18">
      <c r="Q268" s="178"/>
      <c r="R268" s="35"/>
    </row>
    <row r="269" spans="17:18">
      <c r="Q269" s="178"/>
      <c r="R269" s="35"/>
    </row>
    <row r="270" spans="17:18">
      <c r="Q270" s="178"/>
      <c r="R270" s="35"/>
    </row>
    <row r="271" spans="17:18">
      <c r="Q271" s="178"/>
      <c r="R271" s="35"/>
    </row>
    <row r="272" spans="17:18">
      <c r="Q272" s="178"/>
      <c r="R272" s="35"/>
    </row>
    <row r="273" spans="17:18">
      <c r="Q273" s="178"/>
      <c r="R273" s="35"/>
    </row>
    <row r="274" spans="17:18">
      <c r="Q274" s="178"/>
      <c r="R274" s="35"/>
    </row>
    <row r="275" spans="17:18">
      <c r="Q275" s="178"/>
      <c r="R275" s="35"/>
    </row>
    <row r="276" spans="17:18">
      <c r="Q276" s="178"/>
      <c r="R276" s="35"/>
    </row>
    <row r="277" spans="17:18">
      <c r="Q277" s="178"/>
      <c r="R277" s="35"/>
    </row>
    <row r="278" spans="17:18">
      <c r="Q278" s="178"/>
      <c r="R278" s="35"/>
    </row>
    <row r="279" spans="17:18">
      <c r="Q279" s="178"/>
      <c r="R279" s="35"/>
    </row>
    <row r="280" spans="17:18">
      <c r="Q280" s="178"/>
      <c r="R280" s="35"/>
    </row>
    <row r="281" spans="17:18">
      <c r="Q281" s="178"/>
      <c r="R281" s="35"/>
    </row>
    <row r="282" spans="17:18">
      <c r="Q282" s="178"/>
      <c r="R282" s="35"/>
    </row>
    <row r="283" spans="17:18">
      <c r="Q283" s="178"/>
      <c r="R283" s="35"/>
    </row>
    <row r="284" spans="17:18">
      <c r="Q284" s="178"/>
      <c r="R284" s="35"/>
    </row>
    <row r="285" spans="17:18">
      <c r="Q285" s="178"/>
      <c r="R285" s="35"/>
    </row>
    <row r="286" spans="17:18">
      <c r="Q286" s="178"/>
      <c r="R286" s="35"/>
    </row>
    <row r="287" spans="17:18">
      <c r="Q287" s="178"/>
      <c r="R287" s="35"/>
    </row>
    <row r="288" spans="17:18">
      <c r="Q288" s="178"/>
      <c r="R288" s="35"/>
    </row>
    <row r="289" spans="17:18">
      <c r="Q289" s="178"/>
      <c r="R289" s="35"/>
    </row>
    <row r="290" spans="17:18">
      <c r="Q290" s="178"/>
      <c r="R290" s="35"/>
    </row>
    <row r="291" spans="17:18">
      <c r="Q291" s="178"/>
      <c r="R291" s="35"/>
    </row>
    <row r="292" spans="17:18">
      <c r="Q292" s="178"/>
      <c r="R292" s="35"/>
    </row>
    <row r="293" spans="17:18">
      <c r="Q293" s="178"/>
      <c r="R293" s="35"/>
    </row>
    <row r="294" spans="17:18">
      <c r="Q294" s="178"/>
      <c r="R294" s="35"/>
    </row>
    <row r="295" spans="17:18">
      <c r="Q295" s="178"/>
      <c r="R295" s="35"/>
    </row>
    <row r="296" spans="17:18">
      <c r="Q296" s="178"/>
      <c r="R296" s="35"/>
    </row>
    <row r="297" spans="17:18">
      <c r="Q297" s="178"/>
      <c r="R297" s="35"/>
    </row>
    <row r="298" spans="17:18">
      <c r="Q298" s="178"/>
      <c r="R298" s="35"/>
    </row>
    <row r="299" spans="17:18">
      <c r="Q299" s="178"/>
      <c r="R299" s="35"/>
    </row>
    <row r="300" spans="17:18">
      <c r="Q300" s="178"/>
      <c r="R300" s="35"/>
    </row>
    <row r="301" spans="17:18">
      <c r="Q301" s="178"/>
      <c r="R301" s="35"/>
    </row>
    <row r="302" spans="17:18">
      <c r="Q302" s="178"/>
      <c r="R302" s="35"/>
    </row>
    <row r="303" spans="17:18">
      <c r="Q303" s="178"/>
      <c r="R303" s="35"/>
    </row>
    <row r="304" spans="17:18">
      <c r="Q304" s="178"/>
      <c r="R304" s="35"/>
    </row>
    <row r="305" spans="17:18">
      <c r="Q305" s="178"/>
      <c r="R305" s="35"/>
    </row>
    <row r="306" spans="17:18">
      <c r="Q306" s="178"/>
      <c r="R306" s="35"/>
    </row>
    <row r="307" spans="17:18">
      <c r="Q307" s="178"/>
      <c r="R307" s="35"/>
    </row>
    <row r="308" spans="17:18">
      <c r="Q308" s="178"/>
      <c r="R308" s="35"/>
    </row>
    <row r="309" spans="17:18">
      <c r="Q309" s="178"/>
      <c r="R309" s="35"/>
    </row>
    <row r="310" spans="17:18">
      <c r="Q310" s="178"/>
      <c r="R310" s="35"/>
    </row>
    <row r="311" spans="17:18">
      <c r="Q311" s="178"/>
      <c r="R311" s="35"/>
    </row>
    <row r="312" spans="17:18">
      <c r="Q312" s="178"/>
      <c r="R312" s="35"/>
    </row>
    <row r="313" spans="17:18">
      <c r="Q313" s="178"/>
      <c r="R313" s="35"/>
    </row>
    <row r="314" spans="17:18">
      <c r="Q314" s="178"/>
      <c r="R314" s="35"/>
    </row>
    <row r="315" spans="17:18">
      <c r="Q315" s="178"/>
      <c r="R315" s="35"/>
    </row>
    <row r="316" spans="17:18">
      <c r="Q316" s="178"/>
      <c r="R316" s="35"/>
    </row>
    <row r="317" spans="17:18">
      <c r="Q317" s="178"/>
      <c r="R317" s="35"/>
    </row>
    <row r="318" spans="17:18">
      <c r="Q318" s="178"/>
      <c r="R318" s="35"/>
    </row>
    <row r="319" spans="17:18">
      <c r="Q319" s="178"/>
      <c r="R319" s="35"/>
    </row>
    <row r="320" spans="17:18">
      <c r="Q320" s="178"/>
      <c r="R320" s="35"/>
    </row>
    <row r="321" spans="17:18">
      <c r="Q321" s="178"/>
      <c r="R321" s="35"/>
    </row>
    <row r="322" spans="17:18">
      <c r="Q322" s="178"/>
      <c r="R322" s="35"/>
    </row>
    <row r="323" spans="17:18">
      <c r="Q323" s="178"/>
      <c r="R323" s="35"/>
    </row>
    <row r="324" spans="17:18">
      <c r="Q324" s="178"/>
      <c r="R324" s="35"/>
    </row>
    <row r="325" spans="17:18">
      <c r="Q325" s="178"/>
      <c r="R325" s="35"/>
    </row>
    <row r="326" spans="17:18">
      <c r="Q326" s="178"/>
      <c r="R326" s="35"/>
    </row>
    <row r="327" spans="17:18">
      <c r="Q327" s="178"/>
      <c r="R327" s="35"/>
    </row>
    <row r="328" spans="17:18">
      <c r="Q328" s="178"/>
      <c r="R328" s="35"/>
    </row>
    <row r="329" spans="17:18">
      <c r="Q329" s="178"/>
      <c r="R329" s="35"/>
    </row>
    <row r="330" spans="17:18">
      <c r="Q330" s="178"/>
      <c r="R330" s="35"/>
    </row>
    <row r="331" spans="17:18">
      <c r="Q331" s="178"/>
      <c r="R331" s="35"/>
    </row>
    <row r="332" spans="17:18">
      <c r="Q332" s="178"/>
      <c r="R332" s="35"/>
    </row>
    <row r="333" spans="17:18">
      <c r="Q333" s="178"/>
      <c r="R333" s="35"/>
    </row>
    <row r="334" spans="17:18">
      <c r="Q334" s="178"/>
      <c r="R334" s="35"/>
    </row>
    <row r="335" spans="17:18">
      <c r="Q335" s="178"/>
      <c r="R335" s="35"/>
    </row>
    <row r="336" spans="17:18">
      <c r="Q336" s="178"/>
      <c r="R336" s="35"/>
    </row>
    <row r="337" spans="17:18">
      <c r="Q337" s="178"/>
      <c r="R337" s="35"/>
    </row>
    <row r="338" spans="17:18">
      <c r="Q338" s="178"/>
      <c r="R338" s="35"/>
    </row>
    <row r="339" spans="17:18">
      <c r="Q339" s="178"/>
      <c r="R339" s="35"/>
    </row>
    <row r="340" spans="17:18">
      <c r="Q340" s="178"/>
      <c r="R340" s="35"/>
    </row>
    <row r="341" spans="17:18">
      <c r="Q341" s="178"/>
      <c r="R341" s="35"/>
    </row>
    <row r="342" spans="17:18">
      <c r="Q342" s="178"/>
      <c r="R342" s="35"/>
    </row>
    <row r="343" spans="17:18">
      <c r="Q343" s="178"/>
      <c r="R343" s="35"/>
    </row>
    <row r="344" spans="17:18">
      <c r="Q344" s="178"/>
      <c r="R344" s="35"/>
    </row>
    <row r="345" spans="17:18">
      <c r="Q345" s="178"/>
      <c r="R345" s="35"/>
    </row>
    <row r="346" spans="17:18">
      <c r="Q346" s="178"/>
      <c r="R346" s="35"/>
    </row>
    <row r="347" spans="17:18">
      <c r="Q347" s="178"/>
      <c r="R347" s="35"/>
    </row>
    <row r="348" spans="17:18">
      <c r="Q348" s="178"/>
      <c r="R348" s="35"/>
    </row>
    <row r="349" spans="17:18">
      <c r="Q349" s="178"/>
      <c r="R349" s="35"/>
    </row>
    <row r="350" spans="17:18">
      <c r="Q350" s="178"/>
      <c r="R350" s="35"/>
    </row>
    <row r="351" spans="17:18">
      <c r="Q351" s="178"/>
      <c r="R351" s="35"/>
    </row>
    <row r="352" spans="17:18">
      <c r="Q352" s="178"/>
      <c r="R352" s="35"/>
    </row>
    <row r="353" spans="17:18">
      <c r="Q353" s="178"/>
      <c r="R353" s="35"/>
    </row>
    <row r="354" spans="17:18">
      <c r="Q354" s="178"/>
      <c r="R354" s="35"/>
    </row>
    <row r="355" spans="17:18">
      <c r="Q355" s="178"/>
      <c r="R355" s="35"/>
    </row>
    <row r="356" spans="17:18">
      <c r="Q356" s="178"/>
      <c r="R356" s="35"/>
    </row>
    <row r="357" spans="17:18">
      <c r="Q357" s="178"/>
      <c r="R357" s="35"/>
    </row>
    <row r="358" spans="17:18">
      <c r="Q358" s="178"/>
      <c r="R358" s="35"/>
    </row>
    <row r="359" spans="17:18">
      <c r="Q359" s="178"/>
      <c r="R359" s="35"/>
    </row>
    <row r="360" spans="17:18">
      <c r="Q360" s="178"/>
      <c r="R360" s="35"/>
    </row>
    <row r="361" spans="17:18">
      <c r="Q361" s="178"/>
      <c r="R361" s="35"/>
    </row>
    <row r="362" spans="17:18">
      <c r="Q362" s="178"/>
      <c r="R362" s="35"/>
    </row>
    <row r="363" spans="17:18">
      <c r="Q363" s="178"/>
      <c r="R363" s="35"/>
    </row>
    <row r="364" spans="17:18">
      <c r="Q364" s="178"/>
      <c r="R364" s="35"/>
    </row>
    <row r="365" spans="17:18">
      <c r="Q365" s="178"/>
      <c r="R365" s="35"/>
    </row>
    <row r="366" spans="17:18">
      <c r="Q366" s="178"/>
      <c r="R366" s="35"/>
    </row>
    <row r="367" spans="17:18">
      <c r="Q367" s="178"/>
      <c r="R367" s="35"/>
    </row>
    <row r="368" spans="17:18">
      <c r="Q368" s="178"/>
      <c r="R368" s="35"/>
    </row>
    <row r="369" spans="17:18">
      <c r="Q369" s="178"/>
      <c r="R369" s="35"/>
    </row>
    <row r="370" spans="17:18">
      <c r="Q370" s="178"/>
      <c r="R370" s="35"/>
    </row>
    <row r="371" spans="17:18">
      <c r="Q371" s="178"/>
      <c r="R371" s="35"/>
    </row>
    <row r="372" spans="17:18">
      <c r="Q372" s="178"/>
      <c r="R372" s="35"/>
    </row>
    <row r="373" spans="17:18">
      <c r="Q373" s="178"/>
      <c r="R373" s="35"/>
    </row>
    <row r="374" spans="17:18">
      <c r="Q374" s="178"/>
      <c r="R374" s="35"/>
    </row>
    <row r="375" spans="17:18">
      <c r="Q375" s="178"/>
      <c r="R375" s="35"/>
    </row>
    <row r="376" spans="17:18">
      <c r="Q376" s="178"/>
      <c r="R376" s="35"/>
    </row>
    <row r="377" spans="17:18">
      <c r="Q377" s="178"/>
      <c r="R377" s="35"/>
    </row>
    <row r="378" spans="17:18">
      <c r="Q378" s="178"/>
      <c r="R378" s="35"/>
    </row>
    <row r="379" spans="17:18">
      <c r="Q379" s="178"/>
      <c r="R379" s="35"/>
    </row>
    <row r="380" spans="17:18">
      <c r="Q380" s="178"/>
      <c r="R380" s="35"/>
    </row>
    <row r="381" spans="17:18">
      <c r="Q381" s="178"/>
      <c r="R381" s="35"/>
    </row>
    <row r="382" spans="17:18">
      <c r="Q382" s="178"/>
      <c r="R382" s="35"/>
    </row>
    <row r="383" spans="17:18">
      <c r="Q383" s="178"/>
      <c r="R383" s="35"/>
    </row>
    <row r="384" spans="17:18">
      <c r="Q384" s="178"/>
      <c r="R384" s="35"/>
    </row>
    <row r="385" spans="17:18">
      <c r="Q385" s="178"/>
      <c r="R385" s="35"/>
    </row>
    <row r="386" spans="17:18">
      <c r="Q386" s="178"/>
      <c r="R386" s="35"/>
    </row>
    <row r="387" spans="17:18">
      <c r="Q387" s="178"/>
      <c r="R387" s="35"/>
    </row>
    <row r="388" spans="17:18">
      <c r="Q388" s="178"/>
      <c r="R388" s="35"/>
    </row>
    <row r="389" spans="17:18">
      <c r="Q389" s="178"/>
      <c r="R389" s="35"/>
    </row>
    <row r="390" spans="17:18">
      <c r="Q390" s="178"/>
      <c r="R390" s="35"/>
    </row>
    <row r="391" spans="17:18">
      <c r="Q391" s="178"/>
      <c r="R391" s="35"/>
    </row>
    <row r="392" spans="17:18">
      <c r="Q392" s="178"/>
      <c r="R392" s="35"/>
    </row>
    <row r="393" spans="17:18">
      <c r="Q393" s="178"/>
      <c r="R393" s="35"/>
    </row>
    <row r="394" spans="17:18">
      <c r="Q394" s="178"/>
      <c r="R394" s="35"/>
    </row>
    <row r="395" spans="17:18">
      <c r="Q395" s="178"/>
      <c r="R395" s="35"/>
    </row>
    <row r="396" spans="17:18">
      <c r="Q396" s="178"/>
      <c r="R396" s="35"/>
    </row>
    <row r="397" spans="17:18">
      <c r="Q397" s="178"/>
      <c r="R397" s="35"/>
    </row>
    <row r="398" spans="17:18">
      <c r="Q398" s="178"/>
      <c r="R398" s="35"/>
    </row>
    <row r="399" spans="17:18">
      <c r="Q399" s="178"/>
      <c r="R399" s="35"/>
    </row>
    <row r="400" spans="17:18">
      <c r="Q400" s="178"/>
      <c r="R400" s="35"/>
    </row>
    <row r="401" spans="17:18">
      <c r="Q401" s="178"/>
      <c r="R401" s="35"/>
    </row>
    <row r="402" spans="17:18">
      <c r="Q402" s="178"/>
      <c r="R402" s="35"/>
    </row>
    <row r="403" spans="17:18">
      <c r="Q403" s="178"/>
      <c r="R403" s="35"/>
    </row>
    <row r="404" spans="17:18">
      <c r="Q404" s="178"/>
      <c r="R404" s="35"/>
    </row>
    <row r="405" spans="17:18">
      <c r="Q405" s="178"/>
      <c r="R405" s="35"/>
    </row>
    <row r="406" spans="17:18">
      <c r="Q406" s="178"/>
      <c r="R406" s="35"/>
    </row>
    <row r="407" spans="17:18">
      <c r="Q407" s="178"/>
      <c r="R407" s="35"/>
    </row>
    <row r="408" spans="17:18">
      <c r="Q408" s="178"/>
      <c r="R408" s="35"/>
    </row>
    <row r="409" spans="17:18">
      <c r="Q409" s="178"/>
      <c r="R409" s="35"/>
    </row>
    <row r="410" spans="17:18">
      <c r="Q410" s="178"/>
      <c r="R410" s="35"/>
    </row>
    <row r="411" spans="17:18">
      <c r="Q411" s="178"/>
      <c r="R411" s="35"/>
    </row>
    <row r="412" spans="17:18">
      <c r="Q412" s="178"/>
      <c r="R412" s="35"/>
    </row>
    <row r="413" spans="17:18">
      <c r="Q413" s="178"/>
      <c r="R413" s="35"/>
    </row>
    <row r="414" spans="17:18">
      <c r="Q414" s="178"/>
      <c r="R414" s="35"/>
    </row>
    <row r="415" spans="17:18">
      <c r="Q415" s="178"/>
      <c r="R415" s="35"/>
    </row>
    <row r="416" spans="17:18">
      <c r="Q416" s="178"/>
      <c r="R416" s="35"/>
    </row>
    <row r="417" spans="17:18">
      <c r="Q417" s="178"/>
      <c r="R417" s="35"/>
    </row>
    <row r="418" spans="17:18">
      <c r="Q418" s="178"/>
      <c r="R418" s="35"/>
    </row>
    <row r="419" spans="17:18">
      <c r="Q419" s="178"/>
      <c r="R419" s="35"/>
    </row>
    <row r="420" spans="17:18">
      <c r="Q420" s="178"/>
      <c r="R420" s="35"/>
    </row>
    <row r="421" spans="17:18">
      <c r="Q421" s="178"/>
      <c r="R421" s="35"/>
    </row>
    <row r="422" spans="17:18">
      <c r="Q422" s="178"/>
      <c r="R422" s="35"/>
    </row>
    <row r="423" spans="17:18">
      <c r="Q423" s="178"/>
      <c r="R423" s="35"/>
    </row>
    <row r="424" spans="17:18">
      <c r="Q424" s="178"/>
      <c r="R424" s="35"/>
    </row>
    <row r="425" spans="17:18">
      <c r="Q425" s="178"/>
      <c r="R425" s="35"/>
    </row>
    <row r="426" spans="17:18">
      <c r="Q426" s="178"/>
      <c r="R426" s="35"/>
    </row>
    <row r="427" spans="17:18">
      <c r="Q427" s="178"/>
      <c r="R427" s="35"/>
    </row>
    <row r="428" spans="17:18">
      <c r="Q428" s="178"/>
      <c r="R428" s="35"/>
    </row>
    <row r="429" spans="17:18">
      <c r="Q429" s="178"/>
      <c r="R429" s="35"/>
    </row>
    <row r="430" spans="17:18">
      <c r="Q430" s="178"/>
      <c r="R430" s="35"/>
    </row>
    <row r="431" spans="17:18">
      <c r="Q431" s="178"/>
      <c r="R431" s="35"/>
    </row>
    <row r="432" spans="17:18">
      <c r="Q432" s="178"/>
      <c r="R432" s="35"/>
    </row>
    <row r="433" spans="17:18">
      <c r="Q433" s="178"/>
      <c r="R433" s="35"/>
    </row>
    <row r="434" spans="17:18">
      <c r="Q434" s="178"/>
      <c r="R434" s="3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BL434"/>
  <sheetViews>
    <sheetView topLeftCell="AQ1" zoomScaleNormal="100" workbookViewId="0">
      <selection activeCell="BJ41" sqref="BJ41:BK42"/>
    </sheetView>
  </sheetViews>
  <sheetFormatPr defaultRowHeight="15"/>
  <cols>
    <col min="1" max="4" width="9.140625" style="214"/>
    <col min="5" max="5" width="7.28515625" style="214" bestFit="1" customWidth="1"/>
    <col min="6" max="6" width="9.5703125" style="214" bestFit="1" customWidth="1"/>
    <col min="7" max="8" width="9.140625" style="214"/>
    <col min="9" max="9" width="35.42578125" style="214" bestFit="1" customWidth="1"/>
    <col min="10" max="10" width="8.710937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6" width="9.140625" style="214"/>
    <col min="37" max="37" width="19.85546875" style="214" bestFit="1" customWidth="1"/>
    <col min="38" max="38" width="9.5703125" style="214" bestFit="1" customWidth="1"/>
    <col min="39" max="39" width="9.140625" style="214"/>
    <col min="40" max="40" width="20.140625" style="214" bestFit="1" customWidth="1"/>
    <col min="41" max="41" width="9.5703125" style="214" bestFit="1" customWidth="1"/>
    <col min="42" max="42" width="9.140625" style="214"/>
    <col min="43" max="43" width="15.7109375" style="214" bestFit="1" customWidth="1"/>
    <col min="44" max="44" width="10.5703125" style="214" bestFit="1" customWidth="1"/>
    <col min="45" max="45" width="9.140625" style="214"/>
    <col min="46" max="46" width="20" style="214" bestFit="1" customWidth="1"/>
    <col min="47" max="47" width="11.140625" style="214" bestFit="1" customWidth="1"/>
    <col min="48" max="58" width="9.140625" style="214"/>
    <col min="59" max="59" width="16.140625" style="214" bestFit="1" customWidth="1"/>
    <col min="60" max="60" width="8.140625" style="214" bestFit="1" customWidth="1"/>
    <col min="61" max="61" width="34.7109375" style="214" bestFit="1" customWidth="1"/>
    <col min="62" max="63" width="9.140625" style="214"/>
    <col min="64" max="64" width="20.140625" style="214" bestFit="1" customWidth="1"/>
    <col min="65" max="16384" width="9.140625" style="214"/>
  </cols>
  <sheetData>
    <row r="1" spans="1:64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16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228" t="s">
        <v>199</v>
      </c>
      <c r="Y1" s="228" t="s">
        <v>198</v>
      </c>
      <c r="Z1" s="228" t="s">
        <v>159</v>
      </c>
      <c r="AA1" s="37" t="s">
        <v>160</v>
      </c>
      <c r="AB1" s="37" t="s">
        <v>161</v>
      </c>
      <c r="AC1" s="37" t="s">
        <v>162</v>
      </c>
      <c r="AD1" s="37" t="s">
        <v>163</v>
      </c>
      <c r="AE1" s="37" t="s">
        <v>164</v>
      </c>
      <c r="AF1" s="37" t="s">
        <v>165</v>
      </c>
      <c r="AG1" s="37" t="s">
        <v>166</v>
      </c>
      <c r="AH1" s="37" t="s">
        <v>167</v>
      </c>
      <c r="AI1" s="37" t="s">
        <v>168</v>
      </c>
      <c r="AJ1" s="37" t="s">
        <v>169</v>
      </c>
      <c r="AK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</row>
    <row r="2" spans="1:64">
      <c r="A2" s="244">
        <v>44317</v>
      </c>
      <c r="B2" s="241">
        <v>0</v>
      </c>
      <c r="C2" s="241">
        <v>0</v>
      </c>
      <c r="D2" s="241">
        <v>0</v>
      </c>
      <c r="E2" s="241">
        <v>0</v>
      </c>
      <c r="F2" s="241">
        <v>0</v>
      </c>
      <c r="G2" s="214">
        <v>331</v>
      </c>
      <c r="I2" s="235" t="s">
        <v>91</v>
      </c>
      <c r="J2" s="234">
        <v>1720</v>
      </c>
      <c r="K2" s="234">
        <v>86</v>
      </c>
      <c r="M2" s="235" t="s">
        <v>91</v>
      </c>
      <c r="N2" s="234">
        <v>1720</v>
      </c>
      <c r="Q2" s="248" t="s">
        <v>36</v>
      </c>
      <c r="R2" s="249">
        <v>3</v>
      </c>
      <c r="T2" s="214">
        <v>11</v>
      </c>
      <c r="U2" s="227">
        <f>SUM(R2)</f>
        <v>3</v>
      </c>
      <c r="W2" s="250" t="s">
        <v>91</v>
      </c>
      <c r="X2" s="181">
        <v>0</v>
      </c>
      <c r="Y2" s="181">
        <v>1</v>
      </c>
      <c r="Z2" s="181">
        <v>0</v>
      </c>
      <c r="AA2" s="181">
        <v>3</v>
      </c>
      <c r="AB2" s="181">
        <v>2</v>
      </c>
      <c r="AC2" s="181">
        <v>4</v>
      </c>
      <c r="AD2" s="181">
        <v>6</v>
      </c>
      <c r="AE2" s="181">
        <v>16</v>
      </c>
      <c r="AF2" s="181">
        <v>18</v>
      </c>
      <c r="AG2" s="181">
        <v>17</v>
      </c>
      <c r="AH2" s="181">
        <v>15</v>
      </c>
      <c r="AI2" s="181">
        <v>4</v>
      </c>
      <c r="AJ2" s="181">
        <v>0</v>
      </c>
      <c r="AK2" s="182">
        <f>SUM(X2:AJ2)</f>
        <v>86</v>
      </c>
      <c r="AN2" s="216" t="s">
        <v>178</v>
      </c>
      <c r="AO2" s="217">
        <v>235.63</v>
      </c>
      <c r="AQ2" s="214" t="s">
        <v>184</v>
      </c>
      <c r="AR2" s="50">
        <v>450</v>
      </c>
      <c r="AT2" s="214" t="s">
        <v>189</v>
      </c>
      <c r="AU2" s="222">
        <f>SUM(AR2:AR4)</f>
        <v>1430</v>
      </c>
      <c r="AX2" s="290" t="s">
        <v>204</v>
      </c>
      <c r="AY2" s="290" t="s">
        <v>176</v>
      </c>
      <c r="AZ2" s="290" t="s">
        <v>179</v>
      </c>
      <c r="BA2" s="290" t="s">
        <v>118</v>
      </c>
      <c r="BB2" s="290" t="s">
        <v>177</v>
      </c>
      <c r="BC2" s="290" t="s">
        <v>180</v>
      </c>
      <c r="BD2" s="290" t="s">
        <v>205</v>
      </c>
      <c r="BE2" s="290" t="s">
        <v>207</v>
      </c>
      <c r="BF2" s="290" t="s">
        <v>206</v>
      </c>
      <c r="BG2" s="290" t="s">
        <v>208</v>
      </c>
      <c r="BH2" s="290" t="s">
        <v>209</v>
      </c>
      <c r="BI2" s="290" t="s">
        <v>252</v>
      </c>
      <c r="BJ2" s="290" t="s">
        <v>194</v>
      </c>
      <c r="BK2" s="290" t="s">
        <v>59</v>
      </c>
      <c r="BL2" s="290" t="s">
        <v>271</v>
      </c>
    </row>
    <row r="3" spans="1:64">
      <c r="A3" s="244">
        <v>44318</v>
      </c>
      <c r="B3" s="241">
        <v>0</v>
      </c>
      <c r="C3" s="241">
        <v>0</v>
      </c>
      <c r="D3" s="241">
        <v>0</v>
      </c>
      <c r="E3" s="241">
        <v>0</v>
      </c>
      <c r="F3" s="241">
        <v>0</v>
      </c>
      <c r="I3" s="235" t="s">
        <v>54</v>
      </c>
      <c r="J3" s="234">
        <v>1098</v>
      </c>
      <c r="K3" s="234">
        <v>366</v>
      </c>
      <c r="M3" s="235" t="s">
        <v>54</v>
      </c>
      <c r="N3" s="234">
        <v>1098</v>
      </c>
      <c r="Q3" s="248" t="s">
        <v>37</v>
      </c>
      <c r="R3" s="249">
        <v>6</v>
      </c>
      <c r="T3" s="214">
        <v>12</v>
      </c>
      <c r="U3" s="227">
        <f>SUM(R3:R8)</f>
        <v>59</v>
      </c>
      <c r="W3" s="250" t="s">
        <v>54</v>
      </c>
      <c r="X3" s="181">
        <v>0</v>
      </c>
      <c r="Y3" s="181">
        <v>10</v>
      </c>
      <c r="Z3" s="181">
        <v>11</v>
      </c>
      <c r="AA3" s="181">
        <v>22</v>
      </c>
      <c r="AB3" s="181">
        <v>25</v>
      </c>
      <c r="AC3" s="181">
        <v>17</v>
      </c>
      <c r="AD3" s="181">
        <v>32</v>
      </c>
      <c r="AE3" s="181">
        <v>77</v>
      </c>
      <c r="AF3" s="181">
        <v>80</v>
      </c>
      <c r="AG3" s="181">
        <v>44</v>
      </c>
      <c r="AH3" s="181">
        <v>31</v>
      </c>
      <c r="AI3" s="181">
        <v>17</v>
      </c>
      <c r="AJ3" s="181">
        <v>0</v>
      </c>
      <c r="AK3" s="182">
        <f>SUM(X3:AJ3)</f>
        <v>366</v>
      </c>
      <c r="AN3" s="216" t="s">
        <v>176</v>
      </c>
      <c r="AO3" s="217">
        <v>68</v>
      </c>
      <c r="AQ3" s="214" t="s">
        <v>185</v>
      </c>
      <c r="AR3" s="50">
        <v>500</v>
      </c>
      <c r="AT3" s="245" t="s">
        <v>178</v>
      </c>
      <c r="AU3" s="246">
        <v>235.63</v>
      </c>
      <c r="AX3" s="294"/>
      <c r="AY3" s="294"/>
      <c r="AZ3" s="294"/>
      <c r="BA3" s="294"/>
      <c r="BB3" s="294"/>
      <c r="BC3" s="294"/>
      <c r="BD3" s="294"/>
      <c r="BE3" s="294"/>
      <c r="BF3" s="294"/>
      <c r="BG3" s="294"/>
      <c r="BH3" s="294"/>
      <c r="BI3" s="294"/>
      <c r="BJ3" s="294"/>
      <c r="BK3" s="294"/>
      <c r="BL3" s="294"/>
    </row>
    <row r="4" spans="1:64">
      <c r="A4" s="244">
        <v>44319</v>
      </c>
      <c r="B4" s="237">
        <v>82</v>
      </c>
      <c r="C4" s="238">
        <v>76.081499999999991</v>
      </c>
      <c r="D4" s="239">
        <v>0</v>
      </c>
      <c r="E4" s="240">
        <v>0</v>
      </c>
      <c r="F4" s="236">
        <v>158.08150000000001</v>
      </c>
      <c r="I4" s="235" t="s">
        <v>58</v>
      </c>
      <c r="J4" s="234">
        <v>423</v>
      </c>
      <c r="K4" s="234">
        <v>282</v>
      </c>
      <c r="M4" s="235" t="s">
        <v>58</v>
      </c>
      <c r="N4" s="234">
        <v>423</v>
      </c>
      <c r="Q4" s="248" t="s">
        <v>37</v>
      </c>
      <c r="R4" s="249">
        <v>9</v>
      </c>
      <c r="T4" s="214">
        <v>13</v>
      </c>
      <c r="U4" s="227">
        <f>SUM(R9:R16)</f>
        <v>48</v>
      </c>
      <c r="W4" s="250" t="s">
        <v>58</v>
      </c>
      <c r="X4" s="181">
        <v>0</v>
      </c>
      <c r="Y4" s="181">
        <v>2</v>
      </c>
      <c r="Z4" s="181">
        <v>2</v>
      </c>
      <c r="AA4" s="181">
        <v>13</v>
      </c>
      <c r="AB4" s="181">
        <v>7</v>
      </c>
      <c r="AC4" s="181">
        <v>7</v>
      </c>
      <c r="AD4" s="181">
        <v>15</v>
      </c>
      <c r="AE4" s="181">
        <v>50</v>
      </c>
      <c r="AF4" s="181">
        <v>54</v>
      </c>
      <c r="AG4" s="181">
        <v>56</v>
      </c>
      <c r="AH4" s="181">
        <v>54</v>
      </c>
      <c r="AI4" s="181">
        <v>22</v>
      </c>
      <c r="AJ4" s="181">
        <v>0</v>
      </c>
      <c r="AK4" s="182">
        <f>SUM(X4:AJ4)</f>
        <v>282</v>
      </c>
      <c r="AN4" s="216" t="s">
        <v>179</v>
      </c>
      <c r="AO4" s="217">
        <v>90.27</v>
      </c>
      <c r="AQ4" s="214" t="s">
        <v>186</v>
      </c>
      <c r="AR4" s="50">
        <v>480</v>
      </c>
      <c r="AT4" s="245" t="s">
        <v>176</v>
      </c>
      <c r="AU4" s="246">
        <v>68</v>
      </c>
      <c r="AX4" s="294"/>
      <c r="AY4" s="294"/>
      <c r="AZ4" s="294"/>
      <c r="BA4" s="294"/>
      <c r="BB4" s="294"/>
      <c r="BC4" s="294"/>
      <c r="BD4" s="294"/>
      <c r="BE4" s="294"/>
      <c r="BF4" s="294"/>
      <c r="BG4" s="294"/>
      <c r="BH4" s="294"/>
      <c r="BI4" s="294"/>
      <c r="BJ4" s="294"/>
      <c r="BK4" s="294"/>
      <c r="BL4" s="294"/>
    </row>
    <row r="5" spans="1:64">
      <c r="A5" s="244">
        <v>44320</v>
      </c>
      <c r="B5" s="237">
        <v>66.5</v>
      </c>
      <c r="C5" s="238">
        <v>58.376999999999995</v>
      </c>
      <c r="D5" s="239">
        <v>0</v>
      </c>
      <c r="E5" s="240">
        <v>0</v>
      </c>
      <c r="F5" s="236">
        <v>124.877</v>
      </c>
      <c r="I5" s="235" t="s">
        <v>48</v>
      </c>
      <c r="J5" s="234">
        <v>400</v>
      </c>
      <c r="K5" s="234">
        <v>20</v>
      </c>
      <c r="M5" s="235" t="s">
        <v>48</v>
      </c>
      <c r="N5" s="234">
        <v>400</v>
      </c>
      <c r="Q5" s="248" t="s">
        <v>37</v>
      </c>
      <c r="R5" s="249">
        <v>20</v>
      </c>
      <c r="T5" s="214">
        <f>SUM(13+1)</f>
        <v>14</v>
      </c>
      <c r="U5" s="227">
        <f>SUM(R17:R33)</f>
        <v>176</v>
      </c>
      <c r="W5" s="250" t="s">
        <v>48</v>
      </c>
      <c r="X5" s="181">
        <v>0</v>
      </c>
      <c r="Y5" s="181">
        <v>0</v>
      </c>
      <c r="Z5" s="181">
        <v>0</v>
      </c>
      <c r="AA5" s="181">
        <v>0</v>
      </c>
      <c r="AB5" s="181">
        <v>1</v>
      </c>
      <c r="AC5" s="181">
        <v>0</v>
      </c>
      <c r="AD5" s="181">
        <v>4</v>
      </c>
      <c r="AE5" s="181">
        <v>5</v>
      </c>
      <c r="AF5" s="181">
        <v>5</v>
      </c>
      <c r="AG5" s="181">
        <v>2</v>
      </c>
      <c r="AH5" s="181">
        <v>2</v>
      </c>
      <c r="AI5" s="181">
        <v>1</v>
      </c>
      <c r="AJ5" s="181">
        <v>0</v>
      </c>
      <c r="AK5" s="182">
        <f t="shared" ref="AK5:AK6" si="0">SUM(X5:AJ5)</f>
        <v>20</v>
      </c>
      <c r="AN5" s="216" t="s">
        <v>193</v>
      </c>
      <c r="AO5" s="223">
        <v>74</v>
      </c>
      <c r="AT5" s="245" t="s">
        <v>179</v>
      </c>
      <c r="AU5" s="246">
        <v>90.27</v>
      </c>
      <c r="AX5" s="294"/>
      <c r="AY5" s="294"/>
      <c r="AZ5" s="294"/>
      <c r="BA5" s="294"/>
      <c r="BB5" s="294"/>
      <c r="BC5" s="294"/>
      <c r="BD5" s="294"/>
      <c r="BE5" s="294"/>
      <c r="BF5" s="294"/>
      <c r="BG5" s="294"/>
      <c r="BH5" s="294"/>
      <c r="BI5" s="294"/>
      <c r="BJ5" s="294"/>
      <c r="BK5" s="294"/>
      <c r="BL5" s="294"/>
    </row>
    <row r="6" spans="1:64">
      <c r="A6" s="244">
        <v>44321</v>
      </c>
      <c r="B6" s="237">
        <v>55</v>
      </c>
      <c r="C6" s="238">
        <v>25.838999999999999</v>
      </c>
      <c r="D6" s="239">
        <v>0</v>
      </c>
      <c r="E6" s="240">
        <v>0</v>
      </c>
      <c r="F6" s="236">
        <v>80.838999999999999</v>
      </c>
      <c r="I6" s="235" t="s">
        <v>59</v>
      </c>
      <c r="J6" s="234">
        <v>279</v>
      </c>
      <c r="K6" s="234">
        <v>93</v>
      </c>
      <c r="M6" s="235" t="s">
        <v>59</v>
      </c>
      <c r="N6" s="234">
        <v>279</v>
      </c>
      <c r="Q6" s="248" t="s">
        <v>37</v>
      </c>
      <c r="R6" s="249">
        <v>6</v>
      </c>
      <c r="T6" s="214">
        <f t="shared" ref="T6:T14" si="1">SUM(T5+1)</f>
        <v>15</v>
      </c>
      <c r="U6" s="227">
        <f>SUM(R34:R48)</f>
        <v>207</v>
      </c>
      <c r="W6" s="250" t="s">
        <v>59</v>
      </c>
      <c r="X6" s="181">
        <v>0</v>
      </c>
      <c r="Y6" s="181">
        <v>2</v>
      </c>
      <c r="Z6" s="181">
        <v>1</v>
      </c>
      <c r="AA6" s="181">
        <v>0</v>
      </c>
      <c r="AB6" s="181">
        <v>4</v>
      </c>
      <c r="AC6" s="181">
        <v>2</v>
      </c>
      <c r="AD6" s="181">
        <v>15</v>
      </c>
      <c r="AE6" s="181">
        <v>14</v>
      </c>
      <c r="AF6" s="181">
        <v>3</v>
      </c>
      <c r="AG6" s="181">
        <v>13</v>
      </c>
      <c r="AH6" s="181">
        <v>23</v>
      </c>
      <c r="AI6" s="181">
        <v>16</v>
      </c>
      <c r="AJ6" s="181">
        <v>0</v>
      </c>
      <c r="AK6" s="182">
        <f t="shared" si="0"/>
        <v>93</v>
      </c>
      <c r="AN6" s="245" t="s">
        <v>177</v>
      </c>
      <c r="AO6" s="217">
        <v>0</v>
      </c>
      <c r="AT6" s="245" t="s">
        <v>193</v>
      </c>
      <c r="AU6" s="223">
        <v>74</v>
      </c>
      <c r="AX6" s="294"/>
      <c r="AY6" s="294"/>
      <c r="AZ6" s="294"/>
      <c r="BA6" s="294"/>
      <c r="BB6" s="294"/>
      <c r="BC6" s="294"/>
      <c r="BD6" s="294"/>
      <c r="BE6" s="294"/>
      <c r="BF6" s="294"/>
      <c r="BG6" s="294"/>
      <c r="BH6" s="294"/>
      <c r="BI6" s="294"/>
      <c r="BJ6" s="294"/>
      <c r="BK6" s="294"/>
      <c r="BL6" s="294"/>
    </row>
    <row r="7" spans="1:64">
      <c r="A7" s="244">
        <v>44322</v>
      </c>
      <c r="B7" s="237">
        <v>75.5</v>
      </c>
      <c r="C7" s="238">
        <v>39.715499999999999</v>
      </c>
      <c r="D7" s="239">
        <v>0</v>
      </c>
      <c r="E7" s="240">
        <v>0</v>
      </c>
      <c r="F7" s="236">
        <v>115.21549999999999</v>
      </c>
      <c r="I7" s="235" t="s">
        <v>67</v>
      </c>
      <c r="J7" s="234">
        <v>245</v>
      </c>
      <c r="K7" s="234">
        <v>49</v>
      </c>
      <c r="Q7" s="248" t="s">
        <v>37</v>
      </c>
      <c r="R7" s="249">
        <v>6</v>
      </c>
      <c r="T7" s="214">
        <f t="shared" si="1"/>
        <v>16</v>
      </c>
      <c r="U7" s="227">
        <f>SUM(R50:R60)</f>
        <v>163.5</v>
      </c>
      <c r="AN7" s="216" t="s">
        <v>180</v>
      </c>
      <c r="AO7" s="217">
        <f>SUM(168+600)</f>
        <v>768</v>
      </c>
      <c r="AT7" s="245" t="s">
        <v>177</v>
      </c>
      <c r="AU7" s="246">
        <v>0</v>
      </c>
      <c r="AX7" s="294"/>
      <c r="AY7" s="294"/>
      <c r="AZ7" s="294"/>
      <c r="BA7" s="294"/>
      <c r="BB7" s="294"/>
      <c r="BC7" s="294"/>
      <c r="BD7" s="294"/>
      <c r="BE7" s="294"/>
      <c r="BF7" s="294"/>
      <c r="BG7" s="294"/>
      <c r="BH7" s="294"/>
      <c r="BI7" s="294"/>
      <c r="BJ7" s="294"/>
      <c r="BK7" s="294"/>
      <c r="BL7" s="294"/>
    </row>
    <row r="8" spans="1:64">
      <c r="A8" s="244">
        <v>44323</v>
      </c>
      <c r="B8" s="237">
        <v>52</v>
      </c>
      <c r="C8" s="238">
        <v>14.354999999999999</v>
      </c>
      <c r="D8" s="239">
        <v>0</v>
      </c>
      <c r="E8" s="240">
        <v>0</v>
      </c>
      <c r="F8" s="236">
        <v>66.355000000000004</v>
      </c>
      <c r="I8" s="235" t="s">
        <v>196</v>
      </c>
      <c r="J8" s="234">
        <v>200</v>
      </c>
      <c r="K8" s="234">
        <v>8</v>
      </c>
      <c r="Q8" s="248" t="s">
        <v>37</v>
      </c>
      <c r="R8" s="249">
        <v>12</v>
      </c>
      <c r="T8" s="214">
        <f t="shared" si="1"/>
        <v>17</v>
      </c>
      <c r="U8" s="227">
        <f>SUM(R61:R85)</f>
        <v>436</v>
      </c>
      <c r="AN8" s="245" t="s">
        <v>200</v>
      </c>
      <c r="AO8" s="246">
        <v>617</v>
      </c>
      <c r="AT8" s="245" t="s">
        <v>180</v>
      </c>
      <c r="AU8" s="246">
        <f>SUM(168+600)</f>
        <v>768</v>
      </c>
      <c r="AX8" s="294"/>
      <c r="AY8" s="294"/>
      <c r="AZ8" s="294"/>
      <c r="BA8" s="294"/>
      <c r="BB8" s="294"/>
      <c r="BC8" s="294"/>
      <c r="BD8" s="294"/>
      <c r="BE8" s="294"/>
      <c r="BF8" s="294"/>
      <c r="BG8" s="294"/>
      <c r="BH8" s="294"/>
      <c r="BI8" s="294"/>
      <c r="BJ8" s="294"/>
      <c r="BK8" s="294"/>
      <c r="BL8" s="294"/>
    </row>
    <row r="9" spans="1:64">
      <c r="A9" s="244">
        <v>44324</v>
      </c>
      <c r="B9" s="241">
        <v>0</v>
      </c>
      <c r="C9" s="241">
        <v>0</v>
      </c>
      <c r="D9" s="241">
        <v>0</v>
      </c>
      <c r="E9" s="241">
        <v>0</v>
      </c>
      <c r="F9" s="241">
        <v>0</v>
      </c>
      <c r="I9" s="235" t="s">
        <v>83</v>
      </c>
      <c r="J9" s="234">
        <v>160</v>
      </c>
      <c r="K9" s="234">
        <v>8</v>
      </c>
      <c r="Q9" s="248" t="s">
        <v>30</v>
      </c>
      <c r="R9" s="249">
        <v>9</v>
      </c>
      <c r="T9" s="214">
        <f t="shared" si="1"/>
        <v>18</v>
      </c>
      <c r="U9" s="227">
        <f>SUM(R86:R152)</f>
        <v>895</v>
      </c>
      <c r="AT9" s="245" t="s">
        <v>200</v>
      </c>
      <c r="AU9" s="246">
        <v>617</v>
      </c>
      <c r="AX9" s="294"/>
      <c r="AY9" s="294"/>
      <c r="AZ9" s="294"/>
      <c r="BA9" s="294"/>
      <c r="BB9" s="294"/>
      <c r="BC9" s="294"/>
      <c r="BD9" s="294"/>
      <c r="BE9" s="294"/>
      <c r="BF9" s="294"/>
      <c r="BG9" s="294"/>
      <c r="BH9" s="294"/>
      <c r="BI9" s="294"/>
      <c r="BJ9" s="294"/>
      <c r="BK9" s="294"/>
      <c r="BL9" s="294"/>
    </row>
    <row r="10" spans="1:64">
      <c r="A10" s="244">
        <v>44325</v>
      </c>
      <c r="B10" s="241">
        <v>0</v>
      </c>
      <c r="C10" s="241">
        <v>0</v>
      </c>
      <c r="D10" s="241">
        <v>0</v>
      </c>
      <c r="E10" s="241">
        <v>0</v>
      </c>
      <c r="F10" s="241">
        <v>0</v>
      </c>
      <c r="I10" s="235" t="s">
        <v>66</v>
      </c>
      <c r="J10" s="234">
        <v>156</v>
      </c>
      <c r="K10" s="234">
        <v>39</v>
      </c>
      <c r="Q10" s="248" t="s">
        <v>30</v>
      </c>
      <c r="R10" s="249">
        <v>3</v>
      </c>
      <c r="T10" s="214">
        <f t="shared" si="1"/>
        <v>19</v>
      </c>
      <c r="U10" s="227">
        <f>SUM(R153:R221)</f>
        <v>1135.5</v>
      </c>
      <c r="AX10" s="294"/>
      <c r="AY10" s="294"/>
      <c r="AZ10" s="294"/>
      <c r="BA10" s="294"/>
      <c r="BB10" s="294"/>
      <c r="BC10" s="294"/>
      <c r="BD10" s="294"/>
      <c r="BE10" s="294"/>
      <c r="BF10" s="294"/>
      <c r="BG10" s="294"/>
      <c r="BH10" s="294"/>
      <c r="BI10" s="294"/>
      <c r="BJ10" s="294"/>
      <c r="BK10" s="294"/>
      <c r="BL10" s="294"/>
    </row>
    <row r="11" spans="1:64">
      <c r="A11" s="244">
        <v>44326</v>
      </c>
      <c r="B11" s="237">
        <v>38</v>
      </c>
      <c r="C11" s="238">
        <v>36.366</v>
      </c>
      <c r="D11" s="239">
        <v>0</v>
      </c>
      <c r="E11" s="240">
        <v>0</v>
      </c>
      <c r="F11" s="236">
        <v>74.366</v>
      </c>
      <c r="I11" s="235" t="s">
        <v>82</v>
      </c>
      <c r="J11" s="234">
        <v>150</v>
      </c>
      <c r="K11" s="234">
        <v>6</v>
      </c>
      <c r="Q11" s="248" t="s">
        <v>30</v>
      </c>
      <c r="R11" s="249">
        <v>3</v>
      </c>
      <c r="T11" s="214">
        <f t="shared" si="1"/>
        <v>20</v>
      </c>
      <c r="U11" s="227">
        <f>SUM(R222:R274)</f>
        <v>1118.5</v>
      </c>
      <c r="AX11" s="294"/>
      <c r="AY11" s="294"/>
      <c r="AZ11" s="294"/>
      <c r="BA11" s="294"/>
      <c r="BB11" s="294"/>
      <c r="BC11" s="294"/>
      <c r="BD11" s="294"/>
      <c r="BE11" s="294"/>
      <c r="BF11" s="294"/>
      <c r="BG11" s="294"/>
      <c r="BH11" s="294"/>
      <c r="BI11" s="294"/>
      <c r="BJ11" s="294"/>
      <c r="BK11" s="294"/>
      <c r="BL11" s="294"/>
    </row>
    <row r="12" spans="1:64">
      <c r="A12" s="244">
        <v>44327</v>
      </c>
      <c r="B12" s="237">
        <v>164</v>
      </c>
      <c r="C12" s="238">
        <v>62.204999999999998</v>
      </c>
      <c r="D12" s="239">
        <v>0</v>
      </c>
      <c r="E12" s="240">
        <v>0</v>
      </c>
      <c r="F12" s="236">
        <v>226.20499999999998</v>
      </c>
      <c r="I12" s="235" t="s">
        <v>84</v>
      </c>
      <c r="J12" s="234">
        <v>124</v>
      </c>
      <c r="K12" s="234">
        <v>62</v>
      </c>
      <c r="Q12" s="248" t="s">
        <v>30</v>
      </c>
      <c r="R12" s="249">
        <v>9</v>
      </c>
      <c r="T12" s="214">
        <f t="shared" si="1"/>
        <v>21</v>
      </c>
      <c r="U12" s="227">
        <f>SUM(R275:R317)</f>
        <v>1036</v>
      </c>
      <c r="AX12" s="294"/>
      <c r="AY12" s="294"/>
      <c r="AZ12" s="294"/>
      <c r="BA12" s="294"/>
      <c r="BB12" s="294"/>
      <c r="BC12" s="294"/>
      <c r="BD12" s="294"/>
      <c r="BE12" s="294"/>
      <c r="BF12" s="294"/>
      <c r="BG12" s="294"/>
      <c r="BH12" s="294"/>
      <c r="BI12" s="294"/>
      <c r="BJ12" s="294"/>
      <c r="BK12" s="294"/>
      <c r="BL12" s="294"/>
    </row>
    <row r="13" spans="1:64">
      <c r="A13" s="244">
        <v>44328</v>
      </c>
      <c r="B13" s="237">
        <v>65</v>
      </c>
      <c r="C13" s="238">
        <v>4.7850000000000001</v>
      </c>
      <c r="D13" s="239">
        <v>0</v>
      </c>
      <c r="E13" s="240">
        <v>0</v>
      </c>
      <c r="F13" s="236">
        <v>69.784999999999997</v>
      </c>
      <c r="I13" s="235" t="s">
        <v>74</v>
      </c>
      <c r="J13" s="234">
        <v>100</v>
      </c>
      <c r="K13" s="234">
        <v>5</v>
      </c>
      <c r="Q13" s="248" t="s">
        <v>30</v>
      </c>
      <c r="R13" s="249">
        <v>6</v>
      </c>
      <c r="T13" s="214">
        <f>SUM(T12+1)</f>
        <v>22</v>
      </c>
      <c r="U13" s="227">
        <f>SUM(R318:R332)</f>
        <v>364</v>
      </c>
      <c r="AX13" s="294"/>
      <c r="AY13" s="294"/>
      <c r="AZ13" s="294"/>
      <c r="BA13" s="294"/>
      <c r="BB13" s="294"/>
      <c r="BC13" s="294"/>
      <c r="BD13" s="294"/>
      <c r="BE13" s="294"/>
      <c r="BF13" s="294"/>
      <c r="BG13" s="294"/>
      <c r="BH13" s="294"/>
      <c r="BI13" s="294"/>
      <c r="BJ13" s="294"/>
      <c r="BK13" s="294"/>
      <c r="BL13" s="294"/>
    </row>
    <row r="14" spans="1:64">
      <c r="A14" s="244">
        <v>44329</v>
      </c>
      <c r="B14" s="237">
        <v>115.5</v>
      </c>
      <c r="C14" s="238">
        <v>46.414499999999997</v>
      </c>
      <c r="D14" s="239">
        <v>0</v>
      </c>
      <c r="E14" s="240">
        <v>0</v>
      </c>
      <c r="F14" s="236">
        <v>161.9145</v>
      </c>
      <c r="I14" s="235" t="s">
        <v>76</v>
      </c>
      <c r="J14" s="234">
        <v>100</v>
      </c>
      <c r="K14" s="234">
        <v>5</v>
      </c>
      <c r="Q14" s="248" t="s">
        <v>30</v>
      </c>
      <c r="R14" s="249">
        <v>4.5</v>
      </c>
      <c r="T14" s="214">
        <f t="shared" si="1"/>
        <v>23</v>
      </c>
      <c r="U14" s="227">
        <f>SUM(R408:R434)</f>
        <v>0</v>
      </c>
      <c r="AX14" s="294"/>
      <c r="AY14" s="294"/>
      <c r="AZ14" s="294"/>
      <c r="BA14" s="294"/>
      <c r="BB14" s="294"/>
      <c r="BC14" s="294"/>
      <c r="BD14" s="294"/>
      <c r="BE14" s="294"/>
      <c r="BF14" s="294"/>
      <c r="BG14" s="294"/>
      <c r="BH14" s="294"/>
      <c r="BI14" s="294"/>
      <c r="BJ14" s="294"/>
      <c r="BK14" s="294"/>
      <c r="BL14" s="294"/>
    </row>
    <row r="15" spans="1:64">
      <c r="A15" s="244">
        <v>44330</v>
      </c>
      <c r="B15" s="237">
        <v>67.5</v>
      </c>
      <c r="C15" s="238">
        <v>117.711</v>
      </c>
      <c r="D15" s="239">
        <v>0</v>
      </c>
      <c r="E15" s="240">
        <v>0</v>
      </c>
      <c r="F15" s="236">
        <v>185.21100000000001</v>
      </c>
      <c r="I15" s="235" t="s">
        <v>65</v>
      </c>
      <c r="J15" s="234">
        <v>72</v>
      </c>
      <c r="K15" s="234">
        <v>9</v>
      </c>
      <c r="Q15" s="248" t="s">
        <v>30</v>
      </c>
      <c r="R15" s="249">
        <v>4.5</v>
      </c>
      <c r="AX15" s="294"/>
      <c r="AY15" s="294"/>
      <c r="AZ15" s="294"/>
      <c r="BA15" s="294"/>
      <c r="BB15" s="294"/>
      <c r="BC15" s="294"/>
      <c r="BD15" s="294"/>
      <c r="BE15" s="294"/>
      <c r="BF15" s="294"/>
      <c r="BG15" s="294"/>
      <c r="BH15" s="294"/>
      <c r="BI15" s="294"/>
      <c r="BJ15" s="294"/>
      <c r="BK15" s="294"/>
      <c r="BL15" s="294"/>
    </row>
    <row r="16" spans="1:64">
      <c r="A16" s="244">
        <v>44331</v>
      </c>
      <c r="B16" s="241">
        <v>0</v>
      </c>
      <c r="C16" s="241">
        <v>0</v>
      </c>
      <c r="D16" s="241">
        <v>0</v>
      </c>
      <c r="E16" s="241">
        <v>0</v>
      </c>
      <c r="F16" s="241">
        <v>0</v>
      </c>
      <c r="I16" s="235" t="s">
        <v>88</v>
      </c>
      <c r="J16" s="234">
        <v>60</v>
      </c>
      <c r="K16" s="234">
        <v>2</v>
      </c>
      <c r="Q16" s="248" t="s">
        <v>30</v>
      </c>
      <c r="R16" s="249">
        <v>9</v>
      </c>
      <c r="AX16" s="294"/>
      <c r="AY16" s="294"/>
      <c r="AZ16" s="294"/>
      <c r="BA16" s="294"/>
      <c r="BB16" s="294"/>
      <c r="BC16" s="294"/>
      <c r="BD16" s="294"/>
      <c r="BE16" s="294"/>
      <c r="BF16" s="294"/>
      <c r="BG16" s="294"/>
      <c r="BH16" s="294"/>
      <c r="BI16" s="294"/>
      <c r="BJ16" s="294"/>
      <c r="BK16" s="294"/>
      <c r="BL16" s="294"/>
    </row>
    <row r="17" spans="1:64">
      <c r="A17" s="244">
        <v>44332</v>
      </c>
      <c r="B17" s="241">
        <v>0</v>
      </c>
      <c r="C17" s="241">
        <v>0</v>
      </c>
      <c r="D17" s="241">
        <v>0</v>
      </c>
      <c r="E17" s="241">
        <v>0</v>
      </c>
      <c r="F17" s="241">
        <v>0</v>
      </c>
      <c r="I17" s="235" t="s">
        <v>45</v>
      </c>
      <c r="J17" s="234">
        <v>60</v>
      </c>
      <c r="K17" s="234">
        <v>4</v>
      </c>
      <c r="Q17" s="248" t="s">
        <v>26</v>
      </c>
      <c r="R17" s="249">
        <v>3</v>
      </c>
      <c r="AX17" s="294"/>
      <c r="AY17" s="294"/>
      <c r="AZ17" s="294"/>
      <c r="BA17" s="294"/>
      <c r="BB17" s="294"/>
      <c r="BC17" s="294"/>
      <c r="BD17" s="294"/>
      <c r="BE17" s="294"/>
      <c r="BF17" s="294"/>
      <c r="BG17" s="294"/>
      <c r="BH17" s="294"/>
      <c r="BI17" s="294"/>
      <c r="BJ17" s="294"/>
      <c r="BK17" s="294"/>
      <c r="BL17" s="294"/>
    </row>
    <row r="18" spans="1:64">
      <c r="A18" s="244">
        <v>44333</v>
      </c>
      <c r="B18" s="237">
        <v>32.5</v>
      </c>
      <c r="C18" s="238">
        <v>16</v>
      </c>
      <c r="D18" s="239">
        <v>0</v>
      </c>
      <c r="E18" s="240">
        <v>0</v>
      </c>
      <c r="F18" s="247">
        <v>138.5</v>
      </c>
      <c r="I18" s="235" t="s">
        <v>50</v>
      </c>
      <c r="J18" s="234">
        <v>60</v>
      </c>
      <c r="K18" s="234">
        <v>3</v>
      </c>
      <c r="Q18" s="248" t="s">
        <v>26</v>
      </c>
      <c r="R18" s="249">
        <v>4.5</v>
      </c>
      <c r="AX18" s="294"/>
      <c r="AY18" s="294"/>
      <c r="AZ18" s="294"/>
      <c r="BA18" s="294"/>
      <c r="BB18" s="294"/>
      <c r="BC18" s="294"/>
      <c r="BD18" s="294"/>
      <c r="BE18" s="294"/>
      <c r="BF18" s="294"/>
      <c r="BG18" s="294"/>
      <c r="BH18" s="294"/>
      <c r="BI18" s="294"/>
      <c r="BJ18" s="294"/>
      <c r="BK18" s="294"/>
      <c r="BL18" s="294"/>
    </row>
    <row r="19" spans="1:64">
      <c r="A19" s="244">
        <v>44334</v>
      </c>
      <c r="B19" s="237">
        <v>113.5</v>
      </c>
      <c r="C19" s="238">
        <v>75</v>
      </c>
      <c r="D19" s="239">
        <v>0</v>
      </c>
      <c r="E19" s="240">
        <v>0</v>
      </c>
      <c r="F19" s="236">
        <v>188.5</v>
      </c>
      <c r="I19" s="235" t="s">
        <v>85</v>
      </c>
      <c r="J19" s="234">
        <v>42.5</v>
      </c>
      <c r="K19" s="234">
        <v>17</v>
      </c>
      <c r="Q19" s="248" t="s">
        <v>26</v>
      </c>
      <c r="R19" s="249">
        <v>1.5</v>
      </c>
      <c r="AX19" s="294"/>
      <c r="AY19" s="294"/>
      <c r="AZ19" s="294"/>
      <c r="BA19" s="294"/>
      <c r="BB19" s="294"/>
      <c r="BC19" s="294"/>
      <c r="BD19" s="294"/>
      <c r="BE19" s="294"/>
      <c r="BF19" s="294"/>
      <c r="BG19" s="294"/>
      <c r="BH19" s="294"/>
      <c r="BI19" s="294"/>
      <c r="BJ19" s="294"/>
      <c r="BK19" s="294"/>
      <c r="BL19" s="294"/>
    </row>
    <row r="20" spans="1:64">
      <c r="A20" s="244">
        <v>44335</v>
      </c>
      <c r="B20" s="237">
        <v>110.5</v>
      </c>
      <c r="C20" s="238">
        <v>50.2425</v>
      </c>
      <c r="D20" s="239">
        <v>0</v>
      </c>
      <c r="E20" s="240">
        <v>0</v>
      </c>
      <c r="F20" s="236">
        <v>160.74250000000001</v>
      </c>
      <c r="I20" s="235" t="s">
        <v>146</v>
      </c>
      <c r="J20" s="234">
        <v>40</v>
      </c>
      <c r="K20" s="234">
        <v>2</v>
      </c>
      <c r="Q20" s="248" t="s">
        <v>26</v>
      </c>
      <c r="R20" s="249">
        <v>7.5</v>
      </c>
      <c r="AX20" s="294"/>
      <c r="AY20" s="294"/>
      <c r="AZ20" s="294"/>
      <c r="BA20" s="294"/>
      <c r="BB20" s="294"/>
      <c r="BC20" s="294"/>
      <c r="BD20" s="294"/>
      <c r="BE20" s="294"/>
      <c r="BF20" s="294"/>
      <c r="BG20" s="294"/>
      <c r="BH20" s="294"/>
      <c r="BI20" s="294"/>
      <c r="BJ20" s="294"/>
      <c r="BK20" s="294"/>
      <c r="BL20" s="294"/>
    </row>
    <row r="21" spans="1:64">
      <c r="A21" s="244">
        <v>44336</v>
      </c>
      <c r="B21" s="237">
        <v>138.5</v>
      </c>
      <c r="C21" s="238">
        <v>77.995499999999993</v>
      </c>
      <c r="D21" s="239">
        <v>0</v>
      </c>
      <c r="E21" s="240">
        <v>0</v>
      </c>
      <c r="F21" s="236">
        <v>216.49549999999999</v>
      </c>
      <c r="I21" s="235" t="s">
        <v>92</v>
      </c>
      <c r="J21" s="234">
        <v>40</v>
      </c>
      <c r="K21" s="234">
        <v>2</v>
      </c>
      <c r="Q21" s="248" t="s">
        <v>26</v>
      </c>
      <c r="R21" s="249">
        <v>21.5</v>
      </c>
      <c r="AX21" s="294"/>
      <c r="AY21" s="294"/>
      <c r="AZ21" s="294"/>
      <c r="BA21" s="294"/>
      <c r="BB21" s="294"/>
      <c r="BC21" s="294"/>
      <c r="BD21" s="294"/>
      <c r="BE21" s="294"/>
      <c r="BF21" s="294"/>
      <c r="BG21" s="294"/>
      <c r="BH21" s="294"/>
      <c r="BI21" s="294"/>
      <c r="BJ21" s="294"/>
      <c r="BK21" s="294"/>
      <c r="BL21" s="294"/>
    </row>
    <row r="22" spans="1:64">
      <c r="A22" s="244">
        <v>44337</v>
      </c>
      <c r="B22" s="237">
        <v>500.5</v>
      </c>
      <c r="C22" s="238">
        <v>218.67449999999999</v>
      </c>
      <c r="D22" s="239">
        <v>0</v>
      </c>
      <c r="E22" s="240">
        <v>0</v>
      </c>
      <c r="F22" s="236">
        <v>719.17449999999997</v>
      </c>
      <c r="I22" s="235" t="s">
        <v>96</v>
      </c>
      <c r="J22" s="234">
        <v>33</v>
      </c>
      <c r="K22" s="234">
        <v>12</v>
      </c>
      <c r="Q22" s="248" t="s">
        <v>26</v>
      </c>
      <c r="R22" s="249">
        <v>6</v>
      </c>
      <c r="AX22" s="294"/>
      <c r="AY22" s="294"/>
      <c r="AZ22" s="294"/>
      <c r="BA22" s="294"/>
      <c r="BB22" s="294"/>
      <c r="BC22" s="294"/>
      <c r="BD22" s="294"/>
      <c r="BE22" s="294"/>
      <c r="BF22" s="294"/>
      <c r="BG22" s="294"/>
      <c r="BH22" s="294"/>
      <c r="BI22" s="294"/>
      <c r="BJ22" s="294"/>
      <c r="BK22" s="294"/>
      <c r="BL22" s="294"/>
    </row>
    <row r="23" spans="1:64">
      <c r="A23" s="244">
        <v>44338</v>
      </c>
      <c r="B23" s="237">
        <v>224</v>
      </c>
      <c r="C23" s="238">
        <v>327.77249999999998</v>
      </c>
      <c r="D23" s="239">
        <v>0</v>
      </c>
      <c r="E23" s="240">
        <v>0</v>
      </c>
      <c r="F23" s="236">
        <v>551.77250000000004</v>
      </c>
      <c r="I23" s="235" t="s">
        <v>152</v>
      </c>
      <c r="J23" s="234">
        <v>28</v>
      </c>
      <c r="K23" s="234">
        <v>14</v>
      </c>
      <c r="Q23" s="248" t="s">
        <v>26</v>
      </c>
      <c r="R23" s="249">
        <v>32.5</v>
      </c>
      <c r="AX23" s="294"/>
      <c r="AY23" s="294"/>
      <c r="AZ23" s="294"/>
      <c r="BA23" s="294"/>
      <c r="BB23" s="294"/>
      <c r="BC23" s="294"/>
      <c r="BD23" s="294"/>
      <c r="BE23" s="294"/>
      <c r="BF23" s="294"/>
      <c r="BG23" s="294"/>
      <c r="BH23" s="294"/>
      <c r="BI23" s="294"/>
      <c r="BJ23" s="294"/>
      <c r="BK23" s="294"/>
      <c r="BL23" s="294"/>
    </row>
    <row r="24" spans="1:64">
      <c r="A24" s="244">
        <v>44339</v>
      </c>
      <c r="B24" s="237">
        <v>239.5</v>
      </c>
      <c r="C24" s="238">
        <v>185.17949999999999</v>
      </c>
      <c r="D24" s="239">
        <v>0</v>
      </c>
      <c r="E24" s="240">
        <v>0</v>
      </c>
      <c r="F24" s="236">
        <v>424.67949999999996</v>
      </c>
      <c r="I24" s="235" t="s">
        <v>195</v>
      </c>
      <c r="J24" s="234">
        <v>25</v>
      </c>
      <c r="K24" s="234">
        <v>1</v>
      </c>
      <c r="Q24" s="248" t="s">
        <v>26</v>
      </c>
      <c r="R24" s="249">
        <v>9.5</v>
      </c>
      <c r="AX24" s="294"/>
      <c r="AY24" s="294"/>
      <c r="AZ24" s="294"/>
      <c r="BA24" s="294"/>
      <c r="BB24" s="294"/>
      <c r="BC24" s="294"/>
      <c r="BD24" s="294"/>
      <c r="BE24" s="294"/>
      <c r="BF24" s="294"/>
      <c r="BG24" s="294"/>
      <c r="BH24" s="294"/>
      <c r="BI24" s="294"/>
      <c r="BJ24" s="294"/>
      <c r="BK24" s="294"/>
      <c r="BL24" s="294"/>
    </row>
    <row r="25" spans="1:64">
      <c r="A25" s="244">
        <v>44340</v>
      </c>
      <c r="B25" s="241">
        <v>0</v>
      </c>
      <c r="C25" s="242">
        <v>0</v>
      </c>
      <c r="D25" s="241">
        <v>0</v>
      </c>
      <c r="E25" s="242">
        <v>0</v>
      </c>
      <c r="F25" s="243">
        <v>0</v>
      </c>
      <c r="I25" s="235" t="s">
        <v>79</v>
      </c>
      <c r="J25" s="234">
        <v>20</v>
      </c>
      <c r="K25" s="234">
        <v>1</v>
      </c>
      <c r="Q25" s="248" t="s">
        <v>26</v>
      </c>
      <c r="R25" s="249">
        <v>11</v>
      </c>
      <c r="AX25" s="294"/>
      <c r="AY25" s="294"/>
      <c r="AZ25" s="294"/>
      <c r="BA25" s="294"/>
      <c r="BB25" s="294"/>
      <c r="BC25" s="294"/>
      <c r="BD25" s="294"/>
      <c r="BE25" s="294"/>
      <c r="BF25" s="294"/>
      <c r="BG25" s="294"/>
      <c r="BH25" s="294"/>
      <c r="BI25" s="294"/>
      <c r="BJ25" s="294"/>
      <c r="BK25" s="294"/>
      <c r="BL25" s="294"/>
    </row>
    <row r="26" spans="1:64">
      <c r="A26" s="244">
        <v>44341</v>
      </c>
      <c r="B26" s="237">
        <v>56.5</v>
      </c>
      <c r="C26" s="238">
        <v>89.479500000000002</v>
      </c>
      <c r="D26" s="239">
        <v>0</v>
      </c>
      <c r="E26" s="240">
        <v>0</v>
      </c>
      <c r="F26" s="236">
        <v>145.9795</v>
      </c>
      <c r="I26" s="235" t="s">
        <v>151</v>
      </c>
      <c r="J26" s="234">
        <v>8</v>
      </c>
      <c r="K26" s="234">
        <v>2</v>
      </c>
      <c r="Q26" s="248" t="s">
        <v>26</v>
      </c>
      <c r="R26" s="249">
        <v>6</v>
      </c>
      <c r="AX26" s="294"/>
      <c r="AY26" s="294"/>
      <c r="AZ26" s="294"/>
      <c r="BA26" s="294"/>
      <c r="BB26" s="294"/>
      <c r="BC26" s="294"/>
      <c r="BD26" s="294"/>
      <c r="BE26" s="294"/>
      <c r="BF26" s="294"/>
      <c r="BG26" s="294"/>
      <c r="BH26" s="294"/>
      <c r="BI26" s="294"/>
      <c r="BJ26" s="294"/>
      <c r="BK26" s="294"/>
      <c r="BL26" s="294"/>
    </row>
    <row r="27" spans="1:64">
      <c r="A27" s="244">
        <v>44342</v>
      </c>
      <c r="B27" s="237">
        <v>166.5</v>
      </c>
      <c r="C27" s="238">
        <v>78.952500000000001</v>
      </c>
      <c r="D27" s="239">
        <v>0</v>
      </c>
      <c r="E27" s="240">
        <v>0</v>
      </c>
      <c r="F27" s="236">
        <v>245.45249999999999</v>
      </c>
      <c r="I27" s="235" t="s">
        <v>149</v>
      </c>
      <c r="J27" s="234">
        <v>8</v>
      </c>
      <c r="K27" s="234">
        <v>1</v>
      </c>
      <c r="Q27" s="248" t="s">
        <v>26</v>
      </c>
      <c r="R27" s="249">
        <v>6</v>
      </c>
      <c r="AX27" s="294"/>
      <c r="AY27" s="294"/>
      <c r="AZ27" s="294"/>
      <c r="BA27" s="294"/>
      <c r="BB27" s="294"/>
      <c r="BC27" s="294"/>
      <c r="BD27" s="294"/>
      <c r="BE27" s="294"/>
      <c r="BF27" s="294"/>
      <c r="BG27" s="294"/>
      <c r="BH27" s="294"/>
      <c r="BI27" s="294"/>
      <c r="BJ27" s="294"/>
      <c r="BK27" s="294"/>
      <c r="BL27" s="294"/>
    </row>
    <row r="28" spans="1:64">
      <c r="A28" s="244">
        <v>44343</v>
      </c>
      <c r="B28" s="237">
        <v>84.5</v>
      </c>
      <c r="C28" s="238">
        <v>139.72200000000001</v>
      </c>
      <c r="D28" s="239">
        <v>0</v>
      </c>
      <c r="E28" s="240">
        <v>0</v>
      </c>
      <c r="F28" s="236">
        <v>224.22200000000001</v>
      </c>
      <c r="I28" s="235" t="s">
        <v>97</v>
      </c>
      <c r="J28" s="234">
        <v>6</v>
      </c>
      <c r="K28" s="234">
        <v>6</v>
      </c>
      <c r="Q28" s="248" t="s">
        <v>26</v>
      </c>
      <c r="R28" s="249">
        <v>13.5</v>
      </c>
      <c r="AX28" s="294"/>
      <c r="AY28" s="294"/>
      <c r="AZ28" s="294"/>
      <c r="BA28" s="294"/>
      <c r="BB28" s="294"/>
      <c r="BC28" s="294"/>
      <c r="BD28" s="294"/>
      <c r="BE28" s="294"/>
      <c r="BF28" s="294"/>
      <c r="BG28" s="294"/>
      <c r="BH28" s="294"/>
      <c r="BI28" s="294"/>
      <c r="BJ28" s="294"/>
      <c r="BK28" s="294"/>
      <c r="BL28" s="294"/>
    </row>
    <row r="29" spans="1:64">
      <c r="A29" s="244">
        <v>44344</v>
      </c>
      <c r="B29" s="237">
        <v>322</v>
      </c>
      <c r="C29" s="238">
        <v>189.48599999999999</v>
      </c>
      <c r="D29" s="239">
        <v>0</v>
      </c>
      <c r="E29" s="240">
        <v>0</v>
      </c>
      <c r="F29" s="236">
        <v>511.48599999999999</v>
      </c>
      <c r="I29" s="235" t="s">
        <v>89</v>
      </c>
      <c r="J29" s="234">
        <v>3.5</v>
      </c>
      <c r="K29" s="234">
        <v>1</v>
      </c>
      <c r="Q29" s="248" t="s">
        <v>26</v>
      </c>
      <c r="R29" s="249">
        <v>6</v>
      </c>
      <c r="AX29" s="294"/>
      <c r="AY29" s="294"/>
      <c r="AZ29" s="294"/>
      <c r="BA29" s="294"/>
      <c r="BB29" s="294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</row>
    <row r="30" spans="1:64">
      <c r="A30" s="244">
        <v>44345</v>
      </c>
      <c r="B30" s="237">
        <v>344</v>
      </c>
      <c r="C30" s="238">
        <v>264.13200000000001</v>
      </c>
      <c r="D30" s="239">
        <v>0</v>
      </c>
      <c r="E30" s="240">
        <v>0</v>
      </c>
      <c r="F30" s="236">
        <v>608.13200000000006</v>
      </c>
      <c r="I30" s="235" t="s">
        <v>90</v>
      </c>
      <c r="J30" s="234">
        <v>3</v>
      </c>
      <c r="K30" s="234">
        <v>2</v>
      </c>
      <c r="Q30" s="248" t="s">
        <v>26</v>
      </c>
      <c r="R30" s="249">
        <v>17.5</v>
      </c>
      <c r="AX30" s="294"/>
      <c r="AY30" s="294"/>
      <c r="AZ30" s="294"/>
      <c r="BA30" s="294"/>
      <c r="BB30" s="294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</row>
    <row r="31" spans="1:64">
      <c r="A31" s="244">
        <v>44346</v>
      </c>
      <c r="B31" s="237">
        <v>206</v>
      </c>
      <c r="C31" s="238">
        <v>64.597499999999997</v>
      </c>
      <c r="D31" s="239">
        <v>0</v>
      </c>
      <c r="E31" s="240">
        <v>0</v>
      </c>
      <c r="F31" s="236">
        <v>270.59749999999997</v>
      </c>
      <c r="I31" s="235" t="s">
        <v>86</v>
      </c>
      <c r="J31" s="234">
        <v>3</v>
      </c>
      <c r="K31" s="234">
        <v>3</v>
      </c>
      <c r="Q31" s="248" t="s">
        <v>26</v>
      </c>
      <c r="R31" s="249">
        <v>20</v>
      </c>
      <c r="AX31" s="294"/>
      <c r="AY31" s="294"/>
      <c r="AZ31" s="294"/>
      <c r="BA31" s="294"/>
      <c r="BB31" s="294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</row>
    <row r="32" spans="1:64" ht="18.75">
      <c r="A32" s="244">
        <v>44347</v>
      </c>
      <c r="B32" s="241">
        <v>0</v>
      </c>
      <c r="C32" s="242">
        <v>0</v>
      </c>
      <c r="D32" s="241">
        <v>0</v>
      </c>
      <c r="E32" s="242">
        <v>0</v>
      </c>
      <c r="F32" s="243">
        <v>0</v>
      </c>
      <c r="I32" s="235" t="s">
        <v>93</v>
      </c>
      <c r="J32" s="234">
        <v>2.5</v>
      </c>
      <c r="K32" s="234">
        <v>4</v>
      </c>
      <c r="Q32" s="248" t="s">
        <v>26</v>
      </c>
      <c r="R32" s="249">
        <v>4</v>
      </c>
      <c r="AX32" s="291">
        <f>SUM(AX3:AX31)</f>
        <v>0</v>
      </c>
      <c r="AY32" s="291">
        <f t="shared" ref="AY32:BL32" si="2">SUM(AY3:AY31)</f>
        <v>0</v>
      </c>
      <c r="AZ32" s="291">
        <f t="shared" si="2"/>
        <v>0</v>
      </c>
      <c r="BA32" s="291">
        <f t="shared" si="2"/>
        <v>0</v>
      </c>
      <c r="BB32" s="291">
        <f t="shared" si="2"/>
        <v>0</v>
      </c>
      <c r="BC32" s="291">
        <f t="shared" si="2"/>
        <v>0</v>
      </c>
      <c r="BD32" s="291">
        <f t="shared" si="2"/>
        <v>0</v>
      </c>
      <c r="BE32" s="291">
        <f t="shared" si="2"/>
        <v>0</v>
      </c>
      <c r="BF32" s="291">
        <f t="shared" si="2"/>
        <v>0</v>
      </c>
      <c r="BG32" s="291">
        <f t="shared" si="2"/>
        <v>0</v>
      </c>
      <c r="BH32" s="291">
        <f t="shared" si="2"/>
        <v>0</v>
      </c>
      <c r="BI32" s="291">
        <f t="shared" si="2"/>
        <v>0</v>
      </c>
      <c r="BJ32" s="291">
        <f t="shared" si="2"/>
        <v>0</v>
      </c>
      <c r="BK32" s="291">
        <f t="shared" si="2"/>
        <v>0</v>
      </c>
      <c r="BL32" s="291">
        <f t="shared" si="2"/>
        <v>0</v>
      </c>
    </row>
    <row r="33" spans="9:18">
      <c r="I33" s="235" t="s">
        <v>147</v>
      </c>
      <c r="J33" s="234">
        <v>0</v>
      </c>
      <c r="K33" s="234">
        <v>3</v>
      </c>
      <c r="Q33" s="248" t="s">
        <v>26</v>
      </c>
      <c r="R33" s="249">
        <v>6</v>
      </c>
    </row>
    <row r="34" spans="9:18">
      <c r="I34" s="229"/>
      <c r="J34" s="199"/>
      <c r="K34" s="200"/>
      <c r="Q34" s="248" t="s">
        <v>27</v>
      </c>
      <c r="R34" s="249">
        <v>7.5</v>
      </c>
    </row>
    <row r="35" spans="9:18">
      <c r="I35" s="229"/>
      <c r="J35" s="199"/>
      <c r="K35" s="200"/>
      <c r="Q35" s="248" t="s">
        <v>27</v>
      </c>
      <c r="R35" s="249">
        <v>7.5</v>
      </c>
    </row>
    <row r="36" spans="9:18">
      <c r="I36" s="229"/>
      <c r="J36" s="199"/>
      <c r="K36" s="200"/>
      <c r="Q36" s="248" t="s">
        <v>27</v>
      </c>
      <c r="R36" s="249">
        <v>9</v>
      </c>
    </row>
    <row r="37" spans="9:18">
      <c r="I37" s="226"/>
      <c r="K37" s="226"/>
      <c r="Q37" s="248" t="s">
        <v>27</v>
      </c>
      <c r="R37" s="249">
        <v>23</v>
      </c>
    </row>
    <row r="38" spans="9:18">
      <c r="I38" s="226"/>
      <c r="K38" s="226"/>
      <c r="Q38" s="248" t="s">
        <v>27</v>
      </c>
      <c r="R38" s="249">
        <v>20</v>
      </c>
    </row>
    <row r="39" spans="9:18">
      <c r="I39" s="226"/>
      <c r="K39" s="226"/>
      <c r="Q39" s="248" t="s">
        <v>27</v>
      </c>
      <c r="R39" s="249">
        <v>6</v>
      </c>
    </row>
    <row r="40" spans="9:18">
      <c r="I40" s="226"/>
      <c r="K40" s="226"/>
      <c r="Q40" s="248" t="s">
        <v>27</v>
      </c>
      <c r="R40" s="249">
        <v>7.5</v>
      </c>
    </row>
    <row r="41" spans="9:18">
      <c r="Q41" s="248" t="s">
        <v>27</v>
      </c>
      <c r="R41" s="249">
        <v>6</v>
      </c>
    </row>
    <row r="42" spans="9:18">
      <c r="Q42" s="248" t="s">
        <v>27</v>
      </c>
      <c r="R42" s="249">
        <v>2</v>
      </c>
    </row>
    <row r="43" spans="9:18">
      <c r="Q43" s="248" t="s">
        <v>27</v>
      </c>
      <c r="R43" s="249">
        <v>3</v>
      </c>
    </row>
    <row r="44" spans="9:18">
      <c r="Q44" s="248" t="s">
        <v>27</v>
      </c>
      <c r="R44" s="249">
        <v>13.5</v>
      </c>
    </row>
    <row r="45" spans="9:18">
      <c r="Q45" s="248" t="s">
        <v>27</v>
      </c>
      <c r="R45" s="249">
        <v>33.5</v>
      </c>
    </row>
    <row r="46" spans="9:18">
      <c r="Q46" s="248" t="s">
        <v>27</v>
      </c>
      <c r="R46" s="249">
        <v>34</v>
      </c>
    </row>
    <row r="47" spans="9:18">
      <c r="Q47" s="248" t="s">
        <v>27</v>
      </c>
      <c r="R47" s="249">
        <v>9</v>
      </c>
    </row>
    <row r="48" spans="9:18">
      <c r="Q48" s="248" t="s">
        <v>27</v>
      </c>
      <c r="R48" s="249">
        <v>25.5</v>
      </c>
    </row>
    <row r="49" spans="17:18">
      <c r="Q49" s="248" t="s">
        <v>32</v>
      </c>
      <c r="R49" s="249">
        <v>28</v>
      </c>
    </row>
    <row r="50" spans="17:18">
      <c r="Q50" s="248" t="s">
        <v>32</v>
      </c>
      <c r="R50" s="249">
        <v>15</v>
      </c>
    </row>
    <row r="51" spans="17:18">
      <c r="Q51" s="248" t="s">
        <v>32</v>
      </c>
      <c r="R51" s="249">
        <v>5</v>
      </c>
    </row>
    <row r="52" spans="17:18">
      <c r="Q52" s="248" t="s">
        <v>32</v>
      </c>
      <c r="R52" s="249">
        <v>9.5</v>
      </c>
    </row>
    <row r="53" spans="17:18">
      <c r="Q53" s="248" t="s">
        <v>32</v>
      </c>
      <c r="R53" s="249">
        <v>14</v>
      </c>
    </row>
    <row r="54" spans="17:18">
      <c r="Q54" s="248" t="s">
        <v>32</v>
      </c>
      <c r="R54" s="249">
        <v>20</v>
      </c>
    </row>
    <row r="55" spans="17:18">
      <c r="Q55" s="248" t="s">
        <v>32</v>
      </c>
      <c r="R55" s="249">
        <v>12</v>
      </c>
    </row>
    <row r="56" spans="17:18">
      <c r="Q56" s="248" t="s">
        <v>32</v>
      </c>
      <c r="R56" s="249">
        <v>29.5</v>
      </c>
    </row>
    <row r="57" spans="17:18">
      <c r="Q57" s="248" t="s">
        <v>32</v>
      </c>
      <c r="R57" s="249">
        <v>3</v>
      </c>
    </row>
    <row r="58" spans="17:18">
      <c r="Q58" s="248" t="s">
        <v>32</v>
      </c>
      <c r="R58" s="249">
        <v>43</v>
      </c>
    </row>
    <row r="59" spans="17:18">
      <c r="Q59" s="248" t="s">
        <v>32</v>
      </c>
      <c r="R59" s="249">
        <v>7.5</v>
      </c>
    </row>
    <row r="60" spans="17:18">
      <c r="Q60" s="248" t="s">
        <v>32</v>
      </c>
      <c r="R60" s="249">
        <v>5</v>
      </c>
    </row>
    <row r="61" spans="17:18">
      <c r="Q61" s="248" t="s">
        <v>28</v>
      </c>
      <c r="R61" s="249">
        <v>6</v>
      </c>
    </row>
    <row r="62" spans="17:18">
      <c r="Q62" s="248" t="s">
        <v>28</v>
      </c>
      <c r="R62" s="249">
        <v>26</v>
      </c>
    </row>
    <row r="63" spans="17:18">
      <c r="Q63" s="248" t="s">
        <v>28</v>
      </c>
      <c r="R63" s="249">
        <v>14</v>
      </c>
    </row>
    <row r="64" spans="17:18">
      <c r="Q64" s="248" t="s">
        <v>28</v>
      </c>
      <c r="R64" s="249">
        <v>21.5</v>
      </c>
    </row>
    <row r="65" spans="17:18">
      <c r="Q65" s="248" t="s">
        <v>28</v>
      </c>
      <c r="R65" s="249">
        <v>6</v>
      </c>
    </row>
    <row r="66" spans="17:18">
      <c r="Q66" s="248" t="s">
        <v>28</v>
      </c>
      <c r="R66" s="249">
        <v>20</v>
      </c>
    </row>
    <row r="67" spans="17:18">
      <c r="Q67" s="248" t="s">
        <v>28</v>
      </c>
      <c r="R67" s="249">
        <v>15</v>
      </c>
    </row>
    <row r="68" spans="17:18">
      <c r="Q68" s="248" t="s">
        <v>28</v>
      </c>
      <c r="R68" s="249">
        <v>10</v>
      </c>
    </row>
    <row r="69" spans="17:18">
      <c r="Q69" s="248" t="s">
        <v>28</v>
      </c>
      <c r="R69" s="249">
        <v>20</v>
      </c>
    </row>
    <row r="70" spans="17:18">
      <c r="Q70" s="248" t="s">
        <v>28</v>
      </c>
      <c r="R70" s="249">
        <v>18</v>
      </c>
    </row>
    <row r="71" spans="17:18">
      <c r="Q71" s="248" t="s">
        <v>28</v>
      </c>
      <c r="R71" s="249">
        <v>6</v>
      </c>
    </row>
    <row r="72" spans="17:18">
      <c r="Q72" s="248" t="s">
        <v>28</v>
      </c>
      <c r="R72" s="249">
        <v>6</v>
      </c>
    </row>
    <row r="73" spans="17:18">
      <c r="Q73" s="248" t="s">
        <v>28</v>
      </c>
      <c r="R73" s="249">
        <v>16</v>
      </c>
    </row>
    <row r="74" spans="17:18">
      <c r="Q74" s="248" t="s">
        <v>28</v>
      </c>
      <c r="R74" s="249">
        <v>6.5</v>
      </c>
    </row>
    <row r="75" spans="17:18">
      <c r="Q75" s="248" t="s">
        <v>28</v>
      </c>
      <c r="R75" s="249">
        <v>23</v>
      </c>
    </row>
    <row r="76" spans="17:18">
      <c r="Q76" s="248" t="s">
        <v>28</v>
      </c>
      <c r="R76" s="249">
        <v>20</v>
      </c>
    </row>
    <row r="77" spans="17:18">
      <c r="Q77" s="248" t="s">
        <v>28</v>
      </c>
      <c r="R77" s="249">
        <v>28.5</v>
      </c>
    </row>
    <row r="78" spans="17:18">
      <c r="Q78" s="248" t="s">
        <v>28</v>
      </c>
      <c r="R78" s="249">
        <v>26</v>
      </c>
    </row>
    <row r="79" spans="17:18">
      <c r="Q79" s="248" t="s">
        <v>28</v>
      </c>
      <c r="R79" s="249">
        <v>7</v>
      </c>
    </row>
    <row r="80" spans="17:18">
      <c r="Q80" s="248" t="s">
        <v>28</v>
      </c>
      <c r="R80" s="249">
        <v>40</v>
      </c>
    </row>
    <row r="81" spans="17:18">
      <c r="Q81" s="248" t="s">
        <v>28</v>
      </c>
      <c r="R81" s="249">
        <v>7.5</v>
      </c>
    </row>
    <row r="82" spans="17:18">
      <c r="Q82" s="248" t="s">
        <v>28</v>
      </c>
      <c r="R82" s="249">
        <v>34</v>
      </c>
    </row>
    <row r="83" spans="17:18">
      <c r="Q83" s="248" t="s">
        <v>28</v>
      </c>
      <c r="R83" s="249">
        <v>13.5</v>
      </c>
    </row>
    <row r="84" spans="17:18">
      <c r="Q84" s="248" t="s">
        <v>28</v>
      </c>
      <c r="R84" s="249">
        <v>40</v>
      </c>
    </row>
    <row r="85" spans="17:18">
      <c r="Q85" s="248" t="s">
        <v>28</v>
      </c>
      <c r="R85" s="249">
        <v>5.5</v>
      </c>
    </row>
    <row r="86" spans="17:18">
      <c r="Q86" s="248" t="s">
        <v>29</v>
      </c>
      <c r="R86" s="249">
        <v>20</v>
      </c>
    </row>
    <row r="87" spans="17:18">
      <c r="Q87" s="248" t="s">
        <v>29</v>
      </c>
      <c r="R87" s="249">
        <v>23</v>
      </c>
    </row>
    <row r="88" spans="17:18">
      <c r="Q88" s="248" t="s">
        <v>29</v>
      </c>
      <c r="R88" s="249">
        <v>24</v>
      </c>
    </row>
    <row r="89" spans="17:18">
      <c r="Q89" s="248" t="s">
        <v>29</v>
      </c>
      <c r="R89" s="249">
        <v>33</v>
      </c>
    </row>
    <row r="90" spans="17:18">
      <c r="Q90" s="248" t="s">
        <v>29</v>
      </c>
      <c r="R90" s="249">
        <v>27.5</v>
      </c>
    </row>
    <row r="91" spans="17:18">
      <c r="Q91" s="248" t="s">
        <v>29</v>
      </c>
      <c r="R91" s="249">
        <v>12</v>
      </c>
    </row>
    <row r="92" spans="17:18">
      <c r="Q92" s="248" t="s">
        <v>29</v>
      </c>
      <c r="R92" s="249">
        <v>6</v>
      </c>
    </row>
    <row r="93" spans="17:18">
      <c r="Q93" s="248" t="s">
        <v>29</v>
      </c>
      <c r="R93" s="249">
        <v>3</v>
      </c>
    </row>
    <row r="94" spans="17:18">
      <c r="Q94" s="248" t="s">
        <v>29</v>
      </c>
      <c r="R94" s="249">
        <v>20</v>
      </c>
    </row>
    <row r="95" spans="17:18">
      <c r="Q95" s="248" t="s">
        <v>29</v>
      </c>
      <c r="R95" s="249">
        <v>10.5</v>
      </c>
    </row>
    <row r="96" spans="17:18">
      <c r="Q96" s="248" t="s">
        <v>29</v>
      </c>
      <c r="R96" s="249">
        <v>3</v>
      </c>
    </row>
    <row r="97" spans="17:18">
      <c r="Q97" s="248" t="s">
        <v>29</v>
      </c>
      <c r="R97" s="249">
        <v>20</v>
      </c>
    </row>
    <row r="98" spans="17:18">
      <c r="Q98" s="248" t="s">
        <v>29</v>
      </c>
      <c r="R98" s="249">
        <v>3</v>
      </c>
    </row>
    <row r="99" spans="17:18">
      <c r="Q99" s="248" t="s">
        <v>29</v>
      </c>
      <c r="R99" s="249">
        <v>7.5</v>
      </c>
    </row>
    <row r="100" spans="17:18">
      <c r="Q100" s="248" t="s">
        <v>29</v>
      </c>
      <c r="R100" s="249">
        <v>3</v>
      </c>
    </row>
    <row r="101" spans="17:18">
      <c r="Q101" s="248" t="s">
        <v>29</v>
      </c>
      <c r="R101" s="249">
        <v>9.5</v>
      </c>
    </row>
    <row r="102" spans="17:18">
      <c r="Q102" s="248" t="s">
        <v>29</v>
      </c>
      <c r="R102" s="249">
        <v>20</v>
      </c>
    </row>
    <row r="103" spans="17:18">
      <c r="Q103" s="248" t="s">
        <v>29</v>
      </c>
      <c r="R103" s="249">
        <v>20</v>
      </c>
    </row>
    <row r="104" spans="17:18">
      <c r="Q104" s="248" t="s">
        <v>29</v>
      </c>
      <c r="R104" s="249">
        <v>7.5</v>
      </c>
    </row>
    <row r="105" spans="17:18">
      <c r="Q105" s="248" t="s">
        <v>29</v>
      </c>
      <c r="R105" s="249">
        <v>20</v>
      </c>
    </row>
    <row r="106" spans="17:18">
      <c r="Q106" s="248" t="s">
        <v>29</v>
      </c>
      <c r="R106" s="249">
        <v>8</v>
      </c>
    </row>
    <row r="107" spans="17:18">
      <c r="Q107" s="248" t="s">
        <v>29</v>
      </c>
      <c r="R107" s="249">
        <v>8</v>
      </c>
    </row>
    <row r="108" spans="17:18">
      <c r="Q108" s="248" t="s">
        <v>29</v>
      </c>
      <c r="R108" s="249">
        <v>6</v>
      </c>
    </row>
    <row r="109" spans="17:18">
      <c r="Q109" s="248" t="s">
        <v>29</v>
      </c>
      <c r="R109" s="249">
        <v>20</v>
      </c>
    </row>
    <row r="110" spans="17:18">
      <c r="Q110" s="248" t="s">
        <v>29</v>
      </c>
      <c r="R110" s="249">
        <v>7</v>
      </c>
    </row>
    <row r="111" spans="17:18">
      <c r="Q111" s="248" t="s">
        <v>29</v>
      </c>
      <c r="R111" s="249">
        <v>9</v>
      </c>
    </row>
    <row r="112" spans="17:18">
      <c r="Q112" s="248" t="s">
        <v>29</v>
      </c>
      <c r="R112" s="249">
        <v>16</v>
      </c>
    </row>
    <row r="113" spans="17:18">
      <c r="Q113" s="248" t="s">
        <v>29</v>
      </c>
      <c r="R113" s="249">
        <v>4.5</v>
      </c>
    </row>
    <row r="114" spans="17:18">
      <c r="Q114" s="248" t="s">
        <v>29</v>
      </c>
      <c r="R114" s="249">
        <v>20</v>
      </c>
    </row>
    <row r="115" spans="17:18">
      <c r="Q115" s="248" t="s">
        <v>29</v>
      </c>
      <c r="R115" s="249">
        <v>20</v>
      </c>
    </row>
    <row r="116" spans="17:18">
      <c r="Q116" s="248" t="s">
        <v>29</v>
      </c>
      <c r="R116" s="249">
        <v>10</v>
      </c>
    </row>
    <row r="117" spans="17:18">
      <c r="Q117" s="248" t="s">
        <v>29</v>
      </c>
      <c r="R117" s="249">
        <v>8</v>
      </c>
    </row>
    <row r="118" spans="17:18">
      <c r="Q118" s="248" t="s">
        <v>29</v>
      </c>
      <c r="R118" s="249">
        <v>4.5</v>
      </c>
    </row>
    <row r="119" spans="17:18">
      <c r="Q119" s="248" t="s">
        <v>29</v>
      </c>
      <c r="R119" s="249">
        <v>2</v>
      </c>
    </row>
    <row r="120" spans="17:18">
      <c r="Q120" s="248" t="s">
        <v>29</v>
      </c>
      <c r="R120" s="249">
        <v>72</v>
      </c>
    </row>
    <row r="121" spans="17:18">
      <c r="Q121" s="248" t="s">
        <v>29</v>
      </c>
      <c r="R121" s="249">
        <v>20</v>
      </c>
    </row>
    <row r="122" spans="17:18">
      <c r="Q122" s="248" t="s">
        <v>29</v>
      </c>
      <c r="R122" s="249">
        <v>10</v>
      </c>
    </row>
    <row r="123" spans="17:18">
      <c r="Q123" s="248" t="s">
        <v>29</v>
      </c>
      <c r="R123" s="249">
        <v>9</v>
      </c>
    </row>
    <row r="124" spans="17:18">
      <c r="Q124" s="248" t="s">
        <v>29</v>
      </c>
      <c r="R124" s="249">
        <v>41.5</v>
      </c>
    </row>
    <row r="125" spans="17:18">
      <c r="Q125" s="248" t="s">
        <v>29</v>
      </c>
      <c r="R125" s="249">
        <v>1.5</v>
      </c>
    </row>
    <row r="126" spans="17:18">
      <c r="Q126" s="248" t="s">
        <v>29</v>
      </c>
      <c r="R126" s="249">
        <v>5</v>
      </c>
    </row>
    <row r="127" spans="17:18">
      <c r="Q127" s="248" t="s">
        <v>29</v>
      </c>
      <c r="R127" s="249">
        <v>3</v>
      </c>
    </row>
    <row r="128" spans="17:18">
      <c r="Q128" s="248" t="s">
        <v>29</v>
      </c>
      <c r="R128" s="249">
        <v>23</v>
      </c>
    </row>
    <row r="129" spans="17:18">
      <c r="Q129" s="248" t="s">
        <v>29</v>
      </c>
      <c r="R129" s="249">
        <v>3</v>
      </c>
    </row>
    <row r="130" spans="17:18">
      <c r="Q130" s="248" t="s">
        <v>29</v>
      </c>
      <c r="R130" s="249">
        <v>6</v>
      </c>
    </row>
    <row r="131" spans="17:18">
      <c r="Q131" s="248" t="s">
        <v>29</v>
      </c>
      <c r="R131" s="249">
        <v>4.5</v>
      </c>
    </row>
    <row r="132" spans="17:18">
      <c r="Q132" s="248" t="s">
        <v>29</v>
      </c>
      <c r="R132" s="249">
        <v>27.5</v>
      </c>
    </row>
    <row r="133" spans="17:18">
      <c r="Q133" s="248" t="s">
        <v>29</v>
      </c>
      <c r="R133" s="249">
        <v>7.5</v>
      </c>
    </row>
    <row r="134" spans="17:18">
      <c r="Q134" s="248" t="s">
        <v>29</v>
      </c>
      <c r="R134" s="249">
        <v>11.5</v>
      </c>
    </row>
    <row r="135" spans="17:18">
      <c r="Q135" s="248" t="s">
        <v>29</v>
      </c>
      <c r="R135" s="249">
        <v>3</v>
      </c>
    </row>
    <row r="136" spans="17:18">
      <c r="Q136" s="248" t="s">
        <v>29</v>
      </c>
      <c r="R136" s="249">
        <v>34</v>
      </c>
    </row>
    <row r="137" spans="17:18">
      <c r="Q137" s="248" t="s">
        <v>29</v>
      </c>
      <c r="R137" s="249">
        <v>3</v>
      </c>
    </row>
    <row r="138" spans="17:18">
      <c r="Q138" s="248" t="s">
        <v>29</v>
      </c>
      <c r="R138" s="249">
        <v>20</v>
      </c>
    </row>
    <row r="139" spans="17:18">
      <c r="Q139" s="248" t="s">
        <v>29</v>
      </c>
      <c r="R139" s="249">
        <v>15</v>
      </c>
    </row>
    <row r="140" spans="17:18">
      <c r="Q140" s="248" t="s">
        <v>29</v>
      </c>
      <c r="R140" s="249">
        <v>10</v>
      </c>
    </row>
    <row r="141" spans="17:18">
      <c r="Q141" s="248" t="s">
        <v>29</v>
      </c>
      <c r="R141" s="249">
        <v>2</v>
      </c>
    </row>
    <row r="142" spans="17:18">
      <c r="Q142" s="248" t="s">
        <v>29</v>
      </c>
      <c r="R142" s="249">
        <v>23</v>
      </c>
    </row>
    <row r="143" spans="17:18">
      <c r="Q143" s="248" t="s">
        <v>29</v>
      </c>
      <c r="R143" s="249">
        <v>30</v>
      </c>
    </row>
    <row r="144" spans="17:18">
      <c r="Q144" s="248" t="s">
        <v>29</v>
      </c>
      <c r="R144" s="249">
        <v>21.5</v>
      </c>
    </row>
    <row r="145" spans="17:18">
      <c r="Q145" s="248" t="s">
        <v>29</v>
      </c>
      <c r="R145" s="249">
        <v>10</v>
      </c>
    </row>
    <row r="146" spans="17:18">
      <c r="Q146" s="248" t="s">
        <v>29</v>
      </c>
      <c r="R146" s="249">
        <v>1.5</v>
      </c>
    </row>
    <row r="147" spans="17:18">
      <c r="Q147" s="248" t="s">
        <v>29</v>
      </c>
      <c r="R147" s="249">
        <v>1.5</v>
      </c>
    </row>
    <row r="148" spans="17:18">
      <c r="Q148" s="248" t="s">
        <v>29</v>
      </c>
      <c r="R148" s="249">
        <v>3</v>
      </c>
    </row>
    <row r="149" spans="17:18">
      <c r="Q149" s="248" t="s">
        <v>29</v>
      </c>
      <c r="R149" s="249">
        <v>8</v>
      </c>
    </row>
    <row r="150" spans="17:18">
      <c r="Q150" s="248" t="s">
        <v>29</v>
      </c>
      <c r="R150" s="249">
        <v>6</v>
      </c>
    </row>
    <row r="151" spans="17:18">
      <c r="Q151" s="248" t="s">
        <v>29</v>
      </c>
      <c r="R151" s="249">
        <v>3</v>
      </c>
    </row>
    <row r="152" spans="17:18">
      <c r="Q152" s="248" t="s">
        <v>29</v>
      </c>
      <c r="R152" s="249">
        <v>20</v>
      </c>
    </row>
    <row r="153" spans="17:18">
      <c r="Q153" s="248" t="s">
        <v>31</v>
      </c>
      <c r="R153" s="249">
        <v>3</v>
      </c>
    </row>
    <row r="154" spans="17:18">
      <c r="Q154" s="248" t="s">
        <v>31</v>
      </c>
      <c r="R154" s="249">
        <v>8</v>
      </c>
    </row>
    <row r="155" spans="17:18">
      <c r="Q155" s="248" t="s">
        <v>31</v>
      </c>
      <c r="R155" s="249">
        <v>25</v>
      </c>
    </row>
    <row r="156" spans="17:18">
      <c r="Q156" s="248" t="s">
        <v>31</v>
      </c>
      <c r="R156" s="249">
        <v>3</v>
      </c>
    </row>
    <row r="157" spans="17:18">
      <c r="Q157" s="248" t="s">
        <v>31</v>
      </c>
      <c r="R157" s="249">
        <v>20</v>
      </c>
    </row>
    <row r="158" spans="17:18">
      <c r="Q158" s="248" t="s">
        <v>31</v>
      </c>
      <c r="R158" s="249">
        <v>20</v>
      </c>
    </row>
    <row r="159" spans="17:18">
      <c r="Q159" s="248" t="s">
        <v>31</v>
      </c>
      <c r="R159" s="249">
        <v>18</v>
      </c>
    </row>
    <row r="160" spans="17:18">
      <c r="Q160" s="248" t="s">
        <v>31</v>
      </c>
      <c r="R160" s="249">
        <v>21.5</v>
      </c>
    </row>
    <row r="161" spans="17:18">
      <c r="Q161" s="248" t="s">
        <v>31</v>
      </c>
      <c r="R161" s="249">
        <v>3</v>
      </c>
    </row>
    <row r="162" spans="17:18">
      <c r="Q162" s="248" t="s">
        <v>31</v>
      </c>
      <c r="R162" s="249">
        <v>20</v>
      </c>
    </row>
    <row r="163" spans="17:18">
      <c r="Q163" s="248" t="s">
        <v>31</v>
      </c>
      <c r="R163" s="249">
        <v>3</v>
      </c>
    </row>
    <row r="164" spans="17:18">
      <c r="Q164" s="248" t="s">
        <v>31</v>
      </c>
      <c r="R164" s="249">
        <v>6</v>
      </c>
    </row>
    <row r="165" spans="17:18">
      <c r="Q165" s="248" t="s">
        <v>31</v>
      </c>
      <c r="R165" s="249">
        <v>4</v>
      </c>
    </row>
    <row r="166" spans="17:18">
      <c r="Q166" s="248" t="s">
        <v>31</v>
      </c>
      <c r="R166" s="249">
        <v>20</v>
      </c>
    </row>
    <row r="167" spans="17:18">
      <c r="Q167" s="248" t="s">
        <v>31</v>
      </c>
      <c r="R167" s="249">
        <v>24.5</v>
      </c>
    </row>
    <row r="168" spans="17:18">
      <c r="Q168" s="248" t="s">
        <v>31</v>
      </c>
      <c r="R168" s="249">
        <v>25</v>
      </c>
    </row>
    <row r="169" spans="17:18">
      <c r="Q169" s="248" t="s">
        <v>31</v>
      </c>
      <c r="R169" s="249">
        <v>34</v>
      </c>
    </row>
    <row r="170" spans="17:18">
      <c r="Q170" s="248" t="s">
        <v>31</v>
      </c>
      <c r="R170" s="249">
        <v>5</v>
      </c>
    </row>
    <row r="171" spans="17:18">
      <c r="Q171" s="248" t="s">
        <v>31</v>
      </c>
      <c r="R171" s="249">
        <v>6</v>
      </c>
    </row>
    <row r="172" spans="17:18">
      <c r="Q172" s="248" t="s">
        <v>31</v>
      </c>
      <c r="R172" s="249">
        <v>4</v>
      </c>
    </row>
    <row r="173" spans="17:18">
      <c r="Q173" s="248" t="s">
        <v>31</v>
      </c>
      <c r="R173" s="249">
        <v>91.5</v>
      </c>
    </row>
    <row r="174" spans="17:18">
      <c r="Q174" s="248" t="s">
        <v>31</v>
      </c>
      <c r="R174" s="249">
        <v>12</v>
      </c>
    </row>
    <row r="175" spans="17:18">
      <c r="Q175" s="248" t="s">
        <v>31</v>
      </c>
      <c r="R175" s="249">
        <v>28.5</v>
      </c>
    </row>
    <row r="176" spans="17:18">
      <c r="Q176" s="248" t="s">
        <v>31</v>
      </c>
      <c r="R176" s="249">
        <v>19.5</v>
      </c>
    </row>
    <row r="177" spans="17:18">
      <c r="Q177" s="248" t="s">
        <v>31</v>
      </c>
      <c r="R177" s="249">
        <v>3</v>
      </c>
    </row>
    <row r="178" spans="17:18">
      <c r="Q178" s="248" t="s">
        <v>31</v>
      </c>
      <c r="R178" s="249">
        <v>23</v>
      </c>
    </row>
    <row r="179" spans="17:18">
      <c r="Q179" s="248" t="s">
        <v>31</v>
      </c>
      <c r="R179" s="249">
        <v>23</v>
      </c>
    </row>
    <row r="180" spans="17:18">
      <c r="Q180" s="248" t="s">
        <v>31</v>
      </c>
      <c r="R180" s="249">
        <v>6</v>
      </c>
    </row>
    <row r="181" spans="17:18">
      <c r="Q181" s="248" t="s">
        <v>31</v>
      </c>
      <c r="R181" s="249">
        <v>3</v>
      </c>
    </row>
    <row r="182" spans="17:18">
      <c r="Q182" s="248" t="s">
        <v>31</v>
      </c>
      <c r="R182" s="249">
        <v>4.5</v>
      </c>
    </row>
    <row r="183" spans="17:18">
      <c r="Q183" s="248" t="s">
        <v>31</v>
      </c>
      <c r="R183" s="249">
        <v>20</v>
      </c>
    </row>
    <row r="184" spans="17:18">
      <c r="Q184" s="248" t="s">
        <v>31</v>
      </c>
      <c r="R184" s="249">
        <v>4.5</v>
      </c>
    </row>
    <row r="185" spans="17:18">
      <c r="Q185" s="248" t="s">
        <v>31</v>
      </c>
      <c r="R185" s="249">
        <v>3</v>
      </c>
    </row>
    <row r="186" spans="17:18">
      <c r="Q186" s="248" t="s">
        <v>31</v>
      </c>
      <c r="R186" s="249">
        <v>15</v>
      </c>
    </row>
    <row r="187" spans="17:18">
      <c r="Q187" s="248" t="s">
        <v>31</v>
      </c>
      <c r="R187" s="249">
        <v>26.5</v>
      </c>
    </row>
    <row r="188" spans="17:18">
      <c r="Q188" s="248" t="s">
        <v>31</v>
      </c>
      <c r="R188" s="249">
        <v>24.5</v>
      </c>
    </row>
    <row r="189" spans="17:18">
      <c r="Q189" s="248" t="s">
        <v>31</v>
      </c>
      <c r="R189" s="249">
        <v>15</v>
      </c>
    </row>
    <row r="190" spans="17:18">
      <c r="Q190" s="248" t="s">
        <v>31</v>
      </c>
      <c r="R190" s="249">
        <v>20</v>
      </c>
    </row>
    <row r="191" spans="17:18">
      <c r="Q191" s="248" t="s">
        <v>31</v>
      </c>
      <c r="R191" s="249">
        <v>40</v>
      </c>
    </row>
    <row r="192" spans="17:18">
      <c r="Q192" s="248" t="s">
        <v>31</v>
      </c>
      <c r="R192" s="249">
        <v>23</v>
      </c>
    </row>
    <row r="193" spans="17:18">
      <c r="Q193" s="248" t="s">
        <v>31</v>
      </c>
      <c r="R193" s="249">
        <v>15</v>
      </c>
    </row>
    <row r="194" spans="17:18">
      <c r="Q194" s="248" t="s">
        <v>31</v>
      </c>
      <c r="R194" s="249">
        <v>18</v>
      </c>
    </row>
    <row r="195" spans="17:18">
      <c r="Q195" s="248" t="s">
        <v>31</v>
      </c>
      <c r="R195" s="249">
        <v>23</v>
      </c>
    </row>
    <row r="196" spans="17:18">
      <c r="Q196" s="248" t="s">
        <v>31</v>
      </c>
      <c r="R196" s="249">
        <v>5</v>
      </c>
    </row>
    <row r="197" spans="17:18">
      <c r="Q197" s="248" t="s">
        <v>31</v>
      </c>
      <c r="R197" s="249">
        <v>20</v>
      </c>
    </row>
    <row r="198" spans="17:18">
      <c r="Q198" s="248" t="s">
        <v>31</v>
      </c>
      <c r="R198" s="249">
        <v>30</v>
      </c>
    </row>
    <row r="199" spans="17:18">
      <c r="Q199" s="248" t="s">
        <v>31</v>
      </c>
      <c r="R199" s="249">
        <v>10</v>
      </c>
    </row>
    <row r="200" spans="17:18">
      <c r="Q200" s="248" t="s">
        <v>31</v>
      </c>
      <c r="R200" s="249">
        <v>29</v>
      </c>
    </row>
    <row r="201" spans="17:18">
      <c r="Q201" s="248" t="s">
        <v>31</v>
      </c>
      <c r="R201" s="249">
        <v>9</v>
      </c>
    </row>
    <row r="202" spans="17:18">
      <c r="Q202" s="248" t="s">
        <v>31</v>
      </c>
      <c r="R202" s="249">
        <v>9</v>
      </c>
    </row>
    <row r="203" spans="17:18">
      <c r="Q203" s="248" t="s">
        <v>31</v>
      </c>
      <c r="R203" s="249">
        <v>31.5</v>
      </c>
    </row>
    <row r="204" spans="17:18">
      <c r="Q204" s="248" t="s">
        <v>31</v>
      </c>
      <c r="R204" s="249">
        <v>26.5</v>
      </c>
    </row>
    <row r="205" spans="17:18">
      <c r="Q205" s="248" t="s">
        <v>31</v>
      </c>
      <c r="R205" s="249">
        <v>25</v>
      </c>
    </row>
    <row r="206" spans="17:18">
      <c r="Q206" s="248" t="s">
        <v>31</v>
      </c>
      <c r="R206" s="249">
        <v>12.5</v>
      </c>
    </row>
    <row r="207" spans="17:18">
      <c r="Q207" s="248" t="s">
        <v>31</v>
      </c>
      <c r="R207" s="249">
        <v>12.5</v>
      </c>
    </row>
    <row r="208" spans="17:18">
      <c r="Q208" s="248" t="s">
        <v>31</v>
      </c>
      <c r="R208" s="249">
        <v>12</v>
      </c>
    </row>
    <row r="209" spans="17:18">
      <c r="Q209" s="248" t="s">
        <v>31</v>
      </c>
      <c r="R209" s="249">
        <v>24.5</v>
      </c>
    </row>
    <row r="210" spans="17:18">
      <c r="Q210" s="248" t="s">
        <v>31</v>
      </c>
      <c r="R210" s="249">
        <v>30</v>
      </c>
    </row>
    <row r="211" spans="17:18">
      <c r="Q211" s="248" t="s">
        <v>31</v>
      </c>
      <c r="R211" s="249">
        <v>9</v>
      </c>
    </row>
    <row r="212" spans="17:18">
      <c r="Q212" s="248" t="s">
        <v>31</v>
      </c>
      <c r="R212" s="249">
        <v>8</v>
      </c>
    </row>
    <row r="213" spans="17:18">
      <c r="Q213" s="248" t="s">
        <v>31</v>
      </c>
      <c r="R213" s="249">
        <v>6</v>
      </c>
    </row>
    <row r="214" spans="17:18">
      <c r="Q214" s="248" t="s">
        <v>31</v>
      </c>
      <c r="R214" s="249">
        <v>7</v>
      </c>
    </row>
    <row r="215" spans="17:18">
      <c r="Q215" s="248" t="s">
        <v>31</v>
      </c>
      <c r="R215" s="249">
        <v>23</v>
      </c>
    </row>
    <row r="216" spans="17:18">
      <c r="Q216" s="248" t="s">
        <v>31</v>
      </c>
      <c r="R216" s="249">
        <v>8.5</v>
      </c>
    </row>
    <row r="217" spans="17:18">
      <c r="Q217" s="248" t="s">
        <v>31</v>
      </c>
      <c r="R217" s="249">
        <v>4.5</v>
      </c>
    </row>
    <row r="218" spans="17:18">
      <c r="Q218" s="248" t="s">
        <v>31</v>
      </c>
      <c r="R218" s="249">
        <v>7.5</v>
      </c>
    </row>
    <row r="219" spans="17:18">
      <c r="Q219" s="248" t="s">
        <v>31</v>
      </c>
      <c r="R219" s="249">
        <v>7.5</v>
      </c>
    </row>
    <row r="220" spans="17:18">
      <c r="Q220" s="248" t="s">
        <v>31</v>
      </c>
      <c r="R220" s="249">
        <v>9</v>
      </c>
    </row>
    <row r="221" spans="17:18">
      <c r="Q221" s="248" t="s">
        <v>31</v>
      </c>
      <c r="R221" s="249">
        <v>24.5</v>
      </c>
    </row>
    <row r="222" spans="17:18">
      <c r="Q222" s="248" t="s">
        <v>33</v>
      </c>
      <c r="R222" s="249">
        <v>17</v>
      </c>
    </row>
    <row r="223" spans="17:18">
      <c r="Q223" s="248" t="s">
        <v>33</v>
      </c>
      <c r="R223" s="249">
        <v>32.5</v>
      </c>
    </row>
    <row r="224" spans="17:18">
      <c r="Q224" s="248" t="s">
        <v>33</v>
      </c>
      <c r="R224" s="249">
        <v>4.5</v>
      </c>
    </row>
    <row r="225" spans="17:18">
      <c r="Q225" s="248" t="s">
        <v>33</v>
      </c>
      <c r="R225" s="249">
        <v>24</v>
      </c>
    </row>
    <row r="226" spans="17:18">
      <c r="Q226" s="248" t="s">
        <v>33</v>
      </c>
      <c r="R226" s="249">
        <v>29</v>
      </c>
    </row>
    <row r="227" spans="17:18">
      <c r="Q227" s="248" t="s">
        <v>33</v>
      </c>
      <c r="R227" s="249">
        <v>37</v>
      </c>
    </row>
    <row r="228" spans="17:18">
      <c r="Q228" s="248" t="s">
        <v>33</v>
      </c>
      <c r="R228" s="249">
        <v>12</v>
      </c>
    </row>
    <row r="229" spans="17:18">
      <c r="Q229" s="248" t="s">
        <v>33</v>
      </c>
      <c r="R229" s="249">
        <v>20</v>
      </c>
    </row>
    <row r="230" spans="17:18">
      <c r="Q230" s="248" t="s">
        <v>33</v>
      </c>
      <c r="R230" s="249">
        <v>8</v>
      </c>
    </row>
    <row r="231" spans="17:18">
      <c r="Q231" s="248" t="s">
        <v>33</v>
      </c>
      <c r="R231" s="249">
        <v>35</v>
      </c>
    </row>
    <row r="232" spans="17:18">
      <c r="Q232" s="248" t="s">
        <v>33</v>
      </c>
      <c r="R232" s="249">
        <v>9</v>
      </c>
    </row>
    <row r="233" spans="17:18">
      <c r="Q233" s="248" t="s">
        <v>33</v>
      </c>
      <c r="R233" s="249">
        <v>13.5</v>
      </c>
    </row>
    <row r="234" spans="17:18">
      <c r="Q234" s="248" t="s">
        <v>33</v>
      </c>
      <c r="R234" s="249">
        <v>45</v>
      </c>
    </row>
    <row r="235" spans="17:18">
      <c r="Q235" s="248" t="s">
        <v>33</v>
      </c>
      <c r="R235" s="249">
        <v>28</v>
      </c>
    </row>
    <row r="236" spans="17:18">
      <c r="Q236" s="248" t="s">
        <v>33</v>
      </c>
      <c r="R236" s="249">
        <v>15</v>
      </c>
    </row>
    <row r="237" spans="17:18">
      <c r="Q237" s="248" t="s">
        <v>33</v>
      </c>
      <c r="R237" s="249">
        <v>23</v>
      </c>
    </row>
    <row r="238" spans="17:18">
      <c r="Q238" s="248" t="s">
        <v>33</v>
      </c>
      <c r="R238" s="249">
        <v>49</v>
      </c>
    </row>
    <row r="239" spans="17:18">
      <c r="Q239" s="248" t="s">
        <v>33</v>
      </c>
      <c r="R239" s="249">
        <v>25</v>
      </c>
    </row>
    <row r="240" spans="17:18">
      <c r="Q240" s="248" t="s">
        <v>33</v>
      </c>
      <c r="R240" s="249">
        <v>43</v>
      </c>
    </row>
    <row r="241" spans="17:18">
      <c r="Q241" s="248" t="s">
        <v>33</v>
      </c>
      <c r="R241" s="249">
        <v>7.5</v>
      </c>
    </row>
    <row r="242" spans="17:18">
      <c r="Q242" s="248" t="s">
        <v>33</v>
      </c>
      <c r="R242" s="249">
        <v>20</v>
      </c>
    </row>
    <row r="243" spans="17:18">
      <c r="Q243" s="248" t="s">
        <v>33</v>
      </c>
      <c r="R243" s="249">
        <v>29.5</v>
      </c>
    </row>
    <row r="244" spans="17:18">
      <c r="Q244" s="248" t="s">
        <v>33</v>
      </c>
      <c r="R244" s="249">
        <v>38</v>
      </c>
    </row>
    <row r="245" spans="17:18">
      <c r="Q245" s="248" t="s">
        <v>33</v>
      </c>
      <c r="R245" s="249">
        <v>21.5</v>
      </c>
    </row>
    <row r="246" spans="17:18">
      <c r="Q246" s="248" t="s">
        <v>33</v>
      </c>
      <c r="R246" s="249">
        <v>27.5</v>
      </c>
    </row>
    <row r="247" spans="17:18">
      <c r="Q247" s="248" t="s">
        <v>33</v>
      </c>
      <c r="R247" s="249">
        <v>2</v>
      </c>
    </row>
    <row r="248" spans="17:18">
      <c r="Q248" s="248" t="s">
        <v>33</v>
      </c>
      <c r="R248" s="249">
        <v>4</v>
      </c>
    </row>
    <row r="249" spans="17:18">
      <c r="Q249" s="248" t="s">
        <v>33</v>
      </c>
      <c r="R249" s="249">
        <v>20</v>
      </c>
    </row>
    <row r="250" spans="17:18">
      <c r="Q250" s="248" t="s">
        <v>33</v>
      </c>
      <c r="R250" s="249">
        <v>15</v>
      </c>
    </row>
    <row r="251" spans="17:18">
      <c r="Q251" s="248" t="s">
        <v>33</v>
      </c>
      <c r="R251" s="249">
        <v>5</v>
      </c>
    </row>
    <row r="252" spans="17:18">
      <c r="Q252" s="248" t="s">
        <v>33</v>
      </c>
      <c r="R252" s="249">
        <v>18.5</v>
      </c>
    </row>
    <row r="253" spans="17:18">
      <c r="Q253" s="248" t="s">
        <v>33</v>
      </c>
      <c r="R253" s="249">
        <v>23</v>
      </c>
    </row>
    <row r="254" spans="17:18">
      <c r="Q254" s="248" t="s">
        <v>33</v>
      </c>
      <c r="R254" s="249">
        <v>45</v>
      </c>
    </row>
    <row r="255" spans="17:18">
      <c r="Q255" s="248" t="s">
        <v>33</v>
      </c>
      <c r="R255" s="249">
        <v>24.5</v>
      </c>
    </row>
    <row r="256" spans="17:18">
      <c r="Q256" s="248" t="s">
        <v>33</v>
      </c>
      <c r="R256" s="249">
        <v>3</v>
      </c>
    </row>
    <row r="257" spans="17:18">
      <c r="Q257" s="248" t="s">
        <v>33</v>
      </c>
      <c r="R257" s="249">
        <v>9</v>
      </c>
    </row>
    <row r="258" spans="17:18">
      <c r="Q258" s="248" t="s">
        <v>33</v>
      </c>
      <c r="R258" s="249">
        <v>4</v>
      </c>
    </row>
    <row r="259" spans="17:18">
      <c r="Q259" s="248" t="s">
        <v>33</v>
      </c>
      <c r="R259" s="249">
        <v>14.5</v>
      </c>
    </row>
    <row r="260" spans="17:18">
      <c r="Q260" s="248" t="s">
        <v>33</v>
      </c>
      <c r="R260" s="249">
        <v>23</v>
      </c>
    </row>
    <row r="261" spans="17:18">
      <c r="Q261" s="248" t="s">
        <v>33</v>
      </c>
      <c r="R261" s="249">
        <v>20</v>
      </c>
    </row>
    <row r="262" spans="17:18">
      <c r="Q262" s="248" t="s">
        <v>33</v>
      </c>
      <c r="R262" s="249">
        <v>4</v>
      </c>
    </row>
    <row r="263" spans="17:18">
      <c r="Q263" s="248" t="s">
        <v>33</v>
      </c>
      <c r="R263" s="249">
        <v>16</v>
      </c>
    </row>
    <row r="264" spans="17:18">
      <c r="Q264" s="248" t="s">
        <v>33</v>
      </c>
      <c r="R264" s="249">
        <v>2.5</v>
      </c>
    </row>
    <row r="265" spans="17:18">
      <c r="Q265" s="248" t="s">
        <v>33</v>
      </c>
      <c r="R265" s="249">
        <v>12</v>
      </c>
    </row>
    <row r="266" spans="17:18">
      <c r="Q266" s="248" t="s">
        <v>33</v>
      </c>
      <c r="R266" s="249">
        <v>4</v>
      </c>
    </row>
    <row r="267" spans="17:18">
      <c r="Q267" s="248" t="s">
        <v>33</v>
      </c>
      <c r="R267" s="249">
        <v>27.5</v>
      </c>
    </row>
    <row r="268" spans="17:18">
      <c r="Q268" s="248" t="s">
        <v>33</v>
      </c>
      <c r="R268" s="249">
        <v>115</v>
      </c>
    </row>
    <row r="269" spans="17:18">
      <c r="Q269" s="248" t="s">
        <v>33</v>
      </c>
      <c r="R269" s="249">
        <v>9</v>
      </c>
    </row>
    <row r="270" spans="17:18">
      <c r="Q270" s="248" t="s">
        <v>33</v>
      </c>
      <c r="R270" s="249">
        <v>34</v>
      </c>
    </row>
    <row r="271" spans="17:18">
      <c r="Q271" s="248" t="s">
        <v>33</v>
      </c>
      <c r="R271" s="249">
        <v>6</v>
      </c>
    </row>
    <row r="272" spans="17:18">
      <c r="Q272" s="248" t="s">
        <v>33</v>
      </c>
      <c r="R272" s="249">
        <v>11</v>
      </c>
    </row>
    <row r="273" spans="17:18">
      <c r="Q273" s="248" t="s">
        <v>33</v>
      </c>
      <c r="R273" s="249">
        <v>10.5</v>
      </c>
    </row>
    <row r="274" spans="17:18">
      <c r="Q274" s="248" t="s">
        <v>33</v>
      </c>
      <c r="R274" s="249">
        <v>23</v>
      </c>
    </row>
    <row r="275" spans="17:18">
      <c r="Q275" s="248" t="s">
        <v>34</v>
      </c>
      <c r="R275" s="249">
        <v>53.5</v>
      </c>
    </row>
    <row r="276" spans="17:18">
      <c r="Q276" s="248" t="s">
        <v>34</v>
      </c>
      <c r="R276" s="249">
        <v>53.5</v>
      </c>
    </row>
    <row r="277" spans="17:18">
      <c r="Q277" s="248" t="s">
        <v>34</v>
      </c>
      <c r="R277" s="249">
        <v>36</v>
      </c>
    </row>
    <row r="278" spans="17:18">
      <c r="Q278" s="248" t="s">
        <v>34</v>
      </c>
      <c r="R278" s="249">
        <v>20</v>
      </c>
    </row>
    <row r="279" spans="17:18">
      <c r="Q279" s="248" t="s">
        <v>34</v>
      </c>
      <c r="R279" s="249">
        <v>15</v>
      </c>
    </row>
    <row r="280" spans="17:18">
      <c r="Q280" s="248" t="s">
        <v>34</v>
      </c>
      <c r="R280" s="249">
        <v>24.5</v>
      </c>
    </row>
    <row r="281" spans="17:18">
      <c r="Q281" s="248" t="s">
        <v>34</v>
      </c>
      <c r="R281" s="249">
        <v>23</v>
      </c>
    </row>
    <row r="282" spans="17:18">
      <c r="Q282" s="248" t="s">
        <v>34</v>
      </c>
      <c r="R282" s="249">
        <v>6</v>
      </c>
    </row>
    <row r="283" spans="17:18">
      <c r="Q283" s="248" t="s">
        <v>34</v>
      </c>
      <c r="R283" s="249">
        <v>28</v>
      </c>
    </row>
    <row r="284" spans="17:18">
      <c r="Q284" s="248" t="s">
        <v>34</v>
      </c>
      <c r="R284" s="249">
        <v>3</v>
      </c>
    </row>
    <row r="285" spans="17:18">
      <c r="Q285" s="248" t="s">
        <v>34</v>
      </c>
      <c r="R285" s="249">
        <v>36.5</v>
      </c>
    </row>
    <row r="286" spans="17:18">
      <c r="Q286" s="248" t="s">
        <v>34</v>
      </c>
      <c r="R286" s="249">
        <v>6</v>
      </c>
    </row>
    <row r="287" spans="17:18">
      <c r="Q287" s="248" t="s">
        <v>34</v>
      </c>
      <c r="R287" s="249">
        <v>32</v>
      </c>
    </row>
    <row r="288" spans="17:18">
      <c r="Q288" s="248" t="s">
        <v>34</v>
      </c>
      <c r="R288" s="249">
        <v>3</v>
      </c>
    </row>
    <row r="289" spans="17:18">
      <c r="Q289" s="248" t="s">
        <v>34</v>
      </c>
      <c r="R289" s="249">
        <v>61</v>
      </c>
    </row>
    <row r="290" spans="17:18">
      <c r="Q290" s="248" t="s">
        <v>34</v>
      </c>
      <c r="R290" s="249">
        <v>3</v>
      </c>
    </row>
    <row r="291" spans="17:18">
      <c r="Q291" s="248" t="s">
        <v>34</v>
      </c>
      <c r="R291" s="249">
        <v>1.5</v>
      </c>
    </row>
    <row r="292" spans="17:18">
      <c r="Q292" s="248" t="s">
        <v>34</v>
      </c>
      <c r="R292" s="249">
        <v>8.5</v>
      </c>
    </row>
    <row r="293" spans="17:18">
      <c r="Q293" s="248" t="s">
        <v>34</v>
      </c>
      <c r="R293" s="249">
        <v>6.5</v>
      </c>
    </row>
    <row r="294" spans="17:18">
      <c r="Q294" s="248" t="s">
        <v>34</v>
      </c>
      <c r="R294" s="249">
        <v>33</v>
      </c>
    </row>
    <row r="295" spans="17:18">
      <c r="Q295" s="248" t="s">
        <v>34</v>
      </c>
      <c r="R295" s="249">
        <v>18</v>
      </c>
    </row>
    <row r="296" spans="17:18">
      <c r="Q296" s="248" t="s">
        <v>34</v>
      </c>
      <c r="R296" s="249">
        <v>29</v>
      </c>
    </row>
    <row r="297" spans="17:18">
      <c r="Q297" s="248" t="s">
        <v>34</v>
      </c>
      <c r="R297" s="249">
        <v>20</v>
      </c>
    </row>
    <row r="298" spans="17:18">
      <c r="Q298" s="248" t="s">
        <v>34</v>
      </c>
      <c r="R298" s="249">
        <v>9</v>
      </c>
    </row>
    <row r="299" spans="17:18">
      <c r="Q299" s="248" t="s">
        <v>34</v>
      </c>
      <c r="R299" s="249">
        <v>3</v>
      </c>
    </row>
    <row r="300" spans="17:18">
      <c r="Q300" s="248" t="s">
        <v>34</v>
      </c>
      <c r="R300" s="249">
        <v>13</v>
      </c>
    </row>
    <row r="301" spans="17:18">
      <c r="Q301" s="248" t="s">
        <v>34</v>
      </c>
      <c r="R301" s="249">
        <v>2</v>
      </c>
    </row>
    <row r="302" spans="17:18">
      <c r="Q302" s="248" t="s">
        <v>34</v>
      </c>
      <c r="R302" s="249">
        <v>20.5</v>
      </c>
    </row>
    <row r="303" spans="17:18">
      <c r="Q303" s="248" t="s">
        <v>34</v>
      </c>
      <c r="R303" s="249">
        <v>5</v>
      </c>
    </row>
    <row r="304" spans="17:18">
      <c r="Q304" s="248" t="s">
        <v>34</v>
      </c>
      <c r="R304" s="249">
        <v>10.5</v>
      </c>
    </row>
    <row r="305" spans="17:18">
      <c r="Q305" s="248" t="s">
        <v>34</v>
      </c>
      <c r="R305" s="249">
        <v>11</v>
      </c>
    </row>
    <row r="306" spans="17:18">
      <c r="Q306" s="248" t="s">
        <v>34</v>
      </c>
      <c r="R306" s="249">
        <v>35</v>
      </c>
    </row>
    <row r="307" spans="17:18">
      <c r="Q307" s="248" t="s">
        <v>34</v>
      </c>
      <c r="R307" s="249">
        <v>3</v>
      </c>
    </row>
    <row r="308" spans="17:18">
      <c r="Q308" s="248" t="s">
        <v>34</v>
      </c>
      <c r="R308" s="249">
        <v>30.5</v>
      </c>
    </row>
    <row r="309" spans="17:18">
      <c r="Q309" s="248" t="s">
        <v>34</v>
      </c>
      <c r="R309" s="249">
        <v>171</v>
      </c>
    </row>
    <row r="310" spans="17:18">
      <c r="Q310" s="248" t="s">
        <v>34</v>
      </c>
      <c r="R310" s="249">
        <v>58</v>
      </c>
    </row>
    <row r="311" spans="17:18">
      <c r="Q311" s="248" t="s">
        <v>34</v>
      </c>
      <c r="R311" s="249">
        <v>35</v>
      </c>
    </row>
    <row r="312" spans="17:18">
      <c r="Q312" s="248" t="s">
        <v>34</v>
      </c>
      <c r="R312" s="249">
        <v>5</v>
      </c>
    </row>
    <row r="313" spans="17:18">
      <c r="Q313" s="248" t="s">
        <v>34</v>
      </c>
      <c r="R313" s="249">
        <v>30.5</v>
      </c>
    </row>
    <row r="314" spans="17:18">
      <c r="Q314" s="248" t="s">
        <v>34</v>
      </c>
      <c r="R314" s="249">
        <v>23</v>
      </c>
    </row>
    <row r="315" spans="17:18">
      <c r="Q315" s="248" t="s">
        <v>34</v>
      </c>
      <c r="R315" s="249">
        <v>23</v>
      </c>
    </row>
    <row r="316" spans="17:18">
      <c r="Q316" s="248" t="s">
        <v>34</v>
      </c>
      <c r="R316" s="249">
        <v>4.5</v>
      </c>
    </row>
    <row r="317" spans="17:18">
      <c r="Q317" s="248" t="s">
        <v>34</v>
      </c>
      <c r="R317" s="249">
        <v>23</v>
      </c>
    </row>
    <row r="318" spans="17:18">
      <c r="Q318" s="248" t="s">
        <v>35</v>
      </c>
      <c r="R318" s="249">
        <v>6</v>
      </c>
    </row>
    <row r="319" spans="17:18">
      <c r="Q319" s="248" t="s">
        <v>35</v>
      </c>
      <c r="R319" s="249">
        <v>22.5</v>
      </c>
    </row>
    <row r="320" spans="17:18">
      <c r="Q320" s="248" t="s">
        <v>35</v>
      </c>
      <c r="R320" s="249">
        <v>33</v>
      </c>
    </row>
    <row r="321" spans="17:18">
      <c r="Q321" s="248" t="s">
        <v>35</v>
      </c>
      <c r="R321" s="249">
        <v>51.5</v>
      </c>
    </row>
    <row r="322" spans="17:18">
      <c r="Q322" s="248" t="s">
        <v>35</v>
      </c>
      <c r="R322" s="249">
        <v>1.5</v>
      </c>
    </row>
    <row r="323" spans="17:18">
      <c r="Q323" s="248" t="s">
        <v>35</v>
      </c>
      <c r="R323" s="249">
        <v>6</v>
      </c>
    </row>
    <row r="324" spans="17:18">
      <c r="Q324" s="248" t="s">
        <v>35</v>
      </c>
      <c r="R324" s="249">
        <v>31.5</v>
      </c>
    </row>
    <row r="325" spans="17:18">
      <c r="Q325" s="248" t="s">
        <v>35</v>
      </c>
      <c r="R325" s="249">
        <v>40</v>
      </c>
    </row>
    <row r="326" spans="17:18">
      <c r="Q326" s="248" t="s">
        <v>35</v>
      </c>
      <c r="R326" s="249">
        <v>23</v>
      </c>
    </row>
    <row r="327" spans="17:18">
      <c r="Q327" s="248" t="s">
        <v>35</v>
      </c>
      <c r="R327" s="249">
        <v>29</v>
      </c>
    </row>
    <row r="328" spans="17:18">
      <c r="Q328" s="248" t="s">
        <v>35</v>
      </c>
      <c r="R328" s="249">
        <v>20</v>
      </c>
    </row>
    <row r="329" spans="17:18">
      <c r="Q329" s="248" t="s">
        <v>35</v>
      </c>
      <c r="R329" s="249">
        <v>23</v>
      </c>
    </row>
    <row r="330" spans="17:18">
      <c r="Q330" s="248" t="s">
        <v>35</v>
      </c>
      <c r="R330" s="249">
        <v>19</v>
      </c>
    </row>
    <row r="331" spans="17:18">
      <c r="Q331" s="248" t="s">
        <v>35</v>
      </c>
      <c r="R331" s="249">
        <v>28</v>
      </c>
    </row>
    <row r="332" spans="17:18">
      <c r="Q332" s="248" t="s">
        <v>35</v>
      </c>
      <c r="R332" s="249">
        <v>30</v>
      </c>
    </row>
    <row r="333" spans="17:18">
      <c r="Q333" s="229"/>
      <c r="R333" s="35"/>
    </row>
    <row r="334" spans="17:18">
      <c r="Q334" s="229"/>
      <c r="R334" s="35"/>
    </row>
    <row r="335" spans="17:18">
      <c r="Q335" s="229"/>
      <c r="R335" s="35"/>
    </row>
    <row r="336" spans="17:18">
      <c r="Q336" s="229"/>
      <c r="R336" s="35"/>
    </row>
    <row r="337" spans="17:18">
      <c r="Q337" s="229"/>
      <c r="R337" s="35"/>
    </row>
    <row r="338" spans="17:18">
      <c r="Q338" s="229"/>
      <c r="R338" s="35"/>
    </row>
    <row r="339" spans="17:18">
      <c r="Q339" s="229"/>
      <c r="R339" s="35"/>
    </row>
    <row r="340" spans="17:18">
      <c r="Q340" s="229"/>
      <c r="R340" s="35"/>
    </row>
    <row r="341" spans="17:18">
      <c r="Q341" s="229"/>
      <c r="R341" s="35"/>
    </row>
    <row r="342" spans="17:18">
      <c r="Q342" s="229"/>
      <c r="R342" s="35"/>
    </row>
    <row r="343" spans="17:18">
      <c r="Q343" s="229"/>
      <c r="R343" s="35"/>
    </row>
    <row r="344" spans="17:18">
      <c r="Q344" s="229"/>
      <c r="R344" s="35"/>
    </row>
    <row r="345" spans="17:18">
      <c r="Q345" s="229"/>
      <c r="R345" s="35"/>
    </row>
    <row r="346" spans="17:18">
      <c r="Q346" s="229"/>
      <c r="R346" s="35"/>
    </row>
    <row r="347" spans="17:18">
      <c r="Q347" s="229"/>
      <c r="R347" s="35"/>
    </row>
    <row r="348" spans="17:18">
      <c r="Q348" s="229"/>
      <c r="R348" s="35"/>
    </row>
    <row r="349" spans="17:18">
      <c r="Q349" s="229"/>
      <c r="R349" s="35"/>
    </row>
    <row r="350" spans="17:18">
      <c r="Q350" s="229"/>
      <c r="R350" s="35"/>
    </row>
    <row r="351" spans="17:18">
      <c r="Q351" s="229"/>
      <c r="R351" s="35"/>
    </row>
    <row r="352" spans="17:18">
      <c r="Q352" s="229"/>
      <c r="R352" s="35"/>
    </row>
    <row r="353" spans="17:18">
      <c r="Q353" s="229"/>
      <c r="R353" s="35"/>
    </row>
    <row r="354" spans="17:18">
      <c r="Q354" s="229"/>
      <c r="R354" s="35"/>
    </row>
    <row r="355" spans="17:18">
      <c r="Q355" s="229"/>
      <c r="R355" s="35"/>
    </row>
    <row r="356" spans="17:18">
      <c r="Q356" s="229"/>
      <c r="R356" s="35"/>
    </row>
    <row r="357" spans="17:18">
      <c r="Q357" s="229"/>
      <c r="R357" s="35"/>
    </row>
    <row r="358" spans="17:18">
      <c r="Q358" s="229"/>
      <c r="R358" s="35"/>
    </row>
    <row r="359" spans="17:18">
      <c r="Q359" s="229"/>
      <c r="R359" s="35"/>
    </row>
    <row r="360" spans="17:18">
      <c r="Q360" s="229"/>
      <c r="R360" s="35"/>
    </row>
    <row r="361" spans="17:18">
      <c r="Q361" s="229"/>
      <c r="R361" s="35"/>
    </row>
    <row r="362" spans="17:18">
      <c r="Q362" s="229"/>
      <c r="R362" s="35"/>
    </row>
    <row r="363" spans="17:18">
      <c r="Q363" s="229"/>
      <c r="R363" s="35"/>
    </row>
    <row r="364" spans="17:18">
      <c r="Q364" s="229"/>
      <c r="R364" s="35"/>
    </row>
    <row r="365" spans="17:18">
      <c r="Q365" s="229"/>
      <c r="R365" s="35"/>
    </row>
    <row r="366" spans="17:18">
      <c r="Q366" s="229"/>
      <c r="R366" s="35"/>
    </row>
    <row r="367" spans="17:18">
      <c r="Q367" s="229"/>
      <c r="R367" s="35"/>
    </row>
    <row r="368" spans="17:18">
      <c r="Q368" s="229"/>
      <c r="R368" s="35"/>
    </row>
    <row r="369" spans="17:18">
      <c r="Q369" s="229"/>
      <c r="R369" s="35"/>
    </row>
    <row r="370" spans="17:18">
      <c r="Q370" s="229"/>
      <c r="R370" s="35"/>
    </row>
    <row r="371" spans="17:18">
      <c r="Q371" s="229"/>
      <c r="R371" s="35"/>
    </row>
    <row r="372" spans="17:18">
      <c r="Q372" s="229"/>
      <c r="R372" s="35"/>
    </row>
    <row r="373" spans="17:18">
      <c r="Q373" s="229"/>
      <c r="R373" s="35"/>
    </row>
    <row r="374" spans="17:18">
      <c r="Q374" s="229"/>
      <c r="R374" s="35"/>
    </row>
    <row r="375" spans="17:18">
      <c r="Q375" s="229"/>
      <c r="R375" s="35"/>
    </row>
    <row r="376" spans="17:18">
      <c r="Q376" s="229"/>
      <c r="R376" s="35"/>
    </row>
    <row r="377" spans="17:18">
      <c r="Q377" s="229"/>
      <c r="R377" s="35"/>
    </row>
    <row r="378" spans="17:18">
      <c r="Q378" s="229"/>
      <c r="R378" s="35"/>
    </row>
    <row r="379" spans="17:18">
      <c r="Q379" s="229"/>
      <c r="R379" s="35"/>
    </row>
    <row r="380" spans="17:18">
      <c r="Q380" s="229"/>
      <c r="R380" s="35"/>
    </row>
    <row r="381" spans="17:18">
      <c r="Q381" s="229"/>
      <c r="R381" s="35"/>
    </row>
    <row r="382" spans="17:18">
      <c r="Q382" s="229"/>
      <c r="R382" s="35"/>
    </row>
    <row r="383" spans="17:18">
      <c r="Q383" s="229"/>
      <c r="R383" s="35"/>
    </row>
    <row r="384" spans="17:18">
      <c r="Q384" s="229"/>
      <c r="R384" s="35"/>
    </row>
    <row r="385" spans="17:18">
      <c r="Q385" s="229"/>
      <c r="R385" s="35"/>
    </row>
    <row r="386" spans="17:18">
      <c r="Q386" s="229"/>
      <c r="R386" s="35"/>
    </row>
    <row r="387" spans="17:18">
      <c r="Q387" s="229"/>
      <c r="R387" s="35"/>
    </row>
    <row r="388" spans="17:18">
      <c r="Q388" s="229"/>
      <c r="R388" s="35"/>
    </row>
    <row r="389" spans="17:18">
      <c r="Q389" s="229"/>
      <c r="R389" s="35"/>
    </row>
    <row r="390" spans="17:18">
      <c r="Q390" s="229"/>
      <c r="R390" s="35"/>
    </row>
    <row r="391" spans="17:18">
      <c r="Q391" s="229"/>
      <c r="R391" s="35"/>
    </row>
    <row r="392" spans="17:18">
      <c r="Q392" s="229"/>
      <c r="R392" s="35"/>
    </row>
    <row r="393" spans="17:18">
      <c r="Q393" s="229"/>
      <c r="R393" s="35"/>
    </row>
    <row r="394" spans="17:18">
      <c r="Q394" s="229"/>
      <c r="R394" s="35"/>
    </row>
    <row r="395" spans="17:18">
      <c r="Q395" s="229"/>
      <c r="R395" s="35"/>
    </row>
    <row r="396" spans="17:18">
      <c r="Q396" s="229"/>
      <c r="R396" s="35"/>
    </row>
    <row r="397" spans="17:18">
      <c r="Q397" s="229"/>
      <c r="R397" s="35"/>
    </row>
    <row r="398" spans="17:18">
      <c r="Q398" s="229"/>
      <c r="R398" s="35"/>
    </row>
    <row r="399" spans="17:18">
      <c r="Q399" s="229"/>
      <c r="R399" s="35"/>
    </row>
    <row r="400" spans="17:18">
      <c r="Q400" s="229"/>
      <c r="R400" s="35"/>
    </row>
    <row r="401" spans="17:18">
      <c r="Q401" s="229"/>
      <c r="R401" s="35"/>
    </row>
    <row r="402" spans="17:18">
      <c r="Q402" s="229"/>
      <c r="R402" s="35"/>
    </row>
    <row r="403" spans="17:18">
      <c r="Q403" s="229"/>
      <c r="R403" s="35"/>
    </row>
    <row r="404" spans="17:18">
      <c r="Q404" s="229"/>
      <c r="R404" s="35"/>
    </row>
    <row r="405" spans="17:18">
      <c r="Q405" s="229"/>
      <c r="R405" s="35"/>
    </row>
    <row r="406" spans="17:18">
      <c r="Q406" s="229"/>
      <c r="R406" s="35"/>
    </row>
    <row r="407" spans="17:18">
      <c r="Q407" s="229"/>
      <c r="R407" s="35"/>
    </row>
    <row r="408" spans="17:18">
      <c r="Q408" s="229"/>
      <c r="R408" s="35"/>
    </row>
    <row r="409" spans="17:18">
      <c r="Q409" s="229"/>
      <c r="R409" s="35"/>
    </row>
    <row r="410" spans="17:18">
      <c r="Q410" s="229"/>
      <c r="R410" s="35"/>
    </row>
    <row r="411" spans="17:18">
      <c r="Q411" s="229"/>
      <c r="R411" s="35"/>
    </row>
    <row r="412" spans="17:18">
      <c r="Q412" s="229"/>
      <c r="R412" s="35"/>
    </row>
    <row r="413" spans="17:18">
      <c r="Q413" s="229"/>
      <c r="R413" s="35"/>
    </row>
    <row r="414" spans="17:18">
      <c r="Q414" s="229"/>
      <c r="R414" s="35"/>
    </row>
    <row r="415" spans="17:18">
      <c r="Q415" s="229"/>
      <c r="R415" s="35"/>
    </row>
    <row r="416" spans="17:18">
      <c r="Q416" s="229"/>
      <c r="R416" s="35"/>
    </row>
    <row r="417" spans="17:18">
      <c r="Q417" s="229"/>
      <c r="R417" s="35"/>
    </row>
    <row r="418" spans="17:18">
      <c r="Q418" s="229"/>
      <c r="R418" s="35"/>
    </row>
    <row r="419" spans="17:18">
      <c r="Q419" s="229"/>
      <c r="R419" s="35"/>
    </row>
    <row r="420" spans="17:18">
      <c r="Q420" s="229"/>
      <c r="R420" s="35"/>
    </row>
    <row r="421" spans="17:18">
      <c r="Q421" s="229"/>
      <c r="R421" s="35"/>
    </row>
    <row r="422" spans="17:18">
      <c r="Q422" s="229"/>
      <c r="R422" s="35"/>
    </row>
    <row r="423" spans="17:18">
      <c r="Q423" s="229"/>
      <c r="R423" s="35"/>
    </row>
    <row r="424" spans="17:18">
      <c r="Q424" s="229"/>
      <c r="R424" s="35"/>
    </row>
    <row r="425" spans="17:18">
      <c r="Q425" s="229"/>
      <c r="R425" s="35"/>
    </row>
    <row r="426" spans="17:18">
      <c r="Q426" s="229"/>
      <c r="R426" s="35"/>
    </row>
    <row r="427" spans="17:18">
      <c r="Q427" s="229"/>
      <c r="R427" s="35"/>
    </row>
    <row r="428" spans="17:18">
      <c r="Q428" s="229"/>
      <c r="R428" s="35"/>
    </row>
    <row r="429" spans="17:18">
      <c r="Q429" s="229"/>
      <c r="R429" s="35"/>
    </row>
    <row r="430" spans="17:18">
      <c r="Q430" s="229"/>
      <c r="R430" s="35"/>
    </row>
    <row r="431" spans="17:18">
      <c r="Q431" s="229"/>
      <c r="R431" s="35"/>
    </row>
    <row r="432" spans="17:18">
      <c r="Q432" s="229"/>
      <c r="R432" s="35"/>
    </row>
    <row r="433" spans="17:18">
      <c r="Q433" s="229"/>
      <c r="R433" s="35"/>
    </row>
    <row r="434" spans="17:18">
      <c r="Q434" s="229"/>
      <c r="R434" s="3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BH622"/>
  <sheetViews>
    <sheetView topLeftCell="AQ1" workbookViewId="0">
      <selection activeCell="BG2" activeCellId="1" sqref="BE2 BG2:BG3"/>
    </sheetView>
  </sheetViews>
  <sheetFormatPr defaultRowHeight="15"/>
  <cols>
    <col min="1" max="1" width="9.140625" style="214"/>
    <col min="2" max="3" width="10.5703125" style="214" bestFit="1" customWidth="1"/>
    <col min="4" max="4" width="9.140625" style="214"/>
    <col min="5" max="5" width="7.28515625" style="214" bestFit="1" customWidth="1"/>
    <col min="6" max="6" width="11.5703125" style="214" bestFit="1" customWidth="1"/>
    <col min="7" max="8" width="9.140625" style="214"/>
    <col min="9" max="9" width="35.42578125" style="214" bestFit="1" customWidth="1"/>
    <col min="10" max="10" width="10.42578125" style="214" bestFit="1" customWidth="1"/>
    <col min="11" max="11" width="9.85546875" style="214" bestFit="1" customWidth="1"/>
    <col min="12" max="12" width="9.140625" style="214"/>
    <col min="13" max="13" width="19.42578125" style="214" bestFit="1" customWidth="1"/>
    <col min="14" max="14" width="10.5703125" style="214" bestFit="1" customWidth="1"/>
    <col min="15" max="20" width="9.140625" style="214"/>
    <col min="21" max="21" width="13.7109375" style="214" bestFit="1" customWidth="1"/>
    <col min="22" max="22" width="9.140625" style="214"/>
    <col min="23" max="23" width="19.42578125" style="214" bestFit="1" customWidth="1"/>
    <col min="24" max="34" width="9.140625" style="214"/>
    <col min="35" max="35" width="11.42578125" style="214" customWidth="1"/>
    <col min="36" max="36" width="9.140625" style="214"/>
    <col min="37" max="37" width="19.85546875" style="214" bestFit="1" customWidth="1"/>
    <col min="38" max="38" width="9.5703125" style="214" bestFit="1" customWidth="1"/>
    <col min="39" max="39" width="12.28515625" style="214" bestFit="1" customWidth="1"/>
    <col min="40" max="40" width="20.140625" style="214" bestFit="1" customWidth="1"/>
    <col min="41" max="41" width="12.28515625" style="214" bestFit="1" customWidth="1"/>
    <col min="42" max="42" width="14.5703125" style="214" bestFit="1" customWidth="1"/>
    <col min="43" max="43" width="15.7109375" style="214" bestFit="1" customWidth="1"/>
    <col min="44" max="45" width="12.28515625" style="214" bestFit="1" customWidth="1"/>
    <col min="46" max="46" width="23.85546875" style="214" bestFit="1" customWidth="1"/>
    <col min="47" max="47" width="13.42578125" style="214" bestFit="1" customWidth="1"/>
    <col min="48" max="48" width="16.140625" style="214" bestFit="1" customWidth="1"/>
    <col min="49" max="49" width="10.85546875" style="214" bestFit="1" customWidth="1"/>
    <col min="50" max="50" width="12.28515625" style="214" bestFit="1" customWidth="1"/>
    <col min="51" max="51" width="20.140625" style="214" bestFit="1" customWidth="1"/>
    <col min="52" max="52" width="12.28515625" style="214" bestFit="1" customWidth="1"/>
    <col min="53" max="53" width="14.5703125" style="214" bestFit="1" customWidth="1"/>
    <col min="54" max="54" width="10.85546875" style="214" bestFit="1" customWidth="1"/>
    <col min="55" max="56" width="12.28515625" style="214" bestFit="1" customWidth="1"/>
    <col min="57" max="57" width="23.85546875" style="214" bestFit="1" customWidth="1"/>
    <col min="58" max="58" width="13.42578125" style="214" bestFit="1" customWidth="1"/>
    <col min="59" max="59" width="16.140625" style="214" bestFit="1" customWidth="1"/>
    <col min="60" max="60" width="10.85546875" style="214" bestFit="1" customWidth="1"/>
    <col min="61" max="16384" width="9.140625" style="214"/>
  </cols>
  <sheetData>
    <row r="1" spans="1:60" ht="15.75" thickBot="1">
      <c r="B1" s="220" t="s">
        <v>0</v>
      </c>
      <c r="C1" s="221" t="s">
        <v>125</v>
      </c>
      <c r="D1" s="219" t="s">
        <v>2</v>
      </c>
      <c r="E1" s="218" t="s">
        <v>3</v>
      </c>
      <c r="F1" s="245" t="s">
        <v>4</v>
      </c>
      <c r="G1" s="139" t="s">
        <v>44</v>
      </c>
      <c r="I1" s="225" t="s">
        <v>40</v>
      </c>
      <c r="J1" s="224" t="s">
        <v>15</v>
      </c>
      <c r="K1" s="228" t="s">
        <v>41</v>
      </c>
      <c r="M1" s="142" t="s">
        <v>155</v>
      </c>
      <c r="N1" s="142" t="s">
        <v>156</v>
      </c>
      <c r="Q1" s="214" t="s">
        <v>25</v>
      </c>
      <c r="R1" s="214" t="s">
        <v>15</v>
      </c>
      <c r="T1" s="224" t="s">
        <v>157</v>
      </c>
      <c r="U1" s="224" t="s">
        <v>158</v>
      </c>
      <c r="W1" s="142" t="s">
        <v>155</v>
      </c>
      <c r="X1" s="37" t="s">
        <v>160</v>
      </c>
      <c r="Y1" s="37" t="s">
        <v>161</v>
      </c>
      <c r="Z1" s="37" t="s">
        <v>162</v>
      </c>
      <c r="AA1" s="37" t="s">
        <v>163</v>
      </c>
      <c r="AB1" s="37" t="s">
        <v>164</v>
      </c>
      <c r="AC1" s="37" t="s">
        <v>165</v>
      </c>
      <c r="AD1" s="37" t="s">
        <v>166</v>
      </c>
      <c r="AE1" s="37" t="s">
        <v>167</v>
      </c>
      <c r="AF1" s="37" t="s">
        <v>168</v>
      </c>
      <c r="AG1" s="37" t="s">
        <v>169</v>
      </c>
      <c r="AH1" s="228" t="s">
        <v>203</v>
      </c>
      <c r="AI1" s="37" t="s">
        <v>15</v>
      </c>
      <c r="AN1" s="148" t="s">
        <v>181</v>
      </c>
      <c r="AO1" s="148" t="s">
        <v>182</v>
      </c>
      <c r="AQ1" s="214" t="s">
        <v>183</v>
      </c>
      <c r="AR1" s="214" t="s">
        <v>187</v>
      </c>
      <c r="AT1" s="214" t="s">
        <v>201</v>
      </c>
      <c r="AU1" s="51" t="s">
        <v>188</v>
      </c>
      <c r="AX1" s="260" t="s">
        <v>179</v>
      </c>
      <c r="AY1" s="261" t="s">
        <v>177</v>
      </c>
      <c r="AZ1" s="261" t="s">
        <v>176</v>
      </c>
      <c r="BA1" s="261" t="s">
        <v>204</v>
      </c>
      <c r="BB1" s="261" t="s">
        <v>205</v>
      </c>
      <c r="BC1" s="261" t="s">
        <v>180</v>
      </c>
      <c r="BD1" s="261" t="s">
        <v>118</v>
      </c>
      <c r="BE1" s="258" t="s">
        <v>207</v>
      </c>
      <c r="BF1" s="258" t="s">
        <v>206</v>
      </c>
      <c r="BG1" s="258" t="s">
        <v>208</v>
      </c>
      <c r="BH1" s="258" t="s">
        <v>209</v>
      </c>
    </row>
    <row r="2" spans="1:60">
      <c r="A2" s="244">
        <v>44713</v>
      </c>
      <c r="B2" s="237">
        <v>216.5</v>
      </c>
      <c r="C2" s="238">
        <v>94.5</v>
      </c>
      <c r="D2" s="239">
        <v>0</v>
      </c>
      <c r="E2" s="240">
        <v>0</v>
      </c>
      <c r="F2" s="247">
        <f>SUM(B2:E2)</f>
        <v>311</v>
      </c>
      <c r="G2" s="214">
        <v>620</v>
      </c>
      <c r="I2" s="226" t="s">
        <v>91</v>
      </c>
      <c r="J2" s="255">
        <v>4240</v>
      </c>
      <c r="K2" s="254">
        <v>212</v>
      </c>
      <c r="M2" s="226" t="s">
        <v>91</v>
      </c>
      <c r="N2" s="255">
        <v>4240</v>
      </c>
      <c r="Q2" s="267">
        <v>24</v>
      </c>
      <c r="R2" s="256">
        <v>3</v>
      </c>
      <c r="T2" s="214">
        <v>24</v>
      </c>
      <c r="U2" s="227">
        <f>SUM(R2:R14)</f>
        <v>261</v>
      </c>
      <c r="W2" s="226" t="s">
        <v>91</v>
      </c>
      <c r="X2" s="181">
        <v>2</v>
      </c>
      <c r="Y2" s="181">
        <v>4</v>
      </c>
      <c r="Z2" s="181">
        <v>13</v>
      </c>
      <c r="AA2" s="181">
        <v>5</v>
      </c>
      <c r="AB2" s="181">
        <v>27</v>
      </c>
      <c r="AC2" s="181">
        <v>36</v>
      </c>
      <c r="AD2" s="181">
        <v>40</v>
      </c>
      <c r="AE2" s="181">
        <v>40</v>
      </c>
      <c r="AF2" s="181">
        <v>26</v>
      </c>
      <c r="AG2" s="181">
        <v>17</v>
      </c>
      <c r="AH2" s="181">
        <v>2</v>
      </c>
      <c r="AI2" s="182">
        <f>SUM(X2:AG2)</f>
        <v>210</v>
      </c>
      <c r="AN2" s="245" t="s">
        <v>178</v>
      </c>
      <c r="AO2" s="246">
        <v>1086</v>
      </c>
      <c r="AQ2" s="214" t="s">
        <v>184</v>
      </c>
      <c r="AR2" s="50">
        <v>450</v>
      </c>
      <c r="AT2" s="126" t="s">
        <v>189</v>
      </c>
      <c r="AU2" s="264">
        <f>SUM(AR2:AR4)</f>
        <v>1430</v>
      </c>
      <c r="AX2" s="260">
        <v>90.27</v>
      </c>
      <c r="AY2" s="261">
        <v>34.659999999999997</v>
      </c>
      <c r="AZ2" s="261">
        <v>6.35</v>
      </c>
      <c r="BA2" s="261">
        <v>21.39</v>
      </c>
      <c r="BB2" s="261">
        <v>47.26</v>
      </c>
      <c r="BC2" s="261">
        <v>63.82</v>
      </c>
      <c r="BD2" s="261">
        <v>72</v>
      </c>
      <c r="BE2" s="258">
        <f>SUM(286.47-BE3)</f>
        <v>246.47000000000003</v>
      </c>
      <c r="BF2" s="258">
        <v>146.87</v>
      </c>
      <c r="BG2" s="258">
        <v>49.46</v>
      </c>
      <c r="BH2" s="258">
        <v>17.399999999999999</v>
      </c>
    </row>
    <row r="3" spans="1:60">
      <c r="A3" s="244">
        <v>44714</v>
      </c>
      <c r="B3" s="237">
        <v>164.5</v>
      </c>
      <c r="C3" s="238">
        <v>139</v>
      </c>
      <c r="D3" s="239">
        <v>0</v>
      </c>
      <c r="E3" s="240">
        <v>0</v>
      </c>
      <c r="F3" s="247">
        <f t="shared" ref="F3:F31" si="0">SUM(B3:E3)</f>
        <v>303.5</v>
      </c>
      <c r="I3" s="226" t="s">
        <v>54</v>
      </c>
      <c r="J3" s="255">
        <v>2004</v>
      </c>
      <c r="K3" s="254">
        <v>668</v>
      </c>
      <c r="M3" s="226" t="s">
        <v>54</v>
      </c>
      <c r="N3" s="255">
        <v>2004</v>
      </c>
      <c r="Q3" s="267">
        <v>24</v>
      </c>
      <c r="R3" s="256">
        <v>49.5</v>
      </c>
      <c r="T3" s="214">
        <f>SUM(13+1)</f>
        <v>14</v>
      </c>
      <c r="U3" s="227">
        <f>SUM(R15:R20)</f>
        <v>94</v>
      </c>
      <c r="W3" s="226" t="s">
        <v>54</v>
      </c>
      <c r="X3" s="181">
        <v>10</v>
      </c>
      <c r="Y3" s="181">
        <v>17</v>
      </c>
      <c r="Z3" s="181">
        <v>26</v>
      </c>
      <c r="AA3" s="181">
        <v>43</v>
      </c>
      <c r="AB3" s="181">
        <v>65</v>
      </c>
      <c r="AC3" s="181">
        <v>140</v>
      </c>
      <c r="AD3" s="181">
        <v>139</v>
      </c>
      <c r="AE3" s="181">
        <v>129</v>
      </c>
      <c r="AF3" s="181">
        <v>73</v>
      </c>
      <c r="AG3" s="181">
        <v>17</v>
      </c>
      <c r="AH3" s="181">
        <v>9</v>
      </c>
      <c r="AI3" s="182">
        <f>SUM(X3:AG3)</f>
        <v>659</v>
      </c>
      <c r="AN3" s="245" t="s">
        <v>176</v>
      </c>
      <c r="AO3" s="246">
        <v>143.66999999999999</v>
      </c>
      <c r="AQ3" s="214" t="s">
        <v>185</v>
      </c>
      <c r="AR3" s="50">
        <v>500</v>
      </c>
      <c r="AT3" s="263" t="s">
        <v>178</v>
      </c>
      <c r="AU3" s="265">
        <f t="shared" ref="AU3:AU9" si="1">SUM(AO2)</f>
        <v>1086</v>
      </c>
      <c r="AX3" s="260">
        <v>90.27</v>
      </c>
      <c r="AY3" s="261">
        <v>103.55</v>
      </c>
      <c r="AZ3" s="261">
        <v>45.05</v>
      </c>
      <c r="BA3" s="261">
        <v>15.28</v>
      </c>
      <c r="BB3" s="266"/>
      <c r="BC3" s="261">
        <v>32</v>
      </c>
      <c r="BD3" s="261">
        <v>72</v>
      </c>
      <c r="BE3" s="258">
        <v>40</v>
      </c>
      <c r="BF3" s="258"/>
      <c r="BG3" s="258">
        <v>197.84</v>
      </c>
      <c r="BH3" s="258"/>
    </row>
    <row r="4" spans="1:60">
      <c r="A4" s="244">
        <v>44715</v>
      </c>
      <c r="B4" s="237">
        <v>116</v>
      </c>
      <c r="C4" s="238">
        <v>183.5</v>
      </c>
      <c r="D4" s="239">
        <v>0</v>
      </c>
      <c r="E4" s="240">
        <v>0</v>
      </c>
      <c r="F4" s="247">
        <f t="shared" si="0"/>
        <v>299.5</v>
      </c>
      <c r="I4" s="226" t="s">
        <v>58</v>
      </c>
      <c r="J4" s="255">
        <v>826.5</v>
      </c>
      <c r="K4" s="254">
        <v>551</v>
      </c>
      <c r="M4" s="226" t="s">
        <v>58</v>
      </c>
      <c r="N4" s="255">
        <v>826.5</v>
      </c>
      <c r="Q4" s="267">
        <v>24</v>
      </c>
      <c r="R4" s="256">
        <v>27.5</v>
      </c>
      <c r="T4" s="214">
        <f t="shared" ref="T4:T12" si="2">SUM(T3+1)</f>
        <v>15</v>
      </c>
      <c r="U4" s="227">
        <f>SUM(R21:R37)</f>
        <v>266.5</v>
      </c>
      <c r="W4" s="226" t="s">
        <v>58</v>
      </c>
      <c r="X4" s="181">
        <v>4</v>
      </c>
      <c r="Y4" s="181">
        <v>15</v>
      </c>
      <c r="Z4" s="181">
        <v>29</v>
      </c>
      <c r="AA4" s="181">
        <v>22</v>
      </c>
      <c r="AB4" s="181">
        <v>57</v>
      </c>
      <c r="AC4" s="181">
        <v>91</v>
      </c>
      <c r="AD4" s="181">
        <v>123</v>
      </c>
      <c r="AE4" s="181">
        <v>126</v>
      </c>
      <c r="AF4" s="181">
        <v>64</v>
      </c>
      <c r="AG4" s="181">
        <v>12</v>
      </c>
      <c r="AH4" s="181">
        <v>8</v>
      </c>
      <c r="AI4" s="182">
        <f>SUM(X4:AG4)</f>
        <v>543</v>
      </c>
      <c r="AN4" s="245" t="s">
        <v>179</v>
      </c>
      <c r="AO4" s="246">
        <v>270.81</v>
      </c>
      <c r="AQ4" s="214" t="s">
        <v>186</v>
      </c>
      <c r="AR4" s="50">
        <v>480</v>
      </c>
      <c r="AT4" s="263" t="s">
        <v>176</v>
      </c>
      <c r="AU4" s="265">
        <f t="shared" si="1"/>
        <v>143.66999999999999</v>
      </c>
      <c r="AX4" s="260">
        <v>90.27</v>
      </c>
      <c r="AY4" s="261">
        <v>3.25</v>
      </c>
      <c r="AZ4" s="261">
        <v>35.01</v>
      </c>
      <c r="BA4" s="261">
        <v>31.35</v>
      </c>
      <c r="BB4" s="261"/>
      <c r="BC4" s="261">
        <v>22.57</v>
      </c>
      <c r="BD4" s="261">
        <v>72</v>
      </c>
      <c r="BE4" s="258"/>
      <c r="BF4" s="258"/>
      <c r="BG4" s="258"/>
      <c r="BH4" s="258"/>
    </row>
    <row r="5" spans="1:60">
      <c r="A5" s="244">
        <v>44716</v>
      </c>
      <c r="B5" s="237">
        <v>244</v>
      </c>
      <c r="C5" s="238">
        <v>252</v>
      </c>
      <c r="D5" s="239">
        <v>0</v>
      </c>
      <c r="E5" s="240">
        <v>0</v>
      </c>
      <c r="F5" s="247">
        <f t="shared" si="0"/>
        <v>496</v>
      </c>
      <c r="I5" s="226" t="s">
        <v>48</v>
      </c>
      <c r="J5" s="255">
        <v>720</v>
      </c>
      <c r="K5" s="254">
        <v>36</v>
      </c>
      <c r="M5" s="226" t="s">
        <v>48</v>
      </c>
      <c r="N5" s="255">
        <v>720</v>
      </c>
      <c r="Q5" s="267">
        <v>24</v>
      </c>
      <c r="R5" s="256">
        <v>12.5</v>
      </c>
      <c r="T5" s="214">
        <f t="shared" si="2"/>
        <v>16</v>
      </c>
      <c r="U5" s="227">
        <f>SUM(R38:R66)</f>
        <v>509.5</v>
      </c>
      <c r="W5" s="226" t="s">
        <v>48</v>
      </c>
      <c r="X5" s="181">
        <v>0</v>
      </c>
      <c r="Y5" s="181">
        <v>1</v>
      </c>
      <c r="Z5" s="181">
        <v>0</v>
      </c>
      <c r="AA5" s="181">
        <v>2</v>
      </c>
      <c r="AB5" s="181">
        <v>2</v>
      </c>
      <c r="AC5" s="181">
        <v>4</v>
      </c>
      <c r="AD5" s="181">
        <v>7</v>
      </c>
      <c r="AE5" s="181">
        <v>14</v>
      </c>
      <c r="AF5" s="181">
        <v>4</v>
      </c>
      <c r="AG5" s="181">
        <v>1</v>
      </c>
      <c r="AH5" s="181">
        <v>1</v>
      </c>
      <c r="AI5" s="182">
        <f>SUM(X5:AG5)</f>
        <v>35</v>
      </c>
      <c r="AN5" s="245" t="s">
        <v>193</v>
      </c>
      <c r="AO5" s="223">
        <v>216</v>
      </c>
      <c r="AT5" s="263" t="s">
        <v>179</v>
      </c>
      <c r="AU5" s="265">
        <f t="shared" si="1"/>
        <v>270.81</v>
      </c>
      <c r="AX5" s="260"/>
      <c r="AY5" s="261">
        <v>37.25</v>
      </c>
      <c r="AZ5" s="261">
        <v>38.54</v>
      </c>
      <c r="BA5" s="261">
        <v>36.979999999999997</v>
      </c>
      <c r="BB5" s="261"/>
      <c r="BC5" s="261"/>
      <c r="BD5" s="261"/>
      <c r="BE5" s="258"/>
      <c r="BF5" s="258"/>
      <c r="BG5" s="258"/>
      <c r="BH5" s="258"/>
    </row>
    <row r="6" spans="1:60">
      <c r="A6" s="244">
        <v>44717</v>
      </c>
      <c r="B6" s="237">
        <v>212</v>
      </c>
      <c r="C6" s="238">
        <v>514</v>
      </c>
      <c r="D6" s="239">
        <v>0</v>
      </c>
      <c r="E6" s="240">
        <v>0</v>
      </c>
      <c r="F6" s="247">
        <f t="shared" si="0"/>
        <v>726</v>
      </c>
      <c r="I6" s="226" t="s">
        <v>196</v>
      </c>
      <c r="J6" s="255">
        <v>500</v>
      </c>
      <c r="K6" s="254">
        <v>20</v>
      </c>
      <c r="M6" s="226" t="s">
        <v>196</v>
      </c>
      <c r="N6" s="255">
        <v>500</v>
      </c>
      <c r="Q6" s="267">
        <v>24</v>
      </c>
      <c r="R6" s="256">
        <v>42.5</v>
      </c>
      <c r="T6" s="214">
        <f t="shared" si="2"/>
        <v>17</v>
      </c>
      <c r="U6" s="227">
        <f>SUM(R67:R101)</f>
        <v>389</v>
      </c>
      <c r="W6" s="226" t="s">
        <v>196</v>
      </c>
      <c r="X6" s="181">
        <v>0</v>
      </c>
      <c r="Y6" s="181">
        <v>0</v>
      </c>
      <c r="Z6" s="181">
        <v>1</v>
      </c>
      <c r="AA6" s="181">
        <v>0</v>
      </c>
      <c r="AB6" s="181">
        <v>0</v>
      </c>
      <c r="AC6" s="181">
        <v>1</v>
      </c>
      <c r="AD6" s="181">
        <v>6</v>
      </c>
      <c r="AE6" s="181">
        <v>4</v>
      </c>
      <c r="AF6" s="181">
        <v>4</v>
      </c>
      <c r="AG6" s="181">
        <v>3</v>
      </c>
      <c r="AH6" s="181">
        <v>1</v>
      </c>
      <c r="AI6" s="182">
        <f>SUM(X6:AG6)</f>
        <v>19</v>
      </c>
      <c r="AN6" s="245" t="s">
        <v>177</v>
      </c>
      <c r="AO6" s="246">
        <v>289.20999999999998</v>
      </c>
      <c r="AT6" s="263" t="s">
        <v>193</v>
      </c>
      <c r="AU6" s="265">
        <f t="shared" si="1"/>
        <v>216</v>
      </c>
      <c r="AX6" s="260"/>
      <c r="AY6" s="261">
        <v>90</v>
      </c>
      <c r="AZ6" s="261">
        <v>18.72</v>
      </c>
      <c r="BA6" s="261">
        <v>12.02</v>
      </c>
      <c r="BB6" s="261"/>
      <c r="BC6" s="261"/>
      <c r="BD6" s="261"/>
      <c r="BE6" s="258"/>
      <c r="BF6" s="258"/>
      <c r="BG6" s="258"/>
      <c r="BH6" s="258"/>
    </row>
    <row r="7" spans="1:60">
      <c r="A7" s="244">
        <v>44718</v>
      </c>
      <c r="B7" s="237">
        <v>309</v>
      </c>
      <c r="C7" s="238">
        <v>161</v>
      </c>
      <c r="D7" s="239">
        <v>0</v>
      </c>
      <c r="E7" s="240">
        <v>0</v>
      </c>
      <c r="F7" s="247">
        <f t="shared" si="0"/>
        <v>470</v>
      </c>
      <c r="I7" s="226" t="s">
        <v>67</v>
      </c>
      <c r="J7" s="255">
        <v>423</v>
      </c>
      <c r="K7" s="254">
        <v>80</v>
      </c>
      <c r="Q7" s="267">
        <v>24</v>
      </c>
      <c r="R7" s="256">
        <v>9</v>
      </c>
      <c r="T7" s="214">
        <f t="shared" si="2"/>
        <v>18</v>
      </c>
      <c r="U7" s="227">
        <f>SUM(R102:R165)</f>
        <v>1065</v>
      </c>
      <c r="AN7" s="245" t="s">
        <v>180</v>
      </c>
      <c r="AO7" s="246">
        <v>118.39</v>
      </c>
      <c r="AT7" s="263" t="s">
        <v>177</v>
      </c>
      <c r="AU7" s="265">
        <f t="shared" si="1"/>
        <v>289.20999999999998</v>
      </c>
      <c r="AX7" s="260"/>
      <c r="AY7" s="261">
        <v>20.5</v>
      </c>
      <c r="AZ7" s="261"/>
      <c r="BA7" s="261">
        <v>36.78</v>
      </c>
      <c r="BB7" s="261"/>
      <c r="BC7" s="261"/>
      <c r="BD7" s="261"/>
      <c r="BE7" s="258"/>
      <c r="BF7" s="258"/>
      <c r="BG7" s="258"/>
      <c r="BH7" s="258"/>
    </row>
    <row r="8" spans="1:60">
      <c r="A8" s="244">
        <v>44719</v>
      </c>
      <c r="B8" s="241"/>
      <c r="C8" s="242"/>
      <c r="D8" s="241"/>
      <c r="E8" s="242"/>
      <c r="F8" s="243"/>
      <c r="I8" s="226" t="s">
        <v>59</v>
      </c>
      <c r="J8" s="255">
        <v>384.5</v>
      </c>
      <c r="K8" s="254">
        <v>130</v>
      </c>
      <c r="Q8" s="267">
        <v>24</v>
      </c>
      <c r="R8" s="256">
        <v>11</v>
      </c>
      <c r="T8" s="214">
        <f t="shared" si="2"/>
        <v>19</v>
      </c>
      <c r="U8" s="227">
        <f>SUM(R166:R264)</f>
        <v>1809.5</v>
      </c>
      <c r="AN8" s="245" t="s">
        <v>205</v>
      </c>
      <c r="AO8" s="246">
        <v>47.26</v>
      </c>
      <c r="AT8" s="263" t="s">
        <v>180</v>
      </c>
      <c r="AU8" s="265">
        <f t="shared" si="1"/>
        <v>118.39</v>
      </c>
      <c r="AX8" s="260"/>
      <c r="AY8" s="261"/>
      <c r="AZ8" s="261"/>
      <c r="BA8" s="261">
        <v>42</v>
      </c>
      <c r="BB8" s="261"/>
      <c r="BC8" s="261"/>
      <c r="BD8" s="261"/>
      <c r="BE8" s="258"/>
      <c r="BF8" s="258"/>
      <c r="BG8" s="258"/>
      <c r="BH8" s="258"/>
    </row>
    <row r="9" spans="1:60">
      <c r="A9" s="244">
        <v>44720</v>
      </c>
      <c r="B9" s="237">
        <v>101</v>
      </c>
      <c r="C9" s="238">
        <v>81.5</v>
      </c>
      <c r="D9" s="239">
        <v>0</v>
      </c>
      <c r="E9" s="240">
        <v>0</v>
      </c>
      <c r="F9" s="247">
        <f t="shared" si="0"/>
        <v>182.5</v>
      </c>
      <c r="I9" s="226" t="s">
        <v>66</v>
      </c>
      <c r="J9" s="255">
        <v>371</v>
      </c>
      <c r="K9" s="254">
        <v>81</v>
      </c>
      <c r="Q9" s="267">
        <v>24</v>
      </c>
      <c r="R9" s="256">
        <v>23</v>
      </c>
      <c r="T9" s="214">
        <f t="shared" si="2"/>
        <v>20</v>
      </c>
      <c r="U9" s="227">
        <f>SUM(R265:R383)</f>
        <v>2436</v>
      </c>
      <c r="AN9" s="245" t="s">
        <v>210</v>
      </c>
      <c r="AO9" s="223">
        <v>286.47000000000003</v>
      </c>
      <c r="AT9" s="263" t="s">
        <v>205</v>
      </c>
      <c r="AU9" s="265">
        <f t="shared" si="1"/>
        <v>47.26</v>
      </c>
      <c r="AX9" s="260"/>
      <c r="AY9" s="261"/>
      <c r="AZ9" s="261"/>
      <c r="BA9" s="261">
        <v>40.24</v>
      </c>
      <c r="BB9" s="261"/>
      <c r="BC9" s="261"/>
      <c r="BD9" s="261"/>
      <c r="BE9" s="258"/>
      <c r="BF9" s="258"/>
      <c r="BG9" s="258"/>
      <c r="BH9" s="258"/>
    </row>
    <row r="10" spans="1:60">
      <c r="A10" s="244">
        <v>44721</v>
      </c>
      <c r="B10" s="237">
        <v>134.25</v>
      </c>
      <c r="C10" s="238">
        <v>147.75</v>
      </c>
      <c r="D10" s="239">
        <v>0</v>
      </c>
      <c r="E10" s="240">
        <v>0</v>
      </c>
      <c r="F10" s="247">
        <f t="shared" si="0"/>
        <v>282</v>
      </c>
      <c r="I10" s="226" t="s">
        <v>82</v>
      </c>
      <c r="J10" s="255">
        <v>347</v>
      </c>
      <c r="K10" s="254">
        <v>14</v>
      </c>
      <c r="Q10" s="267">
        <v>24</v>
      </c>
      <c r="R10" s="256">
        <v>38</v>
      </c>
      <c r="T10" s="214">
        <f t="shared" si="2"/>
        <v>21</v>
      </c>
      <c r="U10" s="227">
        <f>SUM(R384:R510)</f>
        <v>2397.5</v>
      </c>
      <c r="AN10" s="245" t="s">
        <v>206</v>
      </c>
      <c r="AO10" s="246">
        <v>146.87</v>
      </c>
      <c r="AT10" s="263" t="s">
        <v>210</v>
      </c>
      <c r="AU10" s="265">
        <f t="shared" ref="AU10:AU13" si="3">SUM(AO9)</f>
        <v>286.47000000000003</v>
      </c>
      <c r="AX10" s="260"/>
      <c r="AY10" s="261"/>
      <c r="AZ10" s="261"/>
      <c r="BA10" s="262">
        <v>149.9</v>
      </c>
      <c r="BB10" s="261"/>
      <c r="BC10" s="261"/>
      <c r="BD10" s="261"/>
      <c r="BE10" s="258"/>
      <c r="BF10" s="258"/>
      <c r="BG10" s="258"/>
      <c r="BH10" s="258"/>
    </row>
    <row r="11" spans="1:60">
      <c r="A11" s="244">
        <v>44722</v>
      </c>
      <c r="B11" s="237">
        <v>117</v>
      </c>
      <c r="C11" s="238">
        <v>142</v>
      </c>
      <c r="D11" s="239">
        <v>0</v>
      </c>
      <c r="E11" s="240">
        <v>0</v>
      </c>
      <c r="F11" s="247">
        <f t="shared" si="0"/>
        <v>259</v>
      </c>
      <c r="I11" s="226" t="s">
        <v>88</v>
      </c>
      <c r="J11" s="255">
        <v>210</v>
      </c>
      <c r="K11" s="254">
        <v>8</v>
      </c>
      <c r="Q11" s="267">
        <v>24</v>
      </c>
      <c r="R11" s="256">
        <v>31</v>
      </c>
      <c r="T11" s="214">
        <f>SUM(T10+1)</f>
        <v>22</v>
      </c>
      <c r="U11" s="227">
        <f>SUM(R511:R593)</f>
        <v>1622.5</v>
      </c>
      <c r="AN11" s="245" t="s">
        <v>208</v>
      </c>
      <c r="AO11" s="246">
        <v>247.3</v>
      </c>
      <c r="AT11" s="263" t="s">
        <v>206</v>
      </c>
      <c r="AU11" s="265">
        <f t="shared" si="3"/>
        <v>146.87</v>
      </c>
      <c r="AX11" s="260"/>
      <c r="AY11" s="261"/>
      <c r="AZ11" s="261"/>
      <c r="BA11" s="261">
        <v>67.150000000000006</v>
      </c>
      <c r="BB11" s="261"/>
      <c r="BC11" s="261"/>
      <c r="BD11" s="261"/>
      <c r="BE11" s="258"/>
      <c r="BF11" s="258"/>
      <c r="BG11" s="258"/>
      <c r="BH11" s="258"/>
    </row>
    <row r="12" spans="1:60">
      <c r="A12" s="244">
        <v>44723</v>
      </c>
      <c r="B12" s="237">
        <v>405.5</v>
      </c>
      <c r="C12" s="238">
        <v>430</v>
      </c>
      <c r="D12" s="239">
        <v>0</v>
      </c>
      <c r="E12" s="240">
        <v>0</v>
      </c>
      <c r="F12" s="247">
        <f t="shared" si="0"/>
        <v>835.5</v>
      </c>
      <c r="I12" s="226" t="s">
        <v>74</v>
      </c>
      <c r="J12" s="255">
        <v>210</v>
      </c>
      <c r="K12" s="254">
        <v>11</v>
      </c>
      <c r="Q12" s="267">
        <v>24</v>
      </c>
      <c r="R12" s="256">
        <v>5</v>
      </c>
      <c r="T12" s="214">
        <f t="shared" si="2"/>
        <v>23</v>
      </c>
      <c r="U12" s="227">
        <f>SUM(R594:R622)</f>
        <v>805</v>
      </c>
      <c r="AN12" s="245" t="s">
        <v>209</v>
      </c>
      <c r="AO12" s="246">
        <v>17.399999999999999</v>
      </c>
      <c r="AT12" s="263" t="s">
        <v>208</v>
      </c>
      <c r="AU12" s="265">
        <f t="shared" si="3"/>
        <v>247.3</v>
      </c>
      <c r="AX12" s="260"/>
      <c r="AY12" s="261"/>
      <c r="AZ12" s="261"/>
      <c r="BA12" s="261">
        <v>48.75</v>
      </c>
      <c r="BB12" s="261"/>
      <c r="BC12" s="261"/>
      <c r="BD12" s="261"/>
      <c r="BE12" s="258"/>
      <c r="BF12" s="258"/>
      <c r="BG12" s="258"/>
      <c r="BH12" s="258"/>
    </row>
    <row r="13" spans="1:60">
      <c r="A13" s="244">
        <v>44724</v>
      </c>
      <c r="B13" s="237">
        <v>349</v>
      </c>
      <c r="C13" s="238">
        <v>325</v>
      </c>
      <c r="D13" s="239">
        <v>0</v>
      </c>
      <c r="E13" s="240">
        <v>0</v>
      </c>
      <c r="F13" s="247">
        <f t="shared" si="0"/>
        <v>674</v>
      </c>
      <c r="I13" s="226" t="s">
        <v>84</v>
      </c>
      <c r="J13" s="255">
        <v>188</v>
      </c>
      <c r="K13" s="254">
        <v>94</v>
      </c>
      <c r="Q13" s="267">
        <v>24</v>
      </c>
      <c r="R13" s="256">
        <v>2</v>
      </c>
      <c r="AT13" s="263" t="s">
        <v>209</v>
      </c>
      <c r="AU13" s="265">
        <f t="shared" si="3"/>
        <v>17.399999999999999</v>
      </c>
      <c r="AX13" s="260"/>
      <c r="AY13" s="261"/>
      <c r="AZ13" s="261"/>
      <c r="BA13" s="261">
        <v>127.07</v>
      </c>
      <c r="BB13" s="261"/>
      <c r="BC13" s="261"/>
      <c r="BD13" s="261"/>
      <c r="BE13" s="258"/>
      <c r="BF13" s="258"/>
      <c r="BG13" s="258"/>
      <c r="BH13" s="258"/>
    </row>
    <row r="14" spans="1:60">
      <c r="A14" s="244">
        <v>44725</v>
      </c>
      <c r="B14" s="237">
        <v>207</v>
      </c>
      <c r="C14" s="238">
        <v>141.5</v>
      </c>
      <c r="D14" s="239">
        <v>0</v>
      </c>
      <c r="E14" s="240">
        <v>0</v>
      </c>
      <c r="F14" s="247">
        <f t="shared" si="0"/>
        <v>348.5</v>
      </c>
      <c r="I14" s="226" t="s">
        <v>50</v>
      </c>
      <c r="J14" s="255">
        <v>180</v>
      </c>
      <c r="K14" s="254">
        <v>9</v>
      </c>
      <c r="Q14" s="267">
        <v>24</v>
      </c>
      <c r="R14" s="256">
        <v>7</v>
      </c>
      <c r="AX14" s="260"/>
      <c r="AY14" s="261"/>
      <c r="AZ14" s="261"/>
      <c r="BA14" s="261">
        <v>76.62</v>
      </c>
      <c r="BB14" s="261"/>
      <c r="BC14" s="261"/>
      <c r="BD14" s="261"/>
      <c r="BE14" s="258"/>
      <c r="BF14" s="258"/>
      <c r="BG14" s="258"/>
      <c r="BH14" s="258"/>
    </row>
    <row r="15" spans="1:60">
      <c r="A15" s="244">
        <v>44726</v>
      </c>
      <c r="B15" s="241">
        <v>0</v>
      </c>
      <c r="C15" s="242">
        <v>0</v>
      </c>
      <c r="D15" s="241">
        <v>0</v>
      </c>
      <c r="E15" s="242">
        <v>0</v>
      </c>
      <c r="F15" s="243">
        <f t="shared" si="0"/>
        <v>0</v>
      </c>
      <c r="I15" s="226" t="s">
        <v>65</v>
      </c>
      <c r="J15" s="255">
        <v>160</v>
      </c>
      <c r="K15" s="254">
        <v>20</v>
      </c>
      <c r="Q15" s="226" t="s">
        <v>26</v>
      </c>
      <c r="R15" s="256">
        <v>1.5</v>
      </c>
      <c r="AX15" s="260"/>
      <c r="AY15" s="261"/>
      <c r="AZ15" s="261"/>
      <c r="BA15" s="262">
        <v>49.63</v>
      </c>
      <c r="BB15" s="261"/>
      <c r="BC15" s="261"/>
      <c r="BD15" s="261"/>
      <c r="BE15" s="258"/>
      <c r="BF15" s="258"/>
      <c r="BG15" s="258"/>
      <c r="BH15" s="258"/>
    </row>
    <row r="16" spans="1:60">
      <c r="A16" s="244">
        <v>44727</v>
      </c>
      <c r="B16" s="237">
        <v>181</v>
      </c>
      <c r="C16" s="238">
        <v>62</v>
      </c>
      <c r="D16" s="239">
        <v>0</v>
      </c>
      <c r="E16" s="240">
        <v>0</v>
      </c>
      <c r="F16" s="247">
        <f t="shared" si="0"/>
        <v>243</v>
      </c>
      <c r="I16" s="226" t="s">
        <v>45</v>
      </c>
      <c r="J16" s="255">
        <v>135</v>
      </c>
      <c r="K16" s="254">
        <v>9</v>
      </c>
      <c r="Q16" s="226" t="s">
        <v>26</v>
      </c>
      <c r="R16" s="256">
        <v>33.5</v>
      </c>
      <c r="AX16" s="260"/>
      <c r="AY16" s="261"/>
      <c r="AZ16" s="261"/>
      <c r="BA16" s="261">
        <v>11.3</v>
      </c>
      <c r="BB16" s="261"/>
      <c r="BC16" s="261"/>
      <c r="BD16" s="261"/>
      <c r="BE16" s="258"/>
      <c r="BF16" s="258"/>
      <c r="BG16" s="258"/>
      <c r="BH16" s="258"/>
    </row>
    <row r="17" spans="1:60">
      <c r="A17" s="244">
        <v>44728</v>
      </c>
      <c r="B17" s="237">
        <v>147.5</v>
      </c>
      <c r="C17" s="238">
        <v>50</v>
      </c>
      <c r="D17" s="239">
        <v>0</v>
      </c>
      <c r="E17" s="240">
        <v>0</v>
      </c>
      <c r="F17" s="247">
        <f t="shared" si="0"/>
        <v>197.5</v>
      </c>
      <c r="I17" s="226" t="s">
        <v>76</v>
      </c>
      <c r="J17" s="255">
        <v>120</v>
      </c>
      <c r="K17" s="254">
        <v>6</v>
      </c>
      <c r="Q17" s="226" t="s">
        <v>26</v>
      </c>
      <c r="R17" s="256">
        <v>26</v>
      </c>
      <c r="AX17" s="260"/>
      <c r="AY17" s="261"/>
      <c r="AZ17" s="261"/>
      <c r="BA17" s="261">
        <v>7.52</v>
      </c>
      <c r="BB17" s="261"/>
      <c r="BC17" s="261"/>
      <c r="BD17" s="261"/>
      <c r="BE17" s="258"/>
      <c r="BF17" s="258"/>
      <c r="BG17" s="258"/>
      <c r="BH17" s="258"/>
    </row>
    <row r="18" spans="1:60">
      <c r="A18" s="244">
        <v>44729</v>
      </c>
      <c r="B18" s="237">
        <v>196</v>
      </c>
      <c r="C18" s="238">
        <v>316</v>
      </c>
      <c r="D18" s="239">
        <v>0</v>
      </c>
      <c r="E18" s="240">
        <v>0</v>
      </c>
      <c r="F18" s="247">
        <f t="shared" si="0"/>
        <v>512</v>
      </c>
      <c r="I18" s="226" t="s">
        <v>96</v>
      </c>
      <c r="J18" s="255">
        <v>102</v>
      </c>
      <c r="K18" s="254">
        <v>34</v>
      </c>
      <c r="Q18" s="226" t="s">
        <v>26</v>
      </c>
      <c r="R18" s="256">
        <v>6</v>
      </c>
      <c r="AX18" s="260"/>
      <c r="AY18" s="261"/>
      <c r="AZ18" s="261"/>
      <c r="BA18" s="261">
        <v>77.650000000000006</v>
      </c>
      <c r="BB18" s="261"/>
      <c r="BC18" s="261"/>
      <c r="BD18" s="261"/>
      <c r="BE18" s="258"/>
      <c r="BF18" s="258"/>
      <c r="BG18" s="258"/>
      <c r="BH18" s="258"/>
    </row>
    <row r="19" spans="1:60">
      <c r="A19" s="244">
        <v>44730</v>
      </c>
      <c r="B19" s="237">
        <v>290</v>
      </c>
      <c r="C19" s="238">
        <v>235</v>
      </c>
      <c r="D19" s="239">
        <v>0</v>
      </c>
      <c r="E19" s="240">
        <v>0</v>
      </c>
      <c r="F19" s="247">
        <f t="shared" si="0"/>
        <v>525</v>
      </c>
      <c r="I19" s="226" t="s">
        <v>94</v>
      </c>
      <c r="J19" s="255">
        <v>95</v>
      </c>
      <c r="K19" s="254">
        <v>3</v>
      </c>
      <c r="Q19" s="226" t="s">
        <v>26</v>
      </c>
      <c r="R19" s="256">
        <v>6</v>
      </c>
      <c r="AX19" s="260"/>
      <c r="AY19" s="261"/>
      <c r="AZ19" s="261"/>
      <c r="BA19" s="261">
        <v>34.75</v>
      </c>
      <c r="BB19" s="261"/>
      <c r="BC19" s="261"/>
      <c r="BD19" s="261"/>
      <c r="BE19" s="258"/>
      <c r="BF19" s="258"/>
      <c r="BG19" s="258"/>
      <c r="BH19" s="258"/>
    </row>
    <row r="20" spans="1:60">
      <c r="A20" s="244">
        <v>44731</v>
      </c>
      <c r="B20" s="237">
        <v>289</v>
      </c>
      <c r="C20" s="238">
        <v>256</v>
      </c>
      <c r="D20" s="239">
        <v>0</v>
      </c>
      <c r="E20" s="240">
        <v>0</v>
      </c>
      <c r="F20" s="247">
        <f t="shared" si="0"/>
        <v>545</v>
      </c>
      <c r="I20" s="226" t="s">
        <v>83</v>
      </c>
      <c r="J20" s="255">
        <v>60</v>
      </c>
      <c r="K20" s="254">
        <v>3</v>
      </c>
      <c r="Q20" s="226" t="s">
        <v>26</v>
      </c>
      <c r="R20" s="256">
        <v>21</v>
      </c>
      <c r="AX20" s="260"/>
      <c r="AY20" s="261"/>
      <c r="AZ20" s="261"/>
      <c r="BA20" s="261">
        <v>71.56</v>
      </c>
      <c r="BB20" s="261"/>
      <c r="BC20" s="261"/>
      <c r="BD20" s="261"/>
      <c r="BE20" s="258"/>
      <c r="BF20" s="258"/>
      <c r="BG20" s="258"/>
      <c r="BH20" s="258"/>
    </row>
    <row r="21" spans="1:60">
      <c r="A21" s="244">
        <v>44732</v>
      </c>
      <c r="B21" s="237">
        <v>350</v>
      </c>
      <c r="C21" s="238">
        <v>243</v>
      </c>
      <c r="D21" s="239">
        <v>0</v>
      </c>
      <c r="E21" s="240">
        <v>0</v>
      </c>
      <c r="F21" s="247">
        <f t="shared" si="0"/>
        <v>593</v>
      </c>
      <c r="I21" s="226" t="s">
        <v>85</v>
      </c>
      <c r="J21" s="255">
        <v>57.5</v>
      </c>
      <c r="K21" s="254">
        <v>23</v>
      </c>
      <c r="Q21" s="226" t="s">
        <v>27</v>
      </c>
      <c r="R21" s="256">
        <v>10.5</v>
      </c>
      <c r="AX21" s="260"/>
      <c r="AY21" s="261"/>
      <c r="AZ21" s="261"/>
      <c r="BA21" s="262">
        <v>24.89</v>
      </c>
      <c r="BB21" s="261"/>
      <c r="BC21" s="261"/>
      <c r="BD21" s="261"/>
      <c r="BE21" s="258"/>
      <c r="BF21" s="258"/>
      <c r="BG21" s="258"/>
      <c r="BH21" s="258"/>
    </row>
    <row r="22" spans="1:60">
      <c r="A22" s="244">
        <v>44733</v>
      </c>
      <c r="B22" s="241">
        <v>0</v>
      </c>
      <c r="C22" s="242">
        <v>0</v>
      </c>
      <c r="D22" s="241">
        <v>0</v>
      </c>
      <c r="E22" s="242">
        <v>0</v>
      </c>
      <c r="F22" s="243">
        <f t="shared" si="0"/>
        <v>0</v>
      </c>
      <c r="I22" s="226" t="s">
        <v>152</v>
      </c>
      <c r="J22" s="255">
        <v>44</v>
      </c>
      <c r="K22" s="254">
        <v>22</v>
      </c>
      <c r="Q22" s="226" t="s">
        <v>27</v>
      </c>
      <c r="R22" s="256">
        <v>23</v>
      </c>
      <c r="AX22" s="260"/>
      <c r="AY22" s="261"/>
      <c r="AZ22" s="261"/>
      <c r="BA22" s="261">
        <v>55.16</v>
      </c>
      <c r="BB22" s="261"/>
      <c r="BC22" s="261"/>
      <c r="BD22" s="261"/>
      <c r="BE22" s="258"/>
      <c r="BF22" s="258"/>
      <c r="BG22" s="258"/>
      <c r="BH22" s="258"/>
    </row>
    <row r="23" spans="1:60">
      <c r="A23" s="244">
        <v>44734</v>
      </c>
      <c r="B23" s="237">
        <v>192.5</v>
      </c>
      <c r="C23" s="238">
        <v>339.5</v>
      </c>
      <c r="D23" s="239">
        <v>0</v>
      </c>
      <c r="E23" s="240">
        <v>0</v>
      </c>
      <c r="F23" s="247">
        <f t="shared" si="0"/>
        <v>532</v>
      </c>
      <c r="I23" s="226" t="s">
        <v>92</v>
      </c>
      <c r="J23" s="255">
        <v>40</v>
      </c>
      <c r="K23" s="254">
        <v>2</v>
      </c>
      <c r="Q23" s="226" t="s">
        <v>27</v>
      </c>
      <c r="R23" s="256">
        <v>60</v>
      </c>
      <c r="AX23" s="260"/>
      <c r="AY23" s="261"/>
      <c r="AZ23" s="261"/>
      <c r="BA23" s="261">
        <v>48.09</v>
      </c>
      <c r="BB23" s="261"/>
      <c r="BC23" s="261"/>
      <c r="BD23" s="261"/>
      <c r="BE23" s="258"/>
      <c r="BF23" s="258"/>
      <c r="BG23" s="258"/>
      <c r="BH23" s="258"/>
    </row>
    <row r="24" spans="1:60" ht="18.75">
      <c r="A24" s="244">
        <v>44735</v>
      </c>
      <c r="B24" s="237">
        <v>248.5</v>
      </c>
      <c r="C24" s="238">
        <v>159</v>
      </c>
      <c r="D24" s="239">
        <v>0</v>
      </c>
      <c r="E24" s="240">
        <v>0</v>
      </c>
      <c r="F24" s="247">
        <f t="shared" si="0"/>
        <v>407.5</v>
      </c>
      <c r="I24" s="226" t="s">
        <v>148</v>
      </c>
      <c r="J24" s="255">
        <v>37</v>
      </c>
      <c r="K24" s="254">
        <v>6</v>
      </c>
      <c r="Q24" s="226" t="s">
        <v>27</v>
      </c>
      <c r="R24" s="256">
        <v>20</v>
      </c>
      <c r="AX24" s="259">
        <f>SUM(AX2:AX23)</f>
        <v>270.81</v>
      </c>
      <c r="AY24" s="259">
        <f>SUM(AY2:AY23)</f>
        <v>289.20999999999998</v>
      </c>
      <c r="AZ24" s="259">
        <f>SUM(AZ2:AZ23)</f>
        <v>143.66999999999999</v>
      </c>
      <c r="BA24" s="259">
        <f t="shared" ref="BA24:BH24" si="4">SUM(BA2:BA23)</f>
        <v>1086.08</v>
      </c>
      <c r="BB24" s="259">
        <f t="shared" si="4"/>
        <v>47.26</v>
      </c>
      <c r="BC24" s="259">
        <f t="shared" si="4"/>
        <v>118.38999999999999</v>
      </c>
      <c r="BD24" s="259">
        <f t="shared" si="4"/>
        <v>216</v>
      </c>
      <c r="BE24" s="259">
        <f t="shared" si="4"/>
        <v>286.47000000000003</v>
      </c>
      <c r="BF24" s="259">
        <f t="shared" si="4"/>
        <v>146.87</v>
      </c>
      <c r="BG24" s="259">
        <f t="shared" si="4"/>
        <v>247.3</v>
      </c>
      <c r="BH24" s="259">
        <f t="shared" si="4"/>
        <v>17.399999999999999</v>
      </c>
    </row>
    <row r="25" spans="1:60">
      <c r="A25" s="244">
        <v>44736</v>
      </c>
      <c r="B25" s="237">
        <v>175.5</v>
      </c>
      <c r="C25" s="238">
        <v>95</v>
      </c>
      <c r="D25" s="239">
        <v>0</v>
      </c>
      <c r="E25" s="240">
        <v>0</v>
      </c>
      <c r="F25" s="247">
        <f t="shared" si="0"/>
        <v>270.5</v>
      </c>
      <c r="I25" s="226" t="s">
        <v>89</v>
      </c>
      <c r="J25" s="255">
        <v>35</v>
      </c>
      <c r="K25" s="254">
        <v>10</v>
      </c>
      <c r="Q25" s="226" t="s">
        <v>27</v>
      </c>
      <c r="R25" s="256">
        <v>23</v>
      </c>
    </row>
    <row r="26" spans="1:60">
      <c r="A26" s="244">
        <v>44737</v>
      </c>
      <c r="B26" s="237">
        <v>313.5</v>
      </c>
      <c r="C26" s="238">
        <v>300</v>
      </c>
      <c r="D26" s="239">
        <v>0</v>
      </c>
      <c r="E26" s="240">
        <v>0</v>
      </c>
      <c r="F26" s="247">
        <f t="shared" si="0"/>
        <v>613.5</v>
      </c>
      <c r="I26" s="226" t="s">
        <v>147</v>
      </c>
      <c r="J26" s="255">
        <v>30</v>
      </c>
      <c r="K26" s="254">
        <v>7</v>
      </c>
      <c r="Q26" s="226" t="s">
        <v>27</v>
      </c>
      <c r="R26" s="256">
        <v>5.5</v>
      </c>
    </row>
    <row r="27" spans="1:60">
      <c r="A27" s="244">
        <v>44738</v>
      </c>
      <c r="B27" s="237">
        <v>482.5</v>
      </c>
      <c r="C27" s="238">
        <v>520.5</v>
      </c>
      <c r="D27" s="239">
        <v>0</v>
      </c>
      <c r="E27" s="240">
        <v>0</v>
      </c>
      <c r="F27" s="247">
        <f t="shared" si="0"/>
        <v>1003</v>
      </c>
      <c r="I27" s="226" t="s">
        <v>86</v>
      </c>
      <c r="J27" s="255">
        <v>29</v>
      </c>
      <c r="K27" s="254">
        <v>22</v>
      </c>
      <c r="Q27" s="226" t="s">
        <v>27</v>
      </c>
      <c r="R27" s="256">
        <v>9</v>
      </c>
    </row>
    <row r="28" spans="1:60">
      <c r="A28" s="244">
        <v>44739</v>
      </c>
      <c r="B28" s="237">
        <v>295.5</v>
      </c>
      <c r="C28" s="238">
        <v>236.5</v>
      </c>
      <c r="D28" s="239">
        <v>0</v>
      </c>
      <c r="E28" s="240">
        <v>0</v>
      </c>
      <c r="F28" s="247">
        <f t="shared" si="0"/>
        <v>532</v>
      </c>
      <c r="I28" s="226" t="s">
        <v>64</v>
      </c>
      <c r="J28" s="255">
        <v>20</v>
      </c>
      <c r="K28" s="254">
        <v>1</v>
      </c>
      <c r="Q28" s="226" t="s">
        <v>27</v>
      </c>
      <c r="R28" s="256">
        <v>3</v>
      </c>
    </row>
    <row r="29" spans="1:60">
      <c r="A29" s="244">
        <v>44740</v>
      </c>
      <c r="B29" s="241">
        <v>0</v>
      </c>
      <c r="C29" s="242">
        <v>0</v>
      </c>
      <c r="D29" s="241">
        <v>0</v>
      </c>
      <c r="E29" s="242">
        <v>0</v>
      </c>
      <c r="F29" s="243">
        <f t="shared" si="0"/>
        <v>0</v>
      </c>
      <c r="I29" s="226" t="s">
        <v>71</v>
      </c>
      <c r="J29" s="255">
        <v>20</v>
      </c>
      <c r="K29" s="254">
        <v>1</v>
      </c>
      <c r="Q29" s="226" t="s">
        <v>27</v>
      </c>
      <c r="R29" s="256">
        <v>24.5</v>
      </c>
    </row>
    <row r="30" spans="1:60">
      <c r="A30" s="244">
        <v>44741</v>
      </c>
      <c r="B30" s="241">
        <v>0</v>
      </c>
      <c r="C30" s="242">
        <v>0</v>
      </c>
      <c r="D30" s="241">
        <v>0</v>
      </c>
      <c r="E30" s="242">
        <v>0</v>
      </c>
      <c r="F30" s="243">
        <f t="shared" si="0"/>
        <v>0</v>
      </c>
      <c r="I30" s="226" t="s">
        <v>149</v>
      </c>
      <c r="J30" s="255">
        <v>16</v>
      </c>
      <c r="K30" s="254">
        <v>2</v>
      </c>
      <c r="Q30" s="226" t="s">
        <v>27</v>
      </c>
      <c r="R30" s="256">
        <v>5</v>
      </c>
    </row>
    <row r="31" spans="1:60">
      <c r="A31" s="244">
        <v>44742</v>
      </c>
      <c r="B31" s="237">
        <v>321</v>
      </c>
      <c r="C31" s="238">
        <v>164.5</v>
      </c>
      <c r="D31" s="239">
        <v>0</v>
      </c>
      <c r="E31" s="240">
        <v>0</v>
      </c>
      <c r="F31" s="247">
        <f t="shared" si="0"/>
        <v>485.5</v>
      </c>
      <c r="I31" s="226" t="s">
        <v>202</v>
      </c>
      <c r="J31" s="255">
        <v>15</v>
      </c>
      <c r="K31" s="254">
        <v>1</v>
      </c>
      <c r="Q31" s="226" t="s">
        <v>27</v>
      </c>
      <c r="R31" s="256">
        <v>16.5</v>
      </c>
    </row>
    <row r="32" spans="1:60">
      <c r="A32" s="252"/>
      <c r="B32" s="253"/>
      <c r="I32" s="226" t="s">
        <v>62</v>
      </c>
      <c r="J32" s="255">
        <v>8</v>
      </c>
      <c r="K32" s="254">
        <v>4</v>
      </c>
      <c r="Q32" s="226" t="s">
        <v>27</v>
      </c>
      <c r="R32" s="256">
        <v>23</v>
      </c>
    </row>
    <row r="33" spans="6:18">
      <c r="F33" s="222"/>
      <c r="I33" s="226" t="s">
        <v>90</v>
      </c>
      <c r="J33" s="255">
        <v>8</v>
      </c>
      <c r="K33" s="254">
        <v>4</v>
      </c>
      <c r="Q33" s="226" t="s">
        <v>27</v>
      </c>
      <c r="R33" s="256">
        <v>33</v>
      </c>
    </row>
    <row r="34" spans="6:18">
      <c r="I34" s="226" t="s">
        <v>150</v>
      </c>
      <c r="J34" s="255">
        <v>8</v>
      </c>
      <c r="K34" s="254">
        <v>1</v>
      </c>
      <c r="Q34" s="226" t="s">
        <v>27</v>
      </c>
      <c r="R34" s="256">
        <v>3</v>
      </c>
    </row>
    <row r="35" spans="6:18">
      <c r="I35" s="226" t="s">
        <v>151</v>
      </c>
      <c r="J35" s="255">
        <v>8</v>
      </c>
      <c r="K35" s="254">
        <v>1</v>
      </c>
      <c r="Q35" s="226" t="s">
        <v>27</v>
      </c>
      <c r="R35" s="256">
        <v>3</v>
      </c>
    </row>
    <row r="36" spans="6:18">
      <c r="I36" s="226" t="s">
        <v>93</v>
      </c>
      <c r="J36" s="255">
        <v>2</v>
      </c>
      <c r="K36" s="254">
        <v>2</v>
      </c>
      <c r="Q36" s="226" t="s">
        <v>27</v>
      </c>
      <c r="R36" s="256">
        <v>1.5</v>
      </c>
    </row>
    <row r="37" spans="6:18">
      <c r="I37" s="226" t="s">
        <v>97</v>
      </c>
      <c r="J37" s="255">
        <v>2</v>
      </c>
      <c r="K37" s="254">
        <v>2</v>
      </c>
      <c r="Q37" s="226" t="s">
        <v>27</v>
      </c>
      <c r="R37" s="256">
        <v>3</v>
      </c>
    </row>
    <row r="38" spans="6:18">
      <c r="I38" s="226"/>
      <c r="K38" s="226"/>
      <c r="Q38" s="226" t="s">
        <v>32</v>
      </c>
      <c r="R38" s="256">
        <v>25</v>
      </c>
    </row>
    <row r="39" spans="6:18">
      <c r="I39" s="226"/>
      <c r="K39" s="226"/>
      <c r="Q39" s="226" t="s">
        <v>32</v>
      </c>
      <c r="R39" s="256">
        <v>28</v>
      </c>
    </row>
    <row r="40" spans="6:18">
      <c r="I40" s="226"/>
      <c r="K40" s="226"/>
      <c r="Q40" s="226" t="s">
        <v>32</v>
      </c>
      <c r="R40" s="256">
        <v>6</v>
      </c>
    </row>
    <row r="41" spans="6:18">
      <c r="Q41" s="226" t="s">
        <v>32</v>
      </c>
      <c r="R41" s="256">
        <v>21</v>
      </c>
    </row>
    <row r="42" spans="6:18">
      <c r="Q42" s="226" t="s">
        <v>32</v>
      </c>
      <c r="R42" s="256">
        <v>9</v>
      </c>
    </row>
    <row r="43" spans="6:18">
      <c r="Q43" s="226" t="s">
        <v>32</v>
      </c>
      <c r="R43" s="256">
        <v>4.5</v>
      </c>
    </row>
    <row r="44" spans="6:18">
      <c r="Q44" s="226" t="s">
        <v>32</v>
      </c>
      <c r="R44" s="256">
        <v>10</v>
      </c>
    </row>
    <row r="45" spans="6:18">
      <c r="Q45" s="226" t="s">
        <v>32</v>
      </c>
      <c r="R45" s="256">
        <v>20</v>
      </c>
    </row>
    <row r="46" spans="6:18">
      <c r="Q46" s="226" t="s">
        <v>32</v>
      </c>
      <c r="R46" s="256">
        <v>24.5</v>
      </c>
    </row>
    <row r="47" spans="6:18">
      <c r="Q47" s="226" t="s">
        <v>32</v>
      </c>
      <c r="R47" s="256">
        <v>5</v>
      </c>
    </row>
    <row r="48" spans="6:18">
      <c r="Q48" s="226" t="s">
        <v>32</v>
      </c>
      <c r="R48" s="256">
        <v>23</v>
      </c>
    </row>
    <row r="49" spans="17:18">
      <c r="Q49" s="226" t="s">
        <v>32</v>
      </c>
      <c r="R49" s="256">
        <v>24.5</v>
      </c>
    </row>
    <row r="50" spans="17:18">
      <c r="Q50" s="226" t="s">
        <v>32</v>
      </c>
      <c r="R50" s="256">
        <v>11</v>
      </c>
    </row>
    <row r="51" spans="17:18">
      <c r="Q51" s="226" t="s">
        <v>32</v>
      </c>
      <c r="R51" s="256">
        <v>30</v>
      </c>
    </row>
    <row r="52" spans="17:18">
      <c r="Q52" s="226" t="s">
        <v>32</v>
      </c>
      <c r="R52" s="256">
        <v>24.5</v>
      </c>
    </row>
    <row r="53" spans="17:18">
      <c r="Q53" s="226" t="s">
        <v>32</v>
      </c>
      <c r="R53" s="256">
        <v>3</v>
      </c>
    </row>
    <row r="54" spans="17:18">
      <c r="Q54" s="226" t="s">
        <v>32</v>
      </c>
      <c r="R54" s="256">
        <v>24.5</v>
      </c>
    </row>
    <row r="55" spans="17:18">
      <c r="Q55" s="226" t="s">
        <v>32</v>
      </c>
      <c r="R55" s="256">
        <v>23</v>
      </c>
    </row>
    <row r="56" spans="17:18">
      <c r="Q56" s="226" t="s">
        <v>32</v>
      </c>
      <c r="R56" s="256">
        <v>22.5</v>
      </c>
    </row>
    <row r="57" spans="17:18">
      <c r="Q57" s="226" t="s">
        <v>32</v>
      </c>
      <c r="R57" s="256">
        <v>48</v>
      </c>
    </row>
    <row r="58" spans="17:18">
      <c r="Q58" s="226" t="s">
        <v>32</v>
      </c>
      <c r="R58" s="256">
        <v>3</v>
      </c>
    </row>
    <row r="59" spans="17:18">
      <c r="Q59" s="226" t="s">
        <v>32</v>
      </c>
      <c r="R59" s="256">
        <v>12.5</v>
      </c>
    </row>
    <row r="60" spans="17:18">
      <c r="Q60" s="226" t="s">
        <v>32</v>
      </c>
      <c r="R60" s="256">
        <v>29</v>
      </c>
    </row>
    <row r="61" spans="17:18">
      <c r="Q61" s="226" t="s">
        <v>32</v>
      </c>
      <c r="R61" s="256">
        <v>15</v>
      </c>
    </row>
    <row r="62" spans="17:18">
      <c r="Q62" s="226" t="s">
        <v>32</v>
      </c>
      <c r="R62" s="256">
        <v>25</v>
      </c>
    </row>
    <row r="63" spans="17:18">
      <c r="Q63" s="226" t="s">
        <v>32</v>
      </c>
      <c r="R63" s="256">
        <v>7.5</v>
      </c>
    </row>
    <row r="64" spans="17:18">
      <c r="Q64" s="226" t="s">
        <v>32</v>
      </c>
      <c r="R64" s="256">
        <v>23</v>
      </c>
    </row>
    <row r="65" spans="17:18">
      <c r="Q65" s="226" t="s">
        <v>32</v>
      </c>
      <c r="R65" s="256">
        <v>6</v>
      </c>
    </row>
    <row r="66" spans="17:18">
      <c r="Q66" s="226" t="s">
        <v>32</v>
      </c>
      <c r="R66" s="256">
        <v>1.5</v>
      </c>
    </row>
    <row r="67" spans="17:18">
      <c r="Q67" s="226" t="s">
        <v>28</v>
      </c>
      <c r="R67" s="256">
        <v>20</v>
      </c>
    </row>
    <row r="68" spans="17:18">
      <c r="Q68" s="226" t="s">
        <v>28</v>
      </c>
      <c r="R68" s="256">
        <v>62.5</v>
      </c>
    </row>
    <row r="69" spans="17:18">
      <c r="Q69" s="226" t="s">
        <v>28</v>
      </c>
      <c r="R69" s="256">
        <v>1.5</v>
      </c>
    </row>
    <row r="70" spans="17:18">
      <c r="Q70" s="226" t="s">
        <v>28</v>
      </c>
      <c r="R70" s="256">
        <v>3</v>
      </c>
    </row>
    <row r="71" spans="17:18">
      <c r="Q71" s="226" t="s">
        <v>28</v>
      </c>
      <c r="R71" s="256">
        <v>6</v>
      </c>
    </row>
    <row r="72" spans="17:18">
      <c r="Q72" s="226" t="s">
        <v>28</v>
      </c>
      <c r="R72" s="256">
        <v>9</v>
      </c>
    </row>
    <row r="73" spans="17:18">
      <c r="Q73" s="226" t="s">
        <v>28</v>
      </c>
      <c r="R73" s="256">
        <v>20</v>
      </c>
    </row>
    <row r="74" spans="17:18">
      <c r="Q74" s="226" t="s">
        <v>28</v>
      </c>
      <c r="R74" s="256">
        <v>7.5</v>
      </c>
    </row>
    <row r="75" spans="17:18">
      <c r="Q75" s="226" t="s">
        <v>28</v>
      </c>
      <c r="R75" s="256">
        <v>6</v>
      </c>
    </row>
    <row r="76" spans="17:18">
      <c r="Q76" s="226" t="s">
        <v>28</v>
      </c>
      <c r="R76" s="256">
        <v>9</v>
      </c>
    </row>
    <row r="77" spans="17:18">
      <c r="Q77" s="226" t="s">
        <v>28</v>
      </c>
      <c r="R77" s="256">
        <v>6.5</v>
      </c>
    </row>
    <row r="78" spans="17:18">
      <c r="Q78" s="226" t="s">
        <v>28</v>
      </c>
      <c r="R78" s="256">
        <v>15</v>
      </c>
    </row>
    <row r="79" spans="17:18">
      <c r="Q79" s="226" t="s">
        <v>28</v>
      </c>
      <c r="R79" s="256">
        <v>2</v>
      </c>
    </row>
    <row r="80" spans="17:18">
      <c r="Q80" s="226" t="s">
        <v>28</v>
      </c>
      <c r="R80" s="256">
        <v>4</v>
      </c>
    </row>
    <row r="81" spans="17:18">
      <c r="Q81" s="226" t="s">
        <v>28</v>
      </c>
      <c r="R81" s="256">
        <v>6</v>
      </c>
    </row>
    <row r="82" spans="17:18">
      <c r="Q82" s="226" t="s">
        <v>28</v>
      </c>
      <c r="R82" s="256">
        <v>12</v>
      </c>
    </row>
    <row r="83" spans="17:18">
      <c r="Q83" s="226" t="s">
        <v>28</v>
      </c>
      <c r="R83" s="256">
        <v>3</v>
      </c>
    </row>
    <row r="84" spans="17:18">
      <c r="Q84" s="226" t="s">
        <v>28</v>
      </c>
      <c r="R84" s="256">
        <v>6</v>
      </c>
    </row>
    <row r="85" spans="17:18">
      <c r="Q85" s="226" t="s">
        <v>28</v>
      </c>
      <c r="R85" s="256">
        <v>6</v>
      </c>
    </row>
    <row r="86" spans="17:18">
      <c r="Q86" s="226" t="s">
        <v>28</v>
      </c>
      <c r="R86" s="256">
        <v>24.5</v>
      </c>
    </row>
    <row r="87" spans="17:18">
      <c r="Q87" s="226" t="s">
        <v>28</v>
      </c>
      <c r="R87" s="256">
        <v>12</v>
      </c>
    </row>
    <row r="88" spans="17:18">
      <c r="Q88" s="226" t="s">
        <v>28</v>
      </c>
      <c r="R88" s="256">
        <v>6</v>
      </c>
    </row>
    <row r="89" spans="17:18">
      <c r="Q89" s="226" t="s">
        <v>28</v>
      </c>
      <c r="R89" s="256">
        <v>5.5</v>
      </c>
    </row>
    <row r="90" spans="17:18">
      <c r="Q90" s="226" t="s">
        <v>28</v>
      </c>
      <c r="R90" s="256">
        <v>20</v>
      </c>
    </row>
    <row r="91" spans="17:18">
      <c r="Q91" s="226" t="s">
        <v>28</v>
      </c>
      <c r="R91" s="256">
        <v>4.5</v>
      </c>
    </row>
    <row r="92" spans="17:18">
      <c r="Q92" s="226" t="s">
        <v>28</v>
      </c>
      <c r="R92" s="256">
        <v>40</v>
      </c>
    </row>
    <row r="93" spans="17:18">
      <c r="Q93" s="226" t="s">
        <v>28</v>
      </c>
      <c r="R93" s="256">
        <v>15</v>
      </c>
    </row>
    <row r="94" spans="17:18">
      <c r="Q94" s="226" t="s">
        <v>28</v>
      </c>
      <c r="R94" s="256">
        <v>6</v>
      </c>
    </row>
    <row r="95" spans="17:18">
      <c r="Q95" s="226" t="s">
        <v>28</v>
      </c>
      <c r="R95" s="256">
        <v>1.5</v>
      </c>
    </row>
    <row r="96" spans="17:18">
      <c r="Q96" s="226" t="s">
        <v>28</v>
      </c>
      <c r="R96" s="256">
        <v>6</v>
      </c>
    </row>
    <row r="97" spans="17:18">
      <c r="Q97" s="226" t="s">
        <v>28</v>
      </c>
      <c r="R97" s="256">
        <v>8</v>
      </c>
    </row>
    <row r="98" spans="17:18">
      <c r="Q98" s="226" t="s">
        <v>28</v>
      </c>
      <c r="R98" s="256">
        <v>20</v>
      </c>
    </row>
    <row r="99" spans="17:18">
      <c r="Q99" s="226" t="s">
        <v>28</v>
      </c>
      <c r="R99" s="256">
        <v>3</v>
      </c>
    </row>
    <row r="100" spans="17:18">
      <c r="Q100" s="226" t="s">
        <v>28</v>
      </c>
      <c r="R100" s="256">
        <v>10</v>
      </c>
    </row>
    <row r="101" spans="17:18">
      <c r="Q101" s="226" t="s">
        <v>28</v>
      </c>
      <c r="R101" s="256">
        <v>2</v>
      </c>
    </row>
    <row r="102" spans="17:18">
      <c r="Q102" s="226" t="s">
        <v>29</v>
      </c>
      <c r="R102" s="256">
        <v>26.5</v>
      </c>
    </row>
    <row r="103" spans="17:18">
      <c r="Q103" s="226" t="s">
        <v>29</v>
      </c>
      <c r="R103" s="256">
        <v>12</v>
      </c>
    </row>
    <row r="104" spans="17:18">
      <c r="Q104" s="226" t="s">
        <v>29</v>
      </c>
      <c r="R104" s="256">
        <v>20</v>
      </c>
    </row>
    <row r="105" spans="17:18">
      <c r="Q105" s="226" t="s">
        <v>29</v>
      </c>
      <c r="R105" s="256">
        <v>37</v>
      </c>
    </row>
    <row r="106" spans="17:18">
      <c r="Q106" s="226" t="s">
        <v>29</v>
      </c>
      <c r="R106" s="256">
        <v>21.5</v>
      </c>
    </row>
    <row r="107" spans="17:18">
      <c r="Q107" s="226" t="s">
        <v>29</v>
      </c>
      <c r="R107" s="256">
        <v>20</v>
      </c>
    </row>
    <row r="108" spans="17:18">
      <c r="Q108" s="226" t="s">
        <v>29</v>
      </c>
      <c r="R108" s="256">
        <v>20</v>
      </c>
    </row>
    <row r="109" spans="17:18">
      <c r="Q109" s="226" t="s">
        <v>29</v>
      </c>
      <c r="R109" s="256">
        <v>20</v>
      </c>
    </row>
    <row r="110" spans="17:18">
      <c r="Q110" s="226" t="s">
        <v>29</v>
      </c>
      <c r="R110" s="256">
        <v>1.5</v>
      </c>
    </row>
    <row r="111" spans="17:18">
      <c r="Q111" s="226" t="s">
        <v>29</v>
      </c>
      <c r="R111" s="256">
        <v>31</v>
      </c>
    </row>
    <row r="112" spans="17:18">
      <c r="Q112" s="226" t="s">
        <v>29</v>
      </c>
      <c r="R112" s="256">
        <v>13.5</v>
      </c>
    </row>
    <row r="113" spans="17:18">
      <c r="Q113" s="226" t="s">
        <v>29</v>
      </c>
      <c r="R113" s="256">
        <v>20</v>
      </c>
    </row>
    <row r="114" spans="17:18">
      <c r="Q114" s="226" t="s">
        <v>29</v>
      </c>
      <c r="R114" s="256">
        <v>20</v>
      </c>
    </row>
    <row r="115" spans="17:18">
      <c r="Q115" s="226" t="s">
        <v>29</v>
      </c>
      <c r="R115" s="256">
        <v>20</v>
      </c>
    </row>
    <row r="116" spans="17:18">
      <c r="Q116" s="226" t="s">
        <v>29</v>
      </c>
      <c r="R116" s="256">
        <v>20</v>
      </c>
    </row>
    <row r="117" spans="17:18">
      <c r="Q117" s="226" t="s">
        <v>29</v>
      </c>
      <c r="R117" s="256">
        <v>23</v>
      </c>
    </row>
    <row r="118" spans="17:18">
      <c r="Q118" s="226" t="s">
        <v>29</v>
      </c>
      <c r="R118" s="256">
        <v>4</v>
      </c>
    </row>
    <row r="119" spans="17:18">
      <c r="Q119" s="226" t="s">
        <v>29</v>
      </c>
      <c r="R119" s="256">
        <v>21.5</v>
      </c>
    </row>
    <row r="120" spans="17:18">
      <c r="Q120" s="226" t="s">
        <v>29</v>
      </c>
      <c r="R120" s="256">
        <v>6</v>
      </c>
    </row>
    <row r="121" spans="17:18">
      <c r="Q121" s="226" t="s">
        <v>29</v>
      </c>
      <c r="R121" s="256">
        <v>21.5</v>
      </c>
    </row>
    <row r="122" spans="17:18">
      <c r="Q122" s="226" t="s">
        <v>29</v>
      </c>
      <c r="R122" s="256">
        <v>20</v>
      </c>
    </row>
    <row r="123" spans="17:18">
      <c r="Q123" s="226" t="s">
        <v>29</v>
      </c>
      <c r="R123" s="256">
        <v>23</v>
      </c>
    </row>
    <row r="124" spans="17:18">
      <c r="Q124" s="226" t="s">
        <v>29</v>
      </c>
      <c r="R124" s="256">
        <v>10.5</v>
      </c>
    </row>
    <row r="125" spans="17:18">
      <c r="Q125" s="226" t="s">
        <v>29</v>
      </c>
      <c r="R125" s="256">
        <v>6</v>
      </c>
    </row>
    <row r="126" spans="17:18">
      <c r="Q126" s="226" t="s">
        <v>29</v>
      </c>
      <c r="R126" s="256">
        <v>4.5</v>
      </c>
    </row>
    <row r="127" spans="17:18">
      <c r="Q127" s="226" t="s">
        <v>29</v>
      </c>
      <c r="R127" s="256">
        <v>20</v>
      </c>
    </row>
    <row r="128" spans="17:18">
      <c r="Q128" s="226" t="s">
        <v>29</v>
      </c>
      <c r="R128" s="256">
        <v>43</v>
      </c>
    </row>
    <row r="129" spans="17:18">
      <c r="Q129" s="226" t="s">
        <v>29</v>
      </c>
      <c r="R129" s="256">
        <v>21.5</v>
      </c>
    </row>
    <row r="130" spans="17:18">
      <c r="Q130" s="226" t="s">
        <v>29</v>
      </c>
      <c r="R130" s="256">
        <v>26</v>
      </c>
    </row>
    <row r="131" spans="17:18">
      <c r="Q131" s="226" t="s">
        <v>29</v>
      </c>
      <c r="R131" s="256">
        <v>37</v>
      </c>
    </row>
    <row r="132" spans="17:18">
      <c r="Q132" s="226" t="s">
        <v>29</v>
      </c>
      <c r="R132" s="256">
        <v>5.5</v>
      </c>
    </row>
    <row r="133" spans="17:18">
      <c r="Q133" s="226" t="s">
        <v>29</v>
      </c>
      <c r="R133" s="256">
        <v>14</v>
      </c>
    </row>
    <row r="134" spans="17:18">
      <c r="Q134" s="226" t="s">
        <v>29</v>
      </c>
      <c r="R134" s="256">
        <v>12</v>
      </c>
    </row>
    <row r="135" spans="17:18">
      <c r="Q135" s="226" t="s">
        <v>29</v>
      </c>
      <c r="R135" s="256">
        <v>3</v>
      </c>
    </row>
    <row r="136" spans="17:18">
      <c r="Q136" s="226" t="s">
        <v>29</v>
      </c>
      <c r="R136" s="256">
        <v>10.5</v>
      </c>
    </row>
    <row r="137" spans="17:18">
      <c r="Q137" s="226" t="s">
        <v>29</v>
      </c>
      <c r="R137" s="256">
        <v>2</v>
      </c>
    </row>
    <row r="138" spans="17:18">
      <c r="Q138" s="226" t="s">
        <v>29</v>
      </c>
      <c r="R138" s="256">
        <v>3.5</v>
      </c>
    </row>
    <row r="139" spans="17:18">
      <c r="Q139" s="226" t="s">
        <v>29</v>
      </c>
      <c r="R139" s="256">
        <v>6</v>
      </c>
    </row>
    <row r="140" spans="17:18">
      <c r="Q140" s="226" t="s">
        <v>29</v>
      </c>
      <c r="R140" s="256">
        <v>21</v>
      </c>
    </row>
    <row r="141" spans="17:18">
      <c r="Q141" s="226" t="s">
        <v>29</v>
      </c>
      <c r="R141" s="256">
        <v>20</v>
      </c>
    </row>
    <row r="142" spans="17:18">
      <c r="Q142" s="226" t="s">
        <v>29</v>
      </c>
      <c r="R142" s="256">
        <v>21.5</v>
      </c>
    </row>
    <row r="143" spans="17:18">
      <c r="Q143" s="226" t="s">
        <v>29</v>
      </c>
      <c r="R143" s="256">
        <v>9</v>
      </c>
    </row>
    <row r="144" spans="17:18">
      <c r="Q144" s="226" t="s">
        <v>29</v>
      </c>
      <c r="R144" s="256">
        <v>6</v>
      </c>
    </row>
    <row r="145" spans="17:18">
      <c r="Q145" s="226" t="s">
        <v>29</v>
      </c>
      <c r="R145" s="256">
        <v>6</v>
      </c>
    </row>
    <row r="146" spans="17:18">
      <c r="Q146" s="226" t="s">
        <v>29</v>
      </c>
      <c r="R146" s="256">
        <v>33.5</v>
      </c>
    </row>
    <row r="147" spans="17:18">
      <c r="Q147" s="226" t="s">
        <v>29</v>
      </c>
      <c r="R147" s="256">
        <v>20</v>
      </c>
    </row>
    <row r="148" spans="17:18">
      <c r="Q148" s="226" t="s">
        <v>29</v>
      </c>
      <c r="R148" s="256">
        <v>27.5</v>
      </c>
    </row>
    <row r="149" spans="17:18">
      <c r="Q149" s="226" t="s">
        <v>29</v>
      </c>
      <c r="R149" s="256">
        <v>24.5</v>
      </c>
    </row>
    <row r="150" spans="17:18">
      <c r="Q150" s="226" t="s">
        <v>29</v>
      </c>
      <c r="R150" s="256">
        <v>6</v>
      </c>
    </row>
    <row r="151" spans="17:18">
      <c r="Q151" s="226" t="s">
        <v>29</v>
      </c>
      <c r="R151" s="256">
        <v>16.5</v>
      </c>
    </row>
    <row r="152" spans="17:18">
      <c r="Q152" s="226" t="s">
        <v>29</v>
      </c>
      <c r="R152" s="256">
        <v>1.5</v>
      </c>
    </row>
    <row r="153" spans="17:18">
      <c r="Q153" s="226" t="s">
        <v>29</v>
      </c>
      <c r="R153" s="256">
        <v>1.5</v>
      </c>
    </row>
    <row r="154" spans="17:18">
      <c r="Q154" s="226" t="s">
        <v>29</v>
      </c>
      <c r="R154" s="256">
        <v>29</v>
      </c>
    </row>
    <row r="155" spans="17:18">
      <c r="Q155" s="226" t="s">
        <v>29</v>
      </c>
      <c r="R155" s="256">
        <v>24.5</v>
      </c>
    </row>
    <row r="156" spans="17:18">
      <c r="Q156" s="226" t="s">
        <v>29</v>
      </c>
      <c r="R156" s="256">
        <v>23</v>
      </c>
    </row>
    <row r="157" spans="17:18">
      <c r="Q157" s="226" t="s">
        <v>29</v>
      </c>
      <c r="R157" s="256">
        <v>12</v>
      </c>
    </row>
    <row r="158" spans="17:18">
      <c r="Q158" s="226" t="s">
        <v>29</v>
      </c>
      <c r="R158" s="256">
        <v>3</v>
      </c>
    </row>
    <row r="159" spans="17:18">
      <c r="Q159" s="226" t="s">
        <v>29</v>
      </c>
      <c r="R159" s="256">
        <v>12</v>
      </c>
    </row>
    <row r="160" spans="17:18">
      <c r="Q160" s="226" t="s">
        <v>29</v>
      </c>
      <c r="R160" s="256">
        <v>6.5</v>
      </c>
    </row>
    <row r="161" spans="17:18">
      <c r="Q161" s="226" t="s">
        <v>29</v>
      </c>
      <c r="R161" s="256">
        <v>15</v>
      </c>
    </row>
    <row r="162" spans="17:18">
      <c r="Q162" s="226" t="s">
        <v>29</v>
      </c>
      <c r="R162" s="256">
        <v>9</v>
      </c>
    </row>
    <row r="163" spans="17:18">
      <c r="Q163" s="226" t="s">
        <v>29</v>
      </c>
      <c r="R163" s="256">
        <v>20</v>
      </c>
    </row>
    <row r="164" spans="17:18">
      <c r="Q164" s="226" t="s">
        <v>29</v>
      </c>
      <c r="R164" s="256">
        <v>25</v>
      </c>
    </row>
    <row r="165" spans="17:18">
      <c r="Q165" s="226" t="s">
        <v>29</v>
      </c>
      <c r="R165" s="256">
        <v>24.5</v>
      </c>
    </row>
    <row r="166" spans="17:18">
      <c r="Q166" s="226" t="s">
        <v>31</v>
      </c>
      <c r="R166" s="256">
        <v>29</v>
      </c>
    </row>
    <row r="167" spans="17:18">
      <c r="Q167" s="226" t="s">
        <v>31</v>
      </c>
      <c r="R167" s="256">
        <v>21.5</v>
      </c>
    </row>
    <row r="168" spans="17:18">
      <c r="Q168" s="226" t="s">
        <v>31</v>
      </c>
      <c r="R168" s="256">
        <v>21</v>
      </c>
    </row>
    <row r="169" spans="17:18">
      <c r="Q169" s="226" t="s">
        <v>31</v>
      </c>
      <c r="R169" s="256">
        <v>16.5</v>
      </c>
    </row>
    <row r="170" spans="17:18">
      <c r="Q170" s="226" t="s">
        <v>31</v>
      </c>
      <c r="R170" s="256">
        <v>26.5</v>
      </c>
    </row>
    <row r="171" spans="17:18">
      <c r="Q171" s="226" t="s">
        <v>31</v>
      </c>
      <c r="R171" s="256">
        <v>2</v>
      </c>
    </row>
    <row r="172" spans="17:18">
      <c r="Q172" s="226" t="s">
        <v>31</v>
      </c>
      <c r="R172" s="256">
        <v>47</v>
      </c>
    </row>
    <row r="173" spans="17:18">
      <c r="Q173" s="226" t="s">
        <v>31</v>
      </c>
      <c r="R173" s="256">
        <v>14</v>
      </c>
    </row>
    <row r="174" spans="17:18">
      <c r="Q174" s="226" t="s">
        <v>31</v>
      </c>
      <c r="R174" s="256">
        <v>20</v>
      </c>
    </row>
    <row r="175" spans="17:18">
      <c r="Q175" s="226" t="s">
        <v>31</v>
      </c>
      <c r="R175" s="256">
        <v>6</v>
      </c>
    </row>
    <row r="176" spans="17:18">
      <c r="Q176" s="226" t="s">
        <v>31</v>
      </c>
      <c r="R176" s="256">
        <v>20</v>
      </c>
    </row>
    <row r="177" spans="17:18">
      <c r="Q177" s="226" t="s">
        <v>31</v>
      </c>
      <c r="R177" s="256">
        <v>6</v>
      </c>
    </row>
    <row r="178" spans="17:18">
      <c r="Q178" s="226" t="s">
        <v>31</v>
      </c>
      <c r="R178" s="256">
        <v>6</v>
      </c>
    </row>
    <row r="179" spans="17:18">
      <c r="Q179" s="226" t="s">
        <v>31</v>
      </c>
      <c r="R179" s="256">
        <v>44</v>
      </c>
    </row>
    <row r="180" spans="17:18">
      <c r="Q180" s="226" t="s">
        <v>31</v>
      </c>
      <c r="R180" s="256">
        <v>6</v>
      </c>
    </row>
    <row r="181" spans="17:18">
      <c r="Q181" s="226" t="s">
        <v>31</v>
      </c>
      <c r="R181" s="256">
        <v>5</v>
      </c>
    </row>
    <row r="182" spans="17:18">
      <c r="Q182" s="226" t="s">
        <v>31</v>
      </c>
      <c r="R182" s="256">
        <v>20</v>
      </c>
    </row>
    <row r="183" spans="17:18">
      <c r="Q183" s="226" t="s">
        <v>31</v>
      </c>
      <c r="R183" s="256">
        <v>13.5</v>
      </c>
    </row>
    <row r="184" spans="17:18">
      <c r="Q184" s="226" t="s">
        <v>31</v>
      </c>
      <c r="R184" s="256">
        <v>26.5</v>
      </c>
    </row>
    <row r="185" spans="17:18">
      <c r="Q185" s="226" t="s">
        <v>31</v>
      </c>
      <c r="R185" s="256">
        <v>23</v>
      </c>
    </row>
    <row r="186" spans="17:18">
      <c r="Q186" s="226" t="s">
        <v>31</v>
      </c>
      <c r="R186" s="256">
        <v>20</v>
      </c>
    </row>
    <row r="187" spans="17:18">
      <c r="Q187" s="226" t="s">
        <v>31</v>
      </c>
      <c r="R187" s="256">
        <v>26.5</v>
      </c>
    </row>
    <row r="188" spans="17:18">
      <c r="Q188" s="226" t="s">
        <v>31</v>
      </c>
      <c r="R188" s="256">
        <v>47</v>
      </c>
    </row>
    <row r="189" spans="17:18">
      <c r="Q189" s="226" t="s">
        <v>31</v>
      </c>
      <c r="R189" s="256">
        <v>9</v>
      </c>
    </row>
    <row r="190" spans="17:18">
      <c r="Q190" s="226" t="s">
        <v>31</v>
      </c>
      <c r="R190" s="256">
        <v>31.5</v>
      </c>
    </row>
    <row r="191" spans="17:18">
      <c r="Q191" s="226" t="s">
        <v>31</v>
      </c>
      <c r="R191" s="256">
        <v>25.5</v>
      </c>
    </row>
    <row r="192" spans="17:18">
      <c r="Q192" s="226" t="s">
        <v>31</v>
      </c>
      <c r="R192" s="256">
        <v>23</v>
      </c>
    </row>
    <row r="193" spans="17:18">
      <c r="Q193" s="226" t="s">
        <v>31</v>
      </c>
      <c r="R193" s="256">
        <v>12.5</v>
      </c>
    </row>
    <row r="194" spans="17:18">
      <c r="Q194" s="226" t="s">
        <v>31</v>
      </c>
      <c r="R194" s="256">
        <v>15.5</v>
      </c>
    </row>
    <row r="195" spans="17:18">
      <c r="Q195" s="226" t="s">
        <v>31</v>
      </c>
      <c r="R195" s="256">
        <v>9</v>
      </c>
    </row>
    <row r="196" spans="17:18">
      <c r="Q196" s="226" t="s">
        <v>31</v>
      </c>
      <c r="R196" s="256">
        <v>31.5</v>
      </c>
    </row>
    <row r="197" spans="17:18">
      <c r="Q197" s="226" t="s">
        <v>31</v>
      </c>
      <c r="R197" s="256">
        <v>24.5</v>
      </c>
    </row>
    <row r="198" spans="17:18">
      <c r="Q198" s="226" t="s">
        <v>31</v>
      </c>
      <c r="R198" s="256">
        <v>12</v>
      </c>
    </row>
    <row r="199" spans="17:18">
      <c r="Q199" s="226" t="s">
        <v>31</v>
      </c>
      <c r="R199" s="256">
        <v>35</v>
      </c>
    </row>
    <row r="200" spans="17:18">
      <c r="Q200" s="226" t="s">
        <v>31</v>
      </c>
      <c r="R200" s="256">
        <v>9</v>
      </c>
    </row>
    <row r="201" spans="17:18">
      <c r="Q201" s="226" t="s">
        <v>31</v>
      </c>
      <c r="R201" s="256">
        <v>36.5</v>
      </c>
    </row>
    <row r="202" spans="17:18">
      <c r="Q202" s="226" t="s">
        <v>31</v>
      </c>
      <c r="R202" s="256">
        <v>6</v>
      </c>
    </row>
    <row r="203" spans="17:18">
      <c r="Q203" s="226" t="s">
        <v>31</v>
      </c>
      <c r="R203" s="256">
        <v>75</v>
      </c>
    </row>
    <row r="204" spans="17:18">
      <c r="Q204" s="226" t="s">
        <v>31</v>
      </c>
      <c r="R204" s="256">
        <v>15.5</v>
      </c>
    </row>
    <row r="205" spans="17:18">
      <c r="Q205" s="226" t="s">
        <v>31</v>
      </c>
      <c r="R205" s="256">
        <v>3</v>
      </c>
    </row>
    <row r="206" spans="17:18">
      <c r="Q206" s="226" t="s">
        <v>31</v>
      </c>
      <c r="R206" s="256">
        <v>28</v>
      </c>
    </row>
    <row r="207" spans="17:18">
      <c r="Q207" s="226" t="s">
        <v>31</v>
      </c>
      <c r="R207" s="256">
        <v>25</v>
      </c>
    </row>
    <row r="208" spans="17:18">
      <c r="Q208" s="226" t="s">
        <v>31</v>
      </c>
      <c r="R208" s="256">
        <v>5</v>
      </c>
    </row>
    <row r="209" spans="17:18">
      <c r="Q209" s="226" t="s">
        <v>31</v>
      </c>
      <c r="R209" s="256">
        <v>20</v>
      </c>
    </row>
    <row r="210" spans="17:18">
      <c r="Q210" s="226" t="s">
        <v>31</v>
      </c>
      <c r="R210" s="256">
        <v>7.5</v>
      </c>
    </row>
    <row r="211" spans="17:18">
      <c r="Q211" s="226" t="s">
        <v>31</v>
      </c>
      <c r="R211" s="256">
        <v>20</v>
      </c>
    </row>
    <row r="212" spans="17:18">
      <c r="Q212" s="226" t="s">
        <v>31</v>
      </c>
      <c r="R212" s="256">
        <v>12</v>
      </c>
    </row>
    <row r="213" spans="17:18">
      <c r="Q213" s="226" t="s">
        <v>31</v>
      </c>
      <c r="R213" s="256">
        <v>22.5</v>
      </c>
    </row>
    <row r="214" spans="17:18">
      <c r="Q214" s="226" t="s">
        <v>31</v>
      </c>
      <c r="R214" s="256">
        <v>20</v>
      </c>
    </row>
    <row r="215" spans="17:18">
      <c r="Q215" s="226" t="s">
        <v>31</v>
      </c>
      <c r="R215" s="256">
        <v>28</v>
      </c>
    </row>
    <row r="216" spans="17:18">
      <c r="Q216" s="226" t="s">
        <v>31</v>
      </c>
      <c r="R216" s="256">
        <v>15</v>
      </c>
    </row>
    <row r="217" spans="17:18">
      <c r="Q217" s="226" t="s">
        <v>31</v>
      </c>
      <c r="R217" s="256">
        <v>7.5</v>
      </c>
    </row>
    <row r="218" spans="17:18">
      <c r="Q218" s="226" t="s">
        <v>31</v>
      </c>
      <c r="R218" s="256">
        <v>6</v>
      </c>
    </row>
    <row r="219" spans="17:18">
      <c r="Q219" s="226" t="s">
        <v>31</v>
      </c>
      <c r="R219" s="256">
        <v>3</v>
      </c>
    </row>
    <row r="220" spans="17:18">
      <c r="Q220" s="226" t="s">
        <v>31</v>
      </c>
      <c r="R220" s="256">
        <v>36.5</v>
      </c>
    </row>
    <row r="221" spans="17:18">
      <c r="Q221" s="226" t="s">
        <v>31</v>
      </c>
      <c r="R221" s="256">
        <v>17</v>
      </c>
    </row>
    <row r="222" spans="17:18">
      <c r="Q222" s="226" t="s">
        <v>31</v>
      </c>
      <c r="R222" s="256">
        <v>15</v>
      </c>
    </row>
    <row r="223" spans="17:18">
      <c r="Q223" s="226" t="s">
        <v>31</v>
      </c>
      <c r="R223" s="256">
        <v>44</v>
      </c>
    </row>
    <row r="224" spans="17:18">
      <c r="Q224" s="226" t="s">
        <v>31</v>
      </c>
      <c r="R224" s="256">
        <v>4.5</v>
      </c>
    </row>
    <row r="225" spans="17:18">
      <c r="Q225" s="226" t="s">
        <v>31</v>
      </c>
      <c r="R225" s="256">
        <v>3</v>
      </c>
    </row>
    <row r="226" spans="17:18">
      <c r="Q226" s="226" t="s">
        <v>31</v>
      </c>
      <c r="R226" s="256">
        <v>23</v>
      </c>
    </row>
    <row r="227" spans="17:18">
      <c r="Q227" s="226" t="s">
        <v>31</v>
      </c>
      <c r="R227" s="256">
        <v>14</v>
      </c>
    </row>
    <row r="228" spans="17:18">
      <c r="Q228" s="226" t="s">
        <v>31</v>
      </c>
      <c r="R228" s="256">
        <v>15</v>
      </c>
    </row>
    <row r="229" spans="17:18">
      <c r="Q229" s="226" t="s">
        <v>31</v>
      </c>
      <c r="R229" s="256">
        <v>24.5</v>
      </c>
    </row>
    <row r="230" spans="17:18">
      <c r="Q230" s="226" t="s">
        <v>31</v>
      </c>
      <c r="R230" s="256">
        <v>4.5</v>
      </c>
    </row>
    <row r="231" spans="17:18">
      <c r="Q231" s="226" t="s">
        <v>31</v>
      </c>
      <c r="R231" s="256">
        <v>90.5</v>
      </c>
    </row>
    <row r="232" spans="17:18">
      <c r="Q232" s="226" t="s">
        <v>31</v>
      </c>
      <c r="R232" s="256">
        <v>6</v>
      </c>
    </row>
    <row r="233" spans="17:18">
      <c r="Q233" s="226" t="s">
        <v>31</v>
      </c>
      <c r="R233" s="256">
        <v>4</v>
      </c>
    </row>
    <row r="234" spans="17:18">
      <c r="Q234" s="226" t="s">
        <v>31</v>
      </c>
      <c r="R234" s="256">
        <v>23</v>
      </c>
    </row>
    <row r="235" spans="17:18">
      <c r="Q235" s="226" t="s">
        <v>31</v>
      </c>
      <c r="R235" s="256">
        <v>15</v>
      </c>
    </row>
    <row r="236" spans="17:18">
      <c r="Q236" s="226" t="s">
        <v>31</v>
      </c>
      <c r="R236" s="256">
        <v>18</v>
      </c>
    </row>
    <row r="237" spans="17:18">
      <c r="Q237" s="226" t="s">
        <v>31</v>
      </c>
      <c r="R237" s="256">
        <v>22</v>
      </c>
    </row>
    <row r="238" spans="17:18">
      <c r="Q238" s="226" t="s">
        <v>31</v>
      </c>
      <c r="R238" s="256">
        <v>12</v>
      </c>
    </row>
    <row r="239" spans="17:18">
      <c r="Q239" s="226" t="s">
        <v>31</v>
      </c>
      <c r="R239" s="256">
        <v>24.5</v>
      </c>
    </row>
    <row r="240" spans="17:18">
      <c r="Q240" s="226" t="s">
        <v>31</v>
      </c>
      <c r="R240" s="256">
        <v>24</v>
      </c>
    </row>
    <row r="241" spans="17:18">
      <c r="Q241" s="226" t="s">
        <v>31</v>
      </c>
      <c r="R241" s="256">
        <v>23</v>
      </c>
    </row>
    <row r="242" spans="17:18">
      <c r="Q242" s="226" t="s">
        <v>31</v>
      </c>
      <c r="R242" s="256">
        <v>7.5</v>
      </c>
    </row>
    <row r="243" spans="17:18">
      <c r="Q243" s="226" t="s">
        <v>31</v>
      </c>
      <c r="R243" s="256">
        <v>20</v>
      </c>
    </row>
    <row r="244" spans="17:18">
      <c r="Q244" s="226" t="s">
        <v>31</v>
      </c>
      <c r="R244" s="256">
        <v>6</v>
      </c>
    </row>
    <row r="245" spans="17:18">
      <c r="Q245" s="226" t="s">
        <v>31</v>
      </c>
      <c r="R245" s="256">
        <v>6</v>
      </c>
    </row>
    <row r="246" spans="17:18">
      <c r="Q246" s="226" t="s">
        <v>31</v>
      </c>
      <c r="R246" s="256">
        <v>9</v>
      </c>
    </row>
    <row r="247" spans="17:18">
      <c r="Q247" s="226" t="s">
        <v>31</v>
      </c>
      <c r="R247" s="256">
        <v>11</v>
      </c>
    </row>
    <row r="248" spans="17:18">
      <c r="Q248" s="226" t="s">
        <v>31</v>
      </c>
      <c r="R248" s="256">
        <v>3</v>
      </c>
    </row>
    <row r="249" spans="17:18">
      <c r="Q249" s="226" t="s">
        <v>31</v>
      </c>
      <c r="R249" s="256">
        <v>20</v>
      </c>
    </row>
    <row r="250" spans="17:18">
      <c r="Q250" s="226" t="s">
        <v>31</v>
      </c>
      <c r="R250" s="256">
        <v>3</v>
      </c>
    </row>
    <row r="251" spans="17:18">
      <c r="Q251" s="226" t="s">
        <v>31</v>
      </c>
      <c r="R251" s="256">
        <v>20</v>
      </c>
    </row>
    <row r="252" spans="17:18">
      <c r="Q252" s="226" t="s">
        <v>31</v>
      </c>
      <c r="R252" s="256">
        <v>6</v>
      </c>
    </row>
    <row r="253" spans="17:18">
      <c r="Q253" s="226" t="s">
        <v>31</v>
      </c>
      <c r="R253" s="256">
        <v>21.5</v>
      </c>
    </row>
    <row r="254" spans="17:18">
      <c r="Q254" s="226" t="s">
        <v>31</v>
      </c>
      <c r="R254" s="256">
        <v>23</v>
      </c>
    </row>
    <row r="255" spans="17:18">
      <c r="Q255" s="226" t="s">
        <v>31</v>
      </c>
      <c r="R255" s="256">
        <v>7.5</v>
      </c>
    </row>
    <row r="256" spans="17:18">
      <c r="Q256" s="226" t="s">
        <v>31</v>
      </c>
      <c r="R256" s="256">
        <v>12.5</v>
      </c>
    </row>
    <row r="257" spans="17:18">
      <c r="Q257" s="226" t="s">
        <v>31</v>
      </c>
      <c r="R257" s="256">
        <v>20</v>
      </c>
    </row>
    <row r="258" spans="17:18">
      <c r="Q258" s="226" t="s">
        <v>31</v>
      </c>
      <c r="R258" s="256">
        <v>5.5</v>
      </c>
    </row>
    <row r="259" spans="17:18">
      <c r="Q259" s="226" t="s">
        <v>31</v>
      </c>
      <c r="R259" s="256">
        <v>7.5</v>
      </c>
    </row>
    <row r="260" spans="17:18">
      <c r="Q260" s="226" t="s">
        <v>31</v>
      </c>
      <c r="R260" s="256">
        <v>3</v>
      </c>
    </row>
    <row r="261" spans="17:18">
      <c r="Q261" s="226" t="s">
        <v>31</v>
      </c>
      <c r="R261" s="256">
        <v>23</v>
      </c>
    </row>
    <row r="262" spans="17:18">
      <c r="Q262" s="226" t="s">
        <v>31</v>
      </c>
      <c r="R262" s="256">
        <v>23</v>
      </c>
    </row>
    <row r="263" spans="17:18">
      <c r="Q263" s="226" t="s">
        <v>31</v>
      </c>
      <c r="R263" s="256">
        <v>20</v>
      </c>
    </row>
    <row r="264" spans="17:18">
      <c r="Q264" s="226" t="s">
        <v>31</v>
      </c>
      <c r="R264" s="256">
        <v>8</v>
      </c>
    </row>
    <row r="265" spans="17:18">
      <c r="Q265" s="226" t="s">
        <v>33</v>
      </c>
      <c r="R265" s="256">
        <v>4.5</v>
      </c>
    </row>
    <row r="266" spans="17:18">
      <c r="Q266" s="226" t="s">
        <v>33</v>
      </c>
      <c r="R266" s="256">
        <v>6</v>
      </c>
    </row>
    <row r="267" spans="17:18">
      <c r="Q267" s="226" t="s">
        <v>33</v>
      </c>
      <c r="R267" s="256">
        <v>12</v>
      </c>
    </row>
    <row r="268" spans="17:18">
      <c r="Q268" s="226" t="s">
        <v>33</v>
      </c>
      <c r="R268" s="256">
        <v>5</v>
      </c>
    </row>
    <row r="269" spans="17:18">
      <c r="Q269" s="226" t="s">
        <v>33</v>
      </c>
      <c r="R269" s="256">
        <v>30</v>
      </c>
    </row>
    <row r="270" spans="17:18">
      <c r="Q270" s="226" t="s">
        <v>33</v>
      </c>
      <c r="R270" s="256">
        <v>5</v>
      </c>
    </row>
    <row r="271" spans="17:18">
      <c r="Q271" s="226" t="s">
        <v>33</v>
      </c>
      <c r="R271" s="256">
        <v>12</v>
      </c>
    </row>
    <row r="272" spans="17:18">
      <c r="Q272" s="226" t="s">
        <v>33</v>
      </c>
      <c r="R272" s="256">
        <v>15</v>
      </c>
    </row>
    <row r="273" spans="17:18">
      <c r="Q273" s="226" t="s">
        <v>33</v>
      </c>
      <c r="R273" s="256">
        <v>12</v>
      </c>
    </row>
    <row r="274" spans="17:18">
      <c r="Q274" s="226" t="s">
        <v>33</v>
      </c>
      <c r="R274" s="256">
        <v>13</v>
      </c>
    </row>
    <row r="275" spans="17:18">
      <c r="Q275" s="226" t="s">
        <v>33</v>
      </c>
      <c r="R275" s="256">
        <v>23</v>
      </c>
    </row>
    <row r="276" spans="17:18">
      <c r="Q276" s="226" t="s">
        <v>33</v>
      </c>
      <c r="R276" s="256">
        <v>31.5</v>
      </c>
    </row>
    <row r="277" spans="17:18">
      <c r="Q277" s="226" t="s">
        <v>33</v>
      </c>
      <c r="R277" s="256">
        <v>9</v>
      </c>
    </row>
    <row r="278" spans="17:18">
      <c r="Q278" s="226" t="s">
        <v>33</v>
      </c>
      <c r="R278" s="256">
        <v>22</v>
      </c>
    </row>
    <row r="279" spans="17:18">
      <c r="Q279" s="226" t="s">
        <v>33</v>
      </c>
      <c r="R279" s="256">
        <v>23</v>
      </c>
    </row>
    <row r="280" spans="17:18">
      <c r="Q280" s="226" t="s">
        <v>33</v>
      </c>
      <c r="R280" s="256">
        <v>26.5</v>
      </c>
    </row>
    <row r="281" spans="17:18">
      <c r="Q281" s="226" t="s">
        <v>33</v>
      </c>
      <c r="R281" s="256">
        <v>38</v>
      </c>
    </row>
    <row r="282" spans="17:18">
      <c r="Q282" s="226" t="s">
        <v>33</v>
      </c>
      <c r="R282" s="256">
        <v>45</v>
      </c>
    </row>
    <row r="283" spans="17:18">
      <c r="Q283" s="226" t="s">
        <v>33</v>
      </c>
      <c r="R283" s="256">
        <v>8</v>
      </c>
    </row>
    <row r="284" spans="17:18">
      <c r="Q284" s="226" t="s">
        <v>33</v>
      </c>
      <c r="R284" s="256">
        <v>47.5</v>
      </c>
    </row>
    <row r="285" spans="17:18">
      <c r="Q285" s="226" t="s">
        <v>33</v>
      </c>
      <c r="R285" s="256">
        <v>21.5</v>
      </c>
    </row>
    <row r="286" spans="17:18">
      <c r="Q286" s="226" t="s">
        <v>33</v>
      </c>
      <c r="R286" s="256">
        <v>7</v>
      </c>
    </row>
    <row r="287" spans="17:18">
      <c r="Q287" s="226" t="s">
        <v>33</v>
      </c>
      <c r="R287" s="256">
        <v>7.5</v>
      </c>
    </row>
    <row r="288" spans="17:18">
      <c r="Q288" s="226" t="s">
        <v>33</v>
      </c>
      <c r="R288" s="256">
        <v>24.5</v>
      </c>
    </row>
    <row r="289" spans="17:18">
      <c r="Q289" s="226" t="s">
        <v>33</v>
      </c>
      <c r="R289" s="256">
        <v>16</v>
      </c>
    </row>
    <row r="290" spans="17:18">
      <c r="Q290" s="226" t="s">
        <v>33</v>
      </c>
      <c r="R290" s="256">
        <v>18</v>
      </c>
    </row>
    <row r="291" spans="17:18">
      <c r="Q291" s="226" t="s">
        <v>33</v>
      </c>
      <c r="R291" s="256">
        <v>4.5</v>
      </c>
    </row>
    <row r="292" spans="17:18">
      <c r="Q292" s="226" t="s">
        <v>33</v>
      </c>
      <c r="R292" s="256">
        <v>30</v>
      </c>
    </row>
    <row r="293" spans="17:18">
      <c r="Q293" s="226" t="s">
        <v>33</v>
      </c>
      <c r="R293" s="256">
        <v>23</v>
      </c>
    </row>
    <row r="294" spans="17:18">
      <c r="Q294" s="226" t="s">
        <v>33</v>
      </c>
      <c r="R294" s="256">
        <v>5</v>
      </c>
    </row>
    <row r="295" spans="17:18">
      <c r="Q295" s="226" t="s">
        <v>33</v>
      </c>
      <c r="R295" s="256">
        <v>20</v>
      </c>
    </row>
    <row r="296" spans="17:18">
      <c r="Q296" s="226" t="s">
        <v>33</v>
      </c>
      <c r="R296" s="256">
        <v>6</v>
      </c>
    </row>
    <row r="297" spans="17:18">
      <c r="Q297" s="226" t="s">
        <v>33</v>
      </c>
      <c r="R297" s="256">
        <v>23</v>
      </c>
    </row>
    <row r="298" spans="17:18">
      <c r="Q298" s="226" t="s">
        <v>33</v>
      </c>
      <c r="R298" s="256">
        <v>12</v>
      </c>
    </row>
    <row r="299" spans="17:18">
      <c r="Q299" s="226" t="s">
        <v>33</v>
      </c>
      <c r="R299" s="256">
        <v>23</v>
      </c>
    </row>
    <row r="300" spans="17:18">
      <c r="Q300" s="226" t="s">
        <v>33</v>
      </c>
      <c r="R300" s="256">
        <v>9</v>
      </c>
    </row>
    <row r="301" spans="17:18">
      <c r="Q301" s="226" t="s">
        <v>33</v>
      </c>
      <c r="R301" s="256">
        <v>7.5</v>
      </c>
    </row>
    <row r="302" spans="17:18">
      <c r="Q302" s="226" t="s">
        <v>33</v>
      </c>
      <c r="R302" s="256">
        <v>3</v>
      </c>
    </row>
    <row r="303" spans="17:18">
      <c r="Q303" s="226" t="s">
        <v>33</v>
      </c>
      <c r="R303" s="256">
        <v>12</v>
      </c>
    </row>
    <row r="304" spans="17:18">
      <c r="Q304" s="226" t="s">
        <v>33</v>
      </c>
      <c r="R304" s="256">
        <v>93</v>
      </c>
    </row>
    <row r="305" spans="17:18">
      <c r="Q305" s="226" t="s">
        <v>33</v>
      </c>
      <c r="R305" s="256">
        <v>49</v>
      </c>
    </row>
    <row r="306" spans="17:18">
      <c r="Q306" s="226" t="s">
        <v>33</v>
      </c>
      <c r="R306" s="256">
        <v>28</v>
      </c>
    </row>
    <row r="307" spans="17:18">
      <c r="Q307" s="226" t="s">
        <v>33</v>
      </c>
      <c r="R307" s="256">
        <v>27</v>
      </c>
    </row>
    <row r="308" spans="17:18">
      <c r="Q308" s="226" t="s">
        <v>33</v>
      </c>
      <c r="R308" s="256">
        <v>34</v>
      </c>
    </row>
    <row r="309" spans="17:18">
      <c r="Q309" s="226" t="s">
        <v>33</v>
      </c>
      <c r="R309" s="256">
        <v>25</v>
      </c>
    </row>
    <row r="310" spans="17:18">
      <c r="Q310" s="226" t="s">
        <v>33</v>
      </c>
      <c r="R310" s="256">
        <v>37.5</v>
      </c>
    </row>
    <row r="311" spans="17:18">
      <c r="Q311" s="226" t="s">
        <v>33</v>
      </c>
      <c r="R311" s="256">
        <v>49</v>
      </c>
    </row>
    <row r="312" spans="17:18">
      <c r="Q312" s="226" t="s">
        <v>33</v>
      </c>
      <c r="R312" s="256">
        <v>39</v>
      </c>
    </row>
    <row r="313" spans="17:18">
      <c r="Q313" s="226" t="s">
        <v>33</v>
      </c>
      <c r="R313" s="256">
        <v>16.5</v>
      </c>
    </row>
    <row r="314" spans="17:18">
      <c r="Q314" s="226" t="s">
        <v>33</v>
      </c>
      <c r="R314" s="256">
        <v>21.5</v>
      </c>
    </row>
    <row r="315" spans="17:18">
      <c r="Q315" s="226" t="s">
        <v>33</v>
      </c>
      <c r="R315" s="256">
        <v>6</v>
      </c>
    </row>
    <row r="316" spans="17:18">
      <c r="Q316" s="226" t="s">
        <v>33</v>
      </c>
      <c r="R316" s="256">
        <v>5</v>
      </c>
    </row>
    <row r="317" spans="17:18">
      <c r="Q317" s="226" t="s">
        <v>33</v>
      </c>
      <c r="R317" s="256">
        <v>23</v>
      </c>
    </row>
    <row r="318" spans="17:18">
      <c r="Q318" s="226" t="s">
        <v>33</v>
      </c>
      <c r="R318" s="256">
        <v>20</v>
      </c>
    </row>
    <row r="319" spans="17:18">
      <c r="Q319" s="226" t="s">
        <v>33</v>
      </c>
      <c r="R319" s="256">
        <v>7.5</v>
      </c>
    </row>
    <row r="320" spans="17:18">
      <c r="Q320" s="226" t="s">
        <v>33</v>
      </c>
      <c r="R320" s="256">
        <v>11</v>
      </c>
    </row>
    <row r="321" spans="17:18">
      <c r="Q321" s="226" t="s">
        <v>33</v>
      </c>
      <c r="R321" s="256">
        <v>34.5</v>
      </c>
    </row>
    <row r="322" spans="17:18">
      <c r="Q322" s="226" t="s">
        <v>33</v>
      </c>
      <c r="R322" s="256">
        <v>20</v>
      </c>
    </row>
    <row r="323" spans="17:18">
      <c r="Q323" s="226" t="s">
        <v>33</v>
      </c>
      <c r="R323" s="256">
        <v>24.5</v>
      </c>
    </row>
    <row r="324" spans="17:18">
      <c r="Q324" s="226" t="s">
        <v>33</v>
      </c>
      <c r="R324" s="256">
        <v>9.5</v>
      </c>
    </row>
    <row r="325" spans="17:18">
      <c r="Q325" s="226" t="s">
        <v>33</v>
      </c>
      <c r="R325" s="256">
        <v>20</v>
      </c>
    </row>
    <row r="326" spans="17:18">
      <c r="Q326" s="226" t="s">
        <v>33</v>
      </c>
      <c r="R326" s="256">
        <v>6</v>
      </c>
    </row>
    <row r="327" spans="17:18">
      <c r="Q327" s="226" t="s">
        <v>33</v>
      </c>
      <c r="R327" s="256">
        <v>7.5</v>
      </c>
    </row>
    <row r="328" spans="17:18">
      <c r="Q328" s="226" t="s">
        <v>33</v>
      </c>
      <c r="R328" s="256">
        <v>16.5</v>
      </c>
    </row>
    <row r="329" spans="17:18">
      <c r="Q329" s="226" t="s">
        <v>33</v>
      </c>
      <c r="R329" s="256">
        <v>12</v>
      </c>
    </row>
    <row r="330" spans="17:18">
      <c r="Q330" s="226" t="s">
        <v>33</v>
      </c>
      <c r="R330" s="256">
        <v>9.5</v>
      </c>
    </row>
    <row r="331" spans="17:18">
      <c r="Q331" s="226" t="s">
        <v>33</v>
      </c>
      <c r="R331" s="256">
        <v>32</v>
      </c>
    </row>
    <row r="332" spans="17:18">
      <c r="Q332" s="226" t="s">
        <v>33</v>
      </c>
      <c r="R332" s="256">
        <v>23</v>
      </c>
    </row>
    <row r="333" spans="17:18">
      <c r="Q333" s="226" t="s">
        <v>33</v>
      </c>
      <c r="R333" s="256">
        <v>13.5</v>
      </c>
    </row>
    <row r="334" spans="17:18">
      <c r="Q334" s="226" t="s">
        <v>33</v>
      </c>
      <c r="R334" s="256">
        <v>24</v>
      </c>
    </row>
    <row r="335" spans="17:18">
      <c r="Q335" s="226" t="s">
        <v>33</v>
      </c>
      <c r="R335" s="256">
        <v>21.5</v>
      </c>
    </row>
    <row r="336" spans="17:18">
      <c r="Q336" s="226" t="s">
        <v>33</v>
      </c>
      <c r="R336" s="256">
        <v>26</v>
      </c>
    </row>
    <row r="337" spans="17:18">
      <c r="Q337" s="226" t="s">
        <v>33</v>
      </c>
      <c r="R337" s="256">
        <v>31.5</v>
      </c>
    </row>
    <row r="338" spans="17:18">
      <c r="Q338" s="226" t="s">
        <v>33</v>
      </c>
      <c r="R338" s="256">
        <v>55.5</v>
      </c>
    </row>
    <row r="339" spans="17:18">
      <c r="Q339" s="226" t="s">
        <v>33</v>
      </c>
      <c r="R339" s="256">
        <v>14</v>
      </c>
    </row>
    <row r="340" spans="17:18">
      <c r="Q340" s="226" t="s">
        <v>33</v>
      </c>
      <c r="R340" s="256">
        <v>25</v>
      </c>
    </row>
    <row r="341" spans="17:18">
      <c r="Q341" s="226" t="s">
        <v>33</v>
      </c>
      <c r="R341" s="256">
        <v>28</v>
      </c>
    </row>
    <row r="342" spans="17:18">
      <c r="Q342" s="226" t="s">
        <v>33</v>
      </c>
      <c r="R342" s="256">
        <v>20</v>
      </c>
    </row>
    <row r="343" spans="17:18">
      <c r="Q343" s="226" t="s">
        <v>33</v>
      </c>
      <c r="R343" s="256">
        <v>6</v>
      </c>
    </row>
    <row r="344" spans="17:18">
      <c r="Q344" s="226" t="s">
        <v>33</v>
      </c>
      <c r="R344" s="256">
        <v>2</v>
      </c>
    </row>
    <row r="345" spans="17:18">
      <c r="Q345" s="226" t="s">
        <v>33</v>
      </c>
      <c r="R345" s="256">
        <v>5.5</v>
      </c>
    </row>
    <row r="346" spans="17:18">
      <c r="Q346" s="226" t="s">
        <v>33</v>
      </c>
      <c r="R346" s="256">
        <v>3</v>
      </c>
    </row>
    <row r="347" spans="17:18">
      <c r="Q347" s="226" t="s">
        <v>33</v>
      </c>
      <c r="R347" s="256">
        <v>32</v>
      </c>
    </row>
    <row r="348" spans="17:18">
      <c r="Q348" s="226" t="s">
        <v>33</v>
      </c>
      <c r="R348" s="256">
        <v>1.5</v>
      </c>
    </row>
    <row r="349" spans="17:18">
      <c r="Q349" s="226" t="s">
        <v>33</v>
      </c>
      <c r="R349" s="256">
        <v>32.5</v>
      </c>
    </row>
    <row r="350" spans="17:18">
      <c r="Q350" s="226" t="s">
        <v>33</v>
      </c>
      <c r="R350" s="256">
        <v>30.5</v>
      </c>
    </row>
    <row r="351" spans="17:18">
      <c r="Q351" s="226" t="s">
        <v>33</v>
      </c>
      <c r="R351" s="256">
        <v>6</v>
      </c>
    </row>
    <row r="352" spans="17:18">
      <c r="Q352" s="226" t="s">
        <v>33</v>
      </c>
      <c r="R352" s="256">
        <v>3</v>
      </c>
    </row>
    <row r="353" spans="17:18">
      <c r="Q353" s="226" t="s">
        <v>33</v>
      </c>
      <c r="R353" s="256">
        <v>3</v>
      </c>
    </row>
    <row r="354" spans="17:18">
      <c r="Q354" s="226" t="s">
        <v>33</v>
      </c>
      <c r="R354" s="256">
        <v>23</v>
      </c>
    </row>
    <row r="355" spans="17:18">
      <c r="Q355" s="226" t="s">
        <v>33</v>
      </c>
      <c r="R355" s="256">
        <v>22</v>
      </c>
    </row>
    <row r="356" spans="17:18">
      <c r="Q356" s="226" t="s">
        <v>33</v>
      </c>
      <c r="R356" s="256">
        <v>6</v>
      </c>
    </row>
    <row r="357" spans="17:18">
      <c r="Q357" s="226" t="s">
        <v>33</v>
      </c>
      <c r="R357" s="256">
        <v>36</v>
      </c>
    </row>
    <row r="358" spans="17:18">
      <c r="Q358" s="226" t="s">
        <v>33</v>
      </c>
      <c r="R358" s="256">
        <v>12</v>
      </c>
    </row>
    <row r="359" spans="17:18">
      <c r="Q359" s="226" t="s">
        <v>33</v>
      </c>
      <c r="R359" s="256">
        <v>3</v>
      </c>
    </row>
    <row r="360" spans="17:18">
      <c r="Q360" s="226" t="s">
        <v>33</v>
      </c>
      <c r="R360" s="256">
        <v>23</v>
      </c>
    </row>
    <row r="361" spans="17:18">
      <c r="Q361" s="226" t="s">
        <v>33</v>
      </c>
      <c r="R361" s="256">
        <v>124</v>
      </c>
    </row>
    <row r="362" spans="17:18">
      <c r="Q362" s="226" t="s">
        <v>33</v>
      </c>
      <c r="R362" s="256">
        <v>25</v>
      </c>
    </row>
    <row r="363" spans="17:18">
      <c r="Q363" s="226" t="s">
        <v>33</v>
      </c>
      <c r="R363" s="256">
        <v>4.5</v>
      </c>
    </row>
    <row r="364" spans="17:18">
      <c r="Q364" s="226" t="s">
        <v>33</v>
      </c>
      <c r="R364" s="256">
        <v>70</v>
      </c>
    </row>
    <row r="365" spans="17:18">
      <c r="Q365" s="226" t="s">
        <v>33</v>
      </c>
      <c r="R365" s="256">
        <v>14</v>
      </c>
    </row>
    <row r="366" spans="17:18">
      <c r="Q366" s="226" t="s">
        <v>33</v>
      </c>
      <c r="R366" s="256">
        <v>1.5</v>
      </c>
    </row>
    <row r="367" spans="17:18">
      <c r="Q367" s="226" t="s">
        <v>33</v>
      </c>
      <c r="R367" s="256">
        <v>23</v>
      </c>
    </row>
    <row r="368" spans="17:18">
      <c r="Q368" s="226" t="s">
        <v>33</v>
      </c>
      <c r="R368" s="256">
        <v>23.5</v>
      </c>
    </row>
    <row r="369" spans="17:18">
      <c r="Q369" s="226" t="s">
        <v>33</v>
      </c>
      <c r="R369" s="256">
        <v>20</v>
      </c>
    </row>
    <row r="370" spans="17:18">
      <c r="Q370" s="226" t="s">
        <v>33</v>
      </c>
      <c r="R370" s="256">
        <v>24</v>
      </c>
    </row>
    <row r="371" spans="17:18">
      <c r="Q371" s="226" t="s">
        <v>33</v>
      </c>
      <c r="R371" s="256">
        <v>10.5</v>
      </c>
    </row>
    <row r="372" spans="17:18">
      <c r="Q372" s="226" t="s">
        <v>33</v>
      </c>
      <c r="R372" s="256">
        <v>55</v>
      </c>
    </row>
    <row r="373" spans="17:18">
      <c r="Q373" s="226" t="s">
        <v>33</v>
      </c>
      <c r="R373" s="256">
        <v>42.5</v>
      </c>
    </row>
    <row r="374" spans="17:18">
      <c r="Q374" s="226" t="s">
        <v>33</v>
      </c>
      <c r="R374" s="256">
        <v>12</v>
      </c>
    </row>
    <row r="375" spans="17:18">
      <c r="Q375" s="226" t="s">
        <v>33</v>
      </c>
      <c r="R375" s="256">
        <v>18</v>
      </c>
    </row>
    <row r="376" spans="17:18">
      <c r="Q376" s="226" t="s">
        <v>33</v>
      </c>
      <c r="R376" s="256">
        <v>9</v>
      </c>
    </row>
    <row r="377" spans="17:18">
      <c r="Q377" s="226" t="s">
        <v>33</v>
      </c>
      <c r="R377" s="256">
        <v>1.5</v>
      </c>
    </row>
    <row r="378" spans="17:18">
      <c r="Q378" s="226" t="s">
        <v>33</v>
      </c>
      <c r="R378" s="256">
        <v>15</v>
      </c>
    </row>
    <row r="379" spans="17:18">
      <c r="Q379" s="226" t="s">
        <v>33</v>
      </c>
      <c r="R379" s="256">
        <v>21.5</v>
      </c>
    </row>
    <row r="380" spans="17:18">
      <c r="Q380" s="226" t="s">
        <v>33</v>
      </c>
      <c r="R380" s="256">
        <v>23</v>
      </c>
    </row>
    <row r="381" spans="17:18">
      <c r="Q381" s="226" t="s">
        <v>33</v>
      </c>
      <c r="R381" s="256">
        <v>15</v>
      </c>
    </row>
    <row r="382" spans="17:18">
      <c r="Q382" s="226" t="s">
        <v>33</v>
      </c>
      <c r="R382" s="256">
        <v>2</v>
      </c>
    </row>
    <row r="383" spans="17:18">
      <c r="Q383" s="226" t="s">
        <v>33</v>
      </c>
      <c r="R383" s="256">
        <v>5</v>
      </c>
    </row>
    <row r="384" spans="17:18">
      <c r="Q384" s="226" t="s">
        <v>34</v>
      </c>
      <c r="R384" s="256">
        <v>6</v>
      </c>
    </row>
    <row r="385" spans="17:18">
      <c r="Q385" s="226" t="s">
        <v>34</v>
      </c>
      <c r="R385" s="256">
        <v>23</v>
      </c>
    </row>
    <row r="386" spans="17:18">
      <c r="Q386" s="226" t="s">
        <v>34</v>
      </c>
      <c r="R386" s="256">
        <v>26</v>
      </c>
    </row>
    <row r="387" spans="17:18">
      <c r="Q387" s="226" t="s">
        <v>34</v>
      </c>
      <c r="R387" s="256">
        <v>47</v>
      </c>
    </row>
    <row r="388" spans="17:18">
      <c r="Q388" s="226" t="s">
        <v>34</v>
      </c>
      <c r="R388" s="256">
        <v>6</v>
      </c>
    </row>
    <row r="389" spans="17:18">
      <c r="Q389" s="226" t="s">
        <v>34</v>
      </c>
      <c r="R389" s="256">
        <v>7.5</v>
      </c>
    </row>
    <row r="390" spans="17:18">
      <c r="Q390" s="226" t="s">
        <v>34</v>
      </c>
      <c r="R390" s="256">
        <v>4</v>
      </c>
    </row>
    <row r="391" spans="17:18">
      <c r="Q391" s="226" t="s">
        <v>34</v>
      </c>
      <c r="R391" s="256">
        <v>26.5</v>
      </c>
    </row>
    <row r="392" spans="17:18">
      <c r="Q392" s="226" t="s">
        <v>34</v>
      </c>
      <c r="R392" s="256">
        <v>34.5</v>
      </c>
    </row>
    <row r="393" spans="17:18">
      <c r="Q393" s="226" t="s">
        <v>34</v>
      </c>
      <c r="R393" s="256">
        <v>37</v>
      </c>
    </row>
    <row r="394" spans="17:18">
      <c r="Q394" s="226" t="s">
        <v>34</v>
      </c>
      <c r="R394" s="256">
        <v>3</v>
      </c>
    </row>
    <row r="395" spans="17:18">
      <c r="Q395" s="226" t="s">
        <v>34</v>
      </c>
      <c r="R395" s="256">
        <v>17</v>
      </c>
    </row>
    <row r="396" spans="17:18">
      <c r="Q396" s="226" t="s">
        <v>34</v>
      </c>
      <c r="R396" s="256">
        <v>12.5</v>
      </c>
    </row>
    <row r="397" spans="17:18">
      <c r="Q397" s="226" t="s">
        <v>34</v>
      </c>
      <c r="R397" s="256">
        <v>20</v>
      </c>
    </row>
    <row r="398" spans="17:18">
      <c r="Q398" s="226" t="s">
        <v>34</v>
      </c>
      <c r="R398" s="256">
        <v>4.5</v>
      </c>
    </row>
    <row r="399" spans="17:18">
      <c r="Q399" s="226" t="s">
        <v>34</v>
      </c>
      <c r="R399" s="256">
        <v>17</v>
      </c>
    </row>
    <row r="400" spans="17:18">
      <c r="Q400" s="226" t="s">
        <v>34</v>
      </c>
      <c r="R400" s="256">
        <v>30</v>
      </c>
    </row>
    <row r="401" spans="17:18">
      <c r="Q401" s="226" t="s">
        <v>34</v>
      </c>
      <c r="R401" s="256">
        <v>20</v>
      </c>
    </row>
    <row r="402" spans="17:18">
      <c r="Q402" s="226" t="s">
        <v>34</v>
      </c>
      <c r="R402" s="256">
        <v>6</v>
      </c>
    </row>
    <row r="403" spans="17:18">
      <c r="Q403" s="226" t="s">
        <v>34</v>
      </c>
      <c r="R403" s="256">
        <v>1.5</v>
      </c>
    </row>
    <row r="404" spans="17:18">
      <c r="Q404" s="226" t="s">
        <v>34</v>
      </c>
      <c r="R404" s="256">
        <v>30</v>
      </c>
    </row>
    <row r="405" spans="17:18">
      <c r="Q405" s="226" t="s">
        <v>34</v>
      </c>
      <c r="R405" s="256">
        <v>20</v>
      </c>
    </row>
    <row r="406" spans="17:18">
      <c r="Q406" s="226" t="s">
        <v>34</v>
      </c>
      <c r="R406" s="256">
        <v>8</v>
      </c>
    </row>
    <row r="407" spans="17:18">
      <c r="Q407" s="226" t="s">
        <v>34</v>
      </c>
      <c r="R407" s="256">
        <v>40</v>
      </c>
    </row>
    <row r="408" spans="17:18">
      <c r="Q408" s="226" t="s">
        <v>34</v>
      </c>
      <c r="R408" s="256">
        <v>3</v>
      </c>
    </row>
    <row r="409" spans="17:18">
      <c r="Q409" s="226" t="s">
        <v>34</v>
      </c>
      <c r="R409" s="256">
        <v>19.5</v>
      </c>
    </row>
    <row r="410" spans="17:18">
      <c r="Q410" s="226" t="s">
        <v>34</v>
      </c>
      <c r="R410" s="256">
        <v>10</v>
      </c>
    </row>
    <row r="411" spans="17:18">
      <c r="Q411" s="226" t="s">
        <v>34</v>
      </c>
      <c r="R411" s="256">
        <v>9.5</v>
      </c>
    </row>
    <row r="412" spans="17:18">
      <c r="Q412" s="226" t="s">
        <v>34</v>
      </c>
      <c r="R412" s="256">
        <v>34.5</v>
      </c>
    </row>
    <row r="413" spans="17:18">
      <c r="Q413" s="226" t="s">
        <v>34</v>
      </c>
      <c r="R413" s="256">
        <v>12</v>
      </c>
    </row>
    <row r="414" spans="17:18">
      <c r="Q414" s="226" t="s">
        <v>34</v>
      </c>
      <c r="R414" s="256">
        <v>29</v>
      </c>
    </row>
    <row r="415" spans="17:18">
      <c r="Q415" s="226" t="s">
        <v>34</v>
      </c>
      <c r="R415" s="256">
        <v>14</v>
      </c>
    </row>
    <row r="416" spans="17:18">
      <c r="Q416" s="226" t="s">
        <v>34</v>
      </c>
      <c r="R416" s="256">
        <v>6</v>
      </c>
    </row>
    <row r="417" spans="17:18">
      <c r="Q417" s="226" t="s">
        <v>34</v>
      </c>
      <c r="R417" s="256">
        <v>8.5</v>
      </c>
    </row>
    <row r="418" spans="17:18">
      <c r="Q418" s="226" t="s">
        <v>34</v>
      </c>
      <c r="R418" s="256">
        <v>10</v>
      </c>
    </row>
    <row r="419" spans="17:18">
      <c r="Q419" s="226" t="s">
        <v>34</v>
      </c>
      <c r="R419" s="256">
        <v>9</v>
      </c>
    </row>
    <row r="420" spans="17:18">
      <c r="Q420" s="226" t="s">
        <v>34</v>
      </c>
      <c r="R420" s="256">
        <v>51.5</v>
      </c>
    </row>
    <row r="421" spans="17:18">
      <c r="Q421" s="226" t="s">
        <v>34</v>
      </c>
      <c r="R421" s="256">
        <v>29.5</v>
      </c>
    </row>
    <row r="422" spans="17:18">
      <c r="Q422" s="226" t="s">
        <v>34</v>
      </c>
      <c r="R422" s="256">
        <v>26</v>
      </c>
    </row>
    <row r="423" spans="17:18">
      <c r="Q423" s="226" t="s">
        <v>34</v>
      </c>
      <c r="R423" s="256">
        <v>39.5</v>
      </c>
    </row>
    <row r="424" spans="17:18">
      <c r="Q424" s="226" t="s">
        <v>34</v>
      </c>
      <c r="R424" s="256">
        <v>40</v>
      </c>
    </row>
    <row r="425" spans="17:18">
      <c r="Q425" s="226" t="s">
        <v>34</v>
      </c>
      <c r="R425" s="256">
        <v>4.5</v>
      </c>
    </row>
    <row r="426" spans="17:18">
      <c r="Q426" s="226" t="s">
        <v>34</v>
      </c>
      <c r="R426" s="256">
        <v>26</v>
      </c>
    </row>
    <row r="427" spans="17:18">
      <c r="Q427" s="226" t="s">
        <v>34</v>
      </c>
      <c r="R427" s="256">
        <v>11</v>
      </c>
    </row>
    <row r="428" spans="17:18">
      <c r="Q428" s="226" t="s">
        <v>34</v>
      </c>
      <c r="R428" s="256">
        <v>8.5</v>
      </c>
    </row>
    <row r="429" spans="17:18">
      <c r="Q429" s="226" t="s">
        <v>34</v>
      </c>
      <c r="R429" s="256">
        <v>6</v>
      </c>
    </row>
    <row r="430" spans="17:18">
      <c r="Q430" s="226" t="s">
        <v>34</v>
      </c>
      <c r="R430" s="256">
        <v>5</v>
      </c>
    </row>
    <row r="431" spans="17:18">
      <c r="Q431" s="226" t="s">
        <v>34</v>
      </c>
      <c r="R431" s="256">
        <v>9.5</v>
      </c>
    </row>
    <row r="432" spans="17:18">
      <c r="Q432" s="226" t="s">
        <v>34</v>
      </c>
      <c r="R432" s="256">
        <v>29.5</v>
      </c>
    </row>
    <row r="433" spans="17:18">
      <c r="Q433" s="226" t="s">
        <v>34</v>
      </c>
      <c r="R433" s="256">
        <v>8</v>
      </c>
    </row>
    <row r="434" spans="17:18">
      <c r="Q434" s="226" t="s">
        <v>34</v>
      </c>
      <c r="R434" s="256">
        <v>22.5</v>
      </c>
    </row>
    <row r="435" spans="17:18">
      <c r="Q435" s="226" t="s">
        <v>34</v>
      </c>
      <c r="R435" s="256">
        <v>9</v>
      </c>
    </row>
    <row r="436" spans="17:18">
      <c r="Q436" s="226" t="s">
        <v>34</v>
      </c>
      <c r="R436" s="256">
        <v>3</v>
      </c>
    </row>
    <row r="437" spans="17:18">
      <c r="Q437" s="226" t="s">
        <v>34</v>
      </c>
      <c r="R437" s="256">
        <v>7.5</v>
      </c>
    </row>
    <row r="438" spans="17:18">
      <c r="Q438" s="226" t="s">
        <v>34</v>
      </c>
      <c r="R438" s="256">
        <v>12.5</v>
      </c>
    </row>
    <row r="439" spans="17:18">
      <c r="Q439" s="226" t="s">
        <v>34</v>
      </c>
      <c r="R439" s="256">
        <v>23</v>
      </c>
    </row>
    <row r="440" spans="17:18">
      <c r="Q440" s="226" t="s">
        <v>34</v>
      </c>
      <c r="R440" s="256">
        <v>20</v>
      </c>
    </row>
    <row r="441" spans="17:18">
      <c r="Q441" s="226" t="s">
        <v>34</v>
      </c>
      <c r="R441" s="256">
        <v>9</v>
      </c>
    </row>
    <row r="442" spans="17:18">
      <c r="Q442" s="226" t="s">
        <v>34</v>
      </c>
      <c r="R442" s="256">
        <v>20</v>
      </c>
    </row>
    <row r="443" spans="17:18">
      <c r="Q443" s="226" t="s">
        <v>34</v>
      </c>
      <c r="R443" s="256">
        <v>5.5</v>
      </c>
    </row>
    <row r="444" spans="17:18">
      <c r="Q444" s="226" t="s">
        <v>34</v>
      </c>
      <c r="R444" s="256">
        <v>21.5</v>
      </c>
    </row>
    <row r="445" spans="17:18">
      <c r="Q445" s="226" t="s">
        <v>34</v>
      </c>
      <c r="R445" s="256">
        <v>20</v>
      </c>
    </row>
    <row r="446" spans="17:18">
      <c r="Q446" s="226" t="s">
        <v>34</v>
      </c>
      <c r="R446" s="256">
        <v>3</v>
      </c>
    </row>
    <row r="447" spans="17:18">
      <c r="Q447" s="226" t="s">
        <v>34</v>
      </c>
      <c r="R447" s="256">
        <v>26</v>
      </c>
    </row>
    <row r="448" spans="17:18">
      <c r="Q448" s="226" t="s">
        <v>34</v>
      </c>
      <c r="R448" s="256">
        <v>65</v>
      </c>
    </row>
    <row r="449" spans="17:18">
      <c r="Q449" s="226" t="s">
        <v>34</v>
      </c>
      <c r="R449" s="256">
        <v>23</v>
      </c>
    </row>
    <row r="450" spans="17:18">
      <c r="Q450" s="226" t="s">
        <v>34</v>
      </c>
      <c r="R450" s="256">
        <v>1.5</v>
      </c>
    </row>
    <row r="451" spans="17:18">
      <c r="Q451" s="226" t="s">
        <v>34</v>
      </c>
      <c r="R451" s="256">
        <v>15</v>
      </c>
    </row>
    <row r="452" spans="17:18">
      <c r="Q452" s="226" t="s">
        <v>34</v>
      </c>
      <c r="R452" s="256">
        <v>7.5</v>
      </c>
    </row>
    <row r="453" spans="17:18">
      <c r="Q453" s="226" t="s">
        <v>34</v>
      </c>
      <c r="R453" s="256">
        <v>6</v>
      </c>
    </row>
    <row r="454" spans="17:18">
      <c r="Q454" s="226" t="s">
        <v>34</v>
      </c>
      <c r="R454" s="256">
        <v>11</v>
      </c>
    </row>
    <row r="455" spans="17:18">
      <c r="Q455" s="226" t="s">
        <v>34</v>
      </c>
      <c r="R455" s="256">
        <v>26</v>
      </c>
    </row>
    <row r="456" spans="17:18">
      <c r="Q456" s="226" t="s">
        <v>34</v>
      </c>
      <c r="R456" s="256">
        <v>26</v>
      </c>
    </row>
    <row r="457" spans="17:18">
      <c r="Q457" s="226" t="s">
        <v>34</v>
      </c>
      <c r="R457" s="256">
        <v>26.5</v>
      </c>
    </row>
    <row r="458" spans="17:18">
      <c r="Q458" s="226" t="s">
        <v>34</v>
      </c>
      <c r="R458" s="256">
        <v>30</v>
      </c>
    </row>
    <row r="459" spans="17:18">
      <c r="Q459" s="226" t="s">
        <v>34</v>
      </c>
      <c r="R459" s="256">
        <v>23</v>
      </c>
    </row>
    <row r="460" spans="17:18">
      <c r="Q460" s="226" t="s">
        <v>34</v>
      </c>
      <c r="R460" s="256">
        <v>139</v>
      </c>
    </row>
    <row r="461" spans="17:18">
      <c r="Q461" s="226" t="s">
        <v>34</v>
      </c>
      <c r="R461" s="256">
        <v>24.5</v>
      </c>
    </row>
    <row r="462" spans="17:18">
      <c r="Q462" s="226" t="s">
        <v>34</v>
      </c>
      <c r="R462" s="256">
        <v>20</v>
      </c>
    </row>
    <row r="463" spans="17:18">
      <c r="Q463" s="226" t="s">
        <v>34</v>
      </c>
      <c r="R463" s="256">
        <v>10</v>
      </c>
    </row>
    <row r="464" spans="17:18">
      <c r="Q464" s="226" t="s">
        <v>34</v>
      </c>
      <c r="R464" s="256">
        <v>24.5</v>
      </c>
    </row>
    <row r="465" spans="17:18">
      <c r="Q465" s="226" t="s">
        <v>34</v>
      </c>
      <c r="R465" s="256">
        <v>31.5</v>
      </c>
    </row>
    <row r="466" spans="17:18">
      <c r="Q466" s="226" t="s">
        <v>34</v>
      </c>
      <c r="R466" s="256">
        <v>3</v>
      </c>
    </row>
    <row r="467" spans="17:18">
      <c r="Q467" s="226" t="s">
        <v>34</v>
      </c>
      <c r="R467" s="256">
        <v>15</v>
      </c>
    </row>
    <row r="468" spans="17:18">
      <c r="Q468" s="226" t="s">
        <v>34</v>
      </c>
      <c r="R468" s="256">
        <v>33.5</v>
      </c>
    </row>
    <row r="469" spans="17:18">
      <c r="Q469" s="226" t="s">
        <v>34</v>
      </c>
      <c r="R469" s="256">
        <v>23</v>
      </c>
    </row>
    <row r="470" spans="17:18">
      <c r="Q470" s="226" t="s">
        <v>34</v>
      </c>
      <c r="R470" s="256">
        <v>7.5</v>
      </c>
    </row>
    <row r="471" spans="17:18">
      <c r="Q471" s="226" t="s">
        <v>34</v>
      </c>
      <c r="R471" s="256">
        <v>35</v>
      </c>
    </row>
    <row r="472" spans="17:18">
      <c r="Q472" s="226" t="s">
        <v>34</v>
      </c>
      <c r="R472" s="256">
        <v>11</v>
      </c>
    </row>
    <row r="473" spans="17:18">
      <c r="Q473" s="226" t="s">
        <v>34</v>
      </c>
      <c r="R473" s="256">
        <v>16.5</v>
      </c>
    </row>
    <row r="474" spans="17:18">
      <c r="Q474" s="226" t="s">
        <v>34</v>
      </c>
      <c r="R474" s="256">
        <v>15</v>
      </c>
    </row>
    <row r="475" spans="17:18">
      <c r="Q475" s="226" t="s">
        <v>34</v>
      </c>
      <c r="R475" s="256">
        <v>6.5</v>
      </c>
    </row>
    <row r="476" spans="17:18">
      <c r="Q476" s="226" t="s">
        <v>34</v>
      </c>
      <c r="R476" s="256">
        <v>7.5</v>
      </c>
    </row>
    <row r="477" spans="17:18">
      <c r="Q477" s="226" t="s">
        <v>34</v>
      </c>
      <c r="R477" s="256">
        <v>18</v>
      </c>
    </row>
    <row r="478" spans="17:18">
      <c r="Q478" s="226" t="s">
        <v>34</v>
      </c>
      <c r="R478" s="256">
        <v>13.5</v>
      </c>
    </row>
    <row r="479" spans="17:18">
      <c r="Q479" s="226" t="s">
        <v>34</v>
      </c>
      <c r="R479" s="256">
        <v>34</v>
      </c>
    </row>
    <row r="480" spans="17:18">
      <c r="Q480" s="226" t="s">
        <v>34</v>
      </c>
      <c r="R480" s="256">
        <v>4.5</v>
      </c>
    </row>
    <row r="481" spans="17:18">
      <c r="Q481" s="226" t="s">
        <v>34</v>
      </c>
      <c r="R481" s="256">
        <v>3</v>
      </c>
    </row>
    <row r="482" spans="17:18">
      <c r="Q482" s="226" t="s">
        <v>34</v>
      </c>
      <c r="R482" s="256">
        <v>10.5</v>
      </c>
    </row>
    <row r="483" spans="17:18">
      <c r="Q483" s="226" t="s">
        <v>34</v>
      </c>
      <c r="R483" s="256">
        <v>12</v>
      </c>
    </row>
    <row r="484" spans="17:18">
      <c r="Q484" s="226" t="s">
        <v>34</v>
      </c>
      <c r="R484" s="256">
        <v>1.5</v>
      </c>
    </row>
    <row r="485" spans="17:18">
      <c r="Q485" s="226" t="s">
        <v>34</v>
      </c>
      <c r="R485" s="256">
        <v>26</v>
      </c>
    </row>
    <row r="486" spans="17:18">
      <c r="Q486" s="226" t="s">
        <v>34</v>
      </c>
      <c r="R486" s="256">
        <v>27.5</v>
      </c>
    </row>
    <row r="487" spans="17:18">
      <c r="Q487" s="226" t="s">
        <v>34</v>
      </c>
      <c r="R487" s="256">
        <v>6</v>
      </c>
    </row>
    <row r="488" spans="17:18">
      <c r="Q488" s="226" t="s">
        <v>34</v>
      </c>
      <c r="R488" s="256">
        <v>5.5</v>
      </c>
    </row>
    <row r="489" spans="17:18">
      <c r="Q489" s="226" t="s">
        <v>34</v>
      </c>
      <c r="R489" s="256">
        <v>36.5</v>
      </c>
    </row>
    <row r="490" spans="17:18">
      <c r="Q490" s="226" t="s">
        <v>34</v>
      </c>
      <c r="R490" s="256">
        <v>20</v>
      </c>
    </row>
    <row r="491" spans="17:18">
      <c r="Q491" s="226" t="s">
        <v>34</v>
      </c>
      <c r="R491" s="256">
        <v>29</v>
      </c>
    </row>
    <row r="492" spans="17:18">
      <c r="Q492" s="226" t="s">
        <v>34</v>
      </c>
      <c r="R492" s="256">
        <v>21.5</v>
      </c>
    </row>
    <row r="493" spans="17:18">
      <c r="Q493" s="226" t="s">
        <v>34</v>
      </c>
      <c r="R493" s="256">
        <v>6</v>
      </c>
    </row>
    <row r="494" spans="17:18">
      <c r="Q494" s="226" t="s">
        <v>34</v>
      </c>
      <c r="R494" s="256">
        <v>3</v>
      </c>
    </row>
    <row r="495" spans="17:18">
      <c r="Q495" s="226" t="s">
        <v>34</v>
      </c>
      <c r="R495" s="256">
        <v>6</v>
      </c>
    </row>
    <row r="496" spans="17:18">
      <c r="Q496" s="226" t="s">
        <v>34</v>
      </c>
      <c r="R496" s="256">
        <v>43</v>
      </c>
    </row>
    <row r="497" spans="17:18">
      <c r="Q497" s="226" t="s">
        <v>34</v>
      </c>
      <c r="R497" s="256">
        <v>24</v>
      </c>
    </row>
    <row r="498" spans="17:18">
      <c r="Q498" s="226" t="s">
        <v>34</v>
      </c>
      <c r="R498" s="256">
        <v>25</v>
      </c>
    </row>
    <row r="499" spans="17:18">
      <c r="Q499" s="226" t="s">
        <v>34</v>
      </c>
      <c r="R499" s="256">
        <v>48</v>
      </c>
    </row>
    <row r="500" spans="17:18">
      <c r="Q500" s="226" t="s">
        <v>34</v>
      </c>
      <c r="R500" s="256">
        <v>25</v>
      </c>
    </row>
    <row r="501" spans="17:18">
      <c r="Q501" s="226" t="s">
        <v>34</v>
      </c>
      <c r="R501" s="256">
        <v>3</v>
      </c>
    </row>
    <row r="502" spans="17:18">
      <c r="Q502" s="226" t="s">
        <v>34</v>
      </c>
      <c r="R502" s="256">
        <v>3</v>
      </c>
    </row>
    <row r="503" spans="17:18">
      <c r="Q503" s="226" t="s">
        <v>34</v>
      </c>
      <c r="R503" s="256">
        <v>26</v>
      </c>
    </row>
    <row r="504" spans="17:18">
      <c r="Q504" s="226" t="s">
        <v>34</v>
      </c>
      <c r="R504" s="256">
        <v>28</v>
      </c>
    </row>
    <row r="505" spans="17:18">
      <c r="Q505" s="226" t="s">
        <v>34</v>
      </c>
      <c r="R505" s="256">
        <v>7.5</v>
      </c>
    </row>
    <row r="506" spans="17:18">
      <c r="Q506" s="226" t="s">
        <v>34</v>
      </c>
      <c r="R506" s="256">
        <v>20</v>
      </c>
    </row>
    <row r="507" spans="17:18">
      <c r="Q507" s="226" t="s">
        <v>34</v>
      </c>
      <c r="R507" s="256">
        <v>3</v>
      </c>
    </row>
    <row r="508" spans="17:18">
      <c r="Q508" s="226" t="s">
        <v>34</v>
      </c>
      <c r="R508" s="256">
        <v>27.5</v>
      </c>
    </row>
    <row r="509" spans="17:18">
      <c r="Q509" s="226" t="s">
        <v>34</v>
      </c>
      <c r="R509" s="256">
        <v>35</v>
      </c>
    </row>
    <row r="510" spans="17:18">
      <c r="Q510" s="226" t="s">
        <v>34</v>
      </c>
      <c r="R510" s="256">
        <v>3</v>
      </c>
    </row>
    <row r="511" spans="17:18">
      <c r="Q511" s="226" t="s">
        <v>35</v>
      </c>
      <c r="R511" s="256">
        <v>16</v>
      </c>
    </row>
    <row r="512" spans="17:18">
      <c r="Q512" s="226" t="s">
        <v>35</v>
      </c>
      <c r="R512" s="256">
        <v>16.5</v>
      </c>
    </row>
    <row r="513" spans="17:18">
      <c r="Q513" s="226" t="s">
        <v>35</v>
      </c>
      <c r="R513" s="256">
        <v>33</v>
      </c>
    </row>
    <row r="514" spans="17:18">
      <c r="Q514" s="226" t="s">
        <v>35</v>
      </c>
      <c r="R514" s="256">
        <v>29.5</v>
      </c>
    </row>
    <row r="515" spans="17:18">
      <c r="Q515" s="226" t="s">
        <v>35</v>
      </c>
      <c r="R515" s="256">
        <v>9</v>
      </c>
    </row>
    <row r="516" spans="17:18">
      <c r="Q516" s="226" t="s">
        <v>35</v>
      </c>
      <c r="R516" s="256">
        <v>23</v>
      </c>
    </row>
    <row r="517" spans="17:18">
      <c r="Q517" s="226" t="s">
        <v>35</v>
      </c>
      <c r="R517" s="256">
        <v>6</v>
      </c>
    </row>
    <row r="518" spans="17:18">
      <c r="Q518" s="226" t="s">
        <v>35</v>
      </c>
      <c r="R518" s="256">
        <v>23</v>
      </c>
    </row>
    <row r="519" spans="17:18">
      <c r="Q519" s="226" t="s">
        <v>35</v>
      </c>
      <c r="R519" s="256">
        <v>84</v>
      </c>
    </row>
    <row r="520" spans="17:18">
      <c r="Q520" s="226" t="s">
        <v>35</v>
      </c>
      <c r="R520" s="256">
        <v>4.5</v>
      </c>
    </row>
    <row r="521" spans="17:18">
      <c r="Q521" s="226" t="s">
        <v>35</v>
      </c>
      <c r="R521" s="256">
        <v>6</v>
      </c>
    </row>
    <row r="522" spans="17:18">
      <c r="Q522" s="226" t="s">
        <v>35</v>
      </c>
      <c r="R522" s="256">
        <v>23</v>
      </c>
    </row>
    <row r="523" spans="17:18">
      <c r="Q523" s="226" t="s">
        <v>35</v>
      </c>
      <c r="R523" s="256">
        <v>4.5</v>
      </c>
    </row>
    <row r="524" spans="17:18">
      <c r="Q524" s="226" t="s">
        <v>35</v>
      </c>
      <c r="R524" s="256">
        <v>6</v>
      </c>
    </row>
    <row r="525" spans="17:18">
      <c r="Q525" s="226" t="s">
        <v>35</v>
      </c>
      <c r="R525" s="256">
        <v>24.5</v>
      </c>
    </row>
    <row r="526" spans="17:18">
      <c r="Q526" s="226" t="s">
        <v>35</v>
      </c>
      <c r="R526" s="256">
        <v>7.5</v>
      </c>
    </row>
    <row r="527" spans="17:18">
      <c r="Q527" s="226" t="s">
        <v>35</v>
      </c>
      <c r="R527" s="256">
        <v>4</v>
      </c>
    </row>
    <row r="528" spans="17:18">
      <c r="Q528" s="226" t="s">
        <v>35</v>
      </c>
      <c r="R528" s="256">
        <v>22.5</v>
      </c>
    </row>
    <row r="529" spans="17:18">
      <c r="Q529" s="226" t="s">
        <v>35</v>
      </c>
      <c r="R529" s="256">
        <v>2</v>
      </c>
    </row>
    <row r="530" spans="17:18">
      <c r="Q530" s="226" t="s">
        <v>35</v>
      </c>
      <c r="R530" s="256">
        <v>6</v>
      </c>
    </row>
    <row r="531" spans="17:18">
      <c r="Q531" s="226" t="s">
        <v>35</v>
      </c>
      <c r="R531" s="256">
        <v>21</v>
      </c>
    </row>
    <row r="532" spans="17:18">
      <c r="Q532" s="226" t="s">
        <v>35</v>
      </c>
      <c r="R532" s="256">
        <v>11</v>
      </c>
    </row>
    <row r="533" spans="17:18">
      <c r="Q533" s="226" t="s">
        <v>35</v>
      </c>
      <c r="R533" s="256">
        <v>12</v>
      </c>
    </row>
    <row r="534" spans="17:18">
      <c r="Q534" s="226" t="s">
        <v>35</v>
      </c>
      <c r="R534" s="256">
        <v>23</v>
      </c>
    </row>
    <row r="535" spans="17:18">
      <c r="Q535" s="226" t="s">
        <v>35</v>
      </c>
      <c r="R535" s="256">
        <v>4.5</v>
      </c>
    </row>
    <row r="536" spans="17:18">
      <c r="Q536" s="226" t="s">
        <v>35</v>
      </c>
      <c r="R536" s="256">
        <v>29.5</v>
      </c>
    </row>
    <row r="537" spans="17:18">
      <c r="Q537" s="226" t="s">
        <v>35</v>
      </c>
      <c r="R537" s="256">
        <v>34.5</v>
      </c>
    </row>
    <row r="538" spans="17:18">
      <c r="Q538" s="226" t="s">
        <v>35</v>
      </c>
      <c r="R538" s="256">
        <v>39</v>
      </c>
    </row>
    <row r="539" spans="17:18">
      <c r="Q539" s="226" t="s">
        <v>35</v>
      </c>
      <c r="R539" s="256">
        <v>16.5</v>
      </c>
    </row>
    <row r="540" spans="17:18">
      <c r="Q540" s="226" t="s">
        <v>35</v>
      </c>
      <c r="R540" s="256">
        <v>20</v>
      </c>
    </row>
    <row r="541" spans="17:18">
      <c r="Q541" s="226" t="s">
        <v>35</v>
      </c>
      <c r="R541" s="256">
        <v>32</v>
      </c>
    </row>
    <row r="542" spans="17:18">
      <c r="Q542" s="226" t="s">
        <v>35</v>
      </c>
      <c r="R542" s="256">
        <v>47</v>
      </c>
    </row>
    <row r="543" spans="17:18">
      <c r="Q543" s="226" t="s">
        <v>35</v>
      </c>
      <c r="R543" s="256">
        <v>36.5</v>
      </c>
    </row>
    <row r="544" spans="17:18">
      <c r="Q544" s="226" t="s">
        <v>35</v>
      </c>
      <c r="R544" s="256">
        <v>22</v>
      </c>
    </row>
    <row r="545" spans="17:18">
      <c r="Q545" s="226" t="s">
        <v>35</v>
      </c>
      <c r="R545" s="256">
        <v>16</v>
      </c>
    </row>
    <row r="546" spans="17:18">
      <c r="Q546" s="226" t="s">
        <v>35</v>
      </c>
      <c r="R546" s="256">
        <v>12</v>
      </c>
    </row>
    <row r="547" spans="17:18">
      <c r="Q547" s="226" t="s">
        <v>35</v>
      </c>
      <c r="R547" s="256">
        <v>27</v>
      </c>
    </row>
    <row r="548" spans="17:18">
      <c r="Q548" s="226" t="s">
        <v>35</v>
      </c>
      <c r="R548" s="256">
        <v>2</v>
      </c>
    </row>
    <row r="549" spans="17:18">
      <c r="Q549" s="226" t="s">
        <v>35</v>
      </c>
      <c r="R549" s="256">
        <v>1.5</v>
      </c>
    </row>
    <row r="550" spans="17:18">
      <c r="Q550" s="226" t="s">
        <v>35</v>
      </c>
      <c r="R550" s="256">
        <v>1.5</v>
      </c>
    </row>
    <row r="551" spans="17:18">
      <c r="Q551" s="226" t="s">
        <v>35</v>
      </c>
      <c r="R551" s="256">
        <v>9</v>
      </c>
    </row>
    <row r="552" spans="17:18">
      <c r="Q552" s="226" t="s">
        <v>35</v>
      </c>
      <c r="R552" s="256">
        <v>24.5</v>
      </c>
    </row>
    <row r="553" spans="17:18">
      <c r="Q553" s="226" t="s">
        <v>35</v>
      </c>
      <c r="R553" s="256">
        <v>12.5</v>
      </c>
    </row>
    <row r="554" spans="17:18">
      <c r="Q554" s="226" t="s">
        <v>35</v>
      </c>
      <c r="R554" s="256">
        <v>23</v>
      </c>
    </row>
    <row r="555" spans="17:18">
      <c r="Q555" s="226" t="s">
        <v>35</v>
      </c>
      <c r="R555" s="256">
        <v>6</v>
      </c>
    </row>
    <row r="556" spans="17:18">
      <c r="Q556" s="226" t="s">
        <v>35</v>
      </c>
      <c r="R556" s="256">
        <v>21.5</v>
      </c>
    </row>
    <row r="557" spans="17:18">
      <c r="Q557" s="226" t="s">
        <v>35</v>
      </c>
      <c r="R557" s="256">
        <v>1.5</v>
      </c>
    </row>
    <row r="558" spans="17:18">
      <c r="Q558" s="226" t="s">
        <v>35</v>
      </c>
      <c r="R558" s="256">
        <v>7.5</v>
      </c>
    </row>
    <row r="559" spans="17:18">
      <c r="Q559" s="226" t="s">
        <v>35</v>
      </c>
      <c r="R559" s="256">
        <v>65</v>
      </c>
    </row>
    <row r="560" spans="17:18">
      <c r="Q560" s="226" t="s">
        <v>35</v>
      </c>
      <c r="R560" s="256">
        <v>23</v>
      </c>
    </row>
    <row r="561" spans="17:18">
      <c r="Q561" s="226" t="s">
        <v>35</v>
      </c>
      <c r="R561" s="256">
        <v>70</v>
      </c>
    </row>
    <row r="562" spans="17:18">
      <c r="Q562" s="226" t="s">
        <v>35</v>
      </c>
      <c r="R562" s="256">
        <v>2</v>
      </c>
    </row>
    <row r="563" spans="17:18">
      <c r="Q563" s="226" t="s">
        <v>35</v>
      </c>
      <c r="R563" s="256">
        <v>6</v>
      </c>
    </row>
    <row r="564" spans="17:18">
      <c r="Q564" s="226" t="s">
        <v>35</v>
      </c>
      <c r="R564" s="256">
        <v>14</v>
      </c>
    </row>
    <row r="565" spans="17:18">
      <c r="Q565" s="226" t="s">
        <v>35</v>
      </c>
      <c r="R565" s="256">
        <v>4.5</v>
      </c>
    </row>
    <row r="566" spans="17:18">
      <c r="Q566" s="226" t="s">
        <v>35</v>
      </c>
      <c r="R566" s="256">
        <v>21.5</v>
      </c>
    </row>
    <row r="567" spans="17:18">
      <c r="Q567" s="226" t="s">
        <v>35</v>
      </c>
      <c r="R567" s="256">
        <v>6</v>
      </c>
    </row>
    <row r="568" spans="17:18">
      <c r="Q568" s="226" t="s">
        <v>35</v>
      </c>
      <c r="R568" s="256">
        <v>5</v>
      </c>
    </row>
    <row r="569" spans="17:18">
      <c r="Q569" s="226" t="s">
        <v>35</v>
      </c>
      <c r="R569" s="256">
        <v>5.5</v>
      </c>
    </row>
    <row r="570" spans="17:18">
      <c r="Q570" s="226" t="s">
        <v>35</v>
      </c>
      <c r="R570" s="256">
        <v>33.5</v>
      </c>
    </row>
    <row r="571" spans="17:18">
      <c r="Q571" s="226" t="s">
        <v>35</v>
      </c>
      <c r="R571" s="256">
        <v>9.5</v>
      </c>
    </row>
    <row r="572" spans="17:18">
      <c r="Q572" s="226" t="s">
        <v>35</v>
      </c>
      <c r="R572" s="256">
        <v>25</v>
      </c>
    </row>
    <row r="573" spans="17:18">
      <c r="Q573" s="226" t="s">
        <v>35</v>
      </c>
      <c r="R573" s="256">
        <v>18</v>
      </c>
    </row>
    <row r="574" spans="17:18">
      <c r="Q574" s="226" t="s">
        <v>35</v>
      </c>
      <c r="R574" s="256">
        <v>46.5</v>
      </c>
    </row>
    <row r="575" spans="17:18">
      <c r="Q575" s="226" t="s">
        <v>35</v>
      </c>
      <c r="R575" s="256">
        <v>32</v>
      </c>
    </row>
    <row r="576" spans="17:18">
      <c r="Q576" s="226" t="s">
        <v>35</v>
      </c>
      <c r="R576" s="256">
        <v>20</v>
      </c>
    </row>
    <row r="577" spans="17:18">
      <c r="Q577" s="226" t="s">
        <v>35</v>
      </c>
      <c r="R577" s="256">
        <v>20</v>
      </c>
    </row>
    <row r="578" spans="17:18">
      <c r="Q578" s="226" t="s">
        <v>35</v>
      </c>
      <c r="R578" s="256">
        <v>7.5</v>
      </c>
    </row>
    <row r="579" spans="17:18">
      <c r="Q579" s="226" t="s">
        <v>35</v>
      </c>
      <c r="R579" s="256">
        <v>8</v>
      </c>
    </row>
    <row r="580" spans="17:18">
      <c r="Q580" s="226" t="s">
        <v>35</v>
      </c>
      <c r="R580" s="256">
        <v>20</v>
      </c>
    </row>
    <row r="581" spans="17:18">
      <c r="Q581" s="226" t="s">
        <v>35</v>
      </c>
      <c r="R581" s="256">
        <v>53</v>
      </c>
    </row>
    <row r="582" spans="17:18">
      <c r="Q582" s="226" t="s">
        <v>35</v>
      </c>
      <c r="R582" s="256">
        <v>1.5</v>
      </c>
    </row>
    <row r="583" spans="17:18">
      <c r="Q583" s="226" t="s">
        <v>35</v>
      </c>
      <c r="R583" s="256">
        <v>16.5</v>
      </c>
    </row>
    <row r="584" spans="17:18">
      <c r="Q584" s="226" t="s">
        <v>35</v>
      </c>
      <c r="R584" s="256">
        <v>35.5</v>
      </c>
    </row>
    <row r="585" spans="17:18">
      <c r="Q585" s="226" t="s">
        <v>35</v>
      </c>
      <c r="R585" s="256">
        <v>34</v>
      </c>
    </row>
    <row r="586" spans="17:18">
      <c r="Q586" s="226" t="s">
        <v>35</v>
      </c>
      <c r="R586" s="256">
        <v>3</v>
      </c>
    </row>
    <row r="587" spans="17:18">
      <c r="Q587" s="226" t="s">
        <v>35</v>
      </c>
      <c r="R587" s="256">
        <v>12</v>
      </c>
    </row>
    <row r="588" spans="17:18">
      <c r="Q588" s="226" t="s">
        <v>35</v>
      </c>
      <c r="R588" s="256">
        <v>3</v>
      </c>
    </row>
    <row r="589" spans="17:18">
      <c r="Q589" s="226" t="s">
        <v>35</v>
      </c>
      <c r="R589" s="256">
        <v>57</v>
      </c>
    </row>
    <row r="590" spans="17:18">
      <c r="Q590" s="226" t="s">
        <v>35</v>
      </c>
      <c r="R590" s="256">
        <v>29</v>
      </c>
    </row>
    <row r="591" spans="17:18">
      <c r="Q591" s="226" t="s">
        <v>35</v>
      </c>
      <c r="R591" s="256">
        <v>3</v>
      </c>
    </row>
    <row r="592" spans="17:18">
      <c r="Q592" s="226" t="s">
        <v>35</v>
      </c>
      <c r="R592" s="256">
        <v>36</v>
      </c>
    </row>
    <row r="593" spans="17:18">
      <c r="Q593" s="226" t="s">
        <v>35</v>
      </c>
      <c r="R593" s="256">
        <v>12</v>
      </c>
    </row>
    <row r="594" spans="17:18">
      <c r="Q594" s="226" t="s">
        <v>126</v>
      </c>
      <c r="R594" s="256">
        <v>16</v>
      </c>
    </row>
    <row r="595" spans="17:18">
      <c r="Q595" s="226" t="s">
        <v>126</v>
      </c>
      <c r="R595" s="256">
        <v>19</v>
      </c>
    </row>
    <row r="596" spans="17:18">
      <c r="Q596" s="226" t="s">
        <v>126</v>
      </c>
      <c r="R596" s="256">
        <v>49</v>
      </c>
    </row>
    <row r="597" spans="17:18">
      <c r="Q597" s="226" t="s">
        <v>126</v>
      </c>
      <c r="R597" s="256">
        <v>39</v>
      </c>
    </row>
    <row r="598" spans="17:18">
      <c r="Q598" s="226" t="s">
        <v>126</v>
      </c>
      <c r="R598" s="256">
        <v>6</v>
      </c>
    </row>
    <row r="599" spans="17:18">
      <c r="Q599" s="226" t="s">
        <v>126</v>
      </c>
      <c r="R599" s="256">
        <v>12</v>
      </c>
    </row>
    <row r="600" spans="17:18">
      <c r="Q600" s="226" t="s">
        <v>126</v>
      </c>
      <c r="R600" s="256">
        <v>49.5</v>
      </c>
    </row>
    <row r="601" spans="17:18">
      <c r="Q601" s="226" t="s">
        <v>126</v>
      </c>
      <c r="R601" s="256">
        <v>43</v>
      </c>
    </row>
    <row r="602" spans="17:18">
      <c r="Q602" s="226" t="s">
        <v>126</v>
      </c>
      <c r="R602" s="256">
        <v>59</v>
      </c>
    </row>
    <row r="603" spans="17:18">
      <c r="Q603" s="226" t="s">
        <v>126</v>
      </c>
      <c r="R603" s="256">
        <v>46</v>
      </c>
    </row>
    <row r="604" spans="17:18">
      <c r="Q604" s="226" t="s">
        <v>126</v>
      </c>
      <c r="R604" s="256">
        <v>3</v>
      </c>
    </row>
    <row r="605" spans="17:18">
      <c r="Q605" s="226" t="s">
        <v>126</v>
      </c>
      <c r="R605" s="256">
        <v>30</v>
      </c>
    </row>
    <row r="606" spans="17:18">
      <c r="Q606" s="226" t="s">
        <v>126</v>
      </c>
      <c r="R606" s="256">
        <v>30</v>
      </c>
    </row>
    <row r="607" spans="17:18">
      <c r="Q607" s="226" t="s">
        <v>126</v>
      </c>
      <c r="R607" s="256">
        <v>35.5</v>
      </c>
    </row>
    <row r="608" spans="17:18">
      <c r="Q608" s="226" t="s">
        <v>126</v>
      </c>
      <c r="R608" s="256">
        <v>1.5</v>
      </c>
    </row>
    <row r="609" spans="17:18">
      <c r="Q609" s="226" t="s">
        <v>126</v>
      </c>
      <c r="R609" s="256">
        <v>27.5</v>
      </c>
    </row>
    <row r="610" spans="17:18">
      <c r="Q610" s="226" t="s">
        <v>126</v>
      </c>
      <c r="R610" s="256">
        <v>30</v>
      </c>
    </row>
    <row r="611" spans="17:18">
      <c r="Q611" s="226" t="s">
        <v>126</v>
      </c>
      <c r="R611" s="256">
        <v>45</v>
      </c>
    </row>
    <row r="612" spans="17:18">
      <c r="Q612" s="226" t="s">
        <v>126</v>
      </c>
      <c r="R612" s="256">
        <v>28</v>
      </c>
    </row>
    <row r="613" spans="17:18">
      <c r="Q613" s="226" t="s">
        <v>126</v>
      </c>
      <c r="R613" s="256">
        <v>33.5</v>
      </c>
    </row>
    <row r="614" spans="17:18">
      <c r="Q614" s="226" t="s">
        <v>126</v>
      </c>
      <c r="R614" s="256">
        <v>34</v>
      </c>
    </row>
    <row r="615" spans="17:18">
      <c r="Q615" s="226" t="s">
        <v>126</v>
      </c>
      <c r="R615" s="256">
        <v>45</v>
      </c>
    </row>
    <row r="616" spans="17:18">
      <c r="Q616" s="226" t="s">
        <v>126</v>
      </c>
      <c r="R616" s="256">
        <v>38</v>
      </c>
    </row>
    <row r="617" spans="17:18">
      <c r="Q617" s="226" t="s">
        <v>126</v>
      </c>
      <c r="R617" s="256">
        <v>6</v>
      </c>
    </row>
    <row r="618" spans="17:18">
      <c r="Q618" s="226" t="s">
        <v>126</v>
      </c>
      <c r="R618" s="256">
        <v>4.5</v>
      </c>
    </row>
    <row r="619" spans="17:18">
      <c r="Q619" s="226" t="s">
        <v>126</v>
      </c>
      <c r="R619" s="256">
        <v>20</v>
      </c>
    </row>
    <row r="620" spans="17:18">
      <c r="Q620" s="226" t="s">
        <v>126</v>
      </c>
      <c r="R620" s="256">
        <v>26</v>
      </c>
    </row>
    <row r="621" spans="17:18">
      <c r="Q621" s="226" t="s">
        <v>126</v>
      </c>
      <c r="R621" s="256">
        <v>3</v>
      </c>
    </row>
    <row r="622" spans="17:18">
      <c r="Q622" s="226" t="s">
        <v>126</v>
      </c>
      <c r="R622" s="256">
        <v>26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MAYO</vt:lpstr>
      <vt:lpstr>JUNE2020</vt:lpstr>
      <vt:lpstr>JULY2020</vt:lpstr>
      <vt:lpstr>JANUARY</vt:lpstr>
      <vt:lpstr>FEBRUARY</vt:lpstr>
      <vt:lpstr>MARCH</vt:lpstr>
      <vt:lpstr>APRIL</vt:lpstr>
      <vt:lpstr>MAY</vt:lpstr>
      <vt:lpstr>JUNE</vt:lpstr>
      <vt:lpstr>JULY</vt:lpstr>
      <vt:lpstr>AUGUST</vt:lpstr>
      <vt:lpstr>SEPTEMBER</vt:lpstr>
      <vt:lpstr>OCTOBER</vt:lpstr>
      <vt:lpstr>NOVEMBER</vt:lpstr>
      <vt:lpstr>DECEMBER</vt:lpstr>
      <vt:lpstr>Janury MISC</vt:lpstr>
      <vt:lpstr>Sheet1</vt:lpstr>
      <vt:lpstr>SLICES</vt:lpstr>
      <vt:lpstr>DRINKS</vt:lpstr>
      <vt:lpstr>PIZZAS</vt:lpstr>
      <vt:lpstr>WINES</vt:lpstr>
      <vt:lpstr>SWEETS</vt:lpstr>
      <vt:lpstr>Sub Categories</vt:lpstr>
      <vt:lpstr>Sheet3</vt:lpstr>
      <vt:lpstr>HOURS</vt:lpstr>
      <vt:lpstr>EXPENSES</vt:lpstr>
      <vt:lpstr>2021 Report</vt:lpstr>
      <vt:lpstr>WinesAnalysis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PCP</dc:creator>
  <cp:lastModifiedBy>PCP</cp:lastModifiedBy>
  <dcterms:created xsi:type="dcterms:W3CDTF">2021-07-06T22:40:44Z</dcterms:created>
  <dcterms:modified xsi:type="dcterms:W3CDTF">2022-05-19T00:00:48Z</dcterms:modified>
</cp:coreProperties>
</file>