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4" documentId="13_ncr:1_{4B00996F-E3F1-4783-9448-E379F42598D7}" xr6:coauthVersionLast="47" xr6:coauthVersionMax="47" xr10:uidLastSave="{735955C8-7A54-40DE-8C88-A70D0C5A8B65}"/>
  <bookViews>
    <workbookView xWindow="-28920" yWindow="-120" windowWidth="29040" windowHeight="15840" activeTab="1" xr2:uid="{00000000-000D-0000-FFFF-FFFF00000000}"/>
  </bookViews>
  <sheets>
    <sheet name="Stats_CoefMatrix" sheetId="4" r:id="rId1"/>
    <sheet name="CoefMatrixCalc" sheetId="15" r:id="rId2"/>
    <sheet name="LeagueScheduling" sheetId="13" r:id="rId3"/>
    <sheet name="TrainingPoints" sheetId="10" r:id="rId4"/>
    <sheet name="Sheet1" sheetId="14" r:id="rId5"/>
    <sheet name="game_events_type" sheetId="11" r:id="rId6"/>
    <sheet name="ALL_players_name" sheetId="6" r:id="rId7"/>
    <sheet name="83_FRANCE" sheetId="8" r:id="rId8"/>
    <sheet name="233_UK" sheetId="9" r:id="rId9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" l="1"/>
  <c r="C19" i="15"/>
  <c r="C17" i="15"/>
  <c r="C18" i="15"/>
  <c r="D18" i="15"/>
  <c r="D11" i="15"/>
  <c r="C11" i="15"/>
  <c r="D12" i="15" s="1"/>
  <c r="F10" i="15"/>
  <c r="D10" i="15"/>
  <c r="C10" i="15"/>
  <c r="B1" i="15"/>
  <c r="G70" i="4"/>
  <c r="H71" i="4"/>
  <c r="G74" i="4"/>
  <c r="C76" i="4"/>
  <c r="B74" i="4"/>
  <c r="B75" i="4"/>
  <c r="B70" i="4"/>
  <c r="G60" i="4"/>
  <c r="C62" i="4"/>
  <c r="E63" i="4"/>
  <c r="F64" i="4"/>
  <c r="G64" i="4"/>
  <c r="H65" i="4"/>
  <c r="C66" i="4"/>
  <c r="E67" i="4"/>
  <c r="J30" i="4"/>
  <c r="U147" i="4"/>
  <c r="U146" i="4"/>
  <c r="U145" i="4"/>
  <c r="U144" i="4"/>
  <c r="U142" i="4"/>
  <c r="U141" i="4"/>
  <c r="U137" i="4"/>
  <c r="U136" i="4"/>
  <c r="U135" i="4"/>
  <c r="U134" i="4"/>
  <c r="U133" i="4"/>
  <c r="U132" i="4"/>
  <c r="U131" i="4"/>
  <c r="U106" i="4"/>
  <c r="U105" i="4"/>
  <c r="U104" i="4"/>
  <c r="U102" i="4"/>
  <c r="U101" i="4"/>
  <c r="U97" i="4"/>
  <c r="U96" i="4"/>
  <c r="U95" i="4"/>
  <c r="U94" i="4"/>
  <c r="U93" i="4"/>
  <c r="U92" i="4"/>
  <c r="U91" i="4"/>
  <c r="U87" i="4"/>
  <c r="U86" i="4"/>
  <c r="U85" i="4"/>
  <c r="U84" i="4"/>
  <c r="U83" i="4"/>
  <c r="U82" i="4"/>
  <c r="U81" i="4"/>
  <c r="U56" i="4"/>
  <c r="U55" i="4"/>
  <c r="U54" i="4"/>
  <c r="U52" i="4"/>
  <c r="U51" i="4"/>
  <c r="U47" i="4"/>
  <c r="U46" i="4"/>
  <c r="U45" i="4"/>
  <c r="U44" i="4"/>
  <c r="U43" i="4"/>
  <c r="U42" i="4"/>
  <c r="U41" i="4"/>
  <c r="U37" i="4"/>
  <c r="U36" i="4"/>
  <c r="U35" i="4"/>
  <c r="U34" i="4"/>
  <c r="U33" i="4"/>
  <c r="U32" i="4"/>
  <c r="U31" i="4"/>
  <c r="U22" i="4"/>
  <c r="U24" i="4"/>
  <c r="U25" i="4"/>
  <c r="U26" i="4"/>
  <c r="U21" i="4"/>
  <c r="C3" i="14"/>
  <c r="C7" i="14"/>
  <c r="C8" i="14"/>
  <c r="C11" i="14"/>
  <c r="C14" i="14"/>
  <c r="C15" i="14"/>
  <c r="C16" i="14"/>
  <c r="C19" i="14"/>
  <c r="B21" i="14"/>
  <c r="C21" i="14" s="1"/>
  <c r="B20" i="14"/>
  <c r="C20" i="14" s="1"/>
  <c r="B19" i="14"/>
  <c r="B18" i="14"/>
  <c r="C18" i="14" s="1"/>
  <c r="B17" i="14"/>
  <c r="C17" i="14" s="1"/>
  <c r="B16" i="14"/>
  <c r="B15" i="14"/>
  <c r="B14" i="14"/>
  <c r="B13" i="14"/>
  <c r="C13" i="14" s="1"/>
  <c r="B12" i="14"/>
  <c r="C12" i="14" s="1"/>
  <c r="B11" i="14"/>
  <c r="B10" i="14"/>
  <c r="C10" i="14" s="1"/>
  <c r="B9" i="14"/>
  <c r="C9" i="14" s="1"/>
  <c r="B8" i="14"/>
  <c r="B7" i="14"/>
  <c r="B6" i="14"/>
  <c r="C6" i="14" s="1"/>
  <c r="B5" i="14"/>
  <c r="C5" i="14" s="1"/>
  <c r="B4" i="14"/>
  <c r="C4" i="14" s="1"/>
  <c r="B3" i="14"/>
  <c r="B2" i="14"/>
  <c r="C2" i="14" s="1"/>
  <c r="B1" i="14"/>
  <c r="C1" i="14" s="1"/>
  <c r="H138" i="4"/>
  <c r="G138" i="4"/>
  <c r="F138" i="4"/>
  <c r="E138" i="4"/>
  <c r="D138" i="4"/>
  <c r="C13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H58" i="4"/>
  <c r="G58" i="4"/>
  <c r="H48" i="4"/>
  <c r="G48" i="4"/>
  <c r="F48" i="4"/>
  <c r="E48" i="4"/>
  <c r="D48" i="4"/>
  <c r="C48" i="4"/>
  <c r="H147" i="4"/>
  <c r="G147" i="4"/>
  <c r="F147" i="4"/>
  <c r="E147" i="4"/>
  <c r="D147" i="4"/>
  <c r="C147" i="4"/>
  <c r="R137" i="4"/>
  <c r="H107" i="4"/>
  <c r="H108" i="4" s="1"/>
  <c r="G107" i="4"/>
  <c r="F107" i="4"/>
  <c r="E107" i="4"/>
  <c r="U107" i="4" s="1"/>
  <c r="D107" i="4"/>
  <c r="C107" i="4"/>
  <c r="H57" i="4"/>
  <c r="G57" i="4"/>
  <c r="F57" i="4"/>
  <c r="E57" i="4"/>
  <c r="D57" i="4"/>
  <c r="C57" i="4"/>
  <c r="C58" i="4" s="1"/>
  <c r="P45" i="4"/>
  <c r="O45" i="4"/>
  <c r="G65" i="4" s="1"/>
  <c r="L45" i="4"/>
  <c r="D65" i="4" s="1"/>
  <c r="K45" i="4"/>
  <c r="C65" i="4" s="1"/>
  <c r="M35" i="4"/>
  <c r="E75" i="4" s="1"/>
  <c r="L35" i="4"/>
  <c r="D75" i="4" s="1"/>
  <c r="H143" i="4"/>
  <c r="G143" i="4"/>
  <c r="R143" i="4" s="1"/>
  <c r="F143" i="4"/>
  <c r="F148" i="4" s="1"/>
  <c r="E143" i="4"/>
  <c r="D143" i="4"/>
  <c r="D148" i="4" s="1"/>
  <c r="C143" i="4"/>
  <c r="C148" i="4" s="1"/>
  <c r="R133" i="4"/>
  <c r="H103" i="4"/>
  <c r="G103" i="4"/>
  <c r="G108" i="4" s="1"/>
  <c r="F103" i="4"/>
  <c r="F108" i="4" s="1"/>
  <c r="E103" i="4"/>
  <c r="D103" i="4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F58" i="4" s="1"/>
  <c r="E53" i="4"/>
  <c r="D53" i="4"/>
  <c r="D58" i="4" s="1"/>
  <c r="C53" i="4"/>
  <c r="P41" i="4"/>
  <c r="H61" i="4" s="1"/>
  <c r="R43" i="4"/>
  <c r="P31" i="4"/>
  <c r="D38" i="4"/>
  <c r="F38" i="4"/>
  <c r="E38" i="4"/>
  <c r="F28" i="4"/>
  <c r="D27" i="4"/>
  <c r="D28" i="4" s="1"/>
  <c r="E27" i="4"/>
  <c r="E28" i="4" s="1"/>
  <c r="F27" i="4"/>
  <c r="G27" i="4"/>
  <c r="H27" i="4"/>
  <c r="C27" i="4"/>
  <c r="D23" i="4"/>
  <c r="E23" i="4"/>
  <c r="F23" i="4"/>
  <c r="G23" i="4"/>
  <c r="G28" i="4" s="1"/>
  <c r="H23" i="4"/>
  <c r="H28" i="4" s="1"/>
  <c r="C23" i="4"/>
  <c r="U23" i="4" s="1"/>
  <c r="R146" i="4"/>
  <c r="R145" i="4"/>
  <c r="R144" i="4"/>
  <c r="R142" i="4"/>
  <c r="R141" i="4"/>
  <c r="R136" i="4"/>
  <c r="R135" i="4"/>
  <c r="R134" i="4"/>
  <c r="R132" i="4"/>
  <c r="R131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F157" i="4" s="1"/>
  <c r="M137" i="4"/>
  <c r="E157" i="4" s="1"/>
  <c r="L137" i="4"/>
  <c r="K137" i="4"/>
  <c r="C157" i="4" s="1"/>
  <c r="U157" i="4" s="1"/>
  <c r="J137" i="4"/>
  <c r="B157" i="4" s="1"/>
  <c r="P136" i="4"/>
  <c r="H156" i="4" s="1"/>
  <c r="O136" i="4"/>
  <c r="N136" i="4"/>
  <c r="F156" i="4" s="1"/>
  <c r="M136" i="4"/>
  <c r="E156" i="4" s="1"/>
  <c r="L136" i="4"/>
  <c r="K136" i="4"/>
  <c r="J136" i="4"/>
  <c r="B156" i="4" s="1"/>
  <c r="P135" i="4"/>
  <c r="H155" i="4" s="1"/>
  <c r="O135" i="4"/>
  <c r="G155" i="4" s="1"/>
  <c r="N135" i="4"/>
  <c r="F155" i="4" s="1"/>
  <c r="M135" i="4"/>
  <c r="E155" i="4" s="1"/>
  <c r="L135" i="4"/>
  <c r="D155" i="4" s="1"/>
  <c r="K135" i="4"/>
  <c r="J135" i="4"/>
  <c r="B155" i="4" s="1"/>
  <c r="P134" i="4"/>
  <c r="H154" i="4" s="1"/>
  <c r="O134" i="4"/>
  <c r="G154" i="4" s="1"/>
  <c r="N134" i="4"/>
  <c r="F154" i="4" s="1"/>
  <c r="M134" i="4"/>
  <c r="E154" i="4" s="1"/>
  <c r="L134" i="4"/>
  <c r="K134" i="4"/>
  <c r="J134" i="4"/>
  <c r="B154" i="4" s="1"/>
  <c r="P133" i="4"/>
  <c r="O133" i="4"/>
  <c r="G153" i="4" s="1"/>
  <c r="U153" i="4" s="1"/>
  <c r="N133" i="4"/>
  <c r="M133" i="4"/>
  <c r="L133" i="4"/>
  <c r="K133" i="4"/>
  <c r="J133" i="4"/>
  <c r="B153" i="4" s="1"/>
  <c r="P132" i="4"/>
  <c r="O132" i="4"/>
  <c r="G152" i="4" s="1"/>
  <c r="N132" i="4"/>
  <c r="F152" i="4" s="1"/>
  <c r="R152" i="4" s="1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J131" i="4"/>
  <c r="P130" i="4"/>
  <c r="H150" i="4" s="1"/>
  <c r="O130" i="4"/>
  <c r="G150" i="4" s="1"/>
  <c r="N130" i="4"/>
  <c r="F150" i="4" s="1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C117" i="4" s="1"/>
  <c r="U117" i="4" s="1"/>
  <c r="J97" i="4"/>
  <c r="B117" i="4" s="1"/>
  <c r="P96" i="4"/>
  <c r="H116" i="4" s="1"/>
  <c r="O96" i="4"/>
  <c r="G116" i="4" s="1"/>
  <c r="N96" i="4"/>
  <c r="M96" i="4"/>
  <c r="E116" i="4" s="1"/>
  <c r="L96" i="4"/>
  <c r="D116" i="4" s="1"/>
  <c r="K96" i="4"/>
  <c r="J96" i="4"/>
  <c r="P95" i="4"/>
  <c r="H115" i="4" s="1"/>
  <c r="O95" i="4"/>
  <c r="G115" i="4" s="1"/>
  <c r="N95" i="4"/>
  <c r="M95" i="4"/>
  <c r="E115" i="4" s="1"/>
  <c r="L95" i="4"/>
  <c r="D115" i="4" s="1"/>
  <c r="K95" i="4"/>
  <c r="C115" i="4" s="1"/>
  <c r="U115" i="4" s="1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U114" i="4" s="1"/>
  <c r="J94" i="4"/>
  <c r="B114" i="4" s="1"/>
  <c r="P93" i="4"/>
  <c r="H113" i="4" s="1"/>
  <c r="O93" i="4"/>
  <c r="G113" i="4" s="1"/>
  <c r="N93" i="4"/>
  <c r="F113" i="4" s="1"/>
  <c r="M93" i="4"/>
  <c r="E113" i="4" s="1"/>
  <c r="L93" i="4"/>
  <c r="D113" i="4" s="1"/>
  <c r="K93" i="4"/>
  <c r="J93" i="4"/>
  <c r="B113" i="4" s="1"/>
  <c r="P92" i="4"/>
  <c r="H112" i="4" s="1"/>
  <c r="O92" i="4"/>
  <c r="N92" i="4"/>
  <c r="F112" i="4" s="1"/>
  <c r="M92" i="4"/>
  <c r="E112" i="4" s="1"/>
  <c r="L92" i="4"/>
  <c r="D112" i="4" s="1"/>
  <c r="K92" i="4"/>
  <c r="J92" i="4"/>
  <c r="B112" i="4" s="1"/>
  <c r="M91" i="4"/>
  <c r="E111" i="4" s="1"/>
  <c r="L91" i="4"/>
  <c r="D111" i="4" s="1"/>
  <c r="K91" i="4"/>
  <c r="C111" i="4" s="1"/>
  <c r="J91" i="4"/>
  <c r="B111" i="4" s="1"/>
  <c r="P90" i="4"/>
  <c r="H110" i="4" s="1"/>
  <c r="O90" i="4"/>
  <c r="G110" i="4" s="1"/>
  <c r="N90" i="4"/>
  <c r="F110" i="4" s="1"/>
  <c r="M90" i="4"/>
  <c r="L90" i="4"/>
  <c r="K90" i="4"/>
  <c r="C110" i="4" s="1"/>
  <c r="J90" i="4"/>
  <c r="B110" i="4" s="1"/>
  <c r="P87" i="4"/>
  <c r="O87" i="4"/>
  <c r="G127" i="4" s="1"/>
  <c r="N87" i="4"/>
  <c r="M87" i="4"/>
  <c r="E127" i="4" s="1"/>
  <c r="L87" i="4"/>
  <c r="D127" i="4" s="1"/>
  <c r="K87" i="4"/>
  <c r="C127" i="4" s="1"/>
  <c r="U127" i="4" s="1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U125" i="4" s="1"/>
  <c r="L85" i="4"/>
  <c r="K85" i="4"/>
  <c r="C125" i="4" s="1"/>
  <c r="J85" i="4"/>
  <c r="P84" i="4"/>
  <c r="H124" i="4" s="1"/>
  <c r="O84" i="4"/>
  <c r="G124" i="4" s="1"/>
  <c r="N84" i="4"/>
  <c r="F124" i="4" s="1"/>
  <c r="M84" i="4"/>
  <c r="E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K83" i="4"/>
  <c r="C123" i="4" s="1"/>
  <c r="U123" i="4" s="1"/>
  <c r="J83" i="4"/>
  <c r="P82" i="4"/>
  <c r="O82" i="4"/>
  <c r="G122" i="4" s="1"/>
  <c r="N82" i="4"/>
  <c r="F122" i="4" s="1"/>
  <c r="M82" i="4"/>
  <c r="L82" i="4"/>
  <c r="D122" i="4" s="1"/>
  <c r="K82" i="4"/>
  <c r="J82" i="4"/>
  <c r="B122" i="4" s="1"/>
  <c r="P81" i="4"/>
  <c r="O81" i="4"/>
  <c r="N81" i="4"/>
  <c r="F121" i="4" s="1"/>
  <c r="F128" i="4" s="1"/>
  <c r="M81" i="4"/>
  <c r="E121" i="4" s="1"/>
  <c r="L81" i="4"/>
  <c r="D121" i="4" s="1"/>
  <c r="U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H67" i="4" s="1"/>
  <c r="O47" i="4"/>
  <c r="G67" i="4" s="1"/>
  <c r="N47" i="4"/>
  <c r="F67" i="4" s="1"/>
  <c r="M47" i="4"/>
  <c r="L47" i="4"/>
  <c r="D67" i="4" s="1"/>
  <c r="K47" i="4"/>
  <c r="C67" i="4" s="1"/>
  <c r="J47" i="4"/>
  <c r="B67" i="4" s="1"/>
  <c r="P46" i="4"/>
  <c r="H66" i="4" s="1"/>
  <c r="O46" i="4"/>
  <c r="G66" i="4" s="1"/>
  <c r="N46" i="4"/>
  <c r="F66" i="4" s="1"/>
  <c r="M46" i="4"/>
  <c r="E66" i="4" s="1"/>
  <c r="L46" i="4"/>
  <c r="D66" i="4" s="1"/>
  <c r="K46" i="4"/>
  <c r="J46" i="4"/>
  <c r="B66" i="4" s="1"/>
  <c r="N45" i="4"/>
  <c r="F65" i="4" s="1"/>
  <c r="M45" i="4"/>
  <c r="E65" i="4" s="1"/>
  <c r="J45" i="4"/>
  <c r="B65" i="4" s="1"/>
  <c r="P44" i="4"/>
  <c r="H64" i="4" s="1"/>
  <c r="O44" i="4"/>
  <c r="N44" i="4"/>
  <c r="M44" i="4"/>
  <c r="E64" i="4" s="1"/>
  <c r="L44" i="4"/>
  <c r="D64" i="4" s="1"/>
  <c r="K44" i="4"/>
  <c r="C64" i="4" s="1"/>
  <c r="J44" i="4"/>
  <c r="B64" i="4" s="1"/>
  <c r="P43" i="4"/>
  <c r="H63" i="4" s="1"/>
  <c r="O43" i="4"/>
  <c r="G63" i="4" s="1"/>
  <c r="N43" i="4"/>
  <c r="F63" i="4" s="1"/>
  <c r="M43" i="4"/>
  <c r="L43" i="4"/>
  <c r="D63" i="4" s="1"/>
  <c r="K43" i="4"/>
  <c r="C63" i="4" s="1"/>
  <c r="J43" i="4"/>
  <c r="B63" i="4" s="1"/>
  <c r="P42" i="4"/>
  <c r="H62" i="4" s="1"/>
  <c r="O42" i="4"/>
  <c r="G62" i="4" s="1"/>
  <c r="N42" i="4"/>
  <c r="F62" i="4" s="1"/>
  <c r="F68" i="4" s="1"/>
  <c r="M42" i="4"/>
  <c r="E62" i="4" s="1"/>
  <c r="L42" i="4"/>
  <c r="D62" i="4" s="1"/>
  <c r="K42" i="4"/>
  <c r="J42" i="4"/>
  <c r="B62" i="4" s="1"/>
  <c r="O41" i="4"/>
  <c r="G61" i="4" s="1"/>
  <c r="N41" i="4"/>
  <c r="F61" i="4" s="1"/>
  <c r="M41" i="4"/>
  <c r="E61" i="4" s="1"/>
  <c r="K41" i="4"/>
  <c r="C61" i="4" s="1"/>
  <c r="C68" i="4" s="1"/>
  <c r="J41" i="4"/>
  <c r="B61" i="4" s="1"/>
  <c r="P40" i="4"/>
  <c r="H60" i="4" s="1"/>
  <c r="O40" i="4"/>
  <c r="N40" i="4"/>
  <c r="F60" i="4" s="1"/>
  <c r="M40" i="4"/>
  <c r="E60" i="4" s="1"/>
  <c r="L40" i="4"/>
  <c r="D60" i="4" s="1"/>
  <c r="K40" i="4"/>
  <c r="C60" i="4" s="1"/>
  <c r="J40" i="4"/>
  <c r="B60" i="4" s="1"/>
  <c r="D156" i="4"/>
  <c r="C154" i="4"/>
  <c r="U154" i="4" s="1"/>
  <c r="F153" i="4"/>
  <c r="E153" i="4"/>
  <c r="H152" i="4"/>
  <c r="D150" i="4"/>
  <c r="G117" i="4"/>
  <c r="F116" i="4"/>
  <c r="F115" i="4"/>
  <c r="C112" i="4"/>
  <c r="E110" i="4"/>
  <c r="H127" i="4"/>
  <c r="F127" i="4"/>
  <c r="E126" i="4"/>
  <c r="B123" i="4"/>
  <c r="H122" i="4"/>
  <c r="E122" i="4"/>
  <c r="R122" i="4" s="1"/>
  <c r="G121" i="4"/>
  <c r="G120" i="4"/>
  <c r="D120" i="4"/>
  <c r="K37" i="4"/>
  <c r="C77" i="4" s="1"/>
  <c r="K36" i="4"/>
  <c r="K35" i="4"/>
  <c r="C75" i="4" s="1"/>
  <c r="K34" i="4"/>
  <c r="C74" i="4" s="1"/>
  <c r="K33" i="4"/>
  <c r="C73" i="4" s="1"/>
  <c r="K32" i="4"/>
  <c r="C72" i="4" s="1"/>
  <c r="J32" i="4"/>
  <c r="B72" i="4" s="1"/>
  <c r="J33" i="4"/>
  <c r="B73" i="4" s="1"/>
  <c r="J34" i="4"/>
  <c r="J35" i="4"/>
  <c r="J36" i="4"/>
  <c r="B76" i="4" s="1"/>
  <c r="J37" i="4"/>
  <c r="B77" i="4" s="1"/>
  <c r="J31" i="4"/>
  <c r="B71" i="4" s="1"/>
  <c r="L30" i="4"/>
  <c r="D70" i="4" s="1"/>
  <c r="M30" i="4"/>
  <c r="E70" i="4" s="1"/>
  <c r="N30" i="4"/>
  <c r="F70" i="4" s="1"/>
  <c r="O30" i="4"/>
  <c r="P30" i="4"/>
  <c r="H70" i="4" s="1"/>
  <c r="K30" i="4"/>
  <c r="C70" i="4" s="1"/>
  <c r="M33" i="4"/>
  <c r="E73" i="4" s="1"/>
  <c r="L33" i="4"/>
  <c r="D73" i="4" s="1"/>
  <c r="L32" i="4"/>
  <c r="D72" i="4" s="1"/>
  <c r="M32" i="4"/>
  <c r="E72" i="4" s="1"/>
  <c r="N32" i="4"/>
  <c r="F72" i="4" s="1"/>
  <c r="O32" i="4"/>
  <c r="G72" i="4" s="1"/>
  <c r="P32" i="4"/>
  <c r="H72" i="4" s="1"/>
  <c r="N33" i="4"/>
  <c r="F73" i="4" s="1"/>
  <c r="O33" i="4"/>
  <c r="G73" i="4" s="1"/>
  <c r="P33" i="4"/>
  <c r="H73" i="4" s="1"/>
  <c r="L34" i="4"/>
  <c r="D74" i="4" s="1"/>
  <c r="M34" i="4"/>
  <c r="E74" i="4" s="1"/>
  <c r="N34" i="4"/>
  <c r="F74" i="4" s="1"/>
  <c r="O34" i="4"/>
  <c r="P34" i="4"/>
  <c r="H74" i="4" s="1"/>
  <c r="N35" i="4"/>
  <c r="F75" i="4" s="1"/>
  <c r="O35" i="4"/>
  <c r="G75" i="4" s="1"/>
  <c r="P35" i="4"/>
  <c r="H75" i="4" s="1"/>
  <c r="L36" i="4"/>
  <c r="D76" i="4" s="1"/>
  <c r="M36" i="4"/>
  <c r="E76" i="4" s="1"/>
  <c r="N36" i="4"/>
  <c r="F76" i="4" s="1"/>
  <c r="O36" i="4"/>
  <c r="G76" i="4" s="1"/>
  <c r="P36" i="4"/>
  <c r="H76" i="4" s="1"/>
  <c r="L37" i="4"/>
  <c r="D77" i="4" s="1"/>
  <c r="M37" i="4"/>
  <c r="E77" i="4" s="1"/>
  <c r="U77" i="4" s="1"/>
  <c r="N37" i="4"/>
  <c r="F77" i="4" s="1"/>
  <c r="O37" i="4"/>
  <c r="G77" i="4" s="1"/>
  <c r="P37" i="4"/>
  <c r="H77" i="4" s="1"/>
  <c r="L31" i="4"/>
  <c r="D71" i="4" s="1"/>
  <c r="M31" i="4"/>
  <c r="E71" i="4" s="1"/>
  <c r="N31" i="4"/>
  <c r="F71" i="4" s="1"/>
  <c r="O31" i="4"/>
  <c r="G71" i="4" s="1"/>
  <c r="E120" i="4"/>
  <c r="B121" i="4"/>
  <c r="B124" i="4"/>
  <c r="B125" i="4"/>
  <c r="D110" i="4"/>
  <c r="B115" i="4"/>
  <c r="B116" i="4"/>
  <c r="E150" i="4"/>
  <c r="B151" i="4"/>
  <c r="B152" i="4"/>
  <c r="H157" i="4"/>
  <c r="D157" i="4"/>
  <c r="G156" i="4"/>
  <c r="C156" i="4"/>
  <c r="U156" i="4" s="1"/>
  <c r="C155" i="4"/>
  <c r="U155" i="4" s="1"/>
  <c r="D154" i="4"/>
  <c r="H153" i="4"/>
  <c r="D153" i="4"/>
  <c r="C153" i="4"/>
  <c r="C152" i="4"/>
  <c r="G151" i="4"/>
  <c r="F151" i="4"/>
  <c r="D117" i="4"/>
  <c r="C116" i="4"/>
  <c r="U116" i="4" s="1"/>
  <c r="C113" i="4"/>
  <c r="U113" i="4" s="1"/>
  <c r="G112" i="4"/>
  <c r="D126" i="4"/>
  <c r="C126" i="4"/>
  <c r="U126" i="4" s="1"/>
  <c r="D125" i="4"/>
  <c r="C124" i="4"/>
  <c r="U124" i="4" s="1"/>
  <c r="H123" i="4"/>
  <c r="G123" i="4"/>
  <c r="C122" i="4"/>
  <c r="U122" i="4" s="1"/>
  <c r="H121" i="4"/>
  <c r="R62" i="4" l="1"/>
  <c r="H68" i="4"/>
  <c r="U67" i="4"/>
  <c r="G68" i="4"/>
  <c r="U152" i="4"/>
  <c r="U65" i="4"/>
  <c r="U72" i="4"/>
  <c r="U112" i="4"/>
  <c r="U73" i="4"/>
  <c r="E68" i="4"/>
  <c r="R127" i="4"/>
  <c r="U103" i="4"/>
  <c r="R153" i="4"/>
  <c r="R124" i="4"/>
  <c r="R111" i="4"/>
  <c r="E58" i="4"/>
  <c r="H148" i="4"/>
  <c r="U66" i="4"/>
  <c r="U74" i="4"/>
  <c r="E108" i="4"/>
  <c r="U143" i="4"/>
  <c r="U63" i="4"/>
  <c r="U76" i="4"/>
  <c r="R154" i="4"/>
  <c r="C28" i="4"/>
  <c r="I28" i="4" s="1"/>
  <c r="U57" i="4"/>
  <c r="R113" i="4"/>
  <c r="F11" i="15"/>
  <c r="F12" i="15" s="1"/>
  <c r="D19" i="15" s="1"/>
  <c r="D15" i="15" s="1"/>
  <c r="R156" i="4"/>
  <c r="U64" i="4"/>
  <c r="U111" i="4"/>
  <c r="C128" i="4"/>
  <c r="R23" i="4"/>
  <c r="R103" i="4"/>
  <c r="R112" i="4"/>
  <c r="C158" i="4"/>
  <c r="E148" i="4"/>
  <c r="C12" i="15"/>
  <c r="C13" i="15" s="1"/>
  <c r="C14" i="15" s="1"/>
  <c r="U27" i="4"/>
  <c r="R123" i="4"/>
  <c r="R57" i="4"/>
  <c r="G148" i="4"/>
  <c r="U53" i="4"/>
  <c r="D13" i="15"/>
  <c r="G78" i="4"/>
  <c r="R77" i="4"/>
  <c r="R72" i="4"/>
  <c r="F78" i="4"/>
  <c r="U75" i="4"/>
  <c r="R66" i="4"/>
  <c r="U62" i="4"/>
  <c r="R63" i="4"/>
  <c r="R75" i="4"/>
  <c r="R147" i="4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M131" i="4"/>
  <c r="E151" i="4" s="1"/>
  <c r="E158" i="4" s="1"/>
  <c r="L41" i="4"/>
  <c r="G38" i="4"/>
  <c r="H38" i="4"/>
  <c r="C38" i="4"/>
  <c r="K31" i="4"/>
  <c r="R27" i="4"/>
  <c r="R20" i="4" s="1"/>
  <c r="L2" i="4" s="1"/>
  <c r="C20" i="15" l="1"/>
  <c r="D20" i="15" s="1"/>
  <c r="D21" i="15" s="1"/>
  <c r="D22" i="15" s="1"/>
  <c r="D23" i="15" s="1"/>
  <c r="R151" i="4"/>
  <c r="U151" i="4"/>
  <c r="C16" i="15"/>
  <c r="R61" i="4"/>
  <c r="C71" i="4"/>
  <c r="I108" i="4"/>
  <c r="C15" i="15"/>
  <c r="C21" i="15" s="1"/>
  <c r="C22" i="15" s="1"/>
  <c r="C23" i="15" s="1"/>
  <c r="R71" i="4"/>
  <c r="R70" i="4" s="1"/>
  <c r="L7" i="4" s="1"/>
  <c r="D61" i="4"/>
  <c r="D14" i="15"/>
  <c r="D17" i="15" s="1"/>
  <c r="D16" i="15"/>
  <c r="R150" i="4"/>
  <c r="L15" i="4" s="1"/>
  <c r="I158" i="4"/>
  <c r="R110" i="4"/>
  <c r="L11" i="4" s="1"/>
  <c r="R120" i="4"/>
  <c r="L12" i="4" s="1"/>
  <c r="I128" i="4"/>
  <c r="I118" i="4"/>
  <c r="D78" i="4"/>
  <c r="R30" i="4"/>
  <c r="L3" i="4" s="1"/>
  <c r="I38" i="4"/>
  <c r="R60" i="4"/>
  <c r="L6" i="4"/>
  <c r="C78" i="4" l="1"/>
  <c r="U71" i="4"/>
  <c r="I78" i="4"/>
  <c r="D68" i="4"/>
  <c r="I68" i="4" s="1"/>
  <c r="U61" i="4"/>
</calcChain>
</file>

<file path=xl/sharedStrings.xml><?xml version="1.0" encoding="utf-8"?>
<sst xmlns="http://schemas.openxmlformats.org/spreadsheetml/2006/main" count="4929" uniqueCount="1620">
  <si>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</si>
  <si>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</si>
  <si>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</si>
  <si>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</si>
  <si>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</si>
  <si>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</si>
  <si>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</si>
  <si>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</si>
  <si>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</si>
  <si>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</si>
  <si>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</si>
  <si>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</si>
  <si>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</si>
  <si>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</si>
  <si>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</si>
  <si>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</si>
  <si>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</si>
  <si>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</si>
  <si>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</si>
  <si>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</si>
  <si>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</si>
  <si>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</si>
  <si>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</si>
  <si>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</si>
  <si>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</si>
  <si>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</si>
  <si>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</si>
  <si>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</si>
  <si>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</si>
  <si>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</si>
  <si>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</si>
  <si>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</si>
  <si>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</si>
  <si>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</si>
  <si>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</si>
  <si>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</si>
  <si>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</si>
  <si>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</si>
  <si>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</si>
  <si>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</si>
  <si>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</si>
  <si>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</si>
  <si>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</si>
  <si>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</si>
  <si>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</si>
  <si>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</si>
  <si>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</si>
  <si>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</si>
  <si>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</si>
  <si>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</si>
  <si>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</si>
  <si>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</si>
  <si>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</si>
  <si>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</si>
  <si>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</si>
  <si>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</si>
  <si>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</si>
  <si>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</si>
  <si>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</si>
  <si>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</si>
  <si>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</si>
  <si>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</si>
  <si>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</si>
  <si>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</si>
  <si>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</si>
  <si>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</si>
  <si>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</si>
  <si>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</si>
  <si>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</si>
  <si>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</si>
  <si>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</si>
  <si>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</si>
  <si>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</si>
  <si>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</si>
  <si>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</si>
  <si>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</si>
  <si>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</si>
  <si>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</si>
  <si>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</si>
  <si>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</si>
  <si>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</si>
  <si>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</si>
  <si>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</si>
  <si>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</si>
  <si>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</si>
  <si>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</si>
  <si>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</si>
  <si>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</si>
  <si>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</si>
  <si>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</si>
  <si>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</si>
  <si>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</si>
  <si>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</si>
  <si>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</si>
  <si>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</si>
  <si>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</si>
  <si>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</si>
  <si>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</si>
  <si>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</si>
  <si>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</si>
  <si>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</si>
  <si>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</si>
  <si>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</si>
  <si>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</si>
  <si>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</si>
  <si>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</si>
  <si>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</si>
  <si>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</si>
  <si>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</si>
  <si>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</si>
  <si>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</si>
  <si>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</si>
  <si>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</si>
  <si>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</si>
  <si>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</si>
  <si>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</si>
  <si>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</si>
  <si>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</si>
  <si>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</si>
  <si>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</si>
  <si>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</si>
  <si>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</si>
  <si>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</si>
  <si>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</si>
  <si>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</si>
  <si>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</si>
  <si>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</si>
  <si>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</si>
  <si>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</si>
  <si>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</si>
  <si>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</si>
  <si>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</si>
  <si>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</si>
  <si>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</si>
  <si>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</si>
  <si>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</si>
  <si>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</si>
  <si>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</si>
  <si>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</si>
  <si>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</si>
  <si>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</si>
  <si>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</si>
  <si>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</si>
  <si>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</si>
  <si>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</si>
  <si>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</si>
  <si>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</si>
  <si>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</si>
  <si>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</si>
  <si>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</si>
  <si>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</si>
  <si>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</si>
  <si>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</si>
  <si>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</si>
  <si>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</si>
  <si>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</si>
  <si>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</si>
  <si>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</si>
  <si>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</si>
  <si>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</si>
  <si>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</si>
  <si>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</si>
  <si>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</si>
  <si>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</si>
  <si>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</si>
  <si>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</si>
  <si>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</si>
  <si>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</si>
  <si>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</si>
  <si>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</si>
  <si>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</si>
  <si>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</si>
  <si>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</si>
  <si>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</si>
  <si>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</si>
  <si>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</si>
  <si>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</si>
  <si>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</si>
  <si>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</si>
  <si>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</si>
  <si>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</si>
  <si>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</si>
  <si>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</si>
  <si>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</si>
  <si>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</si>
  <si>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</si>
  <si>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</si>
  <si>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</si>
  <si>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</si>
  <si>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</si>
  <si>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</si>
  <si>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</si>
  <si>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</si>
  <si>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</si>
  <si>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</si>
  <si>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</si>
  <si>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</si>
  <si>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</si>
  <si>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</si>
  <si>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</si>
  <si>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</si>
  <si>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</si>
  <si>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</si>
  <si>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</si>
  <si>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</si>
  <si>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</si>
  <si>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</si>
  <si>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</si>
  <si>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</si>
  <si>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</si>
  <si>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</si>
  <si>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</si>
  <si>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</si>
  <si>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</si>
  <si>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</si>
  <si>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</si>
  <si>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</si>
  <si>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</si>
  <si>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</si>
  <si>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</si>
  <si>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</si>
  <si>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</si>
  <si>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</si>
  <si>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</si>
  <si>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</si>
  <si>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</si>
  <si>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</si>
  <si>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</si>
  <si>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</si>
  <si>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</si>
  <si>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</si>
  <si>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</si>
  <si>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</si>
  <si>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</si>
  <si>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</si>
  <si>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</si>
  <si>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</si>
  <si>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</si>
  <si>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</si>
  <si>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</si>
  <si>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</si>
  <si>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</si>
  <si>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</si>
  <si>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</si>
  <si>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</si>
  <si>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</si>
  <si>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</si>
  <si>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</si>
  <si>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</si>
  <si>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</si>
  <si>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</si>
  <si>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</si>
  <si>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</si>
  <si>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</si>
  <si>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</si>
  <si>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</si>
  <si>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</si>
  <si>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</si>
  <si>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</si>
  <si>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</si>
  <si>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</si>
  <si>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</si>
  <si>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</si>
  <si>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</si>
  <si>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</si>
  <si>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</si>
  <si>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</si>
  <si>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</si>
  <si>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</si>
  <si>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</si>
  <si>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</si>
  <si>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</si>
  <si>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</si>
  <si>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</si>
  <si>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</si>
  <si>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</si>
  <si>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</si>
  <si>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</si>
  <si>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</si>
  <si>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</si>
  <si>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</si>
  <si>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</si>
  <si>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</si>
  <si>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</si>
  <si>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</si>
  <si>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</si>
  <si>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</si>
  <si>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</si>
  <si>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</si>
  <si>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</si>
  <si>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</si>
  <si>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</si>
  <si>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</si>
  <si>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</si>
  <si>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</si>
  <si>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</si>
  <si>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</si>
  <si>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</si>
  <si>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</si>
  <si>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</si>
  <si>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</si>
  <si>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</si>
  <si>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</si>
  <si>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</si>
  <si>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</si>
  <si>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</si>
  <si>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</si>
  <si>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</si>
  <si>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</si>
  <si>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</si>
  <si>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</si>
  <si>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</si>
  <si>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</si>
  <si>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</si>
  <si>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</si>
  <si>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</si>
  <si>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</si>
  <si>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</si>
  <si>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</si>
  <si>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</si>
  <si>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</si>
  <si>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</si>
  <si>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</si>
  <si>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</si>
  <si>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</si>
  <si>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</si>
  <si>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</si>
  <si>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</si>
  <si>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</si>
  <si>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</si>
  <si>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</si>
  <si>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</si>
  <si>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</si>
  <si>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</si>
  <si>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</si>
  <si>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</si>
  <si>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</si>
  <si>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</si>
  <si>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</si>
  <si>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</si>
  <si>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</si>
  <si>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</si>
  <si>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</si>
  <si>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</si>
  <si>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</si>
  <si>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</si>
  <si>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</si>
  <si>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</si>
  <si>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</si>
  <si>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</si>
  <si>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</si>
  <si>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</si>
  <si>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</si>
  <si>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</si>
  <si>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</si>
  <si>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</si>
  <si>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</si>
  <si>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</si>
  <si>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</si>
  <si>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</si>
  <si>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</si>
  <si>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</si>
  <si>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</si>
  <si>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</si>
  <si>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</si>
  <si>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</si>
  <si>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</si>
  <si>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</si>
  <si>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</si>
  <si>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</si>
  <si>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</si>
  <si>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</si>
  <si>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</si>
  <si>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</si>
  <si>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</si>
  <si>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</si>
  <si>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</si>
  <si>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</si>
  <si>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</si>
  <si>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</si>
  <si>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</si>
  <si>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</si>
  <si>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</si>
  <si>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</si>
  <si>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</si>
  <si>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</si>
  <si>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</si>
  <si>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</si>
  <si>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</si>
  <si>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</si>
  <si>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</si>
  <si>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</si>
  <si>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</si>
  <si>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</si>
  <si>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</si>
  <si>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</si>
  <si>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</si>
  <si>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</si>
  <si>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</si>
  <si>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</si>
  <si>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</si>
  <si>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</si>
  <si>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</si>
  <si>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</si>
  <si>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</si>
  <si>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</si>
  <si>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</si>
  <si>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</si>
  <si>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</si>
  <si>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</si>
  <si>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</si>
  <si>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</si>
  <si>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</si>
  <si>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</si>
  <si>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</si>
  <si>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</si>
  <si>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</si>
  <si>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</si>
  <si>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</si>
  <si>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</si>
  <si>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</si>
  <si>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</si>
  <si>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</si>
  <si>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</si>
  <si>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</si>
  <si>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</si>
  <si>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</si>
  <si>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</si>
  <si>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</si>
  <si>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</si>
  <si>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</si>
  <si>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</si>
  <si>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</si>
  <si>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</si>
  <si>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</si>
  <si>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</si>
  <si>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</si>
  <si>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</si>
  <si>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</si>
  <si>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</si>
  <si>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</si>
  <si>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</si>
  <si>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</si>
  <si>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</si>
  <si>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</si>
  <si>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</si>
  <si>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</si>
  <si>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</si>
  <si>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</si>
  <si>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</si>
  <si>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</si>
  <si>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</si>
  <si>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</si>
  <si>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</si>
  <si>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</si>
  <si>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</si>
  <si>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</si>
  <si>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</si>
  <si>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</si>
  <si>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</si>
  <si>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</si>
  <si>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</si>
  <si>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</si>
  <si>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</si>
  <si>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</si>
  <si>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</si>
  <si>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</si>
  <si>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</si>
  <si>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</si>
  <si>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</si>
  <si>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</si>
  <si>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</si>
  <si>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</si>
  <si>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</si>
  <si>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</si>
  <si>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</si>
  <si>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</si>
  <si>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</si>
  <si>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</si>
  <si>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</si>
  <si>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</si>
  <si>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</si>
  <si>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</si>
  <si>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</si>
  <si>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</si>
  <si>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</si>
  <si>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</si>
  <si>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</si>
  <si>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</si>
  <si>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</si>
  <si>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</si>
  <si>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</si>
  <si>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</si>
  <si>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</si>
  <si>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</si>
  <si>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</si>
  <si>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</si>
  <si>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</si>
  <si>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</si>
  <si>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</si>
  <si>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</si>
  <si>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</si>
  <si>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</si>
  <si>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</si>
  <si>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</si>
  <si>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</si>
  <si>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</si>
  <si>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</si>
  <si>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</si>
  <si>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</si>
  <si>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</si>
  <si>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</si>
  <si>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</si>
  <si>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</si>
  <si>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</si>
  <si>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</si>
  <si>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</si>
  <si>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</si>
  <si>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</si>
  <si>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</si>
  <si>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</si>
  <si>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</si>
  <si>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</si>
  <si>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</si>
  <si>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</si>
  <si>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</si>
  <si>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</si>
  <si>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</si>
  <si>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</si>
  <si>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</si>
  <si>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</si>
  <si>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</si>
  <si>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</si>
  <si>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</si>
  <si>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</si>
  <si>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</si>
  <si>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</si>
  <si>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</si>
  <si>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</si>
  <si>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</si>
  <si>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</si>
  <si>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</si>
  <si>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</si>
  <si>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</si>
  <si>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</si>
  <si>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</si>
  <si>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</si>
  <si>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</si>
  <si>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</si>
  <si>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</si>
  <si>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</si>
  <si>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</si>
  <si>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</si>
  <si>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</si>
  <si>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</si>
  <si>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</si>
  <si>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</si>
  <si>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</si>
  <si>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</si>
  <si>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</si>
  <si>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</si>
  <si>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</si>
  <si>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</si>
  <si>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</si>
  <si>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</si>
  <si>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</si>
  <si>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</si>
  <si>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</si>
  <si>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</si>
  <si>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</si>
  <si>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</si>
  <si>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</si>
  <si>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</si>
  <si>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</si>
  <si>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</si>
  <si>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</si>
  <si>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</si>
  <si>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</si>
  <si>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</si>
  <si>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</si>
  <si>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</si>
  <si>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</si>
  <si>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</si>
  <si>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</si>
  <si>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</si>
  <si>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</si>
  <si>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</si>
  <si>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</si>
  <si>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</si>
  <si>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</si>
  <si>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</si>
  <si>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</si>
  <si>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</si>
  <si>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</si>
  <si>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</si>
  <si>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</si>
  <si>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</si>
  <si>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</si>
  <si>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</si>
  <si>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</si>
  <si>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</si>
  <si>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</si>
  <si>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</si>
  <si>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</si>
  <si>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</si>
  <si>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</si>
  <si>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</si>
  <si>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</si>
  <si>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</si>
  <si>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</si>
  <si>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</si>
  <si>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</si>
  <si>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</si>
  <si>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</si>
  <si>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</si>
  <si>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</si>
  <si>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</si>
  <si>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</si>
  <si>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</si>
  <si>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</si>
  <si>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</si>
  <si>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</si>
  <si>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</si>
  <si>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</si>
  <si>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</si>
  <si>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</si>
  <si>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</si>
  <si>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</si>
  <si>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</si>
  <si>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</si>
  <si>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</si>
  <si>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</si>
  <si>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</si>
  <si>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</si>
  <si>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</si>
  <si>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</si>
  <si>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</si>
  <si>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</si>
  <si>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</si>
  <si>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</si>
  <si>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</si>
  <si>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</si>
  <si>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</si>
  <si>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</si>
  <si>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</si>
  <si>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</si>
  <si>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</si>
  <si>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</si>
  <si>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</si>
  <si>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</si>
  <si>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</si>
  <si>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</si>
  <si>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</si>
  <si>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</si>
  <si>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</si>
  <si>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</si>
  <si>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</si>
  <si>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</si>
  <si>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</si>
  <si>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</si>
  <si>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</si>
  <si>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</si>
  <si>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</si>
  <si>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</si>
  <si>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</si>
  <si>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</si>
  <si>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</si>
  <si>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</si>
  <si>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</si>
  <si>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</si>
  <si>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</si>
  <si>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</si>
  <si>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</si>
  <si>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</si>
  <si>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</si>
  <si>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</si>
  <si>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</si>
  <si>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</si>
  <si>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</si>
  <si>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</si>
  <si>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</si>
  <si>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</si>
  <si>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</si>
  <si>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</si>
  <si>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</si>
  <si>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</si>
  <si>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</si>
  <si>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</si>
  <si>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</si>
  <si>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</si>
  <si>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</si>
  <si>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</si>
  <si>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</si>
  <si>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</si>
  <si>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</si>
  <si>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</si>
  <si>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</si>
  <si>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</si>
  <si>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</si>
  <si>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</si>
  <si>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</si>
  <si>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</si>
  <si>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</si>
  <si>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</si>
  <si>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</si>
  <si>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</si>
  <si>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</si>
  <si>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</si>
  <si>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</si>
  <si>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</si>
  <si>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</si>
  <si>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</si>
  <si>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</si>
  <si>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</si>
  <si>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</si>
  <si>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</si>
  <si>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</si>
  <si>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</si>
  <si>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</si>
  <si>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</si>
  <si>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</si>
  <si>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</si>
  <si>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</si>
  <si>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</si>
  <si>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</si>
  <si>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</si>
  <si>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</si>
  <si>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</si>
  <si>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</si>
  <si>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</si>
  <si>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</si>
  <si>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</si>
  <si>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</si>
  <si>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</si>
  <si>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</si>
  <si>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</si>
  <si>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</si>
  <si>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</si>
  <si>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</si>
  <si>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</si>
  <si>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</si>
  <si>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</si>
  <si>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</si>
  <si>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</si>
  <si>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</si>
  <si>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</si>
  <si>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</si>
  <si>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</si>
  <si>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</si>
  <si>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</si>
  <si>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</si>
  <si>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</si>
  <si>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</si>
  <si>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</si>
  <si>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</si>
  <si>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</si>
  <si>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</si>
  <si>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</si>
  <si>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</si>
  <si>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</si>
  <si>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</si>
  <si>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</si>
  <si>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</si>
  <si>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</si>
  <si>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</si>
  <si>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</si>
  <si>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</si>
  <si>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</si>
  <si>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</si>
  <si>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</si>
  <si>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</si>
  <si>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</si>
  <si>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</si>
  <si>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</si>
  <si>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</si>
  <si>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</si>
  <si>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</si>
  <si>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</si>
  <si>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</si>
  <si>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</si>
  <si>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</si>
  <si>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</si>
  <si>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</si>
  <si>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</si>
  <si>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</si>
  <si>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</si>
  <si>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</si>
  <si>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</si>
  <si>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</si>
  <si>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</si>
  <si>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</si>
  <si>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</si>
  <si>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</si>
  <si>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</si>
  <si>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</si>
  <si>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</si>
  <si>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</si>
  <si>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</si>
  <si>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</si>
  <si>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</si>
  <si>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</si>
  <si>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</si>
  <si>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</si>
  <si>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</si>
  <si>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</si>
  <si>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</si>
  <si>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</si>
  <si>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</si>
  <si>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</si>
  <si>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</si>
  <si>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</si>
  <si>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</si>
  <si>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</si>
  <si>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</si>
  <si>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</si>
  <si>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</si>
  <si>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</si>
  <si>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</si>
  <si>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</si>
  <si>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</si>
  <si>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</si>
  <si>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</si>
  <si>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</si>
  <si>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</si>
  <si>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</si>
  <si>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</si>
  <si>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</si>
  <si>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</si>
  <si>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</si>
  <si>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</si>
  <si>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</si>
  <si>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</si>
  <si>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</si>
  <si>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</si>
  <si>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</si>
  <si>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</si>
  <si>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</si>
  <si>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</si>
  <si>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</si>
  <si>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</si>
  <si>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</si>
  <si>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</si>
  <si>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</si>
  <si>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</si>
  <si>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</si>
  <si>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</si>
  <si>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</si>
  <si>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</si>
  <si>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</si>
  <si>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</si>
  <si>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</si>
  <si>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</si>
  <si>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</si>
  <si>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</si>
  <si>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</si>
  <si>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</si>
  <si>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</si>
  <si>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</si>
  <si>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</si>
  <si>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</si>
  <si>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</si>
  <si>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</si>
  <si>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</si>
  <si>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</si>
  <si>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</si>
  <si>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</si>
  <si>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</si>
  <si>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</si>
  <si>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</si>
  <si>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</si>
  <si>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</si>
  <si>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</si>
  <si>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</si>
  <si>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</si>
  <si>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</si>
  <si>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</si>
  <si>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</si>
  <si>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</si>
  <si>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</si>
  <si>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</si>
  <si>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</si>
  <si>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</si>
  <si>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</si>
  <si>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</si>
  <si>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</si>
  <si>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</si>
  <si>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</si>
  <si>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</si>
  <si>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</si>
  <si>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</si>
  <si>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</si>
  <si>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</si>
  <si>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</si>
  <si>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</si>
  <si>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</si>
  <si>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</si>
  <si>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</si>
  <si>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</si>
  <si>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</si>
  <si>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</si>
  <si>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</si>
  <si>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</si>
  <si>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</si>
  <si>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</si>
  <si>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</si>
  <si>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</si>
  <si>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</si>
  <si>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</si>
  <si>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</si>
  <si>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</si>
  <si>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</si>
  <si>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</si>
  <si>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</si>
  <si>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</si>
  <si>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</si>
  <si>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</si>
  <si>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</si>
  <si>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</si>
  <si>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</si>
  <si>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</si>
  <si>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</si>
  <si>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</si>
  <si>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</si>
  <si>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</si>
  <si>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</si>
  <si>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</si>
  <si>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</si>
  <si>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</si>
  <si>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</si>
  <si>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</si>
  <si>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</si>
  <si>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</si>
  <si>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</si>
  <si>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</si>
  <si>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</si>
  <si>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</si>
  <si>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</si>
  <si>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</si>
  <si>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</si>
  <si>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</si>
  <si>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</si>
  <si>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</si>
  <si>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</si>
  <si>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</si>
  <si>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</si>
  <si>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</si>
  <si>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</si>
  <si>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</si>
  <si>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</si>
  <si>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</si>
  <si>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</si>
  <si>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</si>
  <si>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</si>
  <si>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</si>
  <si>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</si>
  <si>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</si>
  <si>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</si>
  <si>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</si>
  <si>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</si>
  <si>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</si>
  <si>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</si>
  <si>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</si>
  <si>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</si>
  <si>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</si>
  <si>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</si>
  <si>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</si>
  <si>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</si>
  <si>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</si>
  <si>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</si>
  <si>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</si>
  <si>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</si>
  <si>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</si>
  <si>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</si>
  <si>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</si>
  <si>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</si>
  <si>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</si>
  <si>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</si>
  <si>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</si>
  <si>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</si>
  <si>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</si>
  <si>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</si>
  <si>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</si>
  <si>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</si>
  <si>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</si>
  <si>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</si>
  <si>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</si>
  <si>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</si>
  <si>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</si>
  <si>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</si>
  <si>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</si>
  <si>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</si>
  <si>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</si>
  <si>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</si>
  <si>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</si>
  <si>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</si>
  <si>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</si>
  <si>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</si>
  <si>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</si>
  <si>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</si>
  <si>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</si>
  <si>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</si>
  <si>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</si>
  <si>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</si>
  <si>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</si>
  <si>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</si>
  <si>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</si>
  <si>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</si>
  <si>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</si>
  <si>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</si>
  <si>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</si>
  <si>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</si>
  <si>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</si>
  <si>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</si>
  <si>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</si>
  <si>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</si>
  <si>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</si>
  <si>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</si>
  <si>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</si>
  <si>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</si>
  <si>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</si>
  <si>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</si>
  <si>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</si>
  <si>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</si>
  <si>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</si>
  <si>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</si>
  <si>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</si>
  <si>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</si>
  <si>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</si>
  <si>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</si>
  <si>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</si>
  <si>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</si>
  <si>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</si>
  <si>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</si>
  <si>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</si>
  <si>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</si>
  <si>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</si>
  <si>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</si>
  <si>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</si>
  <si>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</si>
  <si>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</si>
  <si>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</si>
  <si>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</si>
  <si>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</si>
  <si>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</si>
  <si>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</si>
  <si>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</si>
  <si>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</si>
  <si>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</si>
  <si>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</si>
  <si>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</si>
  <si>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</si>
  <si>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</si>
  <si>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</si>
  <si>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</si>
  <si>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</si>
  <si>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</si>
  <si>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</si>
  <si>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</si>
  <si>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</si>
  <si>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</si>
  <si>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</si>
  <si>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</si>
  <si>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</si>
  <si>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</si>
  <si>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</si>
  <si>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</si>
  <si>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</si>
  <si>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</si>
  <si>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</si>
  <si>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</si>
  <si>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</si>
  <si>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</si>
  <si>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</si>
  <si>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</si>
  <si>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</si>
  <si>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</si>
  <si>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</si>
  <si>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</si>
  <si>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</si>
  <si>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</si>
  <si>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</si>
  <si>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</si>
  <si>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</si>
  <si>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</si>
  <si>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</si>
  <si>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</si>
  <si>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</si>
  <si>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</si>
  <si>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</si>
  <si>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</si>
  <si>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</si>
  <si>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</si>
  <si>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</si>
  <si>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</si>
  <si>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</si>
  <si>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</si>
  <si>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</si>
  <si>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</si>
  <si>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</si>
  <si>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</si>
  <si>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</si>
  <si>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</si>
  <si>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</si>
  <si>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</si>
  <si>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</si>
  <si>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</si>
  <si>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</si>
  <si>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</si>
  <si>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</si>
  <si>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</si>
  <si>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</si>
  <si>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</si>
  <si>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</si>
  <si>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</si>
  <si>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</si>
  <si>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</si>
  <si>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</si>
  <si>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</si>
  <si>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</si>
  <si>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</si>
  <si>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</si>
  <si>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</si>
  <si>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</si>
  <si>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</si>
  <si>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</si>
  <si>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</si>
  <si>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</si>
  <si>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</si>
  <si>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</si>
  <si>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</si>
  <si>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</si>
  <si>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</si>
  <si>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</si>
  <si>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</si>
  <si>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</si>
  <si>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</si>
  <si>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</si>
  <si>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</si>
  <si>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</si>
  <si>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</si>
  <si>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</si>
  <si>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</si>
  <si>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</si>
  <si>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</si>
  <si>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</si>
  <si>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</si>
  <si>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</si>
  <si>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</si>
  <si>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</si>
  <si>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</si>
  <si>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</si>
  <si>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</si>
  <si>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</si>
  <si>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</si>
  <si>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</si>
  <si>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</si>
  <si>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</si>
  <si>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</si>
  <si>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</si>
  <si>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</si>
  <si>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</si>
  <si>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</si>
  <si>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</si>
  <si>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</si>
  <si>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</si>
  <si>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</si>
  <si>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</si>
  <si>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</si>
  <si>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</si>
  <si>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</si>
  <si>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</si>
  <si>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</si>
  <si>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</si>
  <si>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</si>
  <si>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</si>
  <si>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</si>
  <si>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</si>
  <si>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</si>
  <si>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</si>
  <si>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</si>
  <si>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</si>
  <si>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</si>
  <si>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</si>
  <si>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</si>
  <si>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</si>
  <si>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</si>
  <si>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</si>
  <si>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</si>
  <si>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</si>
  <si>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</si>
  <si>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</si>
  <si>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</si>
  <si>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</si>
  <si>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</si>
  <si>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</si>
  <si>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</si>
  <si>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</si>
  <si>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</si>
  <si>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</si>
  <si>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</si>
  <si>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</si>
  <si>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</si>
  <si>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</si>
  <si>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</si>
  <si>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</si>
  <si>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</si>
  <si>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</si>
  <si>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</si>
  <si>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</si>
  <si>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</si>
  <si>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</si>
  <si>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</si>
  <si>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</si>
  <si>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</si>
  <si>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</si>
  <si>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</si>
  <si>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</si>
  <si>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</si>
  <si>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</si>
  <si>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</si>
  <si>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</si>
  <si>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</si>
  <si>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</si>
  <si>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</si>
  <si>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</si>
  <si>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</si>
  <si>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</si>
  <si>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</si>
  <si>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</si>
  <si>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</si>
  <si>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</si>
  <si>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</si>
  <si>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</si>
  <si>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</si>
  <si>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</si>
  <si>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</si>
  <si>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</si>
  <si>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</si>
  <si>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</si>
  <si>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</si>
  <si>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</si>
  <si>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</si>
  <si>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</si>
  <si>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</si>
  <si>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</si>
  <si>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</si>
  <si>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</si>
  <si>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</si>
  <si>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</si>
  <si>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</si>
  <si>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</si>
  <si>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</si>
  <si>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</si>
  <si>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</si>
  <si>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</si>
  <si>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</si>
  <si>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</si>
  <si>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</si>
  <si>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</si>
  <si>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</si>
  <si>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</si>
  <si>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</si>
  <si>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</si>
  <si>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</si>
  <si>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</si>
  <si>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</si>
  <si>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</si>
  <si>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</si>
  <si>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</si>
  <si>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</si>
  <si>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</si>
  <si>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</si>
  <si>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</si>
  <si>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</si>
  <si>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</si>
  <si>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</si>
  <si>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</si>
  <si>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</si>
  <si>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</si>
  <si>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</si>
  <si>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</si>
  <si>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</si>
  <si>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</si>
  <si>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</si>
  <si>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</si>
  <si>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</si>
  <si>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</si>
  <si>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</si>
  <si>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</si>
  <si>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</si>
  <si>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</si>
  <si>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</si>
  <si>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</si>
  <si>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</si>
  <si>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</si>
  <si>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</si>
  <si>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</si>
  <si>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</si>
  <si>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</si>
  <si>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</si>
  <si>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</si>
  <si>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</si>
  <si>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</si>
  <si>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</si>
  <si>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</si>
  <si>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</si>
  <si>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</si>
  <si>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</si>
  <si>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</si>
  <si>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</si>
  <si>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</si>
  <si>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</si>
  <si>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</si>
  <si>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</si>
  <si>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</si>
  <si>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</si>
  <si>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</si>
  <si>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</si>
  <si>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</si>
  <si>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</si>
  <si>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</si>
  <si>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</si>
  <si>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</si>
  <si>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</si>
  <si>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</si>
  <si>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</si>
  <si>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</si>
  <si>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</si>
  <si>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</si>
  <si>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</si>
  <si>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</si>
  <si>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</si>
  <si>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</si>
  <si>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</si>
  <si>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</si>
  <si>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</si>
  <si>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</si>
  <si>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</si>
  <si>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</si>
  <si>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</si>
  <si>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</si>
  <si>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</si>
  <si>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</si>
  <si>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</si>
  <si>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</si>
  <si>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</si>
  <si>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</si>
  <si>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</si>
  <si>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</si>
  <si>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</si>
  <si>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</si>
  <si>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</si>
  <si>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</si>
  <si>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</si>
  <si>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</si>
  <si>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</si>
  <si>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</si>
  <si>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</si>
  <si>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</si>
  <si>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</si>
  <si>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</si>
  <si>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</si>
  <si>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</si>
  <si>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</si>
  <si>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</si>
  <si>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</si>
  <si>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</si>
  <si>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</si>
  <si>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</si>
  <si>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</si>
  <si>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</si>
  <si>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</si>
  <si>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</si>
  <si>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</si>
  <si>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</si>
  <si>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</si>
  <si>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</si>
  <si>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</si>
  <si>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</si>
  <si>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</si>
  <si>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</si>
  <si>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</si>
  <si>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</si>
  <si>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</si>
  <si>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</si>
  <si>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</si>
  <si>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</si>
  <si>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</si>
  <si>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</si>
  <si>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</si>
  <si>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</si>
  <si>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</si>
  <si>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</si>
  <si>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</si>
  <si>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</si>
  <si>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</si>
  <si>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</si>
  <si>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</si>
  <si>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</si>
  <si>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</si>
  <si>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</si>
  <si>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</si>
  <si>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</si>
  <si>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</si>
  <si>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</si>
  <si>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</si>
  <si>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</si>
  <si>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</si>
  <si>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</si>
  <si>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</si>
  <si>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</si>
  <si>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</si>
  <si>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</si>
  <si>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</si>
  <si>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</si>
  <si>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</si>
  <si>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</si>
  <si>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</si>
  <si>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</si>
  <si>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</si>
  <si>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</si>
  <si>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</si>
  <si>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</si>
  <si>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</si>
  <si>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</si>
  <si>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</si>
  <si>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</si>
  <si>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</si>
  <si>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</si>
  <si>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</si>
  <si>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</si>
  <si>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</si>
  <si>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</si>
  <si>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</si>
  <si>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</si>
  <si>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</si>
  <si>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</si>
  <si>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</si>
  <si>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</si>
  <si>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</si>
  <si>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</si>
  <si>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</si>
  <si>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</si>
  <si>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</si>
  <si>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</si>
  <si>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</si>
  <si>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</si>
  <si>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</si>
  <si>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</si>
  <si>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</si>
  <si>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</si>
  <si>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</si>
  <si>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</si>
  <si>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</si>
  <si>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</si>
  <si>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</si>
  <si>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</si>
  <si>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</si>
  <si>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</si>
  <si>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</si>
  <si>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</si>
  <si>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</si>
  <si>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</si>
  <si>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</si>
  <si>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</si>
  <si>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</si>
  <si>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</si>
  <si>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</si>
  <si>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</si>
  <si>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</si>
  <si>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</si>
  <si>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</si>
  <si>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</si>
  <si>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</si>
  <si>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</si>
  <si>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</si>
  <si>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</si>
  <si>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</si>
  <si>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</si>
  <si>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</si>
  <si>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</si>
  <si>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</si>
  <si>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</si>
  <si>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</si>
  <si>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</si>
  <si>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</si>
  <si>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</si>
  <si>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</si>
  <si>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</si>
  <si>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</si>
  <si>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</si>
  <si>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</si>
  <si>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</si>
  <si>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</si>
  <si>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</si>
  <si>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</si>
  <si>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</si>
  <si>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</si>
  <si>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</si>
  <si>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</si>
  <si>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</si>
  <si>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</si>
  <si>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</si>
  <si>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</si>
  <si>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</si>
  <si>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</si>
  <si>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</si>
  <si>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</si>
  <si>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</si>
  <si>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</si>
  <si>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</si>
  <si>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</si>
  <si>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</si>
  <si>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</si>
  <si>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</si>
  <si>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</si>
  <si>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</si>
  <si>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</si>
  <si>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</si>
  <si>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</si>
  <si>
    <t>week_number</t>
  </si>
  <si>
    <t>1st/3 game of round 1/10 of normal league</t>
  </si>
  <si>
    <t>2nd/3 game of round 1/10 of normal league</t>
  </si>
  <si>
    <t>3rd/3 game of round 1/10 of normal league</t>
  </si>
  <si>
    <t>1st/3 game of round 2/10 of normal league</t>
  </si>
  <si>
    <t>2nd/3 game of round 2/10 of normal league</t>
  </si>
  <si>
    <t>3rd/3 game of round 2/10 of normal league</t>
  </si>
  <si>
    <t>1st/3 game of round 3/10 of normal league</t>
  </si>
  <si>
    <t>2nd/3 game of round 3/10 of normal league</t>
  </si>
  <si>
    <t>3rd/3 game of round 3/10 of normal league</t>
  </si>
  <si>
    <t>1st/3 game of round 4/10 of normal league</t>
  </si>
  <si>
    <t>2nd/3 game of round 4/10 of normal league</t>
  </si>
  <si>
    <t>3rd/3 game of round 4/10 of normal league</t>
  </si>
  <si>
    <t>1st/3 game of round 5/10 of normal league</t>
  </si>
  <si>
    <t>2nd/3 game of round 5/10 of normal league</t>
  </si>
  <si>
    <t>3rd/3 game of round 5/10 of normal league</t>
  </si>
  <si>
    <t>1st/3 game of round 6/10 of normal league</t>
  </si>
  <si>
    <t>2nd/3 game of round 6/10 of normal league</t>
  </si>
  <si>
    <t>3rd/3 game of round 6/10 of normal league</t>
  </si>
  <si>
    <t>1st/3 game of round 7/10 of normal league</t>
  </si>
  <si>
    <t>2nd/3 game of round 7/10 of normal league</t>
  </si>
  <si>
    <t>3rd/3 game of round 7/10 of normal league</t>
  </si>
  <si>
    <t>1st/3 game of round 8/10 of normal league</t>
  </si>
  <si>
    <t>2nd/3 game of round 9/10 of normal league</t>
  </si>
  <si>
    <t>3rd/3 game of round 8/10 of normal league</t>
  </si>
  <si>
    <t>1st/3 game of round 9/10 of normal league</t>
  </si>
  <si>
    <t>3rd/3 game of round 9/10 of normal league</t>
  </si>
  <si>
    <t>1st/3 game of round 10/10 of normal league</t>
  </si>
  <si>
    <t>2nd/3 game of round 10/10 of normal league</t>
  </si>
  <si>
    <t>3rd/3 game of round 10/10 of normal league</t>
  </si>
  <si>
    <t>1st/3 game of round 1/3 of the international league game of week 11</t>
  </si>
  <si>
    <t>2nd/3 game of round 1/3 of the international league game of week 11</t>
  </si>
  <si>
    <t>3rd/3 game of round 1/3 of the international league game of week 11</t>
  </si>
  <si>
    <t>1st/3 game of round 2/3 of the international league game of week 12</t>
  </si>
  <si>
    <t>2nd/3 game of round 2/3 of the international league game of week 12</t>
  </si>
  <si>
    <t>3rd/3 game of round 2/3 of the international league game of week 12</t>
  </si>
  <si>
    <t>1st/3 game of round 3/3 of the international league game of week 13</t>
  </si>
  <si>
    <t>2nd/3 game of round 3/3 of the international league game of week 13</t>
  </si>
  <si>
    <t>3rd/3 game of round 3/3 of the international league game of week 13</t>
  </si>
  <si>
    <t>1st place game of the international cup</t>
  </si>
  <si>
    <t>3rd place game of the international cup</t>
  </si>
  <si>
    <t>5th place game of the international cup</t>
  </si>
  <si>
    <t>International Friendly Game of week 11 for clubs waiting for barrages against best 4th and worst 4th of the master leagues</t>
  </si>
  <si>
    <t>International Friendly Game of week 11 for clubs waiting for barrages against second best 4th and second worst 4th of the master leagues</t>
  </si>
  <si>
    <t>International Friendly Game of week 11 for clubs waiting for barrages against third best 4th and third worst 4th of the master leagues</t>
  </si>
  <si>
    <t>International Friendly Game of week 12 for clubs waiting for barrages against best 4th and worst 4th of the master leagues</t>
  </si>
  <si>
    <t>International Friendly Game of week 12 for clubs waiting for barrages against second best 4th and second worst 4th of the master leagues</t>
  </si>
  <si>
    <t>International Friendly Game of week 12 for clubs waiting for barrages against third best 4th and third worst 4th of the master leagues</t>
  </si>
  <si>
    <t>Friendly Game of week 11 for rank 4 clubs waiting for barrages between opposite league</t>
  </si>
  <si>
    <t>Friendly Game of week 11 for rank 5 clubs waiting for barrages between opposite league</t>
  </si>
  <si>
    <t>Friendly Game of week 11 for rank 6 clubs waiting for barrages between opposite league</t>
  </si>
  <si>
    <t>Friendly Game of week 12 for rank 4 clubs waiting for barrages between opposite league</t>
  </si>
  <si>
    <t>Friendly Game of week 12 for rank 5 clubs waiting for barrages between opposite league</t>
  </si>
  <si>
    <t>Friendly Game of week 12 for rank 6 clubs waiting for barrages between opposite league</t>
  </si>
  <si>
    <t>1st game of the first round of the barrage 1 (week 11) between champions of the left and right lower leagues</t>
  </si>
  <si>
    <t>2nd and return game of the first round of the barrage 1 (week 12) between champions of the left and right lower leagues</t>
  </si>
  <si>
    <t>3rd game of the barrage 1 (week 13) between 5th of the upper league and loser of the barrage 1</t>
  </si>
  <si>
    <t>4th and final game of the barrage 1 (week 14) between 5th of the upper league and loser of the barrage 1</t>
  </si>
  <si>
    <t>Friendly game (week13) between the two winners of the barrage 1 from symmetric league</t>
  </si>
  <si>
    <t>Friendly return game (week14) between the two winners of the barrage 1 from symmetric league</t>
  </si>
  <si>
    <t>1st/2 game of round 1 of the barrage 2 (week 11) of the lower leagues between 2nd of the left league and 3rd of the right league</t>
  </si>
  <si>
    <t>2nd/2 game of round 1 the barrage 2 (week 11) of the lower leagues between 2nd of the right league and 3rd of the left league</t>
  </si>
  <si>
    <t>Barrage game of round 2 barrage 2 (week 12) of the lower leagues between the winners of the first round of the barrage 2</t>
  </si>
  <si>
    <t>Friendly game of the barrage 2 (week 12) of the lower leagues between the losers of the first round of the barrage 2</t>
  </si>
  <si>
    <t>1st game of the barrage 2 (week 13) between the 4th of the upper league and the winner of the 2nd round of the barrage 2</t>
  </si>
  <si>
    <t>Return game of the barrage 2 (week 14) between the 4th of the upper league and the winner of the 2nd round of the barrage 2</t>
  </si>
  <si>
    <t>Friendly cup game (week 13) between the loser of the winning round of the barrage 2 and the loser of the friendly round of the barrage 2</t>
  </si>
  <si>
    <t>Friendly cup game (week 13) between 6th from upper league that is going down and winner of the losing round of the barrage 2</t>
  </si>
  <si>
    <t>Final friendly cup game (week 14) between winners of last friendly game of the barrage2</t>
  </si>
  <si>
    <t>Final friendly cup game (week 14) between losers of last friendly game of the barrage2</t>
  </si>
  <si>
    <t>Friendly game (week11) of the lowest leagues between 5th of left league with 5th of right league</t>
  </si>
  <si>
    <t>Friendly game (week11) of the lowest leagues between 6th of left league with 6th of right league</t>
  </si>
  <si>
    <t>Friendly game (week12) of the lowest leagues between 4th of right league with 5th of left league</t>
  </si>
  <si>
    <t>Friendly game (week12) of the lowest leagues between 5th of right league with 6th of left league</t>
  </si>
  <si>
    <t>Friendly game (week12) of the lowest leagues between 6th of right league with 4th of left league</t>
  </si>
  <si>
    <t>Friendly game (week13) of the lowest leagues between 4th of left league with 5th of right league</t>
  </si>
  <si>
    <t>Friendly game (week13) of the lowest leagues between 5th of left league with 6th of right league</t>
  </si>
  <si>
    <t>Friendly game (week13) of the lowest leagues between 6th of left league with 4th of right league</t>
  </si>
  <si>
    <t>Friendly game (week14) of the lowest leagues between 4th of right league with 4th of left league</t>
  </si>
  <si>
    <t>Friendly game (week14) of the lowest leagues between 5th of right league with 5th of left league</t>
  </si>
  <si>
    <t>Friendly game (week14) of the lowest leagues between 6th of right league with 6th of left league</t>
  </si>
  <si>
    <t>[</t>
  </si>
  <si>
    <t>]</t>
  </si>
  <si>
    <t>left</t>
  </si>
  <si>
    <t>right</t>
  </si>
  <si>
    <t>leftDefense</t>
  </si>
  <si>
    <t>centralDefense</t>
  </si>
  <si>
    <t>rightDefense</t>
  </si>
  <si>
    <t>midField</t>
  </si>
  <si>
    <t>leftAttack</t>
  </si>
  <si>
    <t>centralAttack</t>
  </si>
  <si>
    <t>rightAttack</t>
  </si>
  <si>
    <t>attack</t>
  </si>
  <si>
    <t>central ratio</t>
  </si>
  <si>
    <t>left ratio</t>
  </si>
  <si>
    <t>right ratio</t>
  </si>
  <si>
    <t>midfield ratio</t>
  </si>
  <si>
    <t>opportunity_seuil</t>
  </si>
  <si>
    <t>opportunity?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</si>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</sst>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0.40709053153690439</c:v>
                </c:pt>
                <c:pt idx="2">
                  <c:v>0.50118723362727235</c:v>
                </c:pt>
                <c:pt idx="3">
                  <c:v>0.5660142663870591</c:v>
                </c:pt>
                <c:pt idx="4">
                  <c:v>0.61703386272000971</c:v>
                </c:pt>
                <c:pt idx="5">
                  <c:v>0.6597539553864471</c:v>
                </c:pt>
                <c:pt idx="6">
                  <c:v>0.69684530193594896</c:v>
                </c:pt>
                <c:pt idx="7">
                  <c:v>0.72982781877669967</c:v>
                </c:pt>
                <c:pt idx="8">
                  <c:v>0.7596577929323739</c:v>
                </c:pt>
                <c:pt idx="9">
                  <c:v>0.78698010622887105</c:v>
                </c:pt>
                <c:pt idx="10">
                  <c:v>0.81225239635623547</c:v>
                </c:pt>
                <c:pt idx="11">
                  <c:v>0.83581239395415241</c:v>
                </c:pt>
                <c:pt idx="12">
                  <c:v>0.85791720044409492</c:v>
                </c:pt>
                <c:pt idx="13">
                  <c:v>0.87876754092976306</c:v>
                </c:pt>
                <c:pt idx="14">
                  <c:v>0.8985234417906397</c:v>
                </c:pt>
                <c:pt idx="15">
                  <c:v>0.91731475464240175</c:v>
                </c:pt>
                <c:pt idx="16">
                  <c:v>0.93524844782262129</c:v>
                </c:pt>
                <c:pt idx="17">
                  <c:v>0.95241379610926191</c:v>
                </c:pt>
                <c:pt idx="18">
                  <c:v>0.96888616119726334</c:v>
                </c:pt>
                <c:pt idx="19">
                  <c:v>0.98472980181757508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8-4D12-B55D-132A4A13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01264"/>
        <c:axId val="1731304144"/>
      </c:scatterChart>
      <c:valAx>
        <c:axId val="17313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4144"/>
        <c:crosses val="autoZero"/>
        <c:crossBetween val="midCat"/>
      </c:valAx>
      <c:valAx>
        <c:axId val="1731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23</xdr:col>
      <xdr:colOff>508800</xdr:colOff>
      <xdr:row>35</xdr:row>
      <xdr:rowOff>3000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739145-2AA9-4240-AE8E-333AECC5E27E}"/>
            </a:ext>
          </a:extLst>
        </xdr:cNvPr>
        <xdr:cNvSpPr/>
      </xdr:nvSpPr>
      <xdr:spPr>
        <a:xfrm>
          <a:off x="164115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20</xdr:col>
      <xdr:colOff>508800</xdr:colOff>
      <xdr:row>35</xdr:row>
      <xdr:rowOff>3000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2AFE86-9876-4385-8CDA-95EDC92102A1}"/>
            </a:ext>
          </a:extLst>
        </xdr:cNvPr>
        <xdr:cNvSpPr/>
      </xdr:nvSpPr>
      <xdr:spPr>
        <a:xfrm>
          <a:off x="145827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508800</xdr:colOff>
      <xdr:row>35</xdr:row>
      <xdr:rowOff>3000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8EE7C0-DE0E-468A-A395-7A6BEA6074CE}"/>
            </a:ext>
          </a:extLst>
        </xdr:cNvPr>
        <xdr:cNvSpPr/>
      </xdr:nvSpPr>
      <xdr:spPr>
        <a:xfrm>
          <a:off x="127539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508800</xdr:colOff>
      <xdr:row>35</xdr:row>
      <xdr:rowOff>3000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7B4B10-7913-47F2-A0DD-F979B54741FB}"/>
            </a:ext>
          </a:extLst>
        </xdr:cNvPr>
        <xdr:cNvSpPr/>
      </xdr:nvSpPr>
      <xdr:spPr>
        <a:xfrm>
          <a:off x="109251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159B0F-95A5-493C-99CA-D6BC53C5AB1F}"/>
            </a:ext>
          </a:extLst>
        </xdr:cNvPr>
        <xdr:cNvCxnSpPr>
          <a:cxnSpLocks/>
          <a:stCxn id="20" idx="3"/>
          <a:endCxn id="16" idx="1"/>
        </xdr:cNvCxnSpPr>
      </xdr:nvCxnSpPr>
      <xdr:spPr>
        <a:xfrm flipV="1"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16</xdr:row>
      <xdr:rowOff>25500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C0F9571-B024-49F5-8B7E-8FF11829AE5C}"/>
            </a:ext>
          </a:extLst>
        </xdr:cNvPr>
        <xdr:cNvCxnSpPr>
          <a:cxnSpLocks/>
          <a:stCxn id="21" idx="3"/>
          <a:endCxn id="28" idx="1"/>
        </xdr:cNvCxnSpPr>
      </xdr:nvCxnSpPr>
      <xdr:spPr>
        <a:xfrm flipV="1">
          <a:off x="8741175" y="1168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9</xdr:row>
      <xdr:rowOff>25500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AA64401-AE1B-4EBF-AB86-65C8EE308062}"/>
            </a:ext>
          </a:extLst>
        </xdr:cNvPr>
        <xdr:cNvCxnSpPr>
          <a:cxnSpLocks/>
          <a:stCxn id="18" idx="3"/>
          <a:endCxn id="27" idx="1"/>
        </xdr:cNvCxnSpPr>
      </xdr:nvCxnSpPr>
      <xdr:spPr>
        <a:xfrm>
          <a:off x="8741175" y="11685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17</xdr:row>
      <xdr:rowOff>25500</xdr:rowOff>
    </xdr:from>
    <xdr:to>
      <xdr:col>10</xdr:col>
      <xdr:colOff>0</xdr:colOff>
      <xdr:row>20</xdr:row>
      <xdr:rowOff>25500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CCD07DB-26A2-4C45-8E63-FA1BFBAF19FA}"/>
            </a:ext>
          </a:extLst>
        </xdr:cNvPr>
        <xdr:cNvCxnSpPr>
          <a:cxnSpLocks/>
          <a:stCxn id="22" idx="3"/>
          <a:endCxn id="30" idx="1"/>
        </xdr:cNvCxnSpPr>
      </xdr:nvCxnSpPr>
      <xdr:spPr>
        <a:xfrm flipV="1">
          <a:off x="8741175" y="32640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20</xdr:row>
      <xdr:rowOff>25500</xdr:rowOff>
    </xdr:from>
    <xdr:to>
      <xdr:col>10</xdr:col>
      <xdr:colOff>0</xdr:colOff>
      <xdr:row>30</xdr:row>
      <xdr:rowOff>25500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3810FDE-818C-430B-9986-D2161D94EB5C}"/>
            </a:ext>
          </a:extLst>
        </xdr:cNvPr>
        <xdr:cNvCxnSpPr>
          <a:cxnSpLocks/>
          <a:stCxn id="25" idx="3"/>
          <a:endCxn id="33" idx="1"/>
        </xdr:cNvCxnSpPr>
      </xdr:nvCxnSpPr>
      <xdr:spPr>
        <a:xfrm flipV="1">
          <a:off x="8741175" y="3835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23</xdr:row>
      <xdr:rowOff>25500</xdr:rowOff>
    </xdr:from>
    <xdr:to>
      <xdr:col>10</xdr:col>
      <xdr:colOff>0</xdr:colOff>
      <xdr:row>24</xdr:row>
      <xdr:rowOff>25500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FAB2227-742E-4751-8A6F-DB72A703F369}"/>
            </a:ext>
          </a:extLst>
        </xdr:cNvPr>
        <xdr:cNvCxnSpPr>
          <a:cxnSpLocks/>
          <a:stCxn id="23" idx="3"/>
          <a:endCxn id="31" idx="1"/>
        </xdr:cNvCxnSpPr>
      </xdr:nvCxnSpPr>
      <xdr:spPr>
        <a:xfrm>
          <a:off x="8741175" y="440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27</xdr:row>
      <xdr:rowOff>25500</xdr:rowOff>
    </xdr:from>
    <xdr:to>
      <xdr:col>10</xdr:col>
      <xdr:colOff>0</xdr:colOff>
      <xdr:row>27</xdr:row>
      <xdr:rowOff>25500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CA65C94-33CE-45AD-B252-B2D391549E96}"/>
            </a:ext>
          </a:extLst>
        </xdr:cNvPr>
        <xdr:cNvCxnSpPr>
          <a:cxnSpLocks/>
          <a:stCxn id="24" idx="3"/>
          <a:endCxn id="32" idx="1"/>
        </xdr:cNvCxnSpPr>
      </xdr:nvCxnSpPr>
      <xdr:spPr>
        <a:xfrm>
          <a:off x="8741175" y="5169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B5F9C2-DFE3-4B51-B9CB-1F66FB6B4B50}"/>
            </a:ext>
          </a:extLst>
        </xdr:cNvPr>
        <xdr:cNvCxnSpPr>
          <a:cxnSpLocks/>
          <a:stCxn id="17" idx="3"/>
          <a:endCxn id="26" idx="1"/>
        </xdr:cNvCxnSpPr>
      </xdr:nvCxnSpPr>
      <xdr:spPr>
        <a:xfrm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9</xdr:row>
      <xdr:rowOff>25500</xdr:rowOff>
    </xdr:from>
    <xdr:to>
      <xdr:col>10</xdr:col>
      <xdr:colOff>0</xdr:colOff>
      <xdr:row>31</xdr:row>
      <xdr:rowOff>25500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FB438A7-2082-435B-97AD-F428CFC438AC}"/>
            </a:ext>
          </a:extLst>
        </xdr:cNvPr>
        <xdr:cNvCxnSpPr>
          <a:cxnSpLocks/>
          <a:stCxn id="19" idx="3"/>
          <a:endCxn id="29" idx="1"/>
        </xdr:cNvCxnSpPr>
      </xdr:nvCxnSpPr>
      <xdr:spPr>
        <a:xfrm>
          <a:off x="8741175" y="1740000"/>
          <a:ext cx="964800" cy="419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153600</xdr:colOff>
      <xdr:row>10</xdr:row>
      <xdr:rowOff>51000</xdr:rowOff>
    </xdr:to>
    <xdr:sp macro="" textlink="">
      <xdr:nvSpPr>
        <xdr:cNvPr id="15" name="Flowchart: Decision 14">
          <a:extLst>
            <a:ext uri="{FF2B5EF4-FFF2-40B4-BE49-F238E27FC236}">
              <a16:creationId xmlns:a16="http://schemas.microsoft.com/office/drawing/2014/main" id="{4E94D43D-CF4A-4E64-8368-62756EBE83B9}"/>
            </a:ext>
          </a:extLst>
        </xdr:cNvPr>
        <xdr:cNvSpPr/>
      </xdr:nvSpPr>
      <xdr:spPr>
        <a:xfrm>
          <a:off x="11534775" y="1524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254400</xdr:colOff>
      <xdr:row>4</xdr:row>
      <xdr:rowOff>51000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12C676D-96A3-4B06-A338-D7AC0378DA35}"/>
            </a:ext>
          </a:extLst>
        </xdr:cNvPr>
        <xdr:cNvSpPr/>
      </xdr:nvSpPr>
      <xdr:spPr>
        <a:xfrm>
          <a:off x="97059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254400</xdr:colOff>
      <xdr:row>4</xdr:row>
      <xdr:rowOff>51000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D9CAD36-51E4-4824-A966-D6757D6E84BE}"/>
            </a:ext>
          </a:extLst>
        </xdr:cNvPr>
        <xdr:cNvSpPr/>
      </xdr:nvSpPr>
      <xdr:spPr>
        <a:xfrm>
          <a:off x="78771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254400</xdr:colOff>
      <xdr:row>7</xdr:row>
      <xdr:rowOff>51000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A14272F-4249-4109-B9EC-14374A37BEC4}"/>
            </a:ext>
          </a:extLst>
        </xdr:cNvPr>
        <xdr:cNvSpPr/>
      </xdr:nvSpPr>
      <xdr:spPr>
        <a:xfrm>
          <a:off x="78771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254400</xdr:colOff>
      <xdr:row>10</xdr:row>
      <xdr:rowOff>51000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D1A98B-1E70-4D37-908B-4A2341630082}"/>
            </a:ext>
          </a:extLst>
        </xdr:cNvPr>
        <xdr:cNvSpPr/>
      </xdr:nvSpPr>
      <xdr:spPr>
        <a:xfrm>
          <a:off x="78771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254400</xdr:colOff>
      <xdr:row>14</xdr:row>
      <xdr:rowOff>51000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21B42B1-5DB0-4A2E-AC1B-80676FB3AE49}"/>
            </a:ext>
          </a:extLst>
        </xdr:cNvPr>
        <xdr:cNvSpPr/>
      </xdr:nvSpPr>
      <xdr:spPr>
        <a:xfrm>
          <a:off x="78771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254400</xdr:colOff>
      <xdr:row>17</xdr:row>
      <xdr:rowOff>51000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F87B1B2-71FB-48DB-BF5E-9C93577C104A}"/>
            </a:ext>
          </a:extLst>
        </xdr:cNvPr>
        <xdr:cNvSpPr/>
      </xdr:nvSpPr>
      <xdr:spPr>
        <a:xfrm>
          <a:off x="7877175" y="2857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254400</xdr:colOff>
      <xdr:row>21</xdr:row>
      <xdr:rowOff>51000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283C9C-ADE9-4881-8412-623F5630C967}"/>
            </a:ext>
          </a:extLst>
        </xdr:cNvPr>
        <xdr:cNvSpPr/>
      </xdr:nvSpPr>
      <xdr:spPr>
        <a:xfrm>
          <a:off x="78771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254400</xdr:colOff>
      <xdr:row>24</xdr:row>
      <xdr:rowOff>51000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7F78E8F-07B6-44EB-832B-D2A67A644F38}"/>
            </a:ext>
          </a:extLst>
        </xdr:cNvPr>
        <xdr:cNvSpPr/>
      </xdr:nvSpPr>
      <xdr:spPr>
        <a:xfrm>
          <a:off x="7877175" y="419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254400</xdr:colOff>
      <xdr:row>28</xdr:row>
      <xdr:rowOff>51000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EC9048B-AEB3-4541-96B9-4E1D131F46A6}"/>
            </a:ext>
          </a:extLst>
        </xdr:cNvPr>
        <xdr:cNvSpPr/>
      </xdr:nvSpPr>
      <xdr:spPr>
        <a:xfrm>
          <a:off x="78771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254400</xdr:colOff>
      <xdr:row>31</xdr:row>
      <xdr:rowOff>51000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6325A3D-3F75-4669-A3E1-EB8C82606C07}"/>
            </a:ext>
          </a:extLst>
        </xdr:cNvPr>
        <xdr:cNvSpPr/>
      </xdr:nvSpPr>
      <xdr:spPr>
        <a:xfrm>
          <a:off x="7877175" y="5524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254400</xdr:colOff>
      <xdr:row>14</xdr:row>
      <xdr:rowOff>51000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BA37802-8369-47B9-8170-9E4ADD883492}"/>
            </a:ext>
          </a:extLst>
        </xdr:cNvPr>
        <xdr:cNvSpPr/>
      </xdr:nvSpPr>
      <xdr:spPr>
        <a:xfrm>
          <a:off x="97059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254400</xdr:colOff>
      <xdr:row>10</xdr:row>
      <xdr:rowOff>51000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D17FE6D-D113-4BAE-9214-BEA26ECCA4AB}"/>
            </a:ext>
          </a:extLst>
        </xdr:cNvPr>
        <xdr:cNvSpPr/>
      </xdr:nvSpPr>
      <xdr:spPr>
        <a:xfrm>
          <a:off x="97059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254400</xdr:colOff>
      <xdr:row>7</xdr:row>
      <xdr:rowOff>51000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0885E17-5C33-4C88-B6CB-CF356380A5F8}"/>
            </a:ext>
          </a:extLst>
        </xdr:cNvPr>
        <xdr:cNvSpPr/>
      </xdr:nvSpPr>
      <xdr:spPr>
        <a:xfrm>
          <a:off x="97059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11</xdr:col>
      <xdr:colOff>254400</xdr:colOff>
      <xdr:row>32</xdr:row>
      <xdr:rowOff>51000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3FA462-970E-4E8F-BA64-E92AC60165DD}"/>
            </a:ext>
          </a:extLst>
        </xdr:cNvPr>
        <xdr:cNvSpPr/>
      </xdr:nvSpPr>
      <xdr:spPr>
        <a:xfrm>
          <a:off x="9705975" y="5715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254400</xdr:colOff>
      <xdr:row>18</xdr:row>
      <xdr:rowOff>51000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846B4AD-E8B0-4839-B793-69C375B3EEE4}"/>
            </a:ext>
          </a:extLst>
        </xdr:cNvPr>
        <xdr:cNvSpPr/>
      </xdr:nvSpPr>
      <xdr:spPr>
        <a:xfrm>
          <a:off x="9705975" y="3048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254400</xdr:colOff>
      <xdr:row>25</xdr:row>
      <xdr:rowOff>51000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DEF37ED-AE86-4631-BCF7-736EEB889F0E}"/>
            </a:ext>
          </a:extLst>
        </xdr:cNvPr>
        <xdr:cNvSpPr/>
      </xdr:nvSpPr>
      <xdr:spPr>
        <a:xfrm>
          <a:off x="9705975" y="4381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254400</xdr:colOff>
      <xdr:row>28</xdr:row>
      <xdr:rowOff>51000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72EBCF2-666D-41FC-980E-D1171DABFD21}"/>
            </a:ext>
          </a:extLst>
        </xdr:cNvPr>
        <xdr:cNvSpPr/>
      </xdr:nvSpPr>
      <xdr:spPr>
        <a:xfrm>
          <a:off x="97059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254400</xdr:colOff>
      <xdr:row>21</xdr:row>
      <xdr:rowOff>51000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FF67CC4-803A-4C9B-9696-E5711ED01317}"/>
            </a:ext>
          </a:extLst>
        </xdr:cNvPr>
        <xdr:cNvSpPr/>
      </xdr:nvSpPr>
      <xdr:spPr>
        <a:xfrm>
          <a:off x="97059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17</xdr:col>
      <xdr:colOff>153600</xdr:colOff>
      <xdr:row>5</xdr:row>
      <xdr:rowOff>51000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F3E7E47-2E7F-4E18-BE0F-D225BD4474F6}"/>
            </a:ext>
          </a:extLst>
        </xdr:cNvPr>
        <xdr:cNvSpPr/>
      </xdr:nvSpPr>
      <xdr:spPr>
        <a:xfrm>
          <a:off x="11534775" y="5715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3</xdr:row>
      <xdr:rowOff>25500</xdr:rowOff>
    </xdr:from>
    <xdr:to>
      <xdr:col>13</xdr:col>
      <xdr:colOff>0</xdr:colOff>
      <xdr:row>4</xdr:row>
      <xdr:rowOff>25500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3BF3E8B-24F2-4E31-9B35-036EE38556E6}"/>
            </a:ext>
          </a:extLst>
        </xdr:cNvPr>
        <xdr:cNvCxnSpPr>
          <a:cxnSpLocks/>
          <a:stCxn id="16" idx="3"/>
          <a:endCxn id="34" idx="2"/>
        </xdr:cNvCxnSpPr>
      </xdr:nvCxnSpPr>
      <xdr:spPr>
        <a:xfrm>
          <a:off x="10569975" y="59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4</xdr:row>
      <xdr:rowOff>25500</xdr:rowOff>
    </xdr:from>
    <xdr:to>
      <xdr:col>13</xdr:col>
      <xdr:colOff>0</xdr:colOff>
      <xdr:row>6</xdr:row>
      <xdr:rowOff>25500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C638092-3144-48F2-B403-92F69291E400}"/>
            </a:ext>
          </a:extLst>
        </xdr:cNvPr>
        <xdr:cNvCxnSpPr>
          <a:cxnSpLocks/>
          <a:stCxn id="28" idx="3"/>
          <a:endCxn id="34" idx="2"/>
        </xdr:cNvCxnSpPr>
      </xdr:nvCxnSpPr>
      <xdr:spPr>
        <a:xfrm flipV="1">
          <a:off x="10569975" y="787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9</xdr:row>
      <xdr:rowOff>25500</xdr:rowOff>
    </xdr:from>
    <xdr:to>
      <xdr:col>13</xdr:col>
      <xdr:colOff>0</xdr:colOff>
      <xdr:row>9</xdr:row>
      <xdr:rowOff>25500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82F091C-044D-493F-828D-78D4A97A6487}"/>
            </a:ext>
          </a:extLst>
        </xdr:cNvPr>
        <xdr:cNvCxnSpPr>
          <a:cxnSpLocks/>
          <a:stCxn id="27" idx="3"/>
          <a:endCxn id="15" idx="1"/>
        </xdr:cNvCxnSpPr>
      </xdr:nvCxnSpPr>
      <xdr:spPr>
        <a:xfrm>
          <a:off x="10569975" y="1740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17</xdr:col>
      <xdr:colOff>153600</xdr:colOff>
      <xdr:row>14</xdr:row>
      <xdr:rowOff>51000</xdr:rowOff>
    </xdr:to>
    <xdr:sp macro="" textlink="">
      <xdr:nvSpPr>
        <xdr:cNvPr id="38" name="Flowchart: Decision 37">
          <a:extLst>
            <a:ext uri="{FF2B5EF4-FFF2-40B4-BE49-F238E27FC236}">
              <a16:creationId xmlns:a16="http://schemas.microsoft.com/office/drawing/2014/main" id="{880B5918-3D3A-4552-9CF3-101173063161}"/>
            </a:ext>
          </a:extLst>
        </xdr:cNvPr>
        <xdr:cNvSpPr/>
      </xdr:nvSpPr>
      <xdr:spPr>
        <a:xfrm>
          <a:off x="11534775" y="2286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13</xdr:row>
      <xdr:rowOff>25500</xdr:rowOff>
    </xdr:from>
    <xdr:to>
      <xdr:col>13</xdr:col>
      <xdr:colOff>0</xdr:colOff>
      <xdr:row>13</xdr:row>
      <xdr:rowOff>25500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7DA99FC-BFE6-4880-9F6E-6183B698925E}"/>
            </a:ext>
          </a:extLst>
        </xdr:cNvPr>
        <xdr:cNvCxnSpPr>
          <a:cxnSpLocks/>
          <a:stCxn id="26" idx="3"/>
          <a:endCxn id="38" idx="1"/>
        </xdr:cNvCxnSpPr>
      </xdr:nvCxnSpPr>
      <xdr:spPr>
        <a:xfrm>
          <a:off x="10569975" y="2502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0</xdr:rowOff>
    </xdr:from>
    <xdr:to>
      <xdr:col>14</xdr:col>
      <xdr:colOff>254400</xdr:colOff>
      <xdr:row>19</xdr:row>
      <xdr:rowOff>51000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6291BB1-0E70-4CE2-B77D-EF34FDCF198D}"/>
            </a:ext>
          </a:extLst>
        </xdr:cNvPr>
        <xdr:cNvSpPr/>
      </xdr:nvSpPr>
      <xdr:spPr>
        <a:xfrm>
          <a:off x="11534775" y="3238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14</xdr:col>
      <xdr:colOff>254400</xdr:colOff>
      <xdr:row>26</xdr:row>
      <xdr:rowOff>51000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8C971FA-7F7B-4F14-B2C2-2628CF09DACF}"/>
            </a:ext>
          </a:extLst>
        </xdr:cNvPr>
        <xdr:cNvSpPr/>
      </xdr:nvSpPr>
      <xdr:spPr>
        <a:xfrm>
          <a:off x="11534775" y="4572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17</xdr:col>
      <xdr:colOff>153600</xdr:colOff>
      <xdr:row>32</xdr:row>
      <xdr:rowOff>51000</xdr:rowOff>
    </xdr:to>
    <xdr:sp macro="" textlink="">
      <xdr:nvSpPr>
        <xdr:cNvPr id="42" name="Flowchart: Decision 41">
          <a:extLst>
            <a:ext uri="{FF2B5EF4-FFF2-40B4-BE49-F238E27FC236}">
              <a16:creationId xmlns:a16="http://schemas.microsoft.com/office/drawing/2014/main" id="{BEAAC019-ABED-462B-B582-2C6F5AB84621}"/>
            </a:ext>
          </a:extLst>
        </xdr:cNvPr>
        <xdr:cNvSpPr/>
      </xdr:nvSpPr>
      <xdr:spPr>
        <a:xfrm>
          <a:off x="11534775" y="5715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17</xdr:row>
      <xdr:rowOff>25500</xdr:rowOff>
    </xdr:from>
    <xdr:to>
      <xdr:col>13</xdr:col>
      <xdr:colOff>0</xdr:colOff>
      <xdr:row>18</xdr:row>
      <xdr:rowOff>25500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78E68E4-BC68-4BA5-90FC-C51E8430DF02}"/>
            </a:ext>
          </a:extLst>
        </xdr:cNvPr>
        <xdr:cNvCxnSpPr>
          <a:cxnSpLocks/>
          <a:stCxn id="30" idx="3"/>
          <a:endCxn id="40" idx="2"/>
        </xdr:cNvCxnSpPr>
      </xdr:nvCxnSpPr>
      <xdr:spPr>
        <a:xfrm>
          <a:off x="10569975" y="3264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18</xdr:row>
      <xdr:rowOff>25500</xdr:rowOff>
    </xdr:from>
    <xdr:to>
      <xdr:col>13</xdr:col>
      <xdr:colOff>0</xdr:colOff>
      <xdr:row>20</xdr:row>
      <xdr:rowOff>25500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89A01D0-9C10-4A98-9A30-246A01E368FD}"/>
            </a:ext>
          </a:extLst>
        </xdr:cNvPr>
        <xdr:cNvCxnSpPr>
          <a:cxnSpLocks/>
          <a:stCxn id="33" idx="3"/>
          <a:endCxn id="40" idx="2"/>
        </xdr:cNvCxnSpPr>
      </xdr:nvCxnSpPr>
      <xdr:spPr>
        <a:xfrm flipV="1">
          <a:off x="10569975" y="3454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24</xdr:row>
      <xdr:rowOff>25500</xdr:rowOff>
    </xdr:from>
    <xdr:to>
      <xdr:col>13</xdr:col>
      <xdr:colOff>0</xdr:colOff>
      <xdr:row>25</xdr:row>
      <xdr:rowOff>25500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0A27C00-161A-4A6A-8FA8-EF63B1DE8912}"/>
            </a:ext>
          </a:extLst>
        </xdr:cNvPr>
        <xdr:cNvCxnSpPr>
          <a:cxnSpLocks/>
          <a:stCxn id="31" idx="3"/>
          <a:endCxn id="41" idx="2"/>
        </xdr:cNvCxnSpPr>
      </xdr:nvCxnSpPr>
      <xdr:spPr>
        <a:xfrm>
          <a:off x="10569975" y="45975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25</xdr:row>
      <xdr:rowOff>25500</xdr:rowOff>
    </xdr:from>
    <xdr:to>
      <xdr:col>13</xdr:col>
      <xdr:colOff>0</xdr:colOff>
      <xdr:row>27</xdr:row>
      <xdr:rowOff>25500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54A5D37-5962-4799-8718-AFE2EDD99ECF}"/>
            </a:ext>
          </a:extLst>
        </xdr:cNvPr>
        <xdr:cNvCxnSpPr>
          <a:cxnSpLocks/>
          <a:stCxn id="32" idx="3"/>
          <a:endCxn id="41" idx="2"/>
        </xdr:cNvCxnSpPr>
      </xdr:nvCxnSpPr>
      <xdr:spPr>
        <a:xfrm flipV="1">
          <a:off x="10569975" y="47880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31</xdr:row>
      <xdr:rowOff>25500</xdr:rowOff>
    </xdr:from>
    <xdr:to>
      <xdr:col>13</xdr:col>
      <xdr:colOff>0</xdr:colOff>
      <xdr:row>31</xdr:row>
      <xdr:rowOff>25500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71C329B-7FF2-4A8E-AD3E-B7A361FCCABA}"/>
            </a:ext>
          </a:extLst>
        </xdr:cNvPr>
        <xdr:cNvCxnSpPr>
          <a:cxnSpLocks/>
          <a:stCxn id="29" idx="3"/>
          <a:endCxn id="42" idx="1"/>
        </xdr:cNvCxnSpPr>
      </xdr:nvCxnSpPr>
      <xdr:spPr>
        <a:xfrm>
          <a:off x="10569975" y="5931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19</xdr:row>
      <xdr:rowOff>9525</xdr:rowOff>
    </xdr:from>
    <xdr:to>
      <xdr:col>17</xdr:col>
      <xdr:colOff>44850</xdr:colOff>
      <xdr:row>21</xdr:row>
      <xdr:rowOff>60525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2B64F4F-A7F8-4216-A333-B4A57CD75F9E}"/>
            </a:ext>
          </a:extLst>
        </xdr:cNvPr>
        <xdr:cNvSpPr/>
      </xdr:nvSpPr>
      <xdr:spPr>
        <a:xfrm>
          <a:off x="13154025" y="362902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27</xdr:row>
      <xdr:rowOff>19050</xdr:rowOff>
    </xdr:from>
    <xdr:to>
      <xdr:col>16</xdr:col>
      <xdr:colOff>444900</xdr:colOff>
      <xdr:row>29</xdr:row>
      <xdr:rowOff>70050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F56B396-649B-4C42-B09B-F15D05D6221F}"/>
            </a:ext>
          </a:extLst>
        </xdr:cNvPr>
        <xdr:cNvSpPr/>
      </xdr:nvSpPr>
      <xdr:spPr>
        <a:xfrm>
          <a:off x="12944475" y="51625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127870</xdr:colOff>
      <xdr:row>18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AEC2F0D-9FC9-4F84-BAE8-60EF574C9DF7}"/>
            </a:ext>
          </a:extLst>
        </xdr:cNvPr>
        <xdr:cNvCxnSpPr>
          <a:cxnSpLocks/>
          <a:stCxn id="40" idx="5"/>
          <a:endCxn id="49" idx="2"/>
        </xdr:cNvCxnSpPr>
      </xdr:nvCxnSpPr>
      <xdr:spPr>
        <a:xfrm>
          <a:off x="12272245" y="3607235"/>
          <a:ext cx="672230" cy="17713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17</xdr:row>
      <xdr:rowOff>63265</xdr:rowOff>
    </xdr:from>
    <xdr:to>
      <xdr:col>15</xdr:col>
      <xdr:colOff>400050</xdr:colOff>
      <xdr:row>20</xdr:row>
      <xdr:rowOff>35025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8D021BD-DF3C-436B-98E8-BE4676E4DF0A}"/>
            </a:ext>
          </a:extLst>
        </xdr:cNvPr>
        <xdr:cNvCxnSpPr>
          <a:cxnSpLocks/>
          <a:stCxn id="40" idx="7"/>
          <a:endCxn id="48" idx="2"/>
        </xdr:cNvCxnSpPr>
      </xdr:nvCxnSpPr>
      <xdr:spPr>
        <a:xfrm>
          <a:off x="12272245" y="3301765"/>
          <a:ext cx="881780" cy="5432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20</xdr:row>
      <xdr:rowOff>35025</xdr:rowOff>
    </xdr:from>
    <xdr:to>
      <xdr:col>15</xdr:col>
      <xdr:colOff>400050</xdr:colOff>
      <xdr:row>24</xdr:row>
      <xdr:rowOff>63265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94DDED5-0A3B-4E09-93A8-3C10886C0049}"/>
            </a:ext>
          </a:extLst>
        </xdr:cNvPr>
        <xdr:cNvCxnSpPr>
          <a:cxnSpLocks/>
          <a:stCxn id="41" idx="7"/>
          <a:endCxn id="48" idx="2"/>
        </xdr:cNvCxnSpPr>
      </xdr:nvCxnSpPr>
      <xdr:spPr>
        <a:xfrm flipV="1">
          <a:off x="12272245" y="3845025"/>
          <a:ext cx="881780" cy="7902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25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4B49A7CF-8AF6-476A-AB1B-DE895FB2BA3E}"/>
            </a:ext>
          </a:extLst>
        </xdr:cNvPr>
        <xdr:cNvCxnSpPr>
          <a:cxnSpLocks/>
          <a:stCxn id="41" idx="5"/>
          <a:endCxn id="49" idx="2"/>
        </xdr:cNvCxnSpPr>
      </xdr:nvCxnSpPr>
      <xdr:spPr>
        <a:xfrm>
          <a:off x="12272245" y="4940735"/>
          <a:ext cx="672230" cy="4378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33</xdr:row>
      <xdr:rowOff>161925</xdr:rowOff>
    </xdr:from>
    <xdr:to>
      <xdr:col>11</xdr:col>
      <xdr:colOff>82950</xdr:colOff>
      <xdr:row>36</xdr:row>
      <xdr:rowOff>22425</xdr:rowOff>
    </xdr:to>
    <xdr:sp macro="" textlink="">
      <xdr:nvSpPr>
        <xdr:cNvPr id="54" name="Flowchart: Decision 53">
          <a:extLst>
            <a:ext uri="{FF2B5EF4-FFF2-40B4-BE49-F238E27FC236}">
              <a16:creationId xmlns:a16="http://schemas.microsoft.com/office/drawing/2014/main" id="{69910A8B-CC60-414A-A722-DC59AC8C3049}"/>
            </a:ext>
          </a:extLst>
        </xdr:cNvPr>
        <xdr:cNvSpPr/>
      </xdr:nvSpPr>
      <xdr:spPr>
        <a:xfrm>
          <a:off x="9534525" y="6448425"/>
          <a:ext cx="864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5</xdr:row>
      <xdr:rowOff>161925</xdr:rowOff>
    </xdr:from>
    <xdr:to>
      <xdr:col>23</xdr:col>
      <xdr:colOff>163125</xdr:colOff>
      <xdr:row>8</xdr:row>
      <xdr:rowOff>22425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8C83DFD-F5C5-47DB-8DAB-6E8D47A43B59}"/>
            </a:ext>
          </a:extLst>
        </xdr:cNvPr>
        <xdr:cNvSpPr/>
      </xdr:nvSpPr>
      <xdr:spPr>
        <a:xfrm>
          <a:off x="15201900" y="1114425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383610</xdr:colOff>
      <xdr:row>3</xdr:row>
      <xdr:rowOff>25500</xdr:rowOff>
    </xdr:from>
    <xdr:to>
      <xdr:col>18</xdr:col>
      <xdr:colOff>457200</xdr:colOff>
      <xdr:row>3</xdr:row>
      <xdr:rowOff>63265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C851CE4-B463-4806-98BD-D79836CD59EA}"/>
            </a:ext>
          </a:extLst>
        </xdr:cNvPr>
        <xdr:cNvCxnSpPr>
          <a:cxnSpLocks/>
          <a:stCxn id="34" idx="7"/>
          <a:endCxn id="68" idx="1"/>
        </xdr:cNvCxnSpPr>
      </xdr:nvCxnSpPr>
      <xdr:spPr>
        <a:xfrm flipV="1">
          <a:off x="13747185" y="597000"/>
          <a:ext cx="1292790" cy="377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383610</xdr:colOff>
      <xdr:row>4</xdr:row>
      <xdr:rowOff>178235</xdr:rowOff>
    </xdr:from>
    <xdr:to>
      <xdr:col>19</xdr:col>
      <xdr:colOff>9525</xdr:colOff>
      <xdr:row>6</xdr:row>
      <xdr:rowOff>187425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9E457C4-0EE8-47C4-B5C3-A0588F7567B2}"/>
            </a:ext>
          </a:extLst>
        </xdr:cNvPr>
        <xdr:cNvCxnSpPr>
          <a:cxnSpLocks/>
          <a:stCxn id="34" idx="5"/>
          <a:endCxn id="55" idx="2"/>
        </xdr:cNvCxnSpPr>
      </xdr:nvCxnSpPr>
      <xdr:spPr>
        <a:xfrm>
          <a:off x="13747185" y="940235"/>
          <a:ext cx="1454715" cy="3901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6</xdr:row>
      <xdr:rowOff>187425</xdr:rowOff>
    </xdr:from>
    <xdr:to>
      <xdr:col>19</xdr:col>
      <xdr:colOff>9525</xdr:colOff>
      <xdr:row>9</xdr:row>
      <xdr:rowOff>25500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0303783-C64F-4D42-B823-F197E102883D}"/>
            </a:ext>
          </a:extLst>
        </xdr:cNvPr>
        <xdr:cNvCxnSpPr>
          <a:cxnSpLocks/>
          <a:stCxn id="15" idx="3"/>
          <a:endCxn id="55" idx="2"/>
        </xdr:cNvCxnSpPr>
      </xdr:nvCxnSpPr>
      <xdr:spPr>
        <a:xfrm flipV="1">
          <a:off x="14126775" y="1330425"/>
          <a:ext cx="1075125" cy="40957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14</xdr:row>
      <xdr:rowOff>0</xdr:rowOff>
    </xdr:from>
    <xdr:to>
      <xdr:col>23</xdr:col>
      <xdr:colOff>134550</xdr:colOff>
      <xdr:row>16</xdr:row>
      <xdr:rowOff>51000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8B90BF4-4AA6-4380-869A-CBAB1183651B}"/>
            </a:ext>
          </a:extLst>
        </xdr:cNvPr>
        <xdr:cNvSpPr/>
      </xdr:nvSpPr>
      <xdr:spPr>
        <a:xfrm>
          <a:off x="15173325" y="26670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153600</xdr:colOff>
      <xdr:row>13</xdr:row>
      <xdr:rowOff>25500</xdr:rowOff>
    </xdr:from>
    <xdr:to>
      <xdr:col>18</xdr:col>
      <xdr:colOff>590550</xdr:colOff>
      <xdr:row>15</xdr:row>
      <xdr:rowOff>25500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AB57C71-B876-4FB5-86CF-2511C904B20B}"/>
            </a:ext>
          </a:extLst>
        </xdr:cNvPr>
        <xdr:cNvCxnSpPr>
          <a:cxnSpLocks/>
          <a:stCxn id="38" idx="3"/>
          <a:endCxn id="59" idx="2"/>
        </xdr:cNvCxnSpPr>
      </xdr:nvCxnSpPr>
      <xdr:spPr>
        <a:xfrm>
          <a:off x="14126775" y="2502000"/>
          <a:ext cx="104655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527920</xdr:colOff>
      <xdr:row>15</xdr:row>
      <xdr:rowOff>25500</xdr:rowOff>
    </xdr:from>
    <xdr:to>
      <xdr:col>18</xdr:col>
      <xdr:colOff>590550</xdr:colOff>
      <xdr:row>19</xdr:row>
      <xdr:rowOff>72790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2DAAAF6-FAD3-44A0-ADFD-A36E3942596B}"/>
            </a:ext>
          </a:extLst>
        </xdr:cNvPr>
        <xdr:cNvCxnSpPr>
          <a:cxnSpLocks/>
          <a:stCxn id="48" idx="7"/>
          <a:endCxn id="59" idx="2"/>
        </xdr:cNvCxnSpPr>
      </xdr:nvCxnSpPr>
      <xdr:spPr>
        <a:xfrm flipV="1">
          <a:off x="13891495" y="2883000"/>
          <a:ext cx="1281830" cy="8092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25</xdr:row>
      <xdr:rowOff>171450</xdr:rowOff>
    </xdr:from>
    <xdr:to>
      <xdr:col>20</xdr:col>
      <xdr:colOff>102000</xdr:colOff>
      <xdr:row>28</xdr:row>
      <xdr:rowOff>31950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5AAB67F-631D-47A6-98E8-625D96E2171D}"/>
            </a:ext>
          </a:extLst>
        </xdr:cNvPr>
        <xdr:cNvSpPr/>
      </xdr:nvSpPr>
      <xdr:spPr>
        <a:xfrm>
          <a:off x="15039975" y="49339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20</xdr:row>
      <xdr:rowOff>171450</xdr:rowOff>
    </xdr:from>
    <xdr:to>
      <xdr:col>20</xdr:col>
      <xdr:colOff>6750</xdr:colOff>
      <xdr:row>23</xdr:row>
      <xdr:rowOff>31950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E9E764FB-698C-4413-AB5E-B5B063ACCEC6}"/>
            </a:ext>
          </a:extLst>
        </xdr:cNvPr>
        <xdr:cNvSpPr/>
      </xdr:nvSpPr>
      <xdr:spPr>
        <a:xfrm>
          <a:off x="14944725" y="39814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527920</xdr:colOff>
      <xdr:row>20</xdr:row>
      <xdr:rowOff>187760</xdr:rowOff>
    </xdr:from>
    <xdr:to>
      <xdr:col>18</xdr:col>
      <xdr:colOff>361950</xdr:colOff>
      <xdr:row>22</xdr:row>
      <xdr:rowOff>6450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8136543-3A6E-4654-92A9-07092EB93CB8}"/>
            </a:ext>
          </a:extLst>
        </xdr:cNvPr>
        <xdr:cNvCxnSpPr>
          <a:cxnSpLocks/>
          <a:stCxn id="48" idx="5"/>
          <a:endCxn id="63" idx="2"/>
        </xdr:cNvCxnSpPr>
      </xdr:nvCxnSpPr>
      <xdr:spPr>
        <a:xfrm>
          <a:off x="13891495" y="3997760"/>
          <a:ext cx="1053230" cy="1996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27</xdr:row>
      <xdr:rowOff>6450</xdr:rowOff>
    </xdr:from>
    <xdr:to>
      <xdr:col>18</xdr:col>
      <xdr:colOff>457200</xdr:colOff>
      <xdr:row>31</xdr:row>
      <xdr:rowOff>25500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3B3BBF3-A816-4628-9E4A-6933263CC618}"/>
            </a:ext>
          </a:extLst>
        </xdr:cNvPr>
        <xdr:cNvCxnSpPr>
          <a:cxnSpLocks/>
          <a:stCxn id="42" idx="3"/>
          <a:endCxn id="62" idx="2"/>
        </xdr:cNvCxnSpPr>
      </xdr:nvCxnSpPr>
      <xdr:spPr>
        <a:xfrm flipV="1">
          <a:off x="14126775" y="5149950"/>
          <a:ext cx="913200" cy="78105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27</xdr:row>
      <xdr:rowOff>6450</xdr:rowOff>
    </xdr:from>
    <xdr:to>
      <xdr:col>18</xdr:col>
      <xdr:colOff>457200</xdr:colOff>
      <xdr:row>27</xdr:row>
      <xdr:rowOff>82315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4351684-B23B-4F34-AC4E-053EA8250CD1}"/>
            </a:ext>
          </a:extLst>
        </xdr:cNvPr>
        <xdr:cNvCxnSpPr>
          <a:cxnSpLocks/>
          <a:stCxn id="49" idx="7"/>
          <a:endCxn id="62" idx="2"/>
        </xdr:cNvCxnSpPr>
      </xdr:nvCxnSpPr>
      <xdr:spPr>
        <a:xfrm flipV="1">
          <a:off x="13681945" y="5149950"/>
          <a:ext cx="1358030" cy="758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22</xdr:row>
      <xdr:rowOff>6450</xdr:rowOff>
    </xdr:from>
    <xdr:to>
      <xdr:col>18</xdr:col>
      <xdr:colOff>361950</xdr:colOff>
      <xdr:row>29</xdr:row>
      <xdr:rowOff>6785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EF38E200-BF4F-4C1E-85F5-848E725276D2}"/>
            </a:ext>
          </a:extLst>
        </xdr:cNvPr>
        <xdr:cNvCxnSpPr>
          <a:cxnSpLocks/>
          <a:stCxn id="49" idx="5"/>
          <a:endCxn id="63" idx="2"/>
        </xdr:cNvCxnSpPr>
      </xdr:nvCxnSpPr>
      <xdr:spPr>
        <a:xfrm flipV="1">
          <a:off x="13681945" y="4197450"/>
          <a:ext cx="1262780" cy="133383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</xdr:row>
      <xdr:rowOff>0</xdr:rowOff>
    </xdr:from>
    <xdr:to>
      <xdr:col>23</xdr:col>
      <xdr:colOff>1200</xdr:colOff>
      <xdr:row>4</xdr:row>
      <xdr:rowOff>51000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094DBF10-4289-4D15-AB8D-286600A884DE}"/>
            </a:ext>
          </a:extLst>
        </xdr:cNvPr>
        <xdr:cNvSpPr/>
      </xdr:nvSpPr>
      <xdr:spPr>
        <a:xfrm>
          <a:off x="15039975" y="381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457200</xdr:colOff>
      <xdr:row>20</xdr:row>
      <xdr:rowOff>104775</xdr:rowOff>
    </xdr:from>
    <xdr:to>
      <xdr:col>23</xdr:col>
      <xdr:colOff>102000</xdr:colOff>
      <xdr:row>22</xdr:row>
      <xdr:rowOff>155775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E4B9DF3-6DA8-49DB-8BB8-A117DCE14AC7}"/>
            </a:ext>
          </a:extLst>
        </xdr:cNvPr>
        <xdr:cNvSpPr/>
      </xdr:nvSpPr>
      <xdr:spPr>
        <a:xfrm>
          <a:off x="16868775" y="391477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523875</xdr:colOff>
      <xdr:row>25</xdr:row>
      <xdr:rowOff>152400</xdr:rowOff>
    </xdr:from>
    <xdr:to>
      <xdr:col>23</xdr:col>
      <xdr:colOff>168675</xdr:colOff>
      <xdr:row>28</xdr:row>
      <xdr:rowOff>12900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995C6EA4-F051-46FE-A2C1-1FA3CAEF886D}"/>
            </a:ext>
          </a:extLst>
        </xdr:cNvPr>
        <xdr:cNvSpPr/>
      </xdr:nvSpPr>
      <xdr:spPr>
        <a:xfrm>
          <a:off x="16935450" y="49149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489820</xdr:colOff>
      <xdr:row>21</xdr:row>
      <xdr:rowOff>44215</xdr:rowOff>
    </xdr:from>
    <xdr:to>
      <xdr:col>21</xdr:col>
      <xdr:colOff>457200</xdr:colOff>
      <xdr:row>21</xdr:row>
      <xdr:rowOff>130275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C9BB6CB-C545-497D-88C4-ECE0D7B3924E}"/>
            </a:ext>
          </a:extLst>
        </xdr:cNvPr>
        <xdr:cNvCxnSpPr>
          <a:cxnSpLocks/>
          <a:stCxn id="63" idx="7"/>
          <a:endCxn id="69" idx="2"/>
        </xdr:cNvCxnSpPr>
      </xdr:nvCxnSpPr>
      <xdr:spPr>
        <a:xfrm>
          <a:off x="15682195" y="4044715"/>
          <a:ext cx="1186580" cy="860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21</xdr:row>
      <xdr:rowOff>130275</xdr:rowOff>
    </xdr:from>
    <xdr:to>
      <xdr:col>21</xdr:col>
      <xdr:colOff>457200</xdr:colOff>
      <xdr:row>26</xdr:row>
      <xdr:rowOff>44215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AB93E67-8F70-47EF-8C1C-BFBCE5EE06A2}"/>
            </a:ext>
          </a:extLst>
        </xdr:cNvPr>
        <xdr:cNvCxnSpPr>
          <a:cxnSpLocks/>
          <a:stCxn id="62" idx="7"/>
          <a:endCxn id="69" idx="2"/>
        </xdr:cNvCxnSpPr>
      </xdr:nvCxnSpPr>
      <xdr:spPr>
        <a:xfrm flipV="1">
          <a:off x="15777445" y="4130775"/>
          <a:ext cx="1091330" cy="8664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489820</xdr:colOff>
      <xdr:row>22</xdr:row>
      <xdr:rowOff>159185</xdr:rowOff>
    </xdr:from>
    <xdr:to>
      <xdr:col>21</xdr:col>
      <xdr:colOff>523875</xdr:colOff>
      <xdr:row>26</xdr:row>
      <xdr:rowOff>177900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6D31428-991A-4C57-B8AF-E02A94B6C304}"/>
            </a:ext>
          </a:extLst>
        </xdr:cNvPr>
        <xdr:cNvCxnSpPr>
          <a:cxnSpLocks/>
          <a:stCxn id="63" idx="5"/>
          <a:endCxn id="70" idx="2"/>
        </xdr:cNvCxnSpPr>
      </xdr:nvCxnSpPr>
      <xdr:spPr>
        <a:xfrm>
          <a:off x="15682195" y="4350185"/>
          <a:ext cx="1253255" cy="7807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26</xdr:row>
      <xdr:rowOff>177900</xdr:rowOff>
    </xdr:from>
    <xdr:to>
      <xdr:col>21</xdr:col>
      <xdr:colOff>523875</xdr:colOff>
      <xdr:row>27</xdr:row>
      <xdr:rowOff>159185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77F55CC-F397-41DC-A8AE-D42FC7EDCEB2}"/>
            </a:ext>
          </a:extLst>
        </xdr:cNvPr>
        <xdr:cNvCxnSpPr>
          <a:cxnSpLocks/>
          <a:stCxn id="62" idx="5"/>
          <a:endCxn id="70" idx="2"/>
        </xdr:cNvCxnSpPr>
      </xdr:nvCxnSpPr>
      <xdr:spPr>
        <a:xfrm flipV="1">
          <a:off x="15777445" y="5130900"/>
          <a:ext cx="1158005" cy="17178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57150</xdr:rowOff>
    </xdr:from>
    <xdr:to>
      <xdr:col>14</xdr:col>
      <xdr:colOff>371475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B2F16-8ADD-4BD6-BAD1-522804E79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8"/>
  <sheetViews>
    <sheetView topLeftCell="A37" workbookViewId="0">
      <selection activeCell="U50" sqref="U50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{{0,0.15,0,0,0,0},{0,0.3,0,0,0,0},{0,0.05,0,0,0,0},{0,0,0.1,0.1,0,0},{0,0,0.1,0,0.05,0},{0,0,0.1,0,0,0.05},{0,0,0,0,0,0}},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{{0,0.05,0,0,0,0},{0,0.15,0,0,0,0},{0,0.2,0,0,0,0},{0,0,0.05,0.1,0,0},{0,0,0,0,0,0},{0,0,0.05,0,0,0},{0,0,0.1,0,0.25,0.05}},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21" ht="15.75" thickBot="1" x14ac:dyDescent="0.3"/>
    <row r="20" spans="1:21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  <c r="U20" s="1" t="s">
        <v>1601</v>
      </c>
    </row>
    <row r="21" spans="1:21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  <c r="U21" s="1" t="str">
        <f t="shared" ref="U21:U26" si="1">_xlfn.CONCAT("[",C21,",",D21,",",E21,",",F21,",",G21,",",H21,"],")</f>
        <v>[0.125,0.05,0,0,0,0],</v>
      </c>
    </row>
    <row r="22" spans="1:21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  <c r="U22" s="1" t="str">
        <f t="shared" si="1"/>
        <v>[0.25,0.1,0,0,0,0],</v>
      </c>
    </row>
    <row r="23" spans="1:21" ht="16.5" thickTop="1" thickBot="1" x14ac:dyDescent="0.3">
      <c r="B23" s="4" t="s">
        <v>0</v>
      </c>
      <c r="C23" s="29">
        <f>C21</f>
        <v>0.125</v>
      </c>
      <c r="D23" s="6">
        <f t="shared" ref="D23:H23" si="2">D21</f>
        <v>0.05</v>
      </c>
      <c r="E23" s="6">
        <f t="shared" si="2"/>
        <v>0</v>
      </c>
      <c r="F23" s="6">
        <f t="shared" si="2"/>
        <v>0</v>
      </c>
      <c r="G23" s="6">
        <f t="shared" si="2"/>
        <v>0</v>
      </c>
      <c r="H23" s="7">
        <f t="shared" si="2"/>
        <v>0</v>
      </c>
      <c r="R23" s="14" t="str">
        <f t="shared" si="0"/>
        <v>{0.125,0.05,0,0,0,0}</v>
      </c>
      <c r="U23" s="1" t="str">
        <f t="shared" si="1"/>
        <v>[0.125,0.05,0,0,0,0],</v>
      </c>
    </row>
    <row r="24" spans="1:21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  <c r="U24" s="1" t="str">
        <f t="shared" si="1"/>
        <v>[0,0,0.05,0.1,0,0],</v>
      </c>
    </row>
    <row r="25" spans="1:21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  <c r="U25" s="1" t="str">
        <f t="shared" si="1"/>
        <v>[0,0,0.05,0,0,0],</v>
      </c>
    </row>
    <row r="26" spans="1:21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  <c r="U26" s="1" t="str">
        <f t="shared" si="1"/>
        <v>[0,0,0.05,0,0,0],</v>
      </c>
    </row>
    <row r="27" spans="1:21" ht="16.5" thickTop="1" thickBot="1" x14ac:dyDescent="0.3">
      <c r="B27" s="5" t="s">
        <v>6</v>
      </c>
      <c r="C27" s="30">
        <f>C25</f>
        <v>0</v>
      </c>
      <c r="D27" s="8">
        <f t="shared" ref="D27:H27" si="3">D25</f>
        <v>0</v>
      </c>
      <c r="E27" s="8">
        <f t="shared" si="3"/>
        <v>0.05</v>
      </c>
      <c r="F27" s="8">
        <f t="shared" si="3"/>
        <v>0</v>
      </c>
      <c r="G27" s="8">
        <f t="shared" si="3"/>
        <v>0</v>
      </c>
      <c r="H27" s="9">
        <f t="shared" si="3"/>
        <v>0</v>
      </c>
      <c r="R27" s="14" t="str">
        <f t="shared" si="0"/>
        <v>{0,0,0.05,0,0,0}</v>
      </c>
      <c r="U27" s="1" t="str">
        <f>_xlfn.CONCAT("[",C27,",",D27,",",E27,",",F27,",",G27,",",H27,"]")</f>
        <v>[0,0,0.05,0,0,0]</v>
      </c>
    </row>
    <row r="28" spans="1:21" x14ac:dyDescent="0.25">
      <c r="C28" s="1">
        <f>SUM(C21:C27)</f>
        <v>0.5</v>
      </c>
      <c r="D28" s="1">
        <f t="shared" ref="D28:H28" si="4">SUM(D21:D27)</f>
        <v>0.2</v>
      </c>
      <c r="E28" s="1">
        <f t="shared" si="4"/>
        <v>0.2</v>
      </c>
      <c r="F28" s="1">
        <f t="shared" si="4"/>
        <v>0.1</v>
      </c>
      <c r="G28" s="1">
        <f t="shared" si="4"/>
        <v>0</v>
      </c>
      <c r="H28" s="1">
        <f t="shared" si="4"/>
        <v>0</v>
      </c>
      <c r="I28" s="1">
        <f>SUM(C28:H28)</f>
        <v>0.99999999999999989</v>
      </c>
      <c r="U28" s="1" t="s">
        <v>1602</v>
      </c>
    </row>
    <row r="29" spans="1:21" ht="15.75" thickBot="1" x14ac:dyDescent="0.3"/>
    <row r="30" spans="1:21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5">D30</f>
        <v>defense</v>
      </c>
      <c r="M30" s="17" t="str">
        <f t="shared" si="5"/>
        <v>passes</v>
      </c>
      <c r="N30" s="17" t="str">
        <f t="shared" si="5"/>
        <v>playmaking</v>
      </c>
      <c r="O30" s="17" t="str">
        <f t="shared" si="5"/>
        <v>winger</v>
      </c>
      <c r="P30" s="18" t="str">
        <f t="shared" si="5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  <c r="U30" s="1" t="s">
        <v>1601</v>
      </c>
    </row>
    <row r="31" spans="1:21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6">D33</f>
        <v>0.05</v>
      </c>
      <c r="M31" s="6">
        <f t="shared" si="6"/>
        <v>0</v>
      </c>
      <c r="N31" s="6">
        <f t="shared" si="6"/>
        <v>0</v>
      </c>
      <c r="O31" s="6">
        <f t="shared" si="6"/>
        <v>0</v>
      </c>
      <c r="P31" s="7">
        <f t="shared" si="6"/>
        <v>0</v>
      </c>
      <c r="R31" s="14" t="str">
        <f t="shared" ref="R31:R37" si="7">_xlfn.CONCAT("{",C31,",",D31,",",E31,",",F31,",",G31,",",H31,"}")</f>
        <v>{0,0.2,0,0,0,0}</v>
      </c>
      <c r="U31" s="1" t="str">
        <f t="shared" ref="U31:U36" si="8">_xlfn.CONCAT("[",C31,",",D31,",",E31,",",F31,",",G31,",",H31,"],")</f>
        <v>[0,0.2,0,0,0,0],</v>
      </c>
    </row>
    <row r="32" spans="1:21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9">B32</f>
        <v>CentralDefense</v>
      </c>
      <c r="K32" s="6">
        <f>C32</f>
        <v>0</v>
      </c>
      <c r="L32" s="6">
        <f t="shared" ref="L32:P32" si="10">D32</f>
        <v>0.15</v>
      </c>
      <c r="M32" s="6">
        <f t="shared" si="10"/>
        <v>0</v>
      </c>
      <c r="N32" s="6">
        <f t="shared" si="10"/>
        <v>0</v>
      </c>
      <c r="O32" s="6">
        <f t="shared" si="10"/>
        <v>0</v>
      </c>
      <c r="P32" s="7">
        <f t="shared" si="10"/>
        <v>0</v>
      </c>
      <c r="R32" s="14" t="str">
        <f t="shared" si="7"/>
        <v>{0,0.15,0,0,0,0}</v>
      </c>
      <c r="U32" s="1" t="str">
        <f t="shared" si="8"/>
        <v>[0,0.15,0,0,0,0],</v>
      </c>
    </row>
    <row r="33" spans="1:21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9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11">F31</f>
        <v>0</v>
      </c>
      <c r="O33" s="6">
        <f t="shared" si="11"/>
        <v>0</v>
      </c>
      <c r="P33" s="7">
        <f t="shared" si="11"/>
        <v>0</v>
      </c>
      <c r="R33" s="14" t="str">
        <f t="shared" si="7"/>
        <v>{0,0.05,0,0,0,0}</v>
      </c>
      <c r="U33" s="1" t="str">
        <f t="shared" si="8"/>
        <v>[0,0.05,0,0,0,0],</v>
      </c>
    </row>
    <row r="34" spans="1:21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9"/>
        <v>MidField</v>
      </c>
      <c r="K34" s="6">
        <f>C34</f>
        <v>0</v>
      </c>
      <c r="L34" s="6">
        <f t="shared" ref="L34:P34" si="12">D34</f>
        <v>0</v>
      </c>
      <c r="M34" s="6">
        <f t="shared" si="12"/>
        <v>0.05</v>
      </c>
      <c r="N34" s="6">
        <f t="shared" si="12"/>
        <v>0.1</v>
      </c>
      <c r="O34" s="6">
        <f t="shared" si="12"/>
        <v>0</v>
      </c>
      <c r="P34" s="7">
        <f t="shared" si="12"/>
        <v>0</v>
      </c>
      <c r="R34" s="14" t="str">
        <f t="shared" si="7"/>
        <v>{0,0,0.05,0.1,0,0}</v>
      </c>
      <c r="U34" s="1" t="str">
        <f t="shared" si="8"/>
        <v>[0,0,0.05,0.1,0,0],</v>
      </c>
    </row>
    <row r="35" spans="1:21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9"/>
        <v>LeftAttack</v>
      </c>
      <c r="K35" s="6">
        <f>C37</f>
        <v>0</v>
      </c>
      <c r="L35" s="6">
        <f t="shared" ref="L35:P35" si="13">D37</f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7">
        <f t="shared" si="13"/>
        <v>0</v>
      </c>
      <c r="R35" s="14" t="str">
        <f t="shared" si="7"/>
        <v>{0,0,0.1,0,0.25,0.05}</v>
      </c>
      <c r="U35" s="1" t="str">
        <f t="shared" si="8"/>
        <v>[0,0,0.1,0,0.25,0.05],</v>
      </c>
    </row>
    <row r="36" spans="1:21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9"/>
        <v>CentralAttack</v>
      </c>
      <c r="K36" s="6">
        <f>C36</f>
        <v>0</v>
      </c>
      <c r="L36" s="6">
        <f t="shared" ref="L36:P36" si="14">D36</f>
        <v>0</v>
      </c>
      <c r="M36" s="6">
        <f t="shared" si="14"/>
        <v>0.05</v>
      </c>
      <c r="N36" s="6">
        <f t="shared" si="14"/>
        <v>0</v>
      </c>
      <c r="O36" s="6">
        <f t="shared" si="14"/>
        <v>0</v>
      </c>
      <c r="P36" s="7">
        <f t="shared" si="14"/>
        <v>0</v>
      </c>
      <c r="R36" s="14" t="str">
        <f t="shared" si="7"/>
        <v>{0,0,0.05,0,0,0}</v>
      </c>
      <c r="U36" s="1" t="str">
        <f t="shared" si="8"/>
        <v>[0,0,0.05,0,0,0],</v>
      </c>
    </row>
    <row r="37" spans="1:21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9"/>
        <v>RightAttack</v>
      </c>
      <c r="K37" s="8">
        <f>C35</f>
        <v>0</v>
      </c>
      <c r="L37" s="8">
        <f t="shared" ref="L37:P37" si="15">D35</f>
        <v>0</v>
      </c>
      <c r="M37" s="8">
        <f t="shared" si="15"/>
        <v>0.1</v>
      </c>
      <c r="N37" s="8">
        <f t="shared" si="15"/>
        <v>0</v>
      </c>
      <c r="O37" s="8">
        <f t="shared" si="15"/>
        <v>0.25</v>
      </c>
      <c r="P37" s="9">
        <f t="shared" si="15"/>
        <v>0.05</v>
      </c>
      <c r="R37" s="14" t="str">
        <f t="shared" si="7"/>
        <v>{0,0,0,0,0,0}</v>
      </c>
      <c r="U37" s="1" t="str">
        <f>_xlfn.CONCAT("[",C37,",",D37,",",E37,",",F37,",",G37,",",H37,"]")</f>
        <v>[0,0,0,0,0,0]</v>
      </c>
    </row>
    <row r="38" spans="1:21" x14ac:dyDescent="0.25">
      <c r="C38" s="1">
        <f>SUM(C31:C37)</f>
        <v>0</v>
      </c>
      <c r="D38" s="1">
        <f t="shared" ref="D38" si="16">SUM(D31:D37)</f>
        <v>0.39999999999999997</v>
      </c>
      <c r="E38" s="1">
        <f t="shared" ref="E38" si="17">SUM(E31:E37)</f>
        <v>0.2</v>
      </c>
      <c r="F38" s="1">
        <f t="shared" ref="F38" si="18">SUM(F31:F37)</f>
        <v>0.1</v>
      </c>
      <c r="G38" s="1">
        <f t="shared" ref="G38" si="19">SUM(G31:G37)</f>
        <v>0.25</v>
      </c>
      <c r="H38" s="1">
        <f t="shared" ref="H38" si="20">SUM(H31:H37)</f>
        <v>0.05</v>
      </c>
      <c r="I38" s="1">
        <f>SUM(C38:H38)</f>
        <v>1</v>
      </c>
      <c r="U38" s="1" t="s">
        <v>1602</v>
      </c>
    </row>
    <row r="39" spans="1:21" ht="15.75" thickBot="1" x14ac:dyDescent="0.3"/>
    <row r="40" spans="1:21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21">D40</f>
        <v>defense</v>
      </c>
      <c r="M40" s="17" t="str">
        <f t="shared" ref="M40" si="22">E40</f>
        <v>passes</v>
      </c>
      <c r="N40" s="17" t="str">
        <f t="shared" ref="N40" si="23">F40</f>
        <v>playmaking</v>
      </c>
      <c r="O40" s="17" t="str">
        <f t="shared" ref="O40" si="24">G40</f>
        <v>winger</v>
      </c>
      <c r="P40" s="18" t="str">
        <f t="shared" ref="P40" si="25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{{0,0.15,0,0,0,0},{0,0.3,0,0,0,0},{0,0.05,0,0,0,0},{0,0,0.1,0.1,0,0},{0,0,0.1,0,0.05,0},{0,0,0.1,0,0,0.05},{0,0,0,0,0,0}},</v>
      </c>
      <c r="U40" s="1" t="s">
        <v>1601</v>
      </c>
    </row>
    <row r="41" spans="1:21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6">D43</f>
        <v>0.05</v>
      </c>
      <c r="M41" s="6">
        <f t="shared" ref="M41" si="27">E43</f>
        <v>0</v>
      </c>
      <c r="N41" s="6">
        <f t="shared" ref="N41" si="28">F43</f>
        <v>0</v>
      </c>
      <c r="O41" s="6">
        <f t="shared" ref="O41" si="29">G43</f>
        <v>0</v>
      </c>
      <c r="P41" s="7">
        <f t="shared" ref="P41" si="30">H43</f>
        <v>0</v>
      </c>
      <c r="R41" s="14" t="str">
        <f t="shared" ref="R41:R47" si="31">_xlfn.CONCAT("{",C41,",",D41,",",E41,",",F41,",",G41,",",H41,"}")</f>
        <v>{0,0.15,0,0,0,0}</v>
      </c>
      <c r="U41" s="1" t="str">
        <f t="shared" ref="U41:U46" si="32">_xlfn.CONCAT("[",C41,",",D41,",",E41,",",F41,",",G41,",",H41,"],")</f>
        <v>[0,0.15,0,0,0,0],</v>
      </c>
    </row>
    <row r="42" spans="1:21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3">B42</f>
        <v>CentralDefense</v>
      </c>
      <c r="K42" s="6">
        <f>C42</f>
        <v>0</v>
      </c>
      <c r="L42" s="6">
        <f t="shared" ref="L42" si="34">D42</f>
        <v>0.3</v>
      </c>
      <c r="M42" s="6">
        <f t="shared" ref="M42" si="35">E42</f>
        <v>0</v>
      </c>
      <c r="N42" s="6">
        <f t="shared" ref="N42" si="36">F42</f>
        <v>0</v>
      </c>
      <c r="O42" s="6">
        <f t="shared" ref="O42" si="37">G42</f>
        <v>0</v>
      </c>
      <c r="P42" s="7">
        <f t="shared" ref="P42" si="38">H42</f>
        <v>0</v>
      </c>
      <c r="R42" s="14" t="str">
        <f t="shared" si="31"/>
        <v>{0,0.3,0,0,0,0}</v>
      </c>
      <c r="U42" s="1" t="str">
        <f t="shared" si="32"/>
        <v>[0,0.3,0,0,0,0],</v>
      </c>
    </row>
    <row r="43" spans="1:21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3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9">F41</f>
        <v>0</v>
      </c>
      <c r="O43" s="6">
        <f t="shared" ref="O43" si="40">G41</f>
        <v>0</v>
      </c>
      <c r="P43" s="7">
        <f t="shared" ref="P43" si="41">H41</f>
        <v>0</v>
      </c>
      <c r="R43" s="14" t="str">
        <f t="shared" si="31"/>
        <v>{0,0.05,0,0,0,0}</v>
      </c>
      <c r="U43" s="1" t="str">
        <f t="shared" si="32"/>
        <v>[0,0.05,0,0,0,0],</v>
      </c>
    </row>
    <row r="44" spans="1:21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3"/>
        <v>MidField</v>
      </c>
      <c r="K44" s="6">
        <f>C44</f>
        <v>0</v>
      </c>
      <c r="L44" s="6">
        <f t="shared" ref="L44" si="42">D44</f>
        <v>0</v>
      </c>
      <c r="M44" s="6">
        <f t="shared" ref="M44" si="43">E44</f>
        <v>0.1</v>
      </c>
      <c r="N44" s="6">
        <f t="shared" ref="N44" si="44">F44</f>
        <v>0.1</v>
      </c>
      <c r="O44" s="6">
        <f t="shared" ref="O44" si="45">G44</f>
        <v>0</v>
      </c>
      <c r="P44" s="7">
        <f t="shared" ref="P44" si="46">H44</f>
        <v>0</v>
      </c>
      <c r="R44" s="14" t="str">
        <f t="shared" si="31"/>
        <v>{0,0,0.1,0.1,0,0}</v>
      </c>
      <c r="U44" s="1" t="str">
        <f t="shared" si="32"/>
        <v>[0,0,0.1,0.1,0,0],</v>
      </c>
    </row>
    <row r="45" spans="1:21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3"/>
        <v>LeftAttack</v>
      </c>
      <c r="K45" s="6">
        <f>C47</f>
        <v>0</v>
      </c>
      <c r="L45" s="6">
        <f t="shared" ref="L45" si="47">D47</f>
        <v>0</v>
      </c>
      <c r="M45" s="6">
        <f t="shared" ref="M45" si="48">E47</f>
        <v>0</v>
      </c>
      <c r="N45" s="6">
        <f t="shared" ref="N45" si="49">F47</f>
        <v>0</v>
      </c>
      <c r="O45" s="6">
        <f t="shared" ref="O45" si="50">G47</f>
        <v>0</v>
      </c>
      <c r="P45" s="7">
        <f t="shared" ref="P45" si="51">H47</f>
        <v>0</v>
      </c>
      <c r="R45" s="14" t="str">
        <f t="shared" si="31"/>
        <v>{0,0,0.1,0,0.05,0}</v>
      </c>
      <c r="U45" s="1" t="str">
        <f t="shared" si="32"/>
        <v>[0,0,0.1,0,0.05,0],</v>
      </c>
    </row>
    <row r="46" spans="1:21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3"/>
        <v>CentralAttack</v>
      </c>
      <c r="K46" s="6">
        <f>C46</f>
        <v>0</v>
      </c>
      <c r="L46" s="6">
        <f t="shared" ref="L46" si="52">D46</f>
        <v>0</v>
      </c>
      <c r="M46" s="6">
        <f t="shared" ref="M46" si="53">E46</f>
        <v>0.1</v>
      </c>
      <c r="N46" s="6">
        <f t="shared" ref="N46" si="54">F46</f>
        <v>0</v>
      </c>
      <c r="O46" s="6">
        <f t="shared" ref="O46" si="55">G46</f>
        <v>0</v>
      </c>
      <c r="P46" s="7">
        <f t="shared" ref="P46" si="56">H46</f>
        <v>0.05</v>
      </c>
      <c r="R46" s="14" t="str">
        <f t="shared" si="31"/>
        <v>{0,0,0.1,0,0,0.05}</v>
      </c>
      <c r="U46" s="1" t="str">
        <f t="shared" si="32"/>
        <v>[0,0,0.1,0,0,0.05],</v>
      </c>
    </row>
    <row r="47" spans="1:21" ht="16.5" thickTop="1" thickBot="1" x14ac:dyDescent="0.3">
      <c r="B47" s="5" t="s">
        <v>6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8">
        <v>0</v>
      </c>
      <c r="J47" s="5" t="str">
        <f t="shared" si="33"/>
        <v>RightAttack</v>
      </c>
      <c r="K47" s="8">
        <f>C45</f>
        <v>0</v>
      </c>
      <c r="L47" s="8">
        <f t="shared" ref="L47" si="57">D45</f>
        <v>0</v>
      </c>
      <c r="M47" s="8">
        <f t="shared" ref="M47" si="58">E45</f>
        <v>0.1</v>
      </c>
      <c r="N47" s="8">
        <f t="shared" ref="N47" si="59">F45</f>
        <v>0</v>
      </c>
      <c r="O47" s="8">
        <f t="shared" ref="O47" si="60">G45</f>
        <v>0.05</v>
      </c>
      <c r="P47" s="9">
        <f t="shared" ref="P47" si="61">H45</f>
        <v>0</v>
      </c>
      <c r="R47" s="14" t="str">
        <f t="shared" si="31"/>
        <v>{0,0,0,0,0,0}</v>
      </c>
      <c r="U47" s="1" t="str">
        <f>_xlfn.CONCAT("[",C47,",",D47,",",E47,",",F47,",",G47,",",H47,"]")</f>
        <v>[0,0,0,0,0,0]</v>
      </c>
    </row>
    <row r="48" spans="1:21" x14ac:dyDescent="0.25">
      <c r="C48" s="1">
        <f>SUM(C41:C47)</f>
        <v>0</v>
      </c>
      <c r="D48" s="1">
        <f t="shared" ref="D48" si="62">SUM(D41:D47)</f>
        <v>0.49999999999999994</v>
      </c>
      <c r="E48" s="1">
        <f t="shared" ref="E48" si="63">SUM(E41:E47)</f>
        <v>0.30000000000000004</v>
      </c>
      <c r="F48" s="1">
        <f t="shared" ref="F48" si="64">SUM(F41:F47)</f>
        <v>0.1</v>
      </c>
      <c r="G48" s="1">
        <f t="shared" ref="G48" si="65">SUM(G41:G47)</f>
        <v>0.05</v>
      </c>
      <c r="H48" s="1">
        <f t="shared" ref="H48" si="66">SUM(H41:H47)</f>
        <v>0.05</v>
      </c>
      <c r="I48" s="1">
        <f>SUM(C48:H48)</f>
        <v>1</v>
      </c>
      <c r="U48" s="1" t="s">
        <v>1602</v>
      </c>
    </row>
    <row r="49" spans="1:21" ht="15.75" thickBot="1" x14ac:dyDescent="0.3"/>
    <row r="50" spans="1:21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  <c r="U50" s="1" t="s">
        <v>1601</v>
      </c>
    </row>
    <row r="51" spans="1:21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7">_xlfn.CONCAT("{",C51,",",D51,",",E51,",",F51,",",G51,",",H51,"}")</f>
        <v>{0,0.1,0,0,0,0}</v>
      </c>
      <c r="U51" s="1" t="str">
        <f t="shared" ref="U51:U56" si="68">_xlfn.CONCAT("[",C51,",",D51,",",E51,",",F51,",",G51,",",H51,"],")</f>
        <v>[0,0.1,0,0,0,0],</v>
      </c>
    </row>
    <row r="52" spans="1:21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7"/>
        <v>{0,0.3,0,0,0,0}</v>
      </c>
      <c r="U52" s="1" t="str">
        <f t="shared" si="68"/>
        <v>[0,0.3,0,0,0,0],</v>
      </c>
    </row>
    <row r="53" spans="1:21" ht="16.5" thickTop="1" thickBot="1" x14ac:dyDescent="0.3">
      <c r="B53" s="4" t="s">
        <v>0</v>
      </c>
      <c r="C53" s="29">
        <f>C51</f>
        <v>0</v>
      </c>
      <c r="D53" s="6">
        <f t="shared" ref="D53:H53" si="69">D51</f>
        <v>0.1</v>
      </c>
      <c r="E53" s="6">
        <f t="shared" si="69"/>
        <v>0</v>
      </c>
      <c r="F53" s="6">
        <f t="shared" si="69"/>
        <v>0</v>
      </c>
      <c r="G53" s="6">
        <f t="shared" si="69"/>
        <v>0</v>
      </c>
      <c r="H53" s="7">
        <f t="shared" si="69"/>
        <v>0</v>
      </c>
      <c r="R53" s="14" t="str">
        <f t="shared" si="67"/>
        <v>{0,0.1,0,0,0,0}</v>
      </c>
      <c r="U53" s="1" t="str">
        <f t="shared" si="68"/>
        <v>[0,0.1,0,0,0,0],</v>
      </c>
    </row>
    <row r="54" spans="1:21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7"/>
        <v>{0,0,0.1,0.1,0,0}</v>
      </c>
      <c r="U54" s="1" t="str">
        <f t="shared" si="68"/>
        <v>[0,0,0.1,0.1,0,0],</v>
      </c>
    </row>
    <row r="55" spans="1:21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7"/>
        <v>{0,0,0.05,0,0,0}</v>
      </c>
      <c r="U55" s="1" t="str">
        <f t="shared" si="68"/>
        <v>[0,0,0.05,0,0,0],</v>
      </c>
    </row>
    <row r="56" spans="1:21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7"/>
        <v>{0,0,0.1,0,0,0.1}</v>
      </c>
      <c r="U56" s="1" t="str">
        <f t="shared" si="68"/>
        <v>[0,0,0.1,0,0,0.1],</v>
      </c>
    </row>
    <row r="57" spans="1:21" ht="16.5" thickTop="1" thickBot="1" x14ac:dyDescent="0.3">
      <c r="B57" s="5" t="s">
        <v>6</v>
      </c>
      <c r="C57" s="30">
        <f>C55</f>
        <v>0</v>
      </c>
      <c r="D57" s="8">
        <f t="shared" ref="D57:H57" si="70">D55</f>
        <v>0</v>
      </c>
      <c r="E57" s="8">
        <f t="shared" si="70"/>
        <v>0.05</v>
      </c>
      <c r="F57" s="8">
        <f t="shared" si="70"/>
        <v>0</v>
      </c>
      <c r="G57" s="8">
        <f t="shared" si="70"/>
        <v>0</v>
      </c>
      <c r="H57" s="9">
        <f t="shared" si="70"/>
        <v>0</v>
      </c>
      <c r="R57" s="14" t="str">
        <f t="shared" si="67"/>
        <v>{0,0,0.05,0,0,0}</v>
      </c>
      <c r="U57" s="1" t="str">
        <f>_xlfn.CONCAT("[",C57,",",D57,",",E57,",",F57,",",G57,",",H57,"]")</f>
        <v>[0,0,0.05,0,0,0]</v>
      </c>
    </row>
    <row r="58" spans="1:21" x14ac:dyDescent="0.25">
      <c r="C58" s="1">
        <f>SUM(C51:C57)</f>
        <v>0</v>
      </c>
      <c r="D58" s="1">
        <f t="shared" ref="D58" si="71">SUM(D51:D57)</f>
        <v>0.5</v>
      </c>
      <c r="E58" s="1">
        <f t="shared" ref="E58" si="72">SUM(E51:E57)</f>
        <v>0.3</v>
      </c>
      <c r="F58" s="1">
        <f t="shared" ref="F58" si="73">SUM(F51:F57)</f>
        <v>0.1</v>
      </c>
      <c r="G58" s="1">
        <f t="shared" ref="G58" si="74">SUM(G51:G57)</f>
        <v>0</v>
      </c>
      <c r="H58" s="1">
        <f t="shared" ref="H58" si="75">SUM(H51:H57)</f>
        <v>0.1</v>
      </c>
      <c r="I58" s="1">
        <f>SUM(C58:H58)</f>
        <v>1</v>
      </c>
      <c r="U58" s="1" t="s">
        <v>1602</v>
      </c>
    </row>
    <row r="59" spans="1:21" ht="15.75" thickBot="1" x14ac:dyDescent="0.3"/>
    <row r="60" spans="1:21" ht="15.75" thickBot="1" x14ac:dyDescent="0.3">
      <c r="A60" s="1">
        <v>5</v>
      </c>
      <c r="B60" s="2" t="str">
        <f>J40</f>
        <v>rightcentralback</v>
      </c>
      <c r="C60" s="17" t="str">
        <f t="shared" ref="C60:H67" si="76">K40</f>
        <v>keeper</v>
      </c>
      <c r="D60" s="17" t="str">
        <f t="shared" si="76"/>
        <v>defense</v>
      </c>
      <c r="E60" s="17" t="str">
        <f t="shared" si="76"/>
        <v>passes</v>
      </c>
      <c r="F60" s="17" t="str">
        <f t="shared" si="76"/>
        <v>playmaking</v>
      </c>
      <c r="G60" s="17" t="str">
        <f t="shared" si="76"/>
        <v>winger</v>
      </c>
      <c r="H60" s="18" t="str">
        <f t="shared" si="76"/>
        <v>scoring</v>
      </c>
      <c r="R60" s="14" t="str">
        <f>_xlfn.CONCAT("{",R61,",",R62,",",R63,",",R64,",",R65,",",R66,",",R67,"},")</f>
        <v>{{0,0.05,0,0,0,0},{0,0.3,0,0,0,0},{0,0.15,0,0,0,0},{0,0,0.1,0.1,0,0},{0,0,0,0,0,0},{0,0,0.1,0,0,0.05},{0,0,0.1,0,0.05,0}},</v>
      </c>
      <c r="U60" s="1" t="s">
        <v>1601</v>
      </c>
    </row>
    <row r="61" spans="1:21" x14ac:dyDescent="0.25">
      <c r="B61" s="4" t="str">
        <f t="shared" ref="B61:B67" si="77">J41</f>
        <v>LeftDefense</v>
      </c>
      <c r="C61" s="31">
        <f t="shared" si="76"/>
        <v>0</v>
      </c>
      <c r="D61" s="32">
        <f t="shared" si="76"/>
        <v>0.05</v>
      </c>
      <c r="E61" s="32">
        <f t="shared" si="76"/>
        <v>0</v>
      </c>
      <c r="F61" s="32">
        <f t="shared" si="76"/>
        <v>0</v>
      </c>
      <c r="G61" s="32">
        <f t="shared" si="76"/>
        <v>0</v>
      </c>
      <c r="H61" s="33">
        <f t="shared" si="76"/>
        <v>0</v>
      </c>
      <c r="R61" s="14" t="str">
        <f t="shared" ref="R61:R67" si="78">_xlfn.CONCAT("{",C61,",",D61,",",E61,",",F61,",",G61,",",H61,"}")</f>
        <v>{0,0.05,0,0,0,0}</v>
      </c>
      <c r="U61" s="1" t="str">
        <f t="shared" ref="U61:U66" si="79">_xlfn.CONCAT("[",C61,",",D61,",",E61,",",F61,",",G61,",",H61,"],")</f>
        <v>[0,0.05,0,0,0,0],</v>
      </c>
    </row>
    <row r="62" spans="1:21" x14ac:dyDescent="0.25">
      <c r="B62" s="4" t="str">
        <f t="shared" si="77"/>
        <v>CentralDefense</v>
      </c>
      <c r="C62" s="34">
        <f t="shared" si="76"/>
        <v>0</v>
      </c>
      <c r="D62" s="10">
        <f t="shared" si="76"/>
        <v>0.3</v>
      </c>
      <c r="E62" s="10">
        <f t="shared" si="76"/>
        <v>0</v>
      </c>
      <c r="F62" s="10">
        <f t="shared" si="76"/>
        <v>0</v>
      </c>
      <c r="G62" s="10">
        <f t="shared" si="76"/>
        <v>0</v>
      </c>
      <c r="H62" s="11">
        <f t="shared" si="76"/>
        <v>0</v>
      </c>
      <c r="R62" s="14" t="str">
        <f t="shared" si="78"/>
        <v>{0,0.3,0,0,0,0}</v>
      </c>
      <c r="U62" s="1" t="str">
        <f t="shared" si="79"/>
        <v>[0,0.3,0,0,0,0],</v>
      </c>
    </row>
    <row r="63" spans="1:21" x14ac:dyDescent="0.25">
      <c r="B63" s="4" t="str">
        <f t="shared" si="77"/>
        <v>RightDefense</v>
      </c>
      <c r="C63" s="34">
        <f t="shared" si="76"/>
        <v>0</v>
      </c>
      <c r="D63" s="10">
        <f t="shared" si="76"/>
        <v>0.15</v>
      </c>
      <c r="E63" s="10">
        <f t="shared" si="76"/>
        <v>0</v>
      </c>
      <c r="F63" s="10">
        <f t="shared" si="76"/>
        <v>0</v>
      </c>
      <c r="G63" s="10">
        <f t="shared" si="76"/>
        <v>0</v>
      </c>
      <c r="H63" s="11">
        <f t="shared" si="76"/>
        <v>0</v>
      </c>
      <c r="R63" s="14" t="str">
        <f t="shared" si="78"/>
        <v>{0,0.15,0,0,0,0}</v>
      </c>
      <c r="U63" s="1" t="str">
        <f t="shared" si="79"/>
        <v>[0,0.15,0,0,0,0],</v>
      </c>
    </row>
    <row r="64" spans="1:21" x14ac:dyDescent="0.25">
      <c r="B64" s="4" t="str">
        <f t="shared" si="77"/>
        <v>MidField</v>
      </c>
      <c r="C64" s="34">
        <f t="shared" si="76"/>
        <v>0</v>
      </c>
      <c r="D64" s="10">
        <f t="shared" si="76"/>
        <v>0</v>
      </c>
      <c r="E64" s="10">
        <f t="shared" si="76"/>
        <v>0.1</v>
      </c>
      <c r="F64" s="10">
        <f t="shared" si="76"/>
        <v>0.1</v>
      </c>
      <c r="G64" s="10">
        <f t="shared" si="76"/>
        <v>0</v>
      </c>
      <c r="H64" s="11">
        <f t="shared" si="76"/>
        <v>0</v>
      </c>
      <c r="R64" s="14" t="str">
        <f t="shared" si="78"/>
        <v>{0,0,0.1,0.1,0,0}</v>
      </c>
      <c r="U64" s="1" t="str">
        <f t="shared" si="79"/>
        <v>[0,0,0.1,0.1,0,0],</v>
      </c>
    </row>
    <row r="65" spans="1:21" x14ac:dyDescent="0.25">
      <c r="B65" s="4" t="str">
        <f t="shared" si="77"/>
        <v>LeftAttack</v>
      </c>
      <c r="C65" s="34">
        <f t="shared" si="76"/>
        <v>0</v>
      </c>
      <c r="D65" s="10">
        <f t="shared" si="76"/>
        <v>0</v>
      </c>
      <c r="E65" s="10">
        <f t="shared" si="76"/>
        <v>0</v>
      </c>
      <c r="F65" s="10">
        <f t="shared" si="76"/>
        <v>0</v>
      </c>
      <c r="G65" s="10">
        <f t="shared" si="76"/>
        <v>0</v>
      </c>
      <c r="H65" s="11">
        <f t="shared" si="76"/>
        <v>0</v>
      </c>
      <c r="R65" s="14" t="str">
        <f t="shared" si="78"/>
        <v>{0,0,0,0,0,0}</v>
      </c>
      <c r="U65" s="1" t="str">
        <f t="shared" si="79"/>
        <v>[0,0,0,0,0,0],</v>
      </c>
    </row>
    <row r="66" spans="1:21" x14ac:dyDescent="0.25">
      <c r="B66" s="4" t="str">
        <f t="shared" si="77"/>
        <v>CentralAttack</v>
      </c>
      <c r="C66" s="34">
        <f t="shared" si="76"/>
        <v>0</v>
      </c>
      <c r="D66" s="10">
        <f t="shared" si="76"/>
        <v>0</v>
      </c>
      <c r="E66" s="10">
        <f t="shared" si="76"/>
        <v>0.1</v>
      </c>
      <c r="F66" s="10">
        <f t="shared" si="76"/>
        <v>0</v>
      </c>
      <c r="G66" s="10">
        <f t="shared" si="76"/>
        <v>0</v>
      </c>
      <c r="H66" s="11">
        <f t="shared" si="76"/>
        <v>0.05</v>
      </c>
      <c r="R66" s="14" t="str">
        <f t="shared" si="78"/>
        <v>{0,0,0.1,0,0,0.05}</v>
      </c>
      <c r="U66" s="1" t="str">
        <f t="shared" si="79"/>
        <v>[0,0,0.1,0,0,0.05],</v>
      </c>
    </row>
    <row r="67" spans="1:21" ht="15.75" thickBot="1" x14ac:dyDescent="0.3">
      <c r="B67" s="5" t="str">
        <f t="shared" si="77"/>
        <v>RightAttack</v>
      </c>
      <c r="C67" s="35">
        <f t="shared" si="76"/>
        <v>0</v>
      </c>
      <c r="D67" s="12">
        <f t="shared" si="76"/>
        <v>0</v>
      </c>
      <c r="E67" s="12">
        <f t="shared" si="76"/>
        <v>0.1</v>
      </c>
      <c r="F67" s="12">
        <f t="shared" si="76"/>
        <v>0</v>
      </c>
      <c r="G67" s="12">
        <f t="shared" si="76"/>
        <v>0.05</v>
      </c>
      <c r="H67" s="13">
        <f t="shared" si="76"/>
        <v>0</v>
      </c>
      <c r="R67" s="14" t="str">
        <f t="shared" si="78"/>
        <v>{0,0,0.1,0,0.05,0}</v>
      </c>
      <c r="U67" s="1" t="str">
        <f>_xlfn.CONCAT("[",C67,",",D67,",",E67,",",F67,",",G67,",",H67,"]")</f>
        <v>[0,0,0.1,0,0.05,0]</v>
      </c>
    </row>
    <row r="68" spans="1:21" x14ac:dyDescent="0.25">
      <c r="C68" s="1">
        <f>SUM(C61:C67)</f>
        <v>0</v>
      </c>
      <c r="D68" s="1">
        <f t="shared" ref="D68" si="80">SUM(D61:D67)</f>
        <v>0.5</v>
      </c>
      <c r="E68" s="1">
        <f t="shared" ref="E68" si="81">SUM(E61:E67)</f>
        <v>0.30000000000000004</v>
      </c>
      <c r="F68" s="1">
        <f t="shared" ref="F68" si="82">SUM(F61:F67)</f>
        <v>0.1</v>
      </c>
      <c r="G68" s="1">
        <f t="shared" ref="G68" si="83">SUM(G61:G67)</f>
        <v>0.05</v>
      </c>
      <c r="H68" s="1">
        <f t="shared" ref="H68" si="84">SUM(H61:H67)</f>
        <v>0.05</v>
      </c>
      <c r="I68" s="1">
        <f>SUM(C68:H68)</f>
        <v>1</v>
      </c>
      <c r="U68" s="1" t="s">
        <v>1602</v>
      </c>
    </row>
    <row r="69" spans="1:21" ht="15.75" thickBot="1" x14ac:dyDescent="0.3"/>
    <row r="70" spans="1:21" ht="15.75" thickBot="1" x14ac:dyDescent="0.3">
      <c r="A70" s="1">
        <v>6</v>
      </c>
      <c r="B70" s="2" t="str">
        <f>J30</f>
        <v>rightbackwinger</v>
      </c>
      <c r="C70" s="17" t="str">
        <f t="shared" ref="C70:H77" si="85">K30</f>
        <v>keeper</v>
      </c>
      <c r="D70" s="17" t="str">
        <f t="shared" si="85"/>
        <v>defense</v>
      </c>
      <c r="E70" s="17" t="str">
        <f t="shared" si="85"/>
        <v>passes</v>
      </c>
      <c r="F70" s="17" t="str">
        <f t="shared" si="85"/>
        <v>playmaking</v>
      </c>
      <c r="G70" s="17" t="str">
        <f t="shared" si="85"/>
        <v>winger</v>
      </c>
      <c r="H70" s="18" t="str">
        <f t="shared" si="85"/>
        <v>scoring</v>
      </c>
      <c r="R70" s="14" t="str">
        <f>_xlfn.CONCAT("{",R71,",",R72,",",R73,",",R74,",",R75,",",R76,",",R77,"},")</f>
        <v>{{0,0.05,0,0,0,0},{0,0.15,0,0,0,0},{0,0.2,0,0,0,0},{0,0,0.05,0.1,0,0},{0,0,0,0,0,0},{0,0,0.05,0,0,0},{0,0,0.1,0,0.25,0.05}},</v>
      </c>
      <c r="U70" s="1" t="s">
        <v>1601</v>
      </c>
    </row>
    <row r="71" spans="1:21" x14ac:dyDescent="0.25">
      <c r="B71" s="4" t="str">
        <f t="shared" ref="B71:B77" si="86">J31</f>
        <v>LeftDefense</v>
      </c>
      <c r="C71" s="31">
        <f t="shared" si="85"/>
        <v>0</v>
      </c>
      <c r="D71" s="32">
        <f t="shared" si="85"/>
        <v>0.05</v>
      </c>
      <c r="E71" s="32">
        <f t="shared" si="85"/>
        <v>0</v>
      </c>
      <c r="F71" s="32">
        <f t="shared" si="85"/>
        <v>0</v>
      </c>
      <c r="G71" s="32">
        <f t="shared" si="85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  <c r="U71" s="1" t="str">
        <f t="shared" ref="U71:U76" si="88">_xlfn.CONCAT("[",C71,",",D71,",",E71,",",F71,",",G71,",",H71,"],")</f>
        <v>[0,0.05,0,0,0,0],</v>
      </c>
    </row>
    <row r="72" spans="1:21" x14ac:dyDescent="0.25">
      <c r="B72" s="4" t="str">
        <f t="shared" si="86"/>
        <v>CentralDefense</v>
      </c>
      <c r="C72" s="34">
        <f t="shared" si="85"/>
        <v>0</v>
      </c>
      <c r="D72" s="10">
        <f t="shared" si="85"/>
        <v>0.15</v>
      </c>
      <c r="E72" s="10">
        <f t="shared" si="85"/>
        <v>0</v>
      </c>
      <c r="F72" s="10">
        <f t="shared" si="85"/>
        <v>0</v>
      </c>
      <c r="G72" s="10">
        <f t="shared" si="85"/>
        <v>0</v>
      </c>
      <c r="H72" s="11">
        <f t="shared" si="85"/>
        <v>0</v>
      </c>
      <c r="R72" s="14" t="str">
        <f t="shared" si="87"/>
        <v>{0,0.15,0,0,0,0}</v>
      </c>
      <c r="U72" s="1" t="str">
        <f t="shared" si="88"/>
        <v>[0,0.15,0,0,0,0],</v>
      </c>
    </row>
    <row r="73" spans="1:21" x14ac:dyDescent="0.25">
      <c r="B73" s="4" t="str">
        <f t="shared" si="86"/>
        <v>RightDefense</v>
      </c>
      <c r="C73" s="34">
        <f t="shared" si="85"/>
        <v>0</v>
      </c>
      <c r="D73" s="10">
        <f t="shared" si="85"/>
        <v>0.2</v>
      </c>
      <c r="E73" s="10">
        <f t="shared" si="85"/>
        <v>0</v>
      </c>
      <c r="F73" s="10">
        <f t="shared" si="85"/>
        <v>0</v>
      </c>
      <c r="G73" s="10">
        <f t="shared" si="85"/>
        <v>0</v>
      </c>
      <c r="H73" s="11">
        <f t="shared" si="85"/>
        <v>0</v>
      </c>
      <c r="R73" s="14" t="str">
        <f t="shared" si="87"/>
        <v>{0,0.2,0,0,0,0}</v>
      </c>
      <c r="U73" s="1" t="str">
        <f t="shared" si="88"/>
        <v>[0,0.2,0,0,0,0],</v>
      </c>
    </row>
    <row r="74" spans="1:21" x14ac:dyDescent="0.25">
      <c r="B74" s="4" t="str">
        <f t="shared" si="86"/>
        <v>MidField</v>
      </c>
      <c r="C74" s="34">
        <f t="shared" si="85"/>
        <v>0</v>
      </c>
      <c r="D74" s="10">
        <f t="shared" si="85"/>
        <v>0</v>
      </c>
      <c r="E74" s="10">
        <f t="shared" si="85"/>
        <v>0.05</v>
      </c>
      <c r="F74" s="10">
        <f t="shared" si="85"/>
        <v>0.1</v>
      </c>
      <c r="G74" s="10">
        <f t="shared" si="85"/>
        <v>0</v>
      </c>
      <c r="H74" s="11">
        <f t="shared" si="85"/>
        <v>0</v>
      </c>
      <c r="R74" s="14" t="str">
        <f t="shared" si="87"/>
        <v>{0,0,0.05,0.1,0,0}</v>
      </c>
      <c r="U74" s="1" t="str">
        <f t="shared" si="88"/>
        <v>[0,0,0.05,0.1,0,0],</v>
      </c>
    </row>
    <row r="75" spans="1:21" x14ac:dyDescent="0.25">
      <c r="B75" s="4" t="str">
        <f t="shared" si="86"/>
        <v>LeftAttack</v>
      </c>
      <c r="C75" s="34">
        <f t="shared" si="85"/>
        <v>0</v>
      </c>
      <c r="D75" s="10">
        <f t="shared" si="85"/>
        <v>0</v>
      </c>
      <c r="E75" s="10">
        <f t="shared" si="85"/>
        <v>0</v>
      </c>
      <c r="F75" s="10">
        <f t="shared" si="85"/>
        <v>0</v>
      </c>
      <c r="G75" s="10">
        <f t="shared" si="85"/>
        <v>0</v>
      </c>
      <c r="H75" s="11">
        <f t="shared" si="85"/>
        <v>0</v>
      </c>
      <c r="R75" s="14" t="str">
        <f t="shared" si="87"/>
        <v>{0,0,0,0,0,0}</v>
      </c>
      <c r="U75" s="1" t="str">
        <f t="shared" si="88"/>
        <v>[0,0,0,0,0,0],</v>
      </c>
    </row>
    <row r="76" spans="1:21" x14ac:dyDescent="0.25">
      <c r="B76" s="4" t="str">
        <f t="shared" si="86"/>
        <v>CentralAttack</v>
      </c>
      <c r="C76" s="34">
        <f t="shared" si="85"/>
        <v>0</v>
      </c>
      <c r="D76" s="10">
        <f t="shared" si="85"/>
        <v>0</v>
      </c>
      <c r="E76" s="10">
        <f t="shared" si="85"/>
        <v>0.05</v>
      </c>
      <c r="F76" s="10">
        <f t="shared" si="85"/>
        <v>0</v>
      </c>
      <c r="G76" s="10">
        <f t="shared" si="85"/>
        <v>0</v>
      </c>
      <c r="H76" s="11">
        <f t="shared" si="85"/>
        <v>0</v>
      </c>
      <c r="R76" s="14" t="str">
        <f t="shared" si="87"/>
        <v>{0,0,0.05,0,0,0}</v>
      </c>
      <c r="U76" s="1" t="str">
        <f t="shared" si="88"/>
        <v>[0,0,0.05,0,0,0],</v>
      </c>
    </row>
    <row r="77" spans="1:21" ht="15.75" thickBot="1" x14ac:dyDescent="0.3">
      <c r="B77" s="5" t="str">
        <f t="shared" si="86"/>
        <v>RightAttack</v>
      </c>
      <c r="C77" s="35">
        <f t="shared" si="85"/>
        <v>0</v>
      </c>
      <c r="D77" s="12">
        <f t="shared" si="85"/>
        <v>0</v>
      </c>
      <c r="E77" s="12">
        <f t="shared" si="85"/>
        <v>0.1</v>
      </c>
      <c r="F77" s="12">
        <f t="shared" si="85"/>
        <v>0</v>
      </c>
      <c r="G77" s="12">
        <f t="shared" si="85"/>
        <v>0.25</v>
      </c>
      <c r="H77" s="13">
        <f t="shared" si="85"/>
        <v>0.05</v>
      </c>
      <c r="R77" s="14" t="str">
        <f t="shared" si="87"/>
        <v>{0,0,0.1,0,0.25,0.05}</v>
      </c>
      <c r="U77" s="1" t="str">
        <f>_xlfn.CONCAT("[",C77,",",D77,",",E77,",",F77,",",G77,",",H77,"]")</f>
        <v>[0,0,0.1,0,0.25,0.05]</v>
      </c>
    </row>
    <row r="78" spans="1:21" x14ac:dyDescent="0.25">
      <c r="C78" s="1">
        <f>SUM(C71:C77)</f>
        <v>0</v>
      </c>
      <c r="D78" s="1">
        <f t="shared" ref="D78" si="89">SUM(D71:D77)</f>
        <v>0.4</v>
      </c>
      <c r="E78" s="1">
        <f t="shared" ref="E78" si="90">SUM(E71:E77)</f>
        <v>0.2</v>
      </c>
      <c r="F78" s="1">
        <f t="shared" ref="F78" si="91">SUM(F71:F77)</f>
        <v>0.1</v>
      </c>
      <c r="G78" s="1">
        <f t="shared" ref="G78" si="92">SUM(G71:G77)</f>
        <v>0.25</v>
      </c>
      <c r="H78" s="1">
        <f t="shared" ref="H78" si="93">SUM(H71:H77)</f>
        <v>0.05</v>
      </c>
      <c r="I78" s="1">
        <f>SUM(C78:H78)</f>
        <v>1</v>
      </c>
      <c r="U78" s="1" t="s">
        <v>1602</v>
      </c>
    </row>
    <row r="79" spans="1:21" ht="15.75" thickBot="1" x14ac:dyDescent="0.3"/>
    <row r="80" spans="1:21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4">D80</f>
        <v>defense</v>
      </c>
      <c r="M80" s="17" t="str">
        <f t="shared" ref="M80" si="95">E80</f>
        <v>passes</v>
      </c>
      <c r="N80" s="17" t="str">
        <f t="shared" ref="N80" si="96">F80</f>
        <v>playmaking</v>
      </c>
      <c r="O80" s="17" t="str">
        <f t="shared" ref="O80" si="97">G80</f>
        <v>winger</v>
      </c>
      <c r="P80" s="18" t="str">
        <f t="shared" ref="P80" si="98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  <c r="U80" s="1" t="s">
        <v>1601</v>
      </c>
    </row>
    <row r="81" spans="1:21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9">D83</f>
        <v>0</v>
      </c>
      <c r="M81" s="6">
        <f t="shared" ref="M81" si="100">E83</f>
        <v>0</v>
      </c>
      <c r="N81" s="6">
        <f t="shared" ref="N81" si="101">F83</f>
        <v>0</v>
      </c>
      <c r="O81" s="6">
        <f t="shared" ref="O81" si="102">G83</f>
        <v>0</v>
      </c>
      <c r="P81" s="7">
        <f t="shared" ref="P81" si="103">H83</f>
        <v>0</v>
      </c>
      <c r="R81" s="14" t="str">
        <f t="shared" ref="R81:R87" si="104">_xlfn.CONCAT("{",C81,",",D81,",",E81,",",F81,",",G81,",",H81,"}")</f>
        <v>{0,0.15,0,0,0,0}</v>
      </c>
      <c r="U81" s="1" t="str">
        <f t="shared" ref="U81:U86" si="105">_xlfn.CONCAT("[",C81,",",D81,",",E81,",",F81,",",G81,",",H81,"],")</f>
        <v>[0,0.15,0,0,0,0],</v>
      </c>
    </row>
    <row r="82" spans="1:21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6">B82</f>
        <v>CentralDefense</v>
      </c>
      <c r="K82" s="6">
        <f>C82</f>
        <v>0</v>
      </c>
      <c r="L82" s="6">
        <f t="shared" ref="L82" si="107">D82</f>
        <v>0.05</v>
      </c>
      <c r="M82" s="6">
        <f t="shared" ref="M82" si="108">E82</f>
        <v>0</v>
      </c>
      <c r="N82" s="6">
        <f t="shared" ref="N82" si="109">F82</f>
        <v>0</v>
      </c>
      <c r="O82" s="6">
        <f t="shared" ref="O82" si="110">G82</f>
        <v>0</v>
      </c>
      <c r="P82" s="7">
        <f t="shared" ref="P82" si="111">H82</f>
        <v>0</v>
      </c>
      <c r="R82" s="14" t="str">
        <f t="shared" si="104"/>
        <v>{0,0.05,0,0,0,0}</v>
      </c>
      <c r="U82" s="1" t="str">
        <f t="shared" si="105"/>
        <v>[0,0.05,0,0,0,0],</v>
      </c>
    </row>
    <row r="83" spans="1:21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6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2">F81</f>
        <v>0</v>
      </c>
      <c r="O83" s="6">
        <f t="shared" ref="O83" si="113">G81</f>
        <v>0</v>
      </c>
      <c r="P83" s="7">
        <f t="shared" ref="P83" si="114">H81</f>
        <v>0</v>
      </c>
      <c r="R83" s="14" t="str">
        <f t="shared" si="104"/>
        <v>{0,0,0,0,0,0}</v>
      </c>
      <c r="U83" s="1" t="str">
        <f t="shared" si="105"/>
        <v>[0,0,0,0,0,0],</v>
      </c>
    </row>
    <row r="84" spans="1:21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6"/>
        <v>MidField</v>
      </c>
      <c r="K84" s="6">
        <f>C84</f>
        <v>0</v>
      </c>
      <c r="L84" s="6">
        <f t="shared" ref="L84" si="115">D84</f>
        <v>0</v>
      </c>
      <c r="M84" s="6">
        <f t="shared" ref="M84" si="116">E84</f>
        <v>0.05</v>
      </c>
      <c r="N84" s="6">
        <f t="shared" ref="N84" si="117">F84</f>
        <v>0.2</v>
      </c>
      <c r="O84" s="6">
        <f t="shared" ref="O84" si="118">G84</f>
        <v>0</v>
      </c>
      <c r="P84" s="7">
        <f t="shared" ref="P84" si="119">H84</f>
        <v>0</v>
      </c>
      <c r="R84" s="14" t="str">
        <f t="shared" si="104"/>
        <v>{0,0,0.05,0.2,0,0}</v>
      </c>
      <c r="U84" s="1" t="str">
        <f t="shared" si="105"/>
        <v>[0,0,0.05,0.2,0,0],</v>
      </c>
    </row>
    <row r="85" spans="1:21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6"/>
        <v>LeftAttack</v>
      </c>
      <c r="K85" s="6">
        <f>C87</f>
        <v>0</v>
      </c>
      <c r="L85" s="6">
        <f t="shared" ref="L85" si="120">D87</f>
        <v>0</v>
      </c>
      <c r="M85" s="6">
        <f t="shared" ref="M85" si="121">E87</f>
        <v>0</v>
      </c>
      <c r="N85" s="6">
        <f t="shared" ref="N85" si="122">F87</f>
        <v>0</v>
      </c>
      <c r="O85" s="6">
        <f t="shared" ref="O85" si="123">G87</f>
        <v>0</v>
      </c>
      <c r="P85" s="7">
        <f t="shared" ref="P85" si="124">H87</f>
        <v>0</v>
      </c>
      <c r="R85" s="14" t="str">
        <f t="shared" si="104"/>
        <v>{0,0,0.1,0,0.15,0.1}</v>
      </c>
      <c r="U85" s="1" t="str">
        <f t="shared" si="105"/>
        <v>[0,0,0.1,0,0.15,0.1],</v>
      </c>
    </row>
    <row r="86" spans="1:21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6"/>
        <v>CentralAttack</v>
      </c>
      <c r="K86" s="6">
        <f>C86</f>
        <v>0</v>
      </c>
      <c r="L86" s="6">
        <f t="shared" ref="L86" si="125">D86</f>
        <v>0</v>
      </c>
      <c r="M86" s="6">
        <f t="shared" ref="M86" si="126">E86</f>
        <v>0.05</v>
      </c>
      <c r="N86" s="6">
        <f t="shared" ref="N86" si="127">F86</f>
        <v>0</v>
      </c>
      <c r="O86" s="6">
        <f t="shared" ref="O86" si="128">G86</f>
        <v>0.05</v>
      </c>
      <c r="P86" s="7">
        <f t="shared" ref="P86" si="129">H86</f>
        <v>0.1</v>
      </c>
      <c r="R86" s="14" t="str">
        <f t="shared" si="104"/>
        <v>{0,0,0.05,0,0.05,0.1}</v>
      </c>
      <c r="U86" s="1" t="str">
        <f t="shared" si="105"/>
        <v>[0,0,0.05,0,0.05,0.1],</v>
      </c>
    </row>
    <row r="87" spans="1:21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6"/>
        <v>RightAttack</v>
      </c>
      <c r="K87" s="8">
        <f>C85</f>
        <v>0</v>
      </c>
      <c r="L87" s="8">
        <f t="shared" ref="L87" si="130">D85</f>
        <v>0</v>
      </c>
      <c r="M87" s="8">
        <f t="shared" ref="M87" si="131">E85</f>
        <v>0.1</v>
      </c>
      <c r="N87" s="8">
        <f t="shared" ref="N87" si="132">F85</f>
        <v>0</v>
      </c>
      <c r="O87" s="8">
        <f t="shared" ref="O87" si="133">G85</f>
        <v>0.15</v>
      </c>
      <c r="P87" s="9">
        <f t="shared" ref="P87" si="134">H85</f>
        <v>0.1</v>
      </c>
      <c r="R87" s="14" t="str">
        <f t="shared" si="104"/>
        <v>{0,0,0,0,0,0}</v>
      </c>
      <c r="U87" s="1" t="str">
        <f>_xlfn.CONCAT("[",C87,",",D87,",",E87,",",F87,",",G87,",",H87,"]")</f>
        <v>[0,0,0,0,0,0]</v>
      </c>
    </row>
    <row r="88" spans="1:21" x14ac:dyDescent="0.25">
      <c r="C88" s="1">
        <f>SUM(C81:C87)</f>
        <v>0</v>
      </c>
      <c r="D88" s="1">
        <f t="shared" ref="D88" si="135">SUM(D81:D87)</f>
        <v>0.2</v>
      </c>
      <c r="E88" s="1">
        <f t="shared" ref="E88" si="136">SUM(E81:E87)</f>
        <v>0.2</v>
      </c>
      <c r="F88" s="1">
        <f t="shared" ref="F88" si="137">SUM(F81:F87)</f>
        <v>0.2</v>
      </c>
      <c r="G88" s="1">
        <f t="shared" ref="G88" si="138">SUM(G81:G87)</f>
        <v>0.2</v>
      </c>
      <c r="H88" s="1">
        <f t="shared" ref="H88" si="139">SUM(H81:H87)</f>
        <v>0.2</v>
      </c>
      <c r="I88" s="1">
        <f>SUM(C88:H88)</f>
        <v>1</v>
      </c>
      <c r="U88" s="1" t="s">
        <v>1602</v>
      </c>
    </row>
    <row r="89" spans="1:21" ht="15.75" thickBot="1" x14ac:dyDescent="0.3"/>
    <row r="90" spans="1:21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40">D90</f>
        <v>defense</v>
      </c>
      <c r="M90" s="17" t="str">
        <f t="shared" ref="M90" si="141">E90</f>
        <v>passes</v>
      </c>
      <c r="N90" s="17" t="str">
        <f t="shared" ref="N90" si="142">F90</f>
        <v>playmaking</v>
      </c>
      <c r="O90" s="17" t="str">
        <f t="shared" ref="O90" si="143">G90</f>
        <v>winger</v>
      </c>
      <c r="P90" s="18" t="str">
        <f t="shared" ref="P90" si="144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  <c r="U90" s="1" t="s">
        <v>1601</v>
      </c>
    </row>
    <row r="91" spans="1:21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5">D93</f>
        <v>0</v>
      </c>
      <c r="M91" s="6">
        <f t="shared" ref="M91" si="146">E93</f>
        <v>0</v>
      </c>
      <c r="N91" s="6">
        <f t="shared" ref="N91" si="147">F93</f>
        <v>0</v>
      </c>
      <c r="O91" s="6">
        <f t="shared" ref="O91" si="148">G93</f>
        <v>0</v>
      </c>
      <c r="P91" s="7">
        <f t="shared" ref="P91" si="149">H93</f>
        <v>0</v>
      </c>
      <c r="R91" s="14" t="str">
        <f t="shared" ref="R91:R97" si="150">_xlfn.CONCAT("{",C91,",",D91,",",E91,",",F91,",",G91,",",H91,"}")</f>
        <v>{0,0.05,0,0,0,0}</v>
      </c>
      <c r="U91" s="1" t="str">
        <f t="shared" ref="U91:U96" si="151">_xlfn.CONCAT("[",C91,",",D91,",",E91,",",F91,",",G91,",",H91,"],")</f>
        <v>[0,0.05,0,0,0,0],</v>
      </c>
    </row>
    <row r="92" spans="1:21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52">B92</f>
        <v>CentralDefense</v>
      </c>
      <c r="K92" s="6">
        <f>C92</f>
        <v>0</v>
      </c>
      <c r="L92" s="6">
        <f t="shared" ref="L92" si="153">D92</f>
        <v>0.15</v>
      </c>
      <c r="M92" s="6">
        <f t="shared" ref="M92" si="154">E92</f>
        <v>0</v>
      </c>
      <c r="N92" s="6">
        <f t="shared" ref="N92" si="155">F92</f>
        <v>0</v>
      </c>
      <c r="O92" s="6">
        <f t="shared" ref="O92" si="156">G92</f>
        <v>0</v>
      </c>
      <c r="P92" s="7">
        <f t="shared" ref="P92" si="157">H92</f>
        <v>0</v>
      </c>
      <c r="R92" s="14" t="str">
        <f t="shared" si="150"/>
        <v>{0,0.15,0,0,0,0}</v>
      </c>
      <c r="U92" s="1" t="str">
        <f t="shared" si="151"/>
        <v>[0,0.15,0,0,0,0],</v>
      </c>
    </row>
    <row r="93" spans="1:21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52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8">F91</f>
        <v>0</v>
      </c>
      <c r="O93" s="6">
        <f t="shared" ref="O93" si="159">G91</f>
        <v>0</v>
      </c>
      <c r="P93" s="7">
        <f t="shared" ref="P93" si="160">H91</f>
        <v>0</v>
      </c>
      <c r="R93" s="14" t="str">
        <f t="shared" si="150"/>
        <v>{0,0,0,0,0,0}</v>
      </c>
      <c r="U93" s="1" t="str">
        <f t="shared" si="151"/>
        <v>[0,0,0,0,0,0],</v>
      </c>
    </row>
    <row r="94" spans="1:21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52"/>
        <v>MidField</v>
      </c>
      <c r="K94" s="6">
        <f>C94</f>
        <v>0</v>
      </c>
      <c r="L94" s="6">
        <f t="shared" ref="L94" si="161">D94</f>
        <v>0</v>
      </c>
      <c r="M94" s="6">
        <f t="shared" ref="M94" si="162">E94</f>
        <v>0.05</v>
      </c>
      <c r="N94" s="6">
        <f t="shared" ref="N94" si="163">F94</f>
        <v>0.3</v>
      </c>
      <c r="O94" s="6">
        <f t="shared" ref="O94" si="164">G94</f>
        <v>0</v>
      </c>
      <c r="P94" s="7">
        <f t="shared" ref="P94" si="165">H94</f>
        <v>0</v>
      </c>
      <c r="R94" s="14" t="str">
        <f t="shared" si="150"/>
        <v>{0,0,0.05,0.3,0,0}</v>
      </c>
      <c r="U94" s="1" t="str">
        <f t="shared" si="151"/>
        <v>[0,0,0.05,0.3,0,0],</v>
      </c>
    </row>
    <row r="95" spans="1:21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52"/>
        <v>LeftAttack</v>
      </c>
      <c r="K95" s="6">
        <f>C97</f>
        <v>0</v>
      </c>
      <c r="L95" s="6">
        <f t="shared" ref="L95" si="166">D97</f>
        <v>0</v>
      </c>
      <c r="M95" s="6">
        <f t="shared" ref="M95" si="167">E97</f>
        <v>0</v>
      </c>
      <c r="N95" s="6">
        <f t="shared" ref="N95" si="168">F97</f>
        <v>0</v>
      </c>
      <c r="O95" s="6">
        <f t="shared" ref="O95" si="169">G97</f>
        <v>0</v>
      </c>
      <c r="P95" s="7">
        <f t="shared" ref="P95" si="170">H97</f>
        <v>0</v>
      </c>
      <c r="R95" s="14" t="str">
        <f t="shared" si="150"/>
        <v>{0,0,0.05,0,0.1,0}</v>
      </c>
      <c r="U95" s="1" t="str">
        <f t="shared" si="151"/>
        <v>[0,0,0.05,0,0.1,0],</v>
      </c>
    </row>
    <row r="96" spans="1:21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52"/>
        <v>CentralAttack</v>
      </c>
      <c r="K96" s="6">
        <f>C96</f>
        <v>0</v>
      </c>
      <c r="L96" s="6">
        <f t="shared" ref="L96" si="171">D96</f>
        <v>0</v>
      </c>
      <c r="M96" s="6">
        <f t="shared" ref="M96" si="172">E96</f>
        <v>0.2</v>
      </c>
      <c r="N96" s="6">
        <f t="shared" ref="N96" si="173">F96</f>
        <v>0</v>
      </c>
      <c r="O96" s="6">
        <f t="shared" ref="O96" si="174">G96</f>
        <v>0</v>
      </c>
      <c r="P96" s="7">
        <f t="shared" ref="P96" si="175">H96</f>
        <v>0.1</v>
      </c>
      <c r="R96" s="14" t="str">
        <f t="shared" si="150"/>
        <v>{0,0,0.2,0,0,0.1}</v>
      </c>
      <c r="U96" s="1" t="str">
        <f t="shared" si="151"/>
        <v>[0,0,0.2,0,0,0.1],</v>
      </c>
    </row>
    <row r="97" spans="1:21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52"/>
        <v>RightAttack</v>
      </c>
      <c r="K97" s="8">
        <f>C95</f>
        <v>0</v>
      </c>
      <c r="L97" s="8">
        <f t="shared" ref="L97" si="176">D95</f>
        <v>0</v>
      </c>
      <c r="M97" s="8">
        <f t="shared" ref="M97" si="177">E95</f>
        <v>0.05</v>
      </c>
      <c r="N97" s="8">
        <f t="shared" ref="N97" si="178">F95</f>
        <v>0</v>
      </c>
      <c r="O97" s="8">
        <f t="shared" ref="O97" si="179">G95</f>
        <v>0.1</v>
      </c>
      <c r="P97" s="9">
        <f t="shared" ref="P97" si="180">H95</f>
        <v>0</v>
      </c>
      <c r="R97" s="14" t="str">
        <f t="shared" si="150"/>
        <v>{0,0,0,0,0,0}</v>
      </c>
      <c r="U97" s="1" t="str">
        <f>_xlfn.CONCAT("[",C97,",",D97,",",E97,",",F97,",",G97,",",H97,"]")</f>
        <v>[0,0,0,0,0,0]</v>
      </c>
    </row>
    <row r="98" spans="1:21" x14ac:dyDescent="0.25">
      <c r="C98" s="1">
        <f>SUM(C91:C97)</f>
        <v>0</v>
      </c>
      <c r="D98" s="1">
        <f t="shared" ref="D98" si="181">SUM(D91:D97)</f>
        <v>0.2</v>
      </c>
      <c r="E98" s="1">
        <f t="shared" ref="E98" si="182">SUM(E91:E97)</f>
        <v>0.30000000000000004</v>
      </c>
      <c r="F98" s="1">
        <f t="shared" ref="F98" si="183">SUM(F91:F97)</f>
        <v>0.3</v>
      </c>
      <c r="G98" s="1">
        <f t="shared" ref="G98" si="184">SUM(G91:G97)</f>
        <v>0.1</v>
      </c>
      <c r="H98" s="1">
        <f t="shared" ref="H98" si="185">SUM(H91:H97)</f>
        <v>0.1</v>
      </c>
      <c r="I98" s="1">
        <f>SUM(C98:H98)</f>
        <v>1</v>
      </c>
      <c r="U98" s="1" t="s">
        <v>1602</v>
      </c>
    </row>
    <row r="99" spans="1:21" ht="15.75" thickBot="1" x14ac:dyDescent="0.3"/>
    <row r="100" spans="1:21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  <c r="U100" s="1" t="s">
        <v>1601</v>
      </c>
    </row>
    <row r="101" spans="1:21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6">_xlfn.CONCAT("{",C101,",",D101,",",E101,",",F101,",",G101,",",H101,"}")</f>
        <v>{0,0.05,0,0,0,0}</v>
      </c>
      <c r="U101" s="1" t="str">
        <f t="shared" ref="U101:U106" si="187">_xlfn.CONCAT("[",C101,",",D101,",",E101,",",F101,",",G101,",",H101,"],")</f>
        <v>[0,0.05,0,0,0,0],</v>
      </c>
    </row>
    <row r="102" spans="1:21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6"/>
        <v>{0,0.1,0,0,0,0}</v>
      </c>
      <c r="U102" s="1" t="str">
        <f t="shared" si="187"/>
        <v>[0,0.1,0,0,0,0],</v>
      </c>
    </row>
    <row r="103" spans="1:21" ht="16.5" thickTop="1" thickBot="1" x14ac:dyDescent="0.3">
      <c r="B103" s="4" t="s">
        <v>0</v>
      </c>
      <c r="C103" s="29">
        <f>C101</f>
        <v>0</v>
      </c>
      <c r="D103" s="6">
        <f t="shared" ref="D103:H103" si="188">D101</f>
        <v>0.05</v>
      </c>
      <c r="E103" s="6">
        <f t="shared" si="188"/>
        <v>0</v>
      </c>
      <c r="F103" s="6">
        <f t="shared" si="188"/>
        <v>0</v>
      </c>
      <c r="G103" s="6">
        <f t="shared" si="188"/>
        <v>0</v>
      </c>
      <c r="H103" s="7">
        <f t="shared" si="188"/>
        <v>0</v>
      </c>
      <c r="R103" s="14" t="str">
        <f t="shared" si="186"/>
        <v>{0,0.05,0,0,0,0}</v>
      </c>
      <c r="U103" s="1" t="str">
        <f t="shared" si="187"/>
        <v>[0,0.05,0,0,0,0],</v>
      </c>
    </row>
    <row r="104" spans="1:21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6"/>
        <v>{0,0,0.1,0.3,0,0}</v>
      </c>
      <c r="U104" s="1" t="str">
        <f t="shared" si="187"/>
        <v>[0,0,0.1,0.3,0,0],</v>
      </c>
    </row>
    <row r="105" spans="1:21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6"/>
        <v>{0,0,0.1,0,0,0}</v>
      </c>
      <c r="U105" s="1" t="str">
        <f t="shared" si="187"/>
        <v>[0,0,0.1,0,0,0],</v>
      </c>
    </row>
    <row r="106" spans="1:21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6"/>
        <v>{0,0,0.1,0,0,0.1}</v>
      </c>
      <c r="U106" s="1" t="str">
        <f t="shared" si="187"/>
        <v>[0,0,0.1,0,0,0.1],</v>
      </c>
    </row>
    <row r="107" spans="1:21" ht="16.5" thickTop="1" thickBot="1" x14ac:dyDescent="0.3">
      <c r="B107" s="5" t="s">
        <v>6</v>
      </c>
      <c r="C107" s="30">
        <f>C105</f>
        <v>0</v>
      </c>
      <c r="D107" s="8">
        <f t="shared" ref="D107:H107" si="189">D105</f>
        <v>0</v>
      </c>
      <c r="E107" s="8">
        <f t="shared" si="189"/>
        <v>0.1</v>
      </c>
      <c r="F107" s="8">
        <f t="shared" si="189"/>
        <v>0</v>
      </c>
      <c r="G107" s="8">
        <f t="shared" si="189"/>
        <v>0</v>
      </c>
      <c r="H107" s="9">
        <f t="shared" si="189"/>
        <v>0</v>
      </c>
      <c r="R107" s="14" t="str">
        <f t="shared" si="186"/>
        <v>{0,0,0.1,0,0,0}</v>
      </c>
      <c r="U107" s="1" t="str">
        <f>_xlfn.CONCAT("[",C107,",",D107,",",E107,",",F107,",",G107,",",H107,"]")</f>
        <v>[0,0,0.1,0,0,0]</v>
      </c>
    </row>
    <row r="108" spans="1:21" x14ac:dyDescent="0.25">
      <c r="C108" s="1">
        <f>SUM(C101:C107)</f>
        <v>0</v>
      </c>
      <c r="D108" s="1">
        <f t="shared" ref="D108" si="190">SUM(D101:D107)</f>
        <v>0.2</v>
      </c>
      <c r="E108" s="1">
        <f t="shared" ref="E108" si="191">SUM(E101:E107)</f>
        <v>0.4</v>
      </c>
      <c r="F108" s="1">
        <f t="shared" ref="F108" si="192">SUM(F101:F107)</f>
        <v>0.3</v>
      </c>
      <c r="G108" s="1">
        <f t="shared" ref="G108" si="193">SUM(G101:G107)</f>
        <v>0</v>
      </c>
      <c r="H108" s="1">
        <f t="shared" ref="H108" si="194">SUM(H101:H107)</f>
        <v>0.1</v>
      </c>
      <c r="I108" s="1">
        <f>SUM(C108:H108)</f>
        <v>1.0000000000000002</v>
      </c>
      <c r="U108" s="1" t="s">
        <v>1602</v>
      </c>
    </row>
    <row r="109" spans="1:21" ht="15.75" thickBot="1" x14ac:dyDescent="0.3"/>
    <row r="110" spans="1:21" ht="15.75" thickBot="1" x14ac:dyDescent="0.3">
      <c r="A110" s="1">
        <v>10</v>
      </c>
      <c r="B110" s="2" t="str">
        <f>J90</f>
        <v>rightmidfielder</v>
      </c>
      <c r="C110" s="17" t="str">
        <f t="shared" ref="C110:H117" si="195">K90</f>
        <v>keeper</v>
      </c>
      <c r="D110" s="17" t="str">
        <f t="shared" si="195"/>
        <v>defense</v>
      </c>
      <c r="E110" s="17" t="str">
        <f t="shared" si="195"/>
        <v>passes</v>
      </c>
      <c r="F110" s="17" t="str">
        <f t="shared" si="195"/>
        <v>playmaking</v>
      </c>
      <c r="G110" s="17" t="str">
        <f t="shared" si="195"/>
        <v>winger</v>
      </c>
      <c r="H110" s="18" t="str">
        <f t="shared" si="195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  <c r="U110" s="1" t="s">
        <v>1601</v>
      </c>
    </row>
    <row r="111" spans="1:21" x14ac:dyDescent="0.25">
      <c r="B111" s="4" t="str">
        <f t="shared" ref="B111:B117" si="196">J91</f>
        <v>LeftDefense</v>
      </c>
      <c r="C111" s="31">
        <f t="shared" si="195"/>
        <v>0</v>
      </c>
      <c r="D111" s="32">
        <f t="shared" si="195"/>
        <v>0</v>
      </c>
      <c r="E111" s="32">
        <f t="shared" si="195"/>
        <v>0</v>
      </c>
      <c r="F111" s="32">
        <f t="shared" si="195"/>
        <v>0</v>
      </c>
      <c r="G111" s="32">
        <f t="shared" si="195"/>
        <v>0</v>
      </c>
      <c r="H111" s="33">
        <f t="shared" si="195"/>
        <v>0</v>
      </c>
      <c r="R111" s="14" t="str">
        <f t="shared" ref="R111:R117" si="197">_xlfn.CONCAT("{",C111,",",D111,",",E111,",",F111,",",G111,",",H111,"}")</f>
        <v>{0,0,0,0,0,0}</v>
      </c>
      <c r="U111" s="1" t="str">
        <f t="shared" ref="U111:U116" si="198">_xlfn.CONCAT("[",C111,",",D111,",",E111,",",F111,",",G111,",",H111,"],")</f>
        <v>[0,0,0,0,0,0],</v>
      </c>
    </row>
    <row r="112" spans="1:21" x14ac:dyDescent="0.25">
      <c r="B112" s="4" t="str">
        <f t="shared" si="196"/>
        <v>CentralDefense</v>
      </c>
      <c r="C112" s="34">
        <f t="shared" si="195"/>
        <v>0</v>
      </c>
      <c r="D112" s="10">
        <f t="shared" si="195"/>
        <v>0.15</v>
      </c>
      <c r="E112" s="10">
        <f t="shared" si="195"/>
        <v>0</v>
      </c>
      <c r="F112" s="10">
        <f t="shared" si="195"/>
        <v>0</v>
      </c>
      <c r="G112" s="10">
        <f t="shared" si="195"/>
        <v>0</v>
      </c>
      <c r="H112" s="11">
        <f t="shared" si="195"/>
        <v>0</v>
      </c>
      <c r="R112" s="14" t="str">
        <f t="shared" si="197"/>
        <v>{0,0.15,0,0,0,0}</v>
      </c>
      <c r="U112" s="1" t="str">
        <f t="shared" si="198"/>
        <v>[0,0.15,0,0,0,0],</v>
      </c>
    </row>
    <row r="113" spans="1:21" x14ac:dyDescent="0.25">
      <c r="B113" s="4" t="str">
        <f t="shared" si="196"/>
        <v>RightDefense</v>
      </c>
      <c r="C113" s="34">
        <f t="shared" si="195"/>
        <v>0</v>
      </c>
      <c r="D113" s="10">
        <f t="shared" si="195"/>
        <v>0.05</v>
      </c>
      <c r="E113" s="10">
        <f t="shared" si="195"/>
        <v>0</v>
      </c>
      <c r="F113" s="10">
        <f t="shared" si="195"/>
        <v>0</v>
      </c>
      <c r="G113" s="10">
        <f t="shared" si="195"/>
        <v>0</v>
      </c>
      <c r="H113" s="11">
        <f t="shared" si="195"/>
        <v>0</v>
      </c>
      <c r="R113" s="14" t="str">
        <f t="shared" si="197"/>
        <v>{0,0.05,0,0,0,0}</v>
      </c>
      <c r="U113" s="1" t="str">
        <f t="shared" si="198"/>
        <v>[0,0.05,0,0,0,0],</v>
      </c>
    </row>
    <row r="114" spans="1:21" x14ac:dyDescent="0.25">
      <c r="B114" s="4" t="str">
        <f t="shared" si="196"/>
        <v>MidField</v>
      </c>
      <c r="C114" s="34">
        <f t="shared" si="195"/>
        <v>0</v>
      </c>
      <c r="D114" s="10">
        <f t="shared" si="195"/>
        <v>0</v>
      </c>
      <c r="E114" s="10">
        <f t="shared" si="195"/>
        <v>0.05</v>
      </c>
      <c r="F114" s="10">
        <f t="shared" si="195"/>
        <v>0.3</v>
      </c>
      <c r="G114" s="10">
        <f t="shared" si="195"/>
        <v>0</v>
      </c>
      <c r="H114" s="11">
        <f t="shared" si="195"/>
        <v>0</v>
      </c>
      <c r="R114" s="14" t="str">
        <f t="shared" si="197"/>
        <v>{0,0,0.05,0.3,0,0}</v>
      </c>
      <c r="U114" s="1" t="str">
        <f t="shared" si="198"/>
        <v>[0,0,0.05,0.3,0,0],</v>
      </c>
    </row>
    <row r="115" spans="1:21" x14ac:dyDescent="0.25">
      <c r="B115" s="4" t="str">
        <f t="shared" si="196"/>
        <v>LeftAttack</v>
      </c>
      <c r="C115" s="34">
        <f t="shared" si="195"/>
        <v>0</v>
      </c>
      <c r="D115" s="10">
        <f t="shared" si="195"/>
        <v>0</v>
      </c>
      <c r="E115" s="10">
        <f t="shared" si="195"/>
        <v>0</v>
      </c>
      <c r="F115" s="10">
        <f t="shared" si="195"/>
        <v>0</v>
      </c>
      <c r="G115" s="10">
        <f t="shared" si="195"/>
        <v>0</v>
      </c>
      <c r="H115" s="11">
        <f t="shared" si="195"/>
        <v>0</v>
      </c>
      <c r="R115" s="14" t="str">
        <f t="shared" si="197"/>
        <v>{0,0,0,0,0,0}</v>
      </c>
      <c r="U115" s="1" t="str">
        <f t="shared" si="198"/>
        <v>[0,0,0,0,0,0],</v>
      </c>
    </row>
    <row r="116" spans="1:21" x14ac:dyDescent="0.25">
      <c r="B116" s="4" t="str">
        <f t="shared" si="196"/>
        <v>CentralAttack</v>
      </c>
      <c r="C116" s="34">
        <f t="shared" si="195"/>
        <v>0</v>
      </c>
      <c r="D116" s="10">
        <f t="shared" si="195"/>
        <v>0</v>
      </c>
      <c r="E116" s="10">
        <f t="shared" si="195"/>
        <v>0.2</v>
      </c>
      <c r="F116" s="10">
        <f t="shared" si="195"/>
        <v>0</v>
      </c>
      <c r="G116" s="10">
        <f t="shared" si="195"/>
        <v>0</v>
      </c>
      <c r="H116" s="11">
        <f t="shared" si="195"/>
        <v>0.1</v>
      </c>
      <c r="R116" s="14" t="str">
        <f t="shared" si="197"/>
        <v>{0,0,0.2,0,0,0.1}</v>
      </c>
      <c r="U116" s="1" t="str">
        <f t="shared" si="198"/>
        <v>[0,0,0.2,0,0,0.1],</v>
      </c>
    </row>
    <row r="117" spans="1:21" ht="15.75" thickBot="1" x14ac:dyDescent="0.3">
      <c r="B117" s="5" t="str">
        <f t="shared" si="196"/>
        <v>RightAttack</v>
      </c>
      <c r="C117" s="35">
        <f t="shared" si="195"/>
        <v>0</v>
      </c>
      <c r="D117" s="12">
        <f t="shared" si="195"/>
        <v>0</v>
      </c>
      <c r="E117" s="12">
        <f t="shared" si="195"/>
        <v>0.05</v>
      </c>
      <c r="F117" s="12">
        <f t="shared" si="195"/>
        <v>0</v>
      </c>
      <c r="G117" s="12">
        <f t="shared" si="195"/>
        <v>0.1</v>
      </c>
      <c r="H117" s="13">
        <f t="shared" si="195"/>
        <v>0</v>
      </c>
      <c r="R117" s="14" t="str">
        <f t="shared" si="197"/>
        <v>{0,0,0.05,0,0.1,0}</v>
      </c>
      <c r="U117" s="1" t="str">
        <f>_xlfn.CONCAT("[",C117,",",D117,",",E117,",",F117,",",G117,",",H117,"]")</f>
        <v>[0,0,0.05,0,0.1,0]</v>
      </c>
    </row>
    <row r="118" spans="1:21" x14ac:dyDescent="0.25">
      <c r="C118" s="1">
        <f>SUM(C111:C117)</f>
        <v>0</v>
      </c>
      <c r="D118" s="1">
        <f t="shared" ref="D118" si="199">SUM(D111:D117)</f>
        <v>0.2</v>
      </c>
      <c r="E118" s="1">
        <f t="shared" ref="E118" si="200">SUM(E111:E117)</f>
        <v>0.3</v>
      </c>
      <c r="F118" s="1">
        <f t="shared" ref="F118" si="201">SUM(F111:F117)</f>
        <v>0.3</v>
      </c>
      <c r="G118" s="1">
        <f t="shared" ref="G118" si="202">SUM(G111:G117)</f>
        <v>0.1</v>
      </c>
      <c r="H118" s="1">
        <f t="shared" ref="H118" si="203">SUM(H111:H117)</f>
        <v>0.1</v>
      </c>
      <c r="I118" s="1">
        <f>SUM(C118:H118)</f>
        <v>1</v>
      </c>
      <c r="U118" s="1" t="s">
        <v>1602</v>
      </c>
    </row>
    <row r="119" spans="1:21" ht="15.75" thickBot="1" x14ac:dyDescent="0.3"/>
    <row r="120" spans="1:21" ht="15.75" thickBot="1" x14ac:dyDescent="0.3">
      <c r="A120" s="1">
        <v>11</v>
      </c>
      <c r="B120" s="2" t="str">
        <f>J80</f>
        <v>rightwinger</v>
      </c>
      <c r="C120" s="17" t="str">
        <f t="shared" ref="C120:H127" si="204">K80</f>
        <v>keeper</v>
      </c>
      <c r="D120" s="17" t="str">
        <f t="shared" si="204"/>
        <v>defense</v>
      </c>
      <c r="E120" s="17" t="str">
        <f t="shared" si="204"/>
        <v>passes</v>
      </c>
      <c r="F120" s="17" t="str">
        <f t="shared" si="204"/>
        <v>playmaking</v>
      </c>
      <c r="G120" s="17" t="str">
        <f t="shared" si="204"/>
        <v>winger</v>
      </c>
      <c r="H120" s="18" t="str">
        <f t="shared" si="204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  <c r="U120" s="1" t="s">
        <v>1601</v>
      </c>
    </row>
    <row r="121" spans="1:21" x14ac:dyDescent="0.25">
      <c r="B121" s="4" t="str">
        <f t="shared" ref="B121:B127" si="205">J81</f>
        <v>LeftDefense</v>
      </c>
      <c r="C121" s="31">
        <f t="shared" si="204"/>
        <v>0</v>
      </c>
      <c r="D121" s="32">
        <f t="shared" si="204"/>
        <v>0</v>
      </c>
      <c r="E121" s="32">
        <f t="shared" si="204"/>
        <v>0</v>
      </c>
      <c r="F121" s="32">
        <f t="shared" si="204"/>
        <v>0</v>
      </c>
      <c r="G121" s="32">
        <f t="shared" si="204"/>
        <v>0</v>
      </c>
      <c r="H121" s="33">
        <f t="shared" si="204"/>
        <v>0</v>
      </c>
      <c r="R121" s="14" t="str">
        <f t="shared" ref="R121:R127" si="206">_xlfn.CONCAT("{",C121,",",D121,",",E121,",",F121,",",G121,",",H121,"}")</f>
        <v>{0,0,0,0,0,0}</v>
      </c>
      <c r="U121" s="1" t="str">
        <f t="shared" ref="U121:U126" si="207">_xlfn.CONCAT("[",C121,",",D121,",",E121,",",F121,",",G121,",",H121,"],")</f>
        <v>[0,0,0,0,0,0],</v>
      </c>
    </row>
    <row r="122" spans="1:21" x14ac:dyDescent="0.25">
      <c r="B122" s="4" t="str">
        <f t="shared" si="205"/>
        <v>CentralDefense</v>
      </c>
      <c r="C122" s="34">
        <f t="shared" si="204"/>
        <v>0</v>
      </c>
      <c r="D122" s="10">
        <f t="shared" si="204"/>
        <v>0.05</v>
      </c>
      <c r="E122" s="10">
        <f t="shared" si="204"/>
        <v>0</v>
      </c>
      <c r="F122" s="10">
        <f t="shared" si="204"/>
        <v>0</v>
      </c>
      <c r="G122" s="10">
        <f t="shared" si="204"/>
        <v>0</v>
      </c>
      <c r="H122" s="11">
        <f t="shared" si="204"/>
        <v>0</v>
      </c>
      <c r="R122" s="14" t="str">
        <f t="shared" si="206"/>
        <v>{0,0.05,0,0,0,0}</v>
      </c>
      <c r="U122" s="1" t="str">
        <f t="shared" si="207"/>
        <v>[0,0.05,0,0,0,0],</v>
      </c>
    </row>
    <row r="123" spans="1:21" x14ac:dyDescent="0.25">
      <c r="B123" s="4" t="str">
        <f t="shared" si="205"/>
        <v>RightDefense</v>
      </c>
      <c r="C123" s="34">
        <f t="shared" si="204"/>
        <v>0</v>
      </c>
      <c r="D123" s="10">
        <f t="shared" si="204"/>
        <v>0.15</v>
      </c>
      <c r="E123" s="10">
        <f t="shared" si="204"/>
        <v>0</v>
      </c>
      <c r="F123" s="10">
        <f t="shared" si="204"/>
        <v>0</v>
      </c>
      <c r="G123" s="10">
        <f t="shared" si="204"/>
        <v>0</v>
      </c>
      <c r="H123" s="11">
        <f t="shared" si="204"/>
        <v>0</v>
      </c>
      <c r="R123" s="14" t="str">
        <f t="shared" si="206"/>
        <v>{0,0.15,0,0,0,0}</v>
      </c>
      <c r="U123" s="1" t="str">
        <f t="shared" si="207"/>
        <v>[0,0.15,0,0,0,0],</v>
      </c>
    </row>
    <row r="124" spans="1:21" x14ac:dyDescent="0.25">
      <c r="B124" s="4" t="str">
        <f t="shared" si="205"/>
        <v>MidField</v>
      </c>
      <c r="C124" s="34">
        <f t="shared" si="204"/>
        <v>0</v>
      </c>
      <c r="D124" s="10">
        <f t="shared" si="204"/>
        <v>0</v>
      </c>
      <c r="E124" s="10">
        <f t="shared" si="204"/>
        <v>0.05</v>
      </c>
      <c r="F124" s="10">
        <f t="shared" si="204"/>
        <v>0.2</v>
      </c>
      <c r="G124" s="10">
        <f t="shared" si="204"/>
        <v>0</v>
      </c>
      <c r="H124" s="11">
        <f t="shared" si="204"/>
        <v>0</v>
      </c>
      <c r="R124" s="14" t="str">
        <f t="shared" si="206"/>
        <v>{0,0,0.05,0.2,0,0}</v>
      </c>
      <c r="U124" s="1" t="str">
        <f t="shared" si="207"/>
        <v>[0,0,0.05,0.2,0,0],</v>
      </c>
    </row>
    <row r="125" spans="1:21" x14ac:dyDescent="0.25">
      <c r="B125" s="4" t="str">
        <f t="shared" si="205"/>
        <v>LeftAttack</v>
      </c>
      <c r="C125" s="34">
        <f t="shared" si="204"/>
        <v>0</v>
      </c>
      <c r="D125" s="10">
        <f t="shared" si="204"/>
        <v>0</v>
      </c>
      <c r="E125" s="10">
        <f t="shared" si="204"/>
        <v>0</v>
      </c>
      <c r="F125" s="10">
        <f t="shared" si="204"/>
        <v>0</v>
      </c>
      <c r="G125" s="10">
        <f t="shared" si="204"/>
        <v>0</v>
      </c>
      <c r="H125" s="11">
        <f t="shared" si="204"/>
        <v>0</v>
      </c>
      <c r="R125" s="14" t="str">
        <f t="shared" si="206"/>
        <v>{0,0,0,0,0,0}</v>
      </c>
      <c r="U125" s="1" t="str">
        <f t="shared" si="207"/>
        <v>[0,0,0,0,0,0],</v>
      </c>
    </row>
    <row r="126" spans="1:21" x14ac:dyDescent="0.25">
      <c r="B126" s="4" t="str">
        <f t="shared" si="205"/>
        <v>CentralAttack</v>
      </c>
      <c r="C126" s="34">
        <f t="shared" si="204"/>
        <v>0</v>
      </c>
      <c r="D126" s="10">
        <f t="shared" si="204"/>
        <v>0</v>
      </c>
      <c r="E126" s="10">
        <f t="shared" si="204"/>
        <v>0.05</v>
      </c>
      <c r="F126" s="10">
        <f t="shared" si="204"/>
        <v>0</v>
      </c>
      <c r="G126" s="10">
        <f t="shared" si="204"/>
        <v>0.05</v>
      </c>
      <c r="H126" s="11">
        <f t="shared" si="204"/>
        <v>0.1</v>
      </c>
      <c r="R126" s="14" t="str">
        <f t="shared" si="206"/>
        <v>{0,0,0.05,0,0.05,0.1}</v>
      </c>
      <c r="U126" s="1" t="str">
        <f t="shared" si="207"/>
        <v>[0,0,0.05,0,0.05,0.1],</v>
      </c>
    </row>
    <row r="127" spans="1:21" ht="15.75" thickBot="1" x14ac:dyDescent="0.3">
      <c r="B127" s="5" t="str">
        <f t="shared" si="205"/>
        <v>RightAttack</v>
      </c>
      <c r="C127" s="35">
        <f t="shared" si="204"/>
        <v>0</v>
      </c>
      <c r="D127" s="12">
        <f t="shared" si="204"/>
        <v>0</v>
      </c>
      <c r="E127" s="12">
        <f t="shared" si="204"/>
        <v>0.1</v>
      </c>
      <c r="F127" s="12">
        <f t="shared" si="204"/>
        <v>0</v>
      </c>
      <c r="G127" s="12">
        <f t="shared" si="204"/>
        <v>0.15</v>
      </c>
      <c r="H127" s="13">
        <f t="shared" si="204"/>
        <v>0.1</v>
      </c>
      <c r="R127" s="14" t="str">
        <f t="shared" si="206"/>
        <v>{0,0,0.1,0,0.15,0.1}</v>
      </c>
      <c r="U127" s="1" t="str">
        <f>_xlfn.CONCAT("[",C127,",",D127,",",E127,",",F127,",",G127,",",H127,"]")</f>
        <v>[0,0,0.1,0,0.15,0.1]</v>
      </c>
    </row>
    <row r="128" spans="1:21" x14ac:dyDescent="0.25">
      <c r="C128" s="1">
        <f>SUM(C121:C127)</f>
        <v>0</v>
      </c>
      <c r="D128" s="1">
        <f t="shared" ref="D128" si="208">SUM(D121:D127)</f>
        <v>0.2</v>
      </c>
      <c r="E128" s="1">
        <f t="shared" ref="E128" si="209">SUM(E121:E127)</f>
        <v>0.2</v>
      </c>
      <c r="F128" s="1">
        <f t="shared" ref="F128" si="210">SUM(F121:F127)</f>
        <v>0.2</v>
      </c>
      <c r="G128" s="1">
        <f t="shared" ref="G128" si="211">SUM(G121:G127)</f>
        <v>0.2</v>
      </c>
      <c r="H128" s="1">
        <f t="shared" ref="H128" si="212">SUM(H121:H127)</f>
        <v>0.2</v>
      </c>
      <c r="I128" s="1">
        <f>SUM(C128:H128)</f>
        <v>1</v>
      </c>
      <c r="U128" s="1" t="s">
        <v>1602</v>
      </c>
    </row>
    <row r="129" spans="1:21" ht="15.75" thickBot="1" x14ac:dyDescent="0.3"/>
    <row r="130" spans="1:21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13">D130</f>
        <v>defense</v>
      </c>
      <c r="M130" s="17" t="str">
        <f t="shared" ref="M130" si="214">E130</f>
        <v>passes</v>
      </c>
      <c r="N130" s="17" t="str">
        <f t="shared" ref="N130" si="215">F130</f>
        <v>playmaking</v>
      </c>
      <c r="O130" s="17" t="str">
        <f t="shared" ref="O130" si="216">G130</f>
        <v>winger</v>
      </c>
      <c r="P130" s="18" t="str">
        <f t="shared" ref="P130" si="217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  <c r="U130" s="1" t="s">
        <v>1601</v>
      </c>
    </row>
    <row r="131" spans="1:21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8">D133</f>
        <v>0</v>
      </c>
      <c r="M131" s="6">
        <f t="shared" ref="M131" si="219">E133</f>
        <v>0</v>
      </c>
      <c r="N131" s="6">
        <f t="shared" ref="N131" si="220">F133</f>
        <v>0</v>
      </c>
      <c r="O131" s="6">
        <f t="shared" ref="O131" si="221">G133</f>
        <v>0</v>
      </c>
      <c r="P131" s="7">
        <f t="shared" ref="P131" si="222">H133</f>
        <v>0</v>
      </c>
      <c r="R131" s="14" t="str">
        <f t="shared" ref="R131:R137" si="223">_xlfn.CONCAT("{",C131,",",D131,",",E131,",",F131,",",G131,",",H131,"}")</f>
        <v>{0,0.1,0,0,0,0}</v>
      </c>
      <c r="U131" s="1" t="str">
        <f t="shared" ref="U131:U136" si="224">_xlfn.CONCAT("[",C131,",",D131,",",E131,",",F131,",",G131,",",H131,"],")</f>
        <v>[0,0.1,0,0,0,0],</v>
      </c>
    </row>
    <row r="132" spans="1:21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25">B132</f>
        <v>CentralDefense</v>
      </c>
      <c r="K132" s="6">
        <f>C132</f>
        <v>0</v>
      </c>
      <c r="L132" s="6">
        <f t="shared" ref="L132" si="226">D132</f>
        <v>0</v>
      </c>
      <c r="M132" s="6">
        <f t="shared" ref="M132" si="227">E132</f>
        <v>0</v>
      </c>
      <c r="N132" s="6">
        <f t="shared" ref="N132" si="228">F132</f>
        <v>0</v>
      </c>
      <c r="O132" s="6">
        <f t="shared" ref="O132" si="229">G132</f>
        <v>0</v>
      </c>
      <c r="P132" s="7">
        <f t="shared" ref="P132" si="230">H132</f>
        <v>0</v>
      </c>
      <c r="R132" s="14" t="str">
        <f t="shared" si="223"/>
        <v>{0,0,0,0,0,0}</v>
      </c>
      <c r="U132" s="1" t="str">
        <f t="shared" si="224"/>
        <v>[0,0,0,0,0,0],</v>
      </c>
    </row>
    <row r="133" spans="1:21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25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31">F131</f>
        <v>0</v>
      </c>
      <c r="O133" s="6">
        <f t="shared" ref="O133" si="232">G131</f>
        <v>0</v>
      </c>
      <c r="P133" s="7">
        <f t="shared" ref="P133" si="233">H131</f>
        <v>0</v>
      </c>
      <c r="R133" s="14" t="str">
        <f t="shared" si="223"/>
        <v>{0,0,0,0,0,0}</v>
      </c>
      <c r="U133" s="1" t="str">
        <f t="shared" si="224"/>
        <v>[0,0,0,0,0,0],</v>
      </c>
    </row>
    <row r="134" spans="1:21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25"/>
        <v>MidField</v>
      </c>
      <c r="K134" s="6">
        <f>C134</f>
        <v>0</v>
      </c>
      <c r="L134" s="6">
        <f t="shared" ref="L134" si="234">D134</f>
        <v>0</v>
      </c>
      <c r="M134" s="6">
        <f t="shared" ref="M134" si="235">E134</f>
        <v>0.05</v>
      </c>
      <c r="N134" s="6">
        <f t="shared" ref="N134" si="236">F134</f>
        <v>0.2</v>
      </c>
      <c r="O134" s="6">
        <f t="shared" ref="O134" si="237">G134</f>
        <v>0</v>
      </c>
      <c r="P134" s="7">
        <f t="shared" ref="P134" si="238">H134</f>
        <v>0</v>
      </c>
      <c r="R134" s="14" t="str">
        <f t="shared" si="223"/>
        <v>{0,0,0.05,0.2,0,0}</v>
      </c>
      <c r="U134" s="1" t="str">
        <f t="shared" si="224"/>
        <v>[0,0,0.05,0.2,0,0],</v>
      </c>
    </row>
    <row r="135" spans="1:21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25"/>
        <v>LeftAttack</v>
      </c>
      <c r="K135" s="6">
        <f>C137</f>
        <v>0</v>
      </c>
      <c r="L135" s="6">
        <f t="shared" ref="L135" si="239">D137</f>
        <v>0</v>
      </c>
      <c r="M135" s="6">
        <f t="shared" ref="M135" si="240">E137</f>
        <v>0</v>
      </c>
      <c r="N135" s="6">
        <f t="shared" ref="N135" si="241">F137</f>
        <v>0</v>
      </c>
      <c r="O135" s="6">
        <f t="shared" ref="O135" si="242">G137</f>
        <v>0</v>
      </c>
      <c r="P135" s="7">
        <f t="shared" ref="P135" si="243">H137</f>
        <v>0</v>
      </c>
      <c r="R135" s="14" t="str">
        <f t="shared" si="223"/>
        <v>{0,0,0.1,0,0.05,0.1}</v>
      </c>
      <c r="U135" s="1" t="str">
        <f t="shared" si="224"/>
        <v>[0,0,0.1,0,0.05,0.1],</v>
      </c>
    </row>
    <row r="136" spans="1:21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25"/>
        <v>CentralAttack</v>
      </c>
      <c r="K136" s="6">
        <f>C136</f>
        <v>0</v>
      </c>
      <c r="L136" s="6">
        <f t="shared" ref="L136" si="244">D136</f>
        <v>0</v>
      </c>
      <c r="M136" s="6">
        <f t="shared" ref="M136" si="245">E136</f>
        <v>0.05</v>
      </c>
      <c r="N136" s="6">
        <f t="shared" ref="N136" si="246">F136</f>
        <v>0</v>
      </c>
      <c r="O136" s="6">
        <f t="shared" ref="O136" si="247">G136</f>
        <v>0.05</v>
      </c>
      <c r="P136" s="7">
        <f t="shared" ref="P136" si="248">H136</f>
        <v>0.3</v>
      </c>
      <c r="R136" s="14" t="str">
        <f t="shared" si="223"/>
        <v>{0,0,0.05,0,0.05,0.3}</v>
      </c>
      <c r="U136" s="1" t="str">
        <f t="shared" si="224"/>
        <v>[0,0,0.05,0,0.05,0.3],</v>
      </c>
    </row>
    <row r="137" spans="1:21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25"/>
        <v>RightAttack</v>
      </c>
      <c r="K137" s="8">
        <f>C135</f>
        <v>0</v>
      </c>
      <c r="L137" s="8">
        <f t="shared" ref="L137" si="249">D135</f>
        <v>0</v>
      </c>
      <c r="M137" s="8">
        <f t="shared" ref="M137" si="250">E135</f>
        <v>0.1</v>
      </c>
      <c r="N137" s="8">
        <f t="shared" ref="N137" si="251">F135</f>
        <v>0</v>
      </c>
      <c r="O137" s="8">
        <f t="shared" ref="O137" si="252">G135</f>
        <v>0.05</v>
      </c>
      <c r="P137" s="9">
        <f t="shared" ref="P137" si="253">H135</f>
        <v>0.1</v>
      </c>
      <c r="R137" s="14" t="str">
        <f t="shared" si="223"/>
        <v>{0,0,0,0,0,0}</v>
      </c>
      <c r="U137" s="1" t="str">
        <f>_xlfn.CONCAT("[",C137,",",D137,",",E137,",",F137,",",G137,",",H137,"]")</f>
        <v>[0,0,0,0,0,0]</v>
      </c>
    </row>
    <row r="138" spans="1:21" x14ac:dyDescent="0.25">
      <c r="C138" s="1">
        <f>SUM(C131:C137)</f>
        <v>0</v>
      </c>
      <c r="D138" s="1">
        <f t="shared" ref="D138" si="254">SUM(D131:D137)</f>
        <v>0.1</v>
      </c>
      <c r="E138" s="1">
        <f t="shared" ref="E138" si="255">SUM(E131:E137)</f>
        <v>0.2</v>
      </c>
      <c r="F138" s="1">
        <f t="shared" ref="F138" si="256">SUM(F131:F137)</f>
        <v>0.2</v>
      </c>
      <c r="G138" s="1">
        <f t="shared" ref="G138" si="257">SUM(G131:G137)</f>
        <v>0.1</v>
      </c>
      <c r="H138" s="1">
        <f t="shared" ref="H138" si="258">SUM(H131:H137)</f>
        <v>0.4</v>
      </c>
      <c r="I138" s="1">
        <f>SUM(C138:H138)</f>
        <v>1</v>
      </c>
      <c r="U138" s="1" t="s">
        <v>1602</v>
      </c>
    </row>
    <row r="139" spans="1:21" ht="15.75" thickBot="1" x14ac:dyDescent="0.3"/>
    <row r="140" spans="1:21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  <c r="U140" s="1" t="s">
        <v>1601</v>
      </c>
    </row>
    <row r="141" spans="1:21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9">_xlfn.CONCAT("{",C141,",",D141,",",E141,",",F141,",",G141,",",H141,"}")</f>
        <v>{0,0.025,0,0,0,0}</v>
      </c>
      <c r="U141" s="1" t="str">
        <f t="shared" ref="U141:U146" si="260">_xlfn.CONCAT("[",C141,",",D141,",",E141,",",F141,",",G141,",",H141,"],")</f>
        <v>[0,0.025,0,0,0,0],</v>
      </c>
    </row>
    <row r="142" spans="1:21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9"/>
        <v>{0,0.05,0,0,0,0}</v>
      </c>
      <c r="U142" s="1" t="str">
        <f t="shared" si="260"/>
        <v>[0,0.05,0,0,0,0],</v>
      </c>
    </row>
    <row r="143" spans="1:21" ht="16.5" thickTop="1" thickBot="1" x14ac:dyDescent="0.3">
      <c r="B143" s="4" t="s">
        <v>0</v>
      </c>
      <c r="C143" s="29">
        <f>C141</f>
        <v>0</v>
      </c>
      <c r="D143" s="6">
        <f t="shared" ref="D143:H143" si="261">D141</f>
        <v>2.5000000000000001E-2</v>
      </c>
      <c r="E143" s="6">
        <f t="shared" si="261"/>
        <v>0</v>
      </c>
      <c r="F143" s="6">
        <f t="shared" si="261"/>
        <v>0</v>
      </c>
      <c r="G143" s="6">
        <f t="shared" si="261"/>
        <v>0</v>
      </c>
      <c r="H143" s="7">
        <f t="shared" si="261"/>
        <v>0</v>
      </c>
      <c r="R143" s="14" t="str">
        <f t="shared" si="259"/>
        <v>{0,0.025,0,0,0,0}</v>
      </c>
      <c r="U143" s="1" t="str">
        <f t="shared" si="260"/>
        <v>[0,0.025,0,0,0,0],</v>
      </c>
    </row>
    <row r="144" spans="1:21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9"/>
        <v>{0,0,0.05,0.2,0,0}</v>
      </c>
      <c r="U144" s="1" t="str">
        <f t="shared" si="260"/>
        <v>[0,0,0.05,0.2,0,0],</v>
      </c>
    </row>
    <row r="145" spans="1:21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9"/>
        <v>{0,0,0.05,0,0.05,0.05}</v>
      </c>
      <c r="U145" s="1" t="str">
        <f t="shared" si="260"/>
        <v>[0,0,0.05,0,0.05,0.05],</v>
      </c>
    </row>
    <row r="146" spans="1:21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9"/>
        <v>{0,0,0.05,0,0.1,0.2}</v>
      </c>
      <c r="U146" s="1" t="str">
        <f t="shared" si="260"/>
        <v>[0,0,0.05,0,0.1,0.2],</v>
      </c>
    </row>
    <row r="147" spans="1:21" ht="16.5" thickTop="1" thickBot="1" x14ac:dyDescent="0.3">
      <c r="B147" s="5" t="s">
        <v>6</v>
      </c>
      <c r="C147" s="30">
        <f>C145</f>
        <v>0</v>
      </c>
      <c r="D147" s="8">
        <f t="shared" ref="D147:H147" si="262">D145</f>
        <v>0</v>
      </c>
      <c r="E147" s="8">
        <f t="shared" si="262"/>
        <v>0.05</v>
      </c>
      <c r="F147" s="8">
        <f t="shared" si="262"/>
        <v>0</v>
      </c>
      <c r="G147" s="8">
        <f t="shared" si="262"/>
        <v>0.05</v>
      </c>
      <c r="H147" s="9">
        <f t="shared" si="262"/>
        <v>0.05</v>
      </c>
      <c r="R147" s="14" t="str">
        <f t="shared" si="259"/>
        <v>{0,0,0.05,0,0.05,0.05}</v>
      </c>
      <c r="U147" s="1" t="str">
        <f>_xlfn.CONCAT("[",C147,",",D147,",",E147,",",F147,",",G147,",",H147,"]")</f>
        <v>[0,0,0.05,0,0.05,0.05]</v>
      </c>
    </row>
    <row r="148" spans="1:21" x14ac:dyDescent="0.25">
      <c r="C148" s="1">
        <f>SUM(C141:C147)</f>
        <v>0</v>
      </c>
      <c r="D148" s="1">
        <f t="shared" ref="D148" si="263">SUM(D141:D147)</f>
        <v>0.1</v>
      </c>
      <c r="E148" s="1">
        <f t="shared" ref="E148" si="264">SUM(E141:E147)</f>
        <v>0.2</v>
      </c>
      <c r="F148" s="1">
        <f t="shared" ref="F148" si="265">SUM(F141:F147)</f>
        <v>0.2</v>
      </c>
      <c r="G148" s="1">
        <f t="shared" ref="G148" si="266">SUM(G141:G147)</f>
        <v>0.2</v>
      </c>
      <c r="H148" s="1">
        <f t="shared" ref="H148" si="267">SUM(H141:H147)</f>
        <v>0.3</v>
      </c>
      <c r="I148" s="1">
        <f>SUM(C148:H148)</f>
        <v>1</v>
      </c>
      <c r="U148" s="1" t="s">
        <v>1602</v>
      </c>
    </row>
    <row r="149" spans="1:21" ht="15.75" thickBot="1" x14ac:dyDescent="0.3"/>
    <row r="150" spans="1:21" ht="15.75" thickBot="1" x14ac:dyDescent="0.3">
      <c r="A150" s="1">
        <v>14</v>
      </c>
      <c r="B150" s="2" t="str">
        <f>J130</f>
        <v>rightstriker</v>
      </c>
      <c r="C150" s="17" t="str">
        <f t="shared" ref="C150:H157" si="268">K130</f>
        <v>keeper</v>
      </c>
      <c r="D150" s="17" t="str">
        <f t="shared" si="268"/>
        <v>defense</v>
      </c>
      <c r="E150" s="17" t="str">
        <f t="shared" si="268"/>
        <v>passes</v>
      </c>
      <c r="F150" s="17" t="str">
        <f t="shared" si="268"/>
        <v>playmaking</v>
      </c>
      <c r="G150" s="17" t="str">
        <f t="shared" si="268"/>
        <v>winger</v>
      </c>
      <c r="H150" s="18" t="str">
        <f t="shared" si="268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  <c r="U150" s="1" t="s">
        <v>1601</v>
      </c>
    </row>
    <row r="151" spans="1:21" x14ac:dyDescent="0.25">
      <c r="B151" s="4" t="str">
        <f t="shared" ref="B151:B157" si="269">J131</f>
        <v>LeftDefense</v>
      </c>
      <c r="C151" s="31">
        <f t="shared" si="268"/>
        <v>0</v>
      </c>
      <c r="D151" s="32">
        <f t="shared" si="268"/>
        <v>0</v>
      </c>
      <c r="E151" s="32">
        <f t="shared" si="268"/>
        <v>0</v>
      </c>
      <c r="F151" s="32">
        <f t="shared" si="268"/>
        <v>0</v>
      </c>
      <c r="G151" s="32">
        <f t="shared" si="268"/>
        <v>0</v>
      </c>
      <c r="H151" s="33">
        <f t="shared" si="268"/>
        <v>0</v>
      </c>
      <c r="R151" s="14" t="str">
        <f t="shared" ref="R151:R157" si="270">_xlfn.CONCAT("{",C151,",",D151,",",E151,",",F151,",",G151,",",H151,"}")</f>
        <v>{0,0,0,0,0,0}</v>
      </c>
      <c r="U151" s="1" t="str">
        <f t="shared" ref="U151:U156" si="271">_xlfn.CONCAT("[",C151,",",D151,",",E151,",",F151,",",G151,",",H151,"],")</f>
        <v>[0,0,0,0,0,0],</v>
      </c>
    </row>
    <row r="152" spans="1:21" x14ac:dyDescent="0.25">
      <c r="B152" s="4" t="str">
        <f t="shared" si="269"/>
        <v>CentralDefense</v>
      </c>
      <c r="C152" s="34">
        <f t="shared" si="268"/>
        <v>0</v>
      </c>
      <c r="D152" s="10">
        <f t="shared" si="268"/>
        <v>0</v>
      </c>
      <c r="E152" s="10">
        <f t="shared" si="268"/>
        <v>0</v>
      </c>
      <c r="F152" s="10">
        <f t="shared" si="268"/>
        <v>0</v>
      </c>
      <c r="G152" s="10">
        <f t="shared" si="268"/>
        <v>0</v>
      </c>
      <c r="H152" s="11">
        <f t="shared" si="268"/>
        <v>0</v>
      </c>
      <c r="R152" s="14" t="str">
        <f t="shared" si="270"/>
        <v>{0,0,0,0,0,0}</v>
      </c>
      <c r="U152" s="1" t="str">
        <f t="shared" si="271"/>
        <v>[0,0,0,0,0,0],</v>
      </c>
    </row>
    <row r="153" spans="1:21" x14ac:dyDescent="0.25">
      <c r="B153" s="4" t="str">
        <f t="shared" si="269"/>
        <v>RightDefense</v>
      </c>
      <c r="C153" s="34">
        <f t="shared" si="268"/>
        <v>0</v>
      </c>
      <c r="D153" s="10">
        <f t="shared" si="268"/>
        <v>0.1</v>
      </c>
      <c r="E153" s="10">
        <f t="shared" si="268"/>
        <v>0</v>
      </c>
      <c r="F153" s="10">
        <f t="shared" si="268"/>
        <v>0</v>
      </c>
      <c r="G153" s="10">
        <f t="shared" si="268"/>
        <v>0</v>
      </c>
      <c r="H153" s="11">
        <f t="shared" si="268"/>
        <v>0</v>
      </c>
      <c r="R153" s="14" t="str">
        <f t="shared" si="270"/>
        <v>{0,0.1,0,0,0,0}</v>
      </c>
      <c r="U153" s="1" t="str">
        <f t="shared" si="271"/>
        <v>[0,0.1,0,0,0,0],</v>
      </c>
    </row>
    <row r="154" spans="1:21" x14ac:dyDescent="0.25">
      <c r="B154" s="4" t="str">
        <f t="shared" si="269"/>
        <v>MidField</v>
      </c>
      <c r="C154" s="34">
        <f t="shared" si="268"/>
        <v>0</v>
      </c>
      <c r="D154" s="10">
        <f t="shared" si="268"/>
        <v>0</v>
      </c>
      <c r="E154" s="10">
        <f t="shared" si="268"/>
        <v>0.05</v>
      </c>
      <c r="F154" s="10">
        <f t="shared" si="268"/>
        <v>0.2</v>
      </c>
      <c r="G154" s="10">
        <f t="shared" si="268"/>
        <v>0</v>
      </c>
      <c r="H154" s="11">
        <f t="shared" si="268"/>
        <v>0</v>
      </c>
      <c r="R154" s="14" t="str">
        <f t="shared" si="270"/>
        <v>{0,0,0.05,0.2,0,0}</v>
      </c>
      <c r="U154" s="1" t="str">
        <f t="shared" si="271"/>
        <v>[0,0,0.05,0.2,0,0],</v>
      </c>
    </row>
    <row r="155" spans="1:21" x14ac:dyDescent="0.25">
      <c r="B155" s="4" t="str">
        <f t="shared" si="269"/>
        <v>LeftAttack</v>
      </c>
      <c r="C155" s="34">
        <f t="shared" si="268"/>
        <v>0</v>
      </c>
      <c r="D155" s="10">
        <f t="shared" si="268"/>
        <v>0</v>
      </c>
      <c r="E155" s="10">
        <f t="shared" si="268"/>
        <v>0</v>
      </c>
      <c r="F155" s="10">
        <f t="shared" si="268"/>
        <v>0</v>
      </c>
      <c r="G155" s="10">
        <f t="shared" si="268"/>
        <v>0</v>
      </c>
      <c r="H155" s="11">
        <f t="shared" si="268"/>
        <v>0</v>
      </c>
      <c r="R155" s="14" t="str">
        <f t="shared" si="270"/>
        <v>{0,0,0,0,0,0}</v>
      </c>
      <c r="U155" s="1" t="str">
        <f t="shared" si="271"/>
        <v>[0,0,0,0,0,0],</v>
      </c>
    </row>
    <row r="156" spans="1:21" x14ac:dyDescent="0.25">
      <c r="B156" s="4" t="str">
        <f t="shared" si="269"/>
        <v>CentralAttack</v>
      </c>
      <c r="C156" s="34">
        <f t="shared" si="268"/>
        <v>0</v>
      </c>
      <c r="D156" s="10">
        <f t="shared" si="268"/>
        <v>0</v>
      </c>
      <c r="E156" s="10">
        <f t="shared" si="268"/>
        <v>0.05</v>
      </c>
      <c r="F156" s="10">
        <f t="shared" si="268"/>
        <v>0</v>
      </c>
      <c r="G156" s="10">
        <f t="shared" si="268"/>
        <v>0.05</v>
      </c>
      <c r="H156" s="11">
        <f t="shared" si="268"/>
        <v>0.3</v>
      </c>
      <c r="R156" s="14" t="str">
        <f t="shared" si="270"/>
        <v>{0,0,0.05,0,0.05,0.3}</v>
      </c>
      <c r="U156" s="1" t="str">
        <f t="shared" si="271"/>
        <v>[0,0,0.05,0,0.05,0.3],</v>
      </c>
    </row>
    <row r="157" spans="1:21" ht="15.75" thickBot="1" x14ac:dyDescent="0.3">
      <c r="B157" s="5" t="str">
        <f t="shared" si="269"/>
        <v>RightAttack</v>
      </c>
      <c r="C157" s="35">
        <f t="shared" si="268"/>
        <v>0</v>
      </c>
      <c r="D157" s="12">
        <f t="shared" si="268"/>
        <v>0</v>
      </c>
      <c r="E157" s="12">
        <f t="shared" si="268"/>
        <v>0.1</v>
      </c>
      <c r="F157" s="12">
        <f t="shared" si="268"/>
        <v>0</v>
      </c>
      <c r="G157" s="12">
        <f t="shared" si="268"/>
        <v>0.05</v>
      </c>
      <c r="H157" s="13">
        <f t="shared" si="268"/>
        <v>0.1</v>
      </c>
      <c r="R157" s="14" t="str">
        <f t="shared" si="270"/>
        <v>{0,0,0.1,0,0.05,0.1}</v>
      </c>
      <c r="U157" s="1" t="str">
        <f>_xlfn.CONCAT("[",C157,",",D157,",",E157,",",F157,",",G157,",",H157,"]")</f>
        <v>[0,0,0.1,0,0.05,0.1]</v>
      </c>
    </row>
    <row r="158" spans="1:21" x14ac:dyDescent="0.25">
      <c r="C158" s="1">
        <f>SUM(C151:C157)</f>
        <v>0</v>
      </c>
      <c r="D158" s="1">
        <f t="shared" ref="D158" si="272">SUM(D151:D157)</f>
        <v>0.1</v>
      </c>
      <c r="E158" s="1">
        <f t="shared" ref="E158" si="273">SUM(E151:E157)</f>
        <v>0.2</v>
      </c>
      <c r="F158" s="1">
        <f t="shared" ref="F158" si="274">SUM(F151:F157)</f>
        <v>0.2</v>
      </c>
      <c r="G158" s="1">
        <f t="shared" ref="G158" si="275">SUM(G151:G157)</f>
        <v>0.1</v>
      </c>
      <c r="H158" s="1">
        <f t="shared" ref="H158" si="276">SUM(H151:H157)</f>
        <v>0.4</v>
      </c>
      <c r="I158" s="1">
        <f>SUM(C158:H158)</f>
        <v>1</v>
      </c>
      <c r="U158" s="1" t="s">
        <v>1602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F34A-6ECA-4204-AE8A-38AC27E7DE2A}">
  <dimension ref="A1:F23"/>
  <sheetViews>
    <sheetView tabSelected="1" workbookViewId="0">
      <selection activeCell="B19" sqref="B19"/>
    </sheetView>
  </sheetViews>
  <sheetFormatPr defaultRowHeight="15" x14ac:dyDescent="0.25"/>
  <cols>
    <col min="1" max="4" width="26.42578125" style="1" customWidth="1"/>
    <col min="5" max="16384" width="9.140625" style="1"/>
  </cols>
  <sheetData>
    <row r="1" spans="1:6" x14ac:dyDescent="0.25">
      <c r="A1" s="1">
        <v>0</v>
      </c>
      <c r="B1" s="1">
        <f ca="1">RAND()</f>
        <v>0.19451646771509556</v>
      </c>
    </row>
    <row r="2" spans="1:6" ht="15.75" thickBot="1" x14ac:dyDescent="0.3">
      <c r="C2" s="1" t="s">
        <v>1603</v>
      </c>
      <c r="D2" s="1" t="s">
        <v>1604</v>
      </c>
    </row>
    <row r="3" spans="1:6" x14ac:dyDescent="0.25">
      <c r="A3" s="1" t="s">
        <v>1605</v>
      </c>
      <c r="B3" s="1">
        <v>1</v>
      </c>
      <c r="C3" s="36">
        <v>100</v>
      </c>
      <c r="D3" s="37">
        <v>100</v>
      </c>
    </row>
    <row r="4" spans="1:6" x14ac:dyDescent="0.25">
      <c r="A4" s="1" t="s">
        <v>1606</v>
      </c>
      <c r="B4" s="1">
        <v>2</v>
      </c>
      <c r="C4" s="38">
        <v>100</v>
      </c>
      <c r="D4" s="39">
        <v>100</v>
      </c>
    </row>
    <row r="5" spans="1:6" x14ac:dyDescent="0.25">
      <c r="A5" s="1" t="s">
        <v>1607</v>
      </c>
      <c r="B5" s="1">
        <v>3</v>
      </c>
      <c r="C5" s="38">
        <v>100</v>
      </c>
      <c r="D5" s="39">
        <v>100</v>
      </c>
    </row>
    <row r="6" spans="1:6" x14ac:dyDescent="0.25">
      <c r="A6" s="1" t="s">
        <v>1608</v>
      </c>
      <c r="B6" s="1">
        <v>4</v>
      </c>
      <c r="C6" s="38">
        <v>100</v>
      </c>
      <c r="D6" s="39">
        <v>100</v>
      </c>
    </row>
    <row r="7" spans="1:6" x14ac:dyDescent="0.25">
      <c r="A7" s="1" t="s">
        <v>1609</v>
      </c>
      <c r="B7" s="1">
        <v>5</v>
      </c>
      <c r="C7" s="38">
        <v>100</v>
      </c>
      <c r="D7" s="39">
        <v>100</v>
      </c>
    </row>
    <row r="8" spans="1:6" x14ac:dyDescent="0.25">
      <c r="A8" s="1" t="s">
        <v>1610</v>
      </c>
      <c r="B8" s="1">
        <v>6</v>
      </c>
      <c r="C8" s="38">
        <v>100</v>
      </c>
      <c r="D8" s="39">
        <v>100</v>
      </c>
    </row>
    <row r="9" spans="1:6" ht="15.75" thickBot="1" x14ac:dyDescent="0.3">
      <c r="A9" s="1" t="s">
        <v>1611</v>
      </c>
      <c r="B9" s="1">
        <v>7</v>
      </c>
      <c r="C9" s="40">
        <v>100</v>
      </c>
      <c r="D9" s="41">
        <v>100</v>
      </c>
    </row>
    <row r="10" spans="1:6" x14ac:dyDescent="0.25">
      <c r="A10" s="1" t="s">
        <v>9</v>
      </c>
      <c r="C10" s="1">
        <f>SUM(C3:C5)</f>
        <v>300</v>
      </c>
      <c r="D10" s="1">
        <f>SUM(D3:D5)</f>
        <v>300</v>
      </c>
      <c r="F10" s="1">
        <f>SUM(C10:D10)</f>
        <v>600</v>
      </c>
    </row>
    <row r="11" spans="1:6" x14ac:dyDescent="0.25">
      <c r="A11" s="1" t="s">
        <v>1612</v>
      </c>
      <c r="C11" s="1">
        <f>SUM(C7:C9)</f>
        <v>300</v>
      </c>
      <c r="D11" s="1">
        <f>SUM(D7:D9)</f>
        <v>300</v>
      </c>
      <c r="F11" s="1">
        <f>SUM(C11:D11)</f>
        <v>600</v>
      </c>
    </row>
    <row r="12" spans="1:6" x14ac:dyDescent="0.25">
      <c r="A12" s="1" t="s">
        <v>1613</v>
      </c>
      <c r="C12" s="1">
        <f>C8/$C$11</f>
        <v>0.33333333333333331</v>
      </c>
      <c r="D12" s="1">
        <f>D8/$C$11</f>
        <v>0.33333333333333331</v>
      </c>
      <c r="F12" s="1">
        <f>F11/F10</f>
        <v>1</v>
      </c>
    </row>
    <row r="13" spans="1:6" x14ac:dyDescent="0.25">
      <c r="A13" s="1" t="s">
        <v>1614</v>
      </c>
      <c r="C13" s="1">
        <f>C12+C7/$C$11</f>
        <v>0.66666666666666663</v>
      </c>
      <c r="D13" s="1">
        <f>D12+D7/$C$11</f>
        <v>0.66666666666666663</v>
      </c>
    </row>
    <row r="14" spans="1:6" x14ac:dyDescent="0.25">
      <c r="A14" s="1" t="s">
        <v>1615</v>
      </c>
      <c r="C14" s="1">
        <f>C13+C9/$C$11</f>
        <v>1</v>
      </c>
      <c r="D14" s="1">
        <f>D13+D9/$C$11</f>
        <v>1</v>
      </c>
    </row>
    <row r="15" spans="1:6" x14ac:dyDescent="0.25">
      <c r="A15" s="1" t="s">
        <v>1613</v>
      </c>
      <c r="C15" s="1">
        <f>C12*$C$19</f>
        <v>3.3333333333333333E-2</v>
      </c>
      <c r="D15" s="1">
        <f>D12*$D$19</f>
        <v>6.6666666666666666E-2</v>
      </c>
    </row>
    <row r="16" spans="1:6" x14ac:dyDescent="0.25">
      <c r="A16" s="1" t="s">
        <v>1614</v>
      </c>
      <c r="C16" s="1">
        <f>C13*$C$19</f>
        <v>6.6666666666666666E-2</v>
      </c>
      <c r="D16" s="1">
        <f t="shared" ref="D16:D17" si="0">D13*$D$19</f>
        <v>0.13333333333333333</v>
      </c>
    </row>
    <row r="17" spans="1:4" x14ac:dyDescent="0.25">
      <c r="A17" s="1" t="s">
        <v>1615</v>
      </c>
      <c r="C17" s="1">
        <f>C14*$C$19</f>
        <v>0.1</v>
      </c>
      <c r="D17" s="1">
        <f t="shared" si="0"/>
        <v>0.2</v>
      </c>
    </row>
    <row r="18" spans="1:4" x14ac:dyDescent="0.25">
      <c r="A18" s="1" t="s">
        <v>1616</v>
      </c>
      <c r="C18" s="1">
        <f>C6/(C6+D6)</f>
        <v>0.5</v>
      </c>
      <c r="D18" s="1">
        <f>1-C18</f>
        <v>0.5</v>
      </c>
    </row>
    <row r="19" spans="1:4" x14ac:dyDescent="0.25">
      <c r="A19" s="1" t="s">
        <v>1617</v>
      </c>
      <c r="B19" s="1">
        <f>MIN(0.4,MAX(0.1,(1/5)*F12))</f>
        <v>0.2</v>
      </c>
      <c r="C19" s="1">
        <f>B19*C18</f>
        <v>0.1</v>
      </c>
      <c r="D19" s="1">
        <f>C19+B19*D18</f>
        <v>0.2</v>
      </c>
    </row>
    <row r="20" spans="1:4" x14ac:dyDescent="0.25">
      <c r="A20" s="1" t="s">
        <v>1618</v>
      </c>
      <c r="C20" s="1" t="b">
        <f>IF(A1&lt;C19,TRUE,FALSE)</f>
        <v>1</v>
      </c>
      <c r="D20" s="1" t="b">
        <f>IF(AND(C20=FALSE,A1&lt;D19),TRUE,FALSE)</f>
        <v>0</v>
      </c>
    </row>
    <row r="21" spans="1:4" x14ac:dyDescent="0.25">
      <c r="A21" s="1" t="s">
        <v>1619</v>
      </c>
      <c r="C21" s="1" t="b">
        <f>IF(AND(C20,$A$1&lt;C15),TRUE,FALSE)</f>
        <v>1</v>
      </c>
      <c r="D21" s="1" t="b">
        <f>IF(AND(D20,$A$1&lt;D15),TRUE,FALSE)</f>
        <v>0</v>
      </c>
    </row>
    <row r="22" spans="1:4" x14ac:dyDescent="0.25">
      <c r="A22" s="1" t="s">
        <v>1603</v>
      </c>
      <c r="C22" s="1" t="b">
        <f>IF(AND(C21,C21=FALSE,$A$1&lt;C16*C20),TRUE,FALSE)</f>
        <v>0</v>
      </c>
      <c r="D22" s="1" t="b">
        <f>IF(AND(D21,D21=FALSE,$A$1&lt;D16*D20),TRUE,FALSE)</f>
        <v>0</v>
      </c>
    </row>
    <row r="23" spans="1:4" x14ac:dyDescent="0.25">
      <c r="A23" s="1" t="s">
        <v>1604</v>
      </c>
      <c r="C23" s="1" t="b">
        <f>IF(AND(C22,C22=FALSE,$A$1&lt;C17*C20),TRUE,FALSE)</f>
        <v>0</v>
      </c>
      <c r="D23" s="1" t="b">
        <f>IF(AND(D22,D22=FALSE,$A$1&lt;D17*D20),TRUE,FALSE)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BD9-9520-45DF-929F-DC671CA81FBA}">
  <dimension ref="A10:C92"/>
  <sheetViews>
    <sheetView workbookViewId="0">
      <selection activeCell="J58" sqref="J58"/>
    </sheetView>
  </sheetViews>
  <sheetFormatPr defaultRowHeight="15" x14ac:dyDescent="0.25"/>
  <cols>
    <col min="1" max="2" width="9.140625" style="1"/>
    <col min="3" max="3" width="96.28515625" style="1" customWidth="1"/>
    <col min="4" max="16384" width="9.140625" style="1"/>
  </cols>
  <sheetData>
    <row r="10" spans="1:3" x14ac:dyDescent="0.25">
      <c r="A10" t="s">
        <v>1347</v>
      </c>
      <c r="B10" t="s">
        <v>1520</v>
      </c>
      <c r="C10" t="s">
        <v>1349</v>
      </c>
    </row>
    <row r="11" spans="1:3" x14ac:dyDescent="0.25">
      <c r="A11">
        <v>1</v>
      </c>
      <c r="B11">
        <v>0</v>
      </c>
      <c r="C11" t="s">
        <v>1521</v>
      </c>
    </row>
    <row r="12" spans="1:3" x14ac:dyDescent="0.25">
      <c r="A12">
        <v>2</v>
      </c>
      <c r="B12">
        <v>0</v>
      </c>
      <c r="C12" t="s">
        <v>1522</v>
      </c>
    </row>
    <row r="13" spans="1:3" x14ac:dyDescent="0.25">
      <c r="A13">
        <v>3</v>
      </c>
      <c r="B13">
        <v>0</v>
      </c>
      <c r="C13" t="s">
        <v>1523</v>
      </c>
    </row>
    <row r="14" spans="1:3" x14ac:dyDescent="0.25">
      <c r="A14">
        <v>11</v>
      </c>
      <c r="B14">
        <v>0</v>
      </c>
      <c r="C14" t="s">
        <v>1524</v>
      </c>
    </row>
    <row r="15" spans="1:3" x14ac:dyDescent="0.25">
      <c r="A15">
        <v>12</v>
      </c>
      <c r="B15">
        <v>0</v>
      </c>
      <c r="C15" t="s">
        <v>1525</v>
      </c>
    </row>
    <row r="16" spans="1:3" x14ac:dyDescent="0.25">
      <c r="A16">
        <v>13</v>
      </c>
      <c r="B16">
        <v>0</v>
      </c>
      <c r="C16" t="s">
        <v>1526</v>
      </c>
    </row>
    <row r="17" spans="1:3" x14ac:dyDescent="0.25">
      <c r="A17">
        <v>21</v>
      </c>
      <c r="B17">
        <v>0</v>
      </c>
      <c r="C17" t="s">
        <v>1527</v>
      </c>
    </row>
    <row r="18" spans="1:3" x14ac:dyDescent="0.25">
      <c r="A18">
        <v>22</v>
      </c>
      <c r="B18">
        <v>0</v>
      </c>
      <c r="C18" t="s">
        <v>1528</v>
      </c>
    </row>
    <row r="19" spans="1:3" x14ac:dyDescent="0.25">
      <c r="A19">
        <v>23</v>
      </c>
      <c r="B19">
        <v>0</v>
      </c>
      <c r="C19" t="s">
        <v>1529</v>
      </c>
    </row>
    <row r="20" spans="1:3" x14ac:dyDescent="0.25">
      <c r="A20">
        <v>31</v>
      </c>
      <c r="B20">
        <v>0</v>
      </c>
      <c r="C20" t="s">
        <v>1530</v>
      </c>
    </row>
    <row r="21" spans="1:3" x14ac:dyDescent="0.25">
      <c r="A21">
        <v>32</v>
      </c>
      <c r="B21">
        <v>0</v>
      </c>
      <c r="C21" t="s">
        <v>1531</v>
      </c>
    </row>
    <row r="22" spans="1:3" x14ac:dyDescent="0.25">
      <c r="A22">
        <v>33</v>
      </c>
      <c r="B22">
        <v>0</v>
      </c>
      <c r="C22" t="s">
        <v>1532</v>
      </c>
    </row>
    <row r="23" spans="1:3" x14ac:dyDescent="0.25">
      <c r="A23">
        <v>41</v>
      </c>
      <c r="B23">
        <v>0</v>
      </c>
      <c r="C23" t="s">
        <v>1533</v>
      </c>
    </row>
    <row r="24" spans="1:3" x14ac:dyDescent="0.25">
      <c r="A24">
        <v>42</v>
      </c>
      <c r="B24">
        <v>0</v>
      </c>
      <c r="C24" t="s">
        <v>1534</v>
      </c>
    </row>
    <row r="25" spans="1:3" x14ac:dyDescent="0.25">
      <c r="A25">
        <v>43</v>
      </c>
      <c r="B25">
        <v>0</v>
      </c>
      <c r="C25" t="s">
        <v>1535</v>
      </c>
    </row>
    <row r="26" spans="1:3" x14ac:dyDescent="0.25">
      <c r="A26">
        <v>51</v>
      </c>
      <c r="B26">
        <v>0</v>
      </c>
      <c r="C26" t="s">
        <v>1536</v>
      </c>
    </row>
    <row r="27" spans="1:3" x14ac:dyDescent="0.25">
      <c r="A27">
        <v>52</v>
      </c>
      <c r="B27">
        <v>0</v>
      </c>
      <c r="C27" t="s">
        <v>1537</v>
      </c>
    </row>
    <row r="28" spans="1:3" x14ac:dyDescent="0.25">
      <c r="A28">
        <v>53</v>
      </c>
      <c r="B28">
        <v>0</v>
      </c>
      <c r="C28" t="s">
        <v>1538</v>
      </c>
    </row>
    <row r="29" spans="1:3" x14ac:dyDescent="0.25">
      <c r="A29">
        <v>61</v>
      </c>
      <c r="B29">
        <v>0</v>
      </c>
      <c r="C29" t="s">
        <v>1539</v>
      </c>
    </row>
    <row r="30" spans="1:3" x14ac:dyDescent="0.25">
      <c r="A30">
        <v>62</v>
      </c>
      <c r="B30">
        <v>0</v>
      </c>
      <c r="C30" t="s">
        <v>1540</v>
      </c>
    </row>
    <row r="31" spans="1:3" x14ac:dyDescent="0.25">
      <c r="A31">
        <v>63</v>
      </c>
      <c r="B31">
        <v>0</v>
      </c>
      <c r="C31" t="s">
        <v>1541</v>
      </c>
    </row>
    <row r="32" spans="1:3" x14ac:dyDescent="0.25">
      <c r="A32">
        <v>71</v>
      </c>
      <c r="B32">
        <v>0</v>
      </c>
      <c r="C32" t="s">
        <v>1542</v>
      </c>
    </row>
    <row r="33" spans="1:3" x14ac:dyDescent="0.25">
      <c r="A33">
        <v>72</v>
      </c>
      <c r="B33">
        <v>0</v>
      </c>
      <c r="C33" t="s">
        <v>1543</v>
      </c>
    </row>
    <row r="34" spans="1:3" x14ac:dyDescent="0.25">
      <c r="A34">
        <v>73</v>
      </c>
      <c r="B34">
        <v>0</v>
      </c>
      <c r="C34" t="s">
        <v>1544</v>
      </c>
    </row>
    <row r="35" spans="1:3" x14ac:dyDescent="0.25">
      <c r="A35">
        <v>81</v>
      </c>
      <c r="B35">
        <v>0</v>
      </c>
      <c r="C35" t="s">
        <v>1545</v>
      </c>
    </row>
    <row r="36" spans="1:3" x14ac:dyDescent="0.25">
      <c r="A36">
        <v>82</v>
      </c>
      <c r="B36">
        <v>0</v>
      </c>
      <c r="C36" t="s">
        <v>1543</v>
      </c>
    </row>
    <row r="37" spans="1:3" x14ac:dyDescent="0.25">
      <c r="A37">
        <v>83</v>
      </c>
      <c r="B37">
        <v>0</v>
      </c>
      <c r="C37" t="s">
        <v>1546</v>
      </c>
    </row>
    <row r="38" spans="1:3" x14ac:dyDescent="0.25">
      <c r="A38">
        <v>91</v>
      </c>
      <c r="B38">
        <v>0</v>
      </c>
      <c r="C38" t="s">
        <v>1547</v>
      </c>
    </row>
    <row r="39" spans="1:3" x14ac:dyDescent="0.25">
      <c r="A39">
        <v>92</v>
      </c>
      <c r="B39">
        <v>0</v>
      </c>
      <c r="C39" t="s">
        <v>1548</v>
      </c>
    </row>
    <row r="40" spans="1:3" x14ac:dyDescent="0.25">
      <c r="A40">
        <v>93</v>
      </c>
      <c r="B40">
        <v>0</v>
      </c>
      <c r="C40" t="s">
        <v>1549</v>
      </c>
    </row>
    <row r="41" spans="1:3" x14ac:dyDescent="0.25">
      <c r="A41">
        <v>101</v>
      </c>
      <c r="B41">
        <v>10</v>
      </c>
      <c r="C41" t="s">
        <v>1550</v>
      </c>
    </row>
    <row r="42" spans="1:3" x14ac:dyDescent="0.25">
      <c r="A42">
        <v>102</v>
      </c>
      <c r="B42">
        <v>10</v>
      </c>
      <c r="C42" t="s">
        <v>1551</v>
      </c>
    </row>
    <row r="43" spans="1:3" x14ac:dyDescent="0.25">
      <c r="A43">
        <v>103</v>
      </c>
      <c r="B43">
        <v>10</v>
      </c>
      <c r="C43" t="s">
        <v>1552</v>
      </c>
    </row>
    <row r="44" spans="1:3" x14ac:dyDescent="0.25">
      <c r="A44">
        <v>111</v>
      </c>
      <c r="B44">
        <v>10</v>
      </c>
      <c r="C44" t="s">
        <v>1553</v>
      </c>
    </row>
    <row r="45" spans="1:3" x14ac:dyDescent="0.25">
      <c r="A45">
        <v>112</v>
      </c>
      <c r="B45">
        <v>10</v>
      </c>
      <c r="C45" t="s">
        <v>1554</v>
      </c>
    </row>
    <row r="46" spans="1:3" x14ac:dyDescent="0.25">
      <c r="A46">
        <v>113</v>
      </c>
      <c r="B46">
        <v>10</v>
      </c>
      <c r="C46" t="s">
        <v>1555</v>
      </c>
    </row>
    <row r="47" spans="1:3" x14ac:dyDescent="0.25">
      <c r="A47">
        <v>121</v>
      </c>
      <c r="B47">
        <v>10</v>
      </c>
      <c r="C47" t="s">
        <v>1556</v>
      </c>
    </row>
    <row r="48" spans="1:3" x14ac:dyDescent="0.25">
      <c r="A48">
        <v>122</v>
      </c>
      <c r="B48">
        <v>10</v>
      </c>
      <c r="C48" t="s">
        <v>1557</v>
      </c>
    </row>
    <row r="49" spans="1:3" x14ac:dyDescent="0.25">
      <c r="A49">
        <v>123</v>
      </c>
      <c r="B49">
        <v>10</v>
      </c>
      <c r="C49" t="s">
        <v>1558</v>
      </c>
    </row>
    <row r="50" spans="1:3" x14ac:dyDescent="0.25">
      <c r="A50">
        <v>131</v>
      </c>
      <c r="B50">
        <v>13</v>
      </c>
      <c r="C50" t="s">
        <v>1559</v>
      </c>
    </row>
    <row r="51" spans="1:3" x14ac:dyDescent="0.25">
      <c r="A51">
        <v>132</v>
      </c>
      <c r="B51">
        <v>13</v>
      </c>
      <c r="C51" t="s">
        <v>1560</v>
      </c>
    </row>
    <row r="52" spans="1:3" x14ac:dyDescent="0.25">
      <c r="A52">
        <v>133</v>
      </c>
      <c r="B52">
        <v>13</v>
      </c>
      <c r="C52" t="s">
        <v>1561</v>
      </c>
    </row>
    <row r="53" spans="1:3" x14ac:dyDescent="0.25">
      <c r="A53">
        <v>151</v>
      </c>
      <c r="B53">
        <v>10</v>
      </c>
      <c r="C53" t="s">
        <v>1562</v>
      </c>
    </row>
    <row r="54" spans="1:3" x14ac:dyDescent="0.25">
      <c r="A54">
        <v>152</v>
      </c>
      <c r="B54">
        <v>10</v>
      </c>
      <c r="C54" t="s">
        <v>1563</v>
      </c>
    </row>
    <row r="55" spans="1:3" x14ac:dyDescent="0.25">
      <c r="A55">
        <v>153</v>
      </c>
      <c r="B55">
        <v>10</v>
      </c>
      <c r="C55" t="s">
        <v>1564</v>
      </c>
    </row>
    <row r="56" spans="1:3" x14ac:dyDescent="0.25">
      <c r="A56">
        <v>161</v>
      </c>
      <c r="B56">
        <v>10</v>
      </c>
      <c r="C56" t="s">
        <v>1565</v>
      </c>
    </row>
    <row r="57" spans="1:3" x14ac:dyDescent="0.25">
      <c r="A57">
        <v>162</v>
      </c>
      <c r="B57">
        <v>10</v>
      </c>
      <c r="C57" t="s">
        <v>1566</v>
      </c>
    </row>
    <row r="58" spans="1:3" x14ac:dyDescent="0.25">
      <c r="A58">
        <v>163</v>
      </c>
      <c r="B58">
        <v>10</v>
      </c>
      <c r="C58" t="s">
        <v>1567</v>
      </c>
    </row>
    <row r="59" spans="1:3" x14ac:dyDescent="0.25">
      <c r="A59">
        <v>171</v>
      </c>
      <c r="B59">
        <v>10</v>
      </c>
      <c r="C59" t="s">
        <v>1568</v>
      </c>
    </row>
    <row r="60" spans="1:3" x14ac:dyDescent="0.25">
      <c r="A60">
        <v>172</v>
      </c>
      <c r="B60">
        <v>10</v>
      </c>
      <c r="C60" t="s">
        <v>1569</v>
      </c>
    </row>
    <row r="61" spans="1:3" x14ac:dyDescent="0.25">
      <c r="A61">
        <v>173</v>
      </c>
      <c r="B61">
        <v>10</v>
      </c>
      <c r="C61" t="s">
        <v>1570</v>
      </c>
    </row>
    <row r="62" spans="1:3" x14ac:dyDescent="0.25">
      <c r="A62">
        <v>181</v>
      </c>
      <c r="B62">
        <v>10</v>
      </c>
      <c r="C62" t="s">
        <v>1571</v>
      </c>
    </row>
    <row r="63" spans="1:3" x14ac:dyDescent="0.25">
      <c r="A63">
        <v>182</v>
      </c>
      <c r="B63">
        <v>10</v>
      </c>
      <c r="C63" t="s">
        <v>1572</v>
      </c>
    </row>
    <row r="64" spans="1:3" x14ac:dyDescent="0.25">
      <c r="A64">
        <v>183</v>
      </c>
      <c r="B64">
        <v>10</v>
      </c>
      <c r="C64" t="s">
        <v>1573</v>
      </c>
    </row>
    <row r="65" spans="1:3" x14ac:dyDescent="0.25">
      <c r="A65">
        <v>211</v>
      </c>
      <c r="B65">
        <v>10</v>
      </c>
      <c r="C65" t="s">
        <v>1574</v>
      </c>
    </row>
    <row r="66" spans="1:3" x14ac:dyDescent="0.25">
      <c r="A66">
        <v>212</v>
      </c>
      <c r="B66">
        <v>10</v>
      </c>
      <c r="C66" t="s">
        <v>1575</v>
      </c>
    </row>
    <row r="67" spans="1:3" x14ac:dyDescent="0.25">
      <c r="A67">
        <v>213</v>
      </c>
      <c r="B67">
        <v>12</v>
      </c>
      <c r="C67" t="s">
        <v>1576</v>
      </c>
    </row>
    <row r="68" spans="1:3" x14ac:dyDescent="0.25">
      <c r="A68">
        <v>214</v>
      </c>
      <c r="B68">
        <v>12</v>
      </c>
      <c r="C68" t="s">
        <v>1577</v>
      </c>
    </row>
    <row r="69" spans="1:3" x14ac:dyDescent="0.25">
      <c r="A69">
        <v>215</v>
      </c>
      <c r="B69">
        <v>12</v>
      </c>
      <c r="C69" t="s">
        <v>1578</v>
      </c>
    </row>
    <row r="70" spans="1:3" x14ac:dyDescent="0.25">
      <c r="A70">
        <v>216</v>
      </c>
      <c r="B70">
        <v>12</v>
      </c>
      <c r="C70" t="s">
        <v>1579</v>
      </c>
    </row>
    <row r="71" spans="1:3" x14ac:dyDescent="0.25">
      <c r="A71">
        <v>311</v>
      </c>
      <c r="B71">
        <v>10</v>
      </c>
      <c r="C71" t="s">
        <v>1580</v>
      </c>
    </row>
    <row r="72" spans="1:3" x14ac:dyDescent="0.25">
      <c r="A72">
        <v>312</v>
      </c>
      <c r="B72">
        <v>10</v>
      </c>
      <c r="C72" t="s">
        <v>1581</v>
      </c>
    </row>
    <row r="73" spans="1:3" x14ac:dyDescent="0.25">
      <c r="A73">
        <v>321</v>
      </c>
      <c r="B73">
        <v>11</v>
      </c>
      <c r="C73" t="s">
        <v>1582</v>
      </c>
    </row>
    <row r="74" spans="1:3" x14ac:dyDescent="0.25">
      <c r="A74">
        <v>322</v>
      </c>
      <c r="B74">
        <v>11</v>
      </c>
      <c r="C74" t="s">
        <v>1583</v>
      </c>
    </row>
    <row r="75" spans="1:3" x14ac:dyDescent="0.25">
      <c r="A75">
        <v>331</v>
      </c>
      <c r="B75">
        <v>12</v>
      </c>
      <c r="C75" t="s">
        <v>1584</v>
      </c>
    </row>
    <row r="76" spans="1:3" x14ac:dyDescent="0.25">
      <c r="A76">
        <v>332</v>
      </c>
      <c r="B76">
        <v>12</v>
      </c>
      <c r="C76" t="s">
        <v>1585</v>
      </c>
    </row>
    <row r="77" spans="1:3" x14ac:dyDescent="0.25">
      <c r="A77">
        <v>341</v>
      </c>
      <c r="B77">
        <v>12</v>
      </c>
      <c r="C77" t="s">
        <v>1586</v>
      </c>
    </row>
    <row r="78" spans="1:3" x14ac:dyDescent="0.25">
      <c r="A78">
        <v>342</v>
      </c>
      <c r="B78">
        <v>12</v>
      </c>
      <c r="C78" t="s">
        <v>1587</v>
      </c>
    </row>
    <row r="79" spans="1:3" x14ac:dyDescent="0.25">
      <c r="A79">
        <v>351</v>
      </c>
      <c r="B79">
        <v>13</v>
      </c>
      <c r="C79" t="s">
        <v>1588</v>
      </c>
    </row>
    <row r="80" spans="1:3" x14ac:dyDescent="0.25">
      <c r="A80">
        <v>352</v>
      </c>
      <c r="B80">
        <v>13</v>
      </c>
      <c r="C80" t="s">
        <v>1589</v>
      </c>
    </row>
    <row r="81" spans="1:3" x14ac:dyDescent="0.25">
      <c r="A81">
        <v>411</v>
      </c>
      <c r="B81">
        <v>10</v>
      </c>
      <c r="C81" t="s">
        <v>1590</v>
      </c>
    </row>
    <row r="82" spans="1:3" x14ac:dyDescent="0.25">
      <c r="A82">
        <v>412</v>
      </c>
      <c r="B82">
        <v>10</v>
      </c>
      <c r="C82" t="s">
        <v>1590</v>
      </c>
    </row>
    <row r="83" spans="1:3" x14ac:dyDescent="0.25">
      <c r="A83">
        <v>413</v>
      </c>
      <c r="B83">
        <v>10</v>
      </c>
      <c r="C83" t="s">
        <v>1591</v>
      </c>
    </row>
    <row r="84" spans="1:3" x14ac:dyDescent="0.25">
      <c r="A84">
        <v>421</v>
      </c>
      <c r="B84">
        <v>10</v>
      </c>
      <c r="C84" t="s">
        <v>1592</v>
      </c>
    </row>
    <row r="85" spans="1:3" x14ac:dyDescent="0.25">
      <c r="A85">
        <v>422</v>
      </c>
      <c r="B85">
        <v>10</v>
      </c>
      <c r="C85" t="s">
        <v>1593</v>
      </c>
    </row>
    <row r="86" spans="1:3" x14ac:dyDescent="0.25">
      <c r="A86">
        <v>423</v>
      </c>
      <c r="B86">
        <v>10</v>
      </c>
      <c r="C86" t="s">
        <v>1594</v>
      </c>
    </row>
    <row r="87" spans="1:3" x14ac:dyDescent="0.25">
      <c r="A87">
        <v>431</v>
      </c>
      <c r="B87">
        <v>10</v>
      </c>
      <c r="C87" t="s">
        <v>1595</v>
      </c>
    </row>
    <row r="88" spans="1:3" x14ac:dyDescent="0.25">
      <c r="A88">
        <v>432</v>
      </c>
      <c r="B88">
        <v>10</v>
      </c>
      <c r="C88" t="s">
        <v>1596</v>
      </c>
    </row>
    <row r="89" spans="1:3" x14ac:dyDescent="0.25">
      <c r="A89">
        <v>433</v>
      </c>
      <c r="B89">
        <v>10</v>
      </c>
      <c r="C89" t="s">
        <v>1597</v>
      </c>
    </row>
    <row r="90" spans="1:3" x14ac:dyDescent="0.25">
      <c r="A90">
        <v>441</v>
      </c>
      <c r="B90">
        <v>10</v>
      </c>
      <c r="C90" t="s">
        <v>1598</v>
      </c>
    </row>
    <row r="91" spans="1:3" x14ac:dyDescent="0.25">
      <c r="A91">
        <v>442</v>
      </c>
      <c r="B91">
        <v>10</v>
      </c>
      <c r="C91" t="s">
        <v>1599</v>
      </c>
    </row>
    <row r="92" spans="1:3" x14ac:dyDescent="0.25">
      <c r="A92">
        <v>443</v>
      </c>
      <c r="B92">
        <v>10</v>
      </c>
      <c r="C92" t="s">
        <v>1600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185F-01C4-4153-A9C9-E6FBC1F5902A}">
  <dimension ref="A1:C21"/>
  <sheetViews>
    <sheetView workbookViewId="0">
      <selection activeCell="C5" sqref="C5"/>
    </sheetView>
  </sheetViews>
  <sheetFormatPr defaultRowHeight="15" x14ac:dyDescent="0.25"/>
  <sheetData>
    <row r="1" spans="1:3" x14ac:dyDescent="0.25">
      <c r="A1">
        <v>0</v>
      </c>
      <c r="B1">
        <f>A1/5000</f>
        <v>0</v>
      </c>
      <c r="C1">
        <f>B1^0.3</f>
        <v>0</v>
      </c>
    </row>
    <row r="2" spans="1:3" x14ac:dyDescent="0.25">
      <c r="A2">
        <v>250</v>
      </c>
      <c r="B2">
        <f t="shared" ref="B2:B21" si="0">A2/5000</f>
        <v>0.05</v>
      </c>
      <c r="C2">
        <f t="shared" ref="C2:C21" si="1">B2^0.3</f>
        <v>0.40709053153690439</v>
      </c>
    </row>
    <row r="3" spans="1:3" x14ac:dyDescent="0.25">
      <c r="A3">
        <v>500</v>
      </c>
      <c r="B3">
        <f t="shared" si="0"/>
        <v>0.1</v>
      </c>
      <c r="C3">
        <f t="shared" si="1"/>
        <v>0.50118723362727235</v>
      </c>
    </row>
    <row r="4" spans="1:3" x14ac:dyDescent="0.25">
      <c r="A4">
        <v>750</v>
      </c>
      <c r="B4">
        <f t="shared" si="0"/>
        <v>0.15</v>
      </c>
      <c r="C4">
        <f t="shared" si="1"/>
        <v>0.5660142663870591</v>
      </c>
    </row>
    <row r="5" spans="1:3" x14ac:dyDescent="0.25">
      <c r="A5">
        <v>1000</v>
      </c>
      <c r="B5">
        <f t="shared" si="0"/>
        <v>0.2</v>
      </c>
      <c r="C5">
        <f t="shared" si="1"/>
        <v>0.61703386272000971</v>
      </c>
    </row>
    <row r="6" spans="1:3" x14ac:dyDescent="0.25">
      <c r="A6">
        <v>1250</v>
      </c>
      <c r="B6">
        <f t="shared" si="0"/>
        <v>0.25</v>
      </c>
      <c r="C6">
        <f t="shared" si="1"/>
        <v>0.6597539553864471</v>
      </c>
    </row>
    <row r="7" spans="1:3" x14ac:dyDescent="0.25">
      <c r="A7">
        <v>1500</v>
      </c>
      <c r="B7">
        <f t="shared" si="0"/>
        <v>0.3</v>
      </c>
      <c r="C7">
        <f t="shared" si="1"/>
        <v>0.69684530193594896</v>
      </c>
    </row>
    <row r="8" spans="1:3" x14ac:dyDescent="0.25">
      <c r="A8">
        <v>1750</v>
      </c>
      <c r="B8">
        <f t="shared" si="0"/>
        <v>0.35</v>
      </c>
      <c r="C8">
        <f t="shared" si="1"/>
        <v>0.72982781877669967</v>
      </c>
    </row>
    <row r="9" spans="1:3" x14ac:dyDescent="0.25">
      <c r="A9">
        <v>2000</v>
      </c>
      <c r="B9">
        <f t="shared" si="0"/>
        <v>0.4</v>
      </c>
      <c r="C9">
        <f t="shared" si="1"/>
        <v>0.7596577929323739</v>
      </c>
    </row>
    <row r="10" spans="1:3" x14ac:dyDescent="0.25">
      <c r="A10">
        <v>2250</v>
      </c>
      <c r="B10">
        <f t="shared" si="0"/>
        <v>0.45</v>
      </c>
      <c r="C10">
        <f t="shared" si="1"/>
        <v>0.78698010622887105</v>
      </c>
    </row>
    <row r="11" spans="1:3" x14ac:dyDescent="0.25">
      <c r="A11">
        <v>2500</v>
      </c>
      <c r="B11">
        <f t="shared" si="0"/>
        <v>0.5</v>
      </c>
      <c r="C11">
        <f t="shared" si="1"/>
        <v>0.81225239635623547</v>
      </c>
    </row>
    <row r="12" spans="1:3" x14ac:dyDescent="0.25">
      <c r="A12">
        <v>2750</v>
      </c>
      <c r="B12">
        <f t="shared" si="0"/>
        <v>0.55000000000000004</v>
      </c>
      <c r="C12">
        <f t="shared" si="1"/>
        <v>0.83581239395415241</v>
      </c>
    </row>
    <row r="13" spans="1:3" x14ac:dyDescent="0.25">
      <c r="A13">
        <v>3000</v>
      </c>
      <c r="B13">
        <f t="shared" si="0"/>
        <v>0.6</v>
      </c>
      <c r="C13">
        <f t="shared" si="1"/>
        <v>0.85791720044409492</v>
      </c>
    </row>
    <row r="14" spans="1:3" x14ac:dyDescent="0.25">
      <c r="A14">
        <v>3250</v>
      </c>
      <c r="B14">
        <f t="shared" si="0"/>
        <v>0.65</v>
      </c>
      <c r="C14">
        <f t="shared" si="1"/>
        <v>0.87876754092976306</v>
      </c>
    </row>
    <row r="15" spans="1:3" x14ac:dyDescent="0.25">
      <c r="A15">
        <v>3500</v>
      </c>
      <c r="B15">
        <f t="shared" si="0"/>
        <v>0.7</v>
      </c>
      <c r="C15">
        <f t="shared" si="1"/>
        <v>0.8985234417906397</v>
      </c>
    </row>
    <row r="16" spans="1:3" x14ac:dyDescent="0.25">
      <c r="A16">
        <v>3750</v>
      </c>
      <c r="B16">
        <f t="shared" si="0"/>
        <v>0.75</v>
      </c>
      <c r="C16">
        <f t="shared" si="1"/>
        <v>0.91731475464240175</v>
      </c>
    </row>
    <row r="17" spans="1:3" x14ac:dyDescent="0.25">
      <c r="A17">
        <v>4000</v>
      </c>
      <c r="B17">
        <f t="shared" si="0"/>
        <v>0.8</v>
      </c>
      <c r="C17">
        <f t="shared" si="1"/>
        <v>0.93524844782262129</v>
      </c>
    </row>
    <row r="18" spans="1:3" x14ac:dyDescent="0.25">
      <c r="A18">
        <v>4250</v>
      </c>
      <c r="B18">
        <f t="shared" si="0"/>
        <v>0.85</v>
      </c>
      <c r="C18">
        <f t="shared" si="1"/>
        <v>0.95241379610926191</v>
      </c>
    </row>
    <row r="19" spans="1:3" x14ac:dyDescent="0.25">
      <c r="A19">
        <v>4500</v>
      </c>
      <c r="B19">
        <f t="shared" si="0"/>
        <v>0.9</v>
      </c>
      <c r="C19">
        <f t="shared" si="1"/>
        <v>0.96888616119726334</v>
      </c>
    </row>
    <row r="20" spans="1:3" x14ac:dyDescent="0.25">
      <c r="A20">
        <v>4750</v>
      </c>
      <c r="B20">
        <f t="shared" si="0"/>
        <v>0.95</v>
      </c>
      <c r="C20">
        <f t="shared" si="1"/>
        <v>0.98472980181757508</v>
      </c>
    </row>
    <row r="21" spans="1:3" x14ac:dyDescent="0.25">
      <c r="A21">
        <v>5000</v>
      </c>
      <c r="B21">
        <f t="shared" si="0"/>
        <v>1</v>
      </c>
      <c r="C21">
        <f t="shared" si="1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Stats_CoefMatrix</vt:lpstr>
      <vt:lpstr>CoefMatrixCalc</vt:lpstr>
      <vt:lpstr>LeagueScheduling</vt:lpstr>
      <vt:lpstr>TrainingPoints</vt:lpstr>
      <vt:lpstr>Sheet1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2024-12-06T15:04:48Z</dcterms:modified>
</cp:coreProperties>
</file>