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oit\Desktop\"/>
    </mc:Choice>
  </mc:AlternateContent>
  <xr:revisionPtr revIDLastSave="0" documentId="13_ncr:1_{B639CAC6-3CBC-44B1-93FA-B39BF7D820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_qPCR_Efficiency" sheetId="3" r:id="rId1"/>
    <sheet name="CALCUL_Percent_Input" sheetId="4" r:id="rId2"/>
    <sheet name="SIMULATION Nre Tubes" sheetId="5" r:id="rId3"/>
    <sheet name="Feuil2" sheetId="2" r:id="rId4"/>
    <sheet name="Feuil1" sheetId="1" r:id="rId5"/>
  </sheets>
  <calcPr calcId="181029"/>
</workbook>
</file>

<file path=xl/calcChain.xml><?xml version="1.0" encoding="utf-8"?>
<calcChain xmlns="http://schemas.openxmlformats.org/spreadsheetml/2006/main">
  <c r="Q31" i="3" l="1"/>
  <c r="Q30" i="3"/>
  <c r="D30" i="5"/>
  <c r="D22" i="5"/>
  <c r="D12" i="5"/>
  <c r="O17" i="4"/>
  <c r="O20" i="4" s="1"/>
  <c r="P17" i="4"/>
  <c r="P20" i="4" s="1"/>
  <c r="Q17" i="4"/>
  <c r="Q20" i="4" s="1"/>
  <c r="L17" i="4"/>
  <c r="L20" i="4" s="1"/>
  <c r="K17" i="4"/>
  <c r="K20" i="4" s="1"/>
  <c r="J17" i="4"/>
  <c r="J20" i="4" s="1"/>
  <c r="G17" i="4"/>
  <c r="G20" i="4" s="1"/>
  <c r="F17" i="4"/>
  <c r="F20" i="4" s="1"/>
  <c r="E17" i="4"/>
  <c r="E20" i="4" s="1"/>
  <c r="O40" i="2"/>
  <c r="Q29" i="3"/>
  <c r="S40" i="2"/>
  <c r="Q40" i="2"/>
  <c r="E33" i="2"/>
  <c r="R38" i="2"/>
  <c r="S34" i="2"/>
  <c r="R34" i="2"/>
  <c r="Q34" i="2"/>
  <c r="O34" i="2"/>
  <c r="P34" i="2"/>
  <c r="N38" i="2"/>
  <c r="P38" i="2"/>
  <c r="E32" i="2"/>
  <c r="N34" i="2"/>
  <c r="Q33" i="2"/>
  <c r="S33" i="2"/>
  <c r="R33" i="2"/>
  <c r="P33" i="2"/>
  <c r="O33" i="2"/>
  <c r="N33" i="2"/>
  <c r="E31" i="2"/>
  <c r="E39" i="2"/>
  <c r="E40" i="2"/>
  <c r="F39" i="2"/>
  <c r="F40" i="2"/>
  <c r="E41" i="2"/>
  <c r="E35" i="2"/>
  <c r="E36" i="2"/>
  <c r="F35" i="2"/>
  <c r="F36" i="2"/>
  <c r="E37" i="2"/>
  <c r="F31" i="2"/>
  <c r="F3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E31" i="1"/>
  <c r="F105" i="1"/>
  <c r="F108" i="1"/>
  <c r="F107" i="1"/>
  <c r="F106" i="1"/>
  <c r="E108" i="1"/>
  <c r="E107" i="1"/>
  <c r="E106" i="1"/>
  <c r="E105" i="1"/>
  <c r="D107" i="1"/>
  <c r="D106" i="1"/>
  <c r="D105" i="1"/>
  <c r="D108" i="1"/>
  <c r="E177" i="1"/>
  <c r="F177" i="1"/>
  <c r="E173" i="1"/>
  <c r="E174" i="1"/>
  <c r="F173" i="1"/>
  <c r="E169" i="1"/>
  <c r="F169" i="1"/>
  <c r="E178" i="1"/>
  <c r="F178" i="1"/>
  <c r="E179" i="1"/>
  <c r="F174" i="1"/>
  <c r="E175" i="1"/>
  <c r="E170" i="1"/>
  <c r="F170" i="1"/>
  <c r="E171" i="1"/>
  <c r="AD85" i="1"/>
  <c r="E81" i="1"/>
  <c r="F81" i="1"/>
  <c r="F82" i="1"/>
  <c r="E82" i="1"/>
  <c r="E83" i="1"/>
  <c r="AC81" i="1"/>
  <c r="AC82" i="1"/>
  <c r="AD81" i="1"/>
  <c r="AD82" i="1"/>
  <c r="AC83" i="1"/>
  <c r="AC89" i="1"/>
  <c r="AC90" i="1"/>
  <c r="AD89" i="1"/>
  <c r="AD90" i="1"/>
  <c r="AC91" i="1"/>
  <c r="AC85" i="1"/>
  <c r="AC86" i="1"/>
  <c r="AD86" i="1"/>
  <c r="AC87" i="1"/>
  <c r="Q85" i="1"/>
  <c r="Q86" i="1"/>
  <c r="R85" i="1"/>
  <c r="R86" i="1"/>
  <c r="Q87" i="1"/>
  <c r="Q89" i="1"/>
  <c r="Q90" i="1"/>
  <c r="R89" i="1"/>
  <c r="R90" i="1"/>
  <c r="Q91" i="1"/>
  <c r="Q81" i="1"/>
  <c r="Q82" i="1"/>
  <c r="R81" i="1"/>
  <c r="R82" i="1"/>
  <c r="Q83" i="1"/>
  <c r="E89" i="1"/>
  <c r="E90" i="1"/>
  <c r="F89" i="1"/>
  <c r="F90" i="1"/>
  <c r="E91" i="1"/>
  <c r="E85" i="1"/>
  <c r="E86" i="1"/>
  <c r="F85" i="1"/>
  <c r="F86" i="1"/>
  <c r="E87" i="1"/>
  <c r="E35" i="1"/>
  <c r="E36" i="1"/>
  <c r="F35" i="1"/>
  <c r="F36" i="1"/>
  <c r="E37" i="1"/>
  <c r="AC35" i="1"/>
  <c r="AC36" i="1"/>
  <c r="AD35" i="1"/>
  <c r="AD36" i="1"/>
  <c r="AC37" i="1"/>
  <c r="AC31" i="1"/>
  <c r="AC32" i="1"/>
  <c r="AD31" i="1"/>
  <c r="AD32" i="1"/>
  <c r="AC33" i="1"/>
  <c r="AC39" i="1"/>
  <c r="AC40" i="1"/>
  <c r="AD39" i="1"/>
  <c r="AD40" i="1"/>
  <c r="AC41" i="1"/>
  <c r="Q35" i="1"/>
  <c r="Q36" i="1"/>
  <c r="R35" i="1"/>
  <c r="R36" i="1"/>
  <c r="Q37" i="1"/>
  <c r="R39" i="1"/>
  <c r="R40" i="1"/>
  <c r="Q39" i="1"/>
  <c r="Q40" i="1"/>
  <c r="Q41" i="1"/>
  <c r="R31" i="1"/>
  <c r="R32" i="1"/>
  <c r="Q31" i="1"/>
  <c r="Q32" i="1"/>
  <c r="Q33" i="1"/>
  <c r="F31" i="1"/>
  <c r="F39" i="1"/>
  <c r="F40" i="1"/>
  <c r="E39" i="1"/>
  <c r="F32" i="1"/>
  <c r="E32" i="1"/>
  <c r="E33" i="1"/>
  <c r="E40" i="1"/>
  <c r="E41" i="1"/>
  <c r="Q16" i="2"/>
  <c r="Q17" i="2"/>
  <c r="Q18" i="2"/>
</calcChain>
</file>

<file path=xl/sharedStrings.xml><?xml version="1.0" encoding="utf-8"?>
<sst xmlns="http://schemas.openxmlformats.org/spreadsheetml/2006/main" count="1415" uniqueCount="221">
  <si>
    <t>B01</t>
  </si>
  <si>
    <t>SYBR</t>
  </si>
  <si>
    <t>GAPDH</t>
  </si>
  <si>
    <t>Std-04</t>
  </si>
  <si>
    <t>Mel</t>
  </si>
  <si>
    <t>B02</t>
  </si>
  <si>
    <t>B03</t>
  </si>
  <si>
    <t>B04</t>
  </si>
  <si>
    <t>Std-05</t>
  </si>
  <si>
    <t>B05</t>
  </si>
  <si>
    <t>B06</t>
  </si>
  <si>
    <t>B07</t>
  </si>
  <si>
    <t>Std-06</t>
  </si>
  <si>
    <t>B08</t>
  </si>
  <si>
    <t>B09</t>
  </si>
  <si>
    <t>D04</t>
  </si>
  <si>
    <t>Unkn-07</t>
  </si>
  <si>
    <t>In H3K9</t>
  </si>
  <si>
    <t>D05</t>
  </si>
  <si>
    <t>D06</t>
  </si>
  <si>
    <t>E04</t>
  </si>
  <si>
    <t>Unkn-08</t>
  </si>
  <si>
    <t>Sa H3K9</t>
  </si>
  <si>
    <t>E05</t>
  </si>
  <si>
    <t>E06</t>
  </si>
  <si>
    <t>E10</t>
  </si>
  <si>
    <t>Unkn-12</t>
  </si>
  <si>
    <t>Sample 0</t>
  </si>
  <si>
    <t>E11</t>
  </si>
  <si>
    <t>E12</t>
  </si>
  <si>
    <t>F04</t>
  </si>
  <si>
    <t>Unkn-09</t>
  </si>
  <si>
    <t>In H3K27</t>
  </si>
  <si>
    <t>F05</t>
  </si>
  <si>
    <t>F06</t>
  </si>
  <si>
    <t>G04</t>
  </si>
  <si>
    <t>Unkn-10</t>
  </si>
  <si>
    <t>Sa H3K27</t>
  </si>
  <si>
    <t>G05</t>
  </si>
  <si>
    <t>G06</t>
  </si>
  <si>
    <t>H04</t>
  </si>
  <si>
    <t>Unkn-11</t>
  </si>
  <si>
    <t>Input 0</t>
  </si>
  <si>
    <t>H05</t>
  </si>
  <si>
    <t>H06</t>
  </si>
  <si>
    <t>C01</t>
  </si>
  <si>
    <t>eF1</t>
  </si>
  <si>
    <t>Std-07</t>
  </si>
  <si>
    <t>C02</t>
  </si>
  <si>
    <t>C03</t>
  </si>
  <si>
    <t>C04</t>
  </si>
  <si>
    <t>Std-08</t>
  </si>
  <si>
    <t>C05</t>
  </si>
  <si>
    <t>C06</t>
  </si>
  <si>
    <t>C07</t>
  </si>
  <si>
    <t>Std-09</t>
  </si>
  <si>
    <t>C08</t>
  </si>
  <si>
    <t>C09</t>
  </si>
  <si>
    <t>D07</t>
  </si>
  <si>
    <t>Unkn-13</t>
  </si>
  <si>
    <t>D08</t>
  </si>
  <si>
    <t>D09</t>
  </si>
  <si>
    <t>E07</t>
  </si>
  <si>
    <t>Unkn-14</t>
  </si>
  <si>
    <t>E08</t>
  </si>
  <si>
    <t>E09</t>
  </si>
  <si>
    <t>F07</t>
  </si>
  <si>
    <t>Unkn-15</t>
  </si>
  <si>
    <t>F08</t>
  </si>
  <si>
    <t>F09</t>
  </si>
  <si>
    <t>F10</t>
  </si>
  <si>
    <t>Unkn-18</t>
  </si>
  <si>
    <t>F11</t>
  </si>
  <si>
    <t>F12</t>
  </si>
  <si>
    <t>G07</t>
  </si>
  <si>
    <t>Unkn-16</t>
  </si>
  <si>
    <t>G08</t>
  </si>
  <si>
    <t>G09</t>
  </si>
  <si>
    <t>H07</t>
  </si>
  <si>
    <t>Unkn-17</t>
  </si>
  <si>
    <t>H08</t>
  </si>
  <si>
    <t>H09</t>
  </si>
  <si>
    <t>A01</t>
  </si>
  <si>
    <t>Actin</t>
  </si>
  <si>
    <t>Std-1</t>
  </si>
  <si>
    <t>A02</t>
  </si>
  <si>
    <t>A03</t>
  </si>
  <si>
    <t>A04</t>
  </si>
  <si>
    <t>Std-2</t>
  </si>
  <si>
    <t>A05</t>
  </si>
  <si>
    <t>A06</t>
  </si>
  <si>
    <t>A07</t>
  </si>
  <si>
    <t>Std-3</t>
  </si>
  <si>
    <t>A08</t>
  </si>
  <si>
    <t>A09</t>
  </si>
  <si>
    <t>D01</t>
  </si>
  <si>
    <t>Unkn-1</t>
  </si>
  <si>
    <t>D02</t>
  </si>
  <si>
    <t>D03</t>
  </si>
  <si>
    <t>D10</t>
  </si>
  <si>
    <t>Unkn-6</t>
  </si>
  <si>
    <t>D11</t>
  </si>
  <si>
    <t>D12</t>
  </si>
  <si>
    <t>E01</t>
  </si>
  <si>
    <t>Unkn-2</t>
  </si>
  <si>
    <t>E02</t>
  </si>
  <si>
    <t>E03</t>
  </si>
  <si>
    <t>F01</t>
  </si>
  <si>
    <t>Unkn-3</t>
  </si>
  <si>
    <t>F02</t>
  </si>
  <si>
    <t>F03</t>
  </si>
  <si>
    <t>G01</t>
  </si>
  <si>
    <t>Unkn-4</t>
  </si>
  <si>
    <t>G02</t>
  </si>
  <si>
    <t>G03</t>
  </si>
  <si>
    <t>H01</t>
  </si>
  <si>
    <t>Unkn-5</t>
  </si>
  <si>
    <t>H02</t>
  </si>
  <si>
    <t>H03</t>
  </si>
  <si>
    <t>3_10860</t>
  </si>
  <si>
    <t>A10</t>
  </si>
  <si>
    <t>Neg Ctrl-1</t>
  </si>
  <si>
    <t>A11</t>
  </si>
  <si>
    <t>6_11860</t>
  </si>
  <si>
    <t>B10</t>
  </si>
  <si>
    <t>Neg Ctrl-02</t>
  </si>
  <si>
    <t>B11</t>
  </si>
  <si>
    <t>6_11180</t>
  </si>
  <si>
    <t>C10</t>
  </si>
  <si>
    <t>Neg Ctrl-03</t>
  </si>
  <si>
    <t>N/A</t>
  </si>
  <si>
    <t>C11</t>
  </si>
  <si>
    <t>Enrichissement</t>
  </si>
  <si>
    <t>Ac0</t>
  </si>
  <si>
    <t>H3K9me3</t>
  </si>
  <si>
    <t>H3K27me3</t>
  </si>
  <si>
    <t>1_10</t>
  </si>
  <si>
    <t>EF1</t>
  </si>
  <si>
    <t>G10</t>
  </si>
  <si>
    <t>Pos Ctrl-01</t>
  </si>
  <si>
    <t>S+ 1/100</t>
  </si>
  <si>
    <t>G11</t>
  </si>
  <si>
    <t>G12</t>
  </si>
  <si>
    <t>A12</t>
  </si>
  <si>
    <t>B12</t>
  </si>
  <si>
    <t>C12</t>
  </si>
  <si>
    <t>Pos Ctrl-1</t>
  </si>
  <si>
    <t>3_10860/eF1</t>
  </si>
  <si>
    <t>6_11860/eF1</t>
  </si>
  <si>
    <t>6_11180/eF1</t>
  </si>
  <si>
    <t>1_10/eF1</t>
  </si>
  <si>
    <t>WELL</t>
  </si>
  <si>
    <t>FLUOR</t>
  </si>
  <si>
    <t>TARGET</t>
  </si>
  <si>
    <t>CONTENT</t>
  </si>
  <si>
    <t>Cq</t>
  </si>
  <si>
    <t>CQ Mean</t>
  </si>
  <si>
    <t>CQ Std.Dev</t>
  </si>
  <si>
    <t>Qty (individual tube)</t>
  </si>
  <si>
    <t>Qty (mean)</t>
  </si>
  <si>
    <t>log10(Qty)</t>
  </si>
  <si>
    <t>Slope</t>
  </si>
  <si>
    <t>Efficiency</t>
  </si>
  <si>
    <t>Efficiency (%)</t>
  </si>
  <si>
    <t>E</t>
  </si>
  <si>
    <t>Log10 (Qty)</t>
  </si>
  <si>
    <t>Qty Std.Dev</t>
  </si>
  <si>
    <t>mock</t>
  </si>
  <si>
    <t>Input</t>
  </si>
  <si>
    <t>IP</t>
  </si>
  <si>
    <t>Mean Cq</t>
  </si>
  <si>
    <t>Input dilution (relative to IP)</t>
  </si>
  <si>
    <t>Adjusted Input Cq</t>
  </si>
  <si>
    <t>Percent of Input</t>
  </si>
  <si>
    <t>Samples</t>
  </si>
  <si>
    <t>=LOG10(I2)</t>
  </si>
  <si>
    <t>GFP</t>
  </si>
  <si>
    <t>Relative to IP sample</t>
  </si>
  <si>
    <t>Primer Efficiency</t>
  </si>
  <si>
    <t>Mean_Cq(Input) - LOG(Dilution) / LOG(Efficiency)</t>
  </si>
  <si>
    <t>Percent of input</t>
  </si>
  <si>
    <t>Efficiency ^ (Cq[AdjustedInput] - Cq[IP]) * 100</t>
  </si>
  <si>
    <t>The cells in purple of orange are protected from edition: THE PASSWORD IS genE2</t>
  </si>
  <si>
    <t>Nombre de puits pour qPCR</t>
  </si>
  <si>
    <t>Scénario 1: 2 IP par binôme, 1 seul INPUT</t>
  </si>
  <si>
    <t>Efficacité</t>
  </si>
  <si>
    <t>puits</t>
  </si>
  <si>
    <t>blanc</t>
  </si>
  <si>
    <t>IP1</t>
  </si>
  <si>
    <t>IP2</t>
  </si>
  <si>
    <t>1 couple de primers par binôme</t>
  </si>
  <si>
    <t>On peut mettre 4 binômes par plaque de qPCR</t>
  </si>
  <si>
    <t>2 couples de primers par binôme</t>
  </si>
  <si>
    <t>On peut mettre 2 binômes par plaque de qPCR</t>
  </si>
  <si>
    <t>Scénario 2: 2 IP par binôme, 1 seul INPUT</t>
  </si>
  <si>
    <t>Scénario 3: 1 IP par binôme, 1 seul INPUT</t>
  </si>
  <si>
    <t>Efficicacité</t>
  </si>
  <si>
    <t>input</t>
  </si>
  <si>
    <t>ENTER YOUR VALUES IN THE TABLE BELOW. The column F (Cq) and J (log10_Qty) are used for the plot on the tight</t>
  </si>
  <si>
    <t>The slope and qPCR efficiency are automatically calculated</t>
  </si>
  <si>
    <t>=SLOPE(F6:F31,J6:J31)</t>
  </si>
  <si>
    <t>=PENTE(F6:F31;J6:J31)</t>
  </si>
  <si>
    <t>ENGLISH FORMULA</t>
  </si>
  <si>
    <t>FRENCH FORMULA</t>
  </si>
  <si>
    <t>ENTER YOUR VALUES IN THE TABLES BELOW.</t>
  </si>
  <si>
    <t>You need to enter the "Mean Cq values", "the Input dilution" and "Primer Efficiency"</t>
  </si>
  <si>
    <t>The ajusted Cq values (for the Input) and Percent of Input are automatically calculated</t>
  </si>
  <si>
    <t>Primer1:  GAPDH</t>
  </si>
  <si>
    <t>Primer2:  3_10860</t>
  </si>
  <si>
    <t>Primer3:   6_11180</t>
  </si>
  <si>
    <t>Primer</t>
  </si>
  <si>
    <t>Condition</t>
  </si>
  <si>
    <t>Input Adjusted Cq</t>
  </si>
  <si>
    <t>Mean Cq Input</t>
  </si>
  <si>
    <t>Mean Cq IP</t>
  </si>
  <si>
    <t>Input Dilution
Relative to IP sample</t>
  </si>
  <si>
    <t>YOUR DATA</t>
  </si>
  <si>
    <t>CALCULATED</t>
  </si>
  <si>
    <t>=10^(-1/slope)</t>
  </si>
  <si>
    <t>=(E-1)*100</t>
  </si>
  <si>
    <t>Efficicency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</si>
</sst>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11" fontId="0" fillId="0" borderId="0" xfId="0" applyNumberFormat="1"/>
    <xf numFmtId="164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3" fillId="0" borderId="0" xfId="0" applyFont="1"/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6" fillId="0" borderId="0" xfId="0" applyFont="1"/>
    <xf numFmtId="0" fontId="6" fillId="0" borderId="10" xfId="0" applyFont="1" applyBorder="1"/>
    <xf numFmtId="165" fontId="0" fillId="0" borderId="11" xfId="0" applyNumberFormat="1" applyFont="1" applyBorder="1"/>
    <xf numFmtId="0" fontId="6" fillId="0" borderId="12" xfId="0" applyFont="1" applyBorder="1"/>
    <xf numFmtId="165" fontId="0" fillId="0" borderId="13" xfId="0" applyNumberFormat="1" applyFont="1" applyBorder="1"/>
    <xf numFmtId="0" fontId="6" fillId="0" borderId="14" xfId="0" applyFont="1" applyBorder="1"/>
    <xf numFmtId="165" fontId="0" fillId="0" borderId="15" xfId="0" applyNumberFormat="1" applyFont="1" applyBorder="1"/>
    <xf numFmtId="165" fontId="0" fillId="0" borderId="0" xfId="0" applyNumberFormat="1" applyFont="1" applyBorder="1"/>
    <xf numFmtId="0" fontId="7" fillId="0" borderId="0" xfId="0" applyFont="1"/>
    <xf numFmtId="0" fontId="0" fillId="2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0" xfId="0" applyAlignment="1"/>
    <xf numFmtId="0" fontId="0" fillId="4" borderId="0" xfId="0" applyFill="1"/>
    <xf numFmtId="0" fontId="6" fillId="0" borderId="16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11" fontId="0" fillId="0" borderId="0" xfId="0" applyNumberFormat="1" applyBorder="1" applyProtection="1">
      <protection locked="0"/>
    </xf>
    <xf numFmtId="11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quotePrefix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0" borderId="9" xfId="0" applyFont="1" applyBorder="1" applyProtection="1">
      <protection locked="0"/>
    </xf>
    <xf numFmtId="165" fontId="1" fillId="6" borderId="9" xfId="0" applyNumberFormat="1" applyFont="1" applyFill="1" applyBorder="1" applyProtection="1"/>
    <xf numFmtId="0" fontId="5" fillId="3" borderId="9" xfId="0" applyFont="1" applyFill="1" applyBorder="1" applyProtection="1">
      <protection locked="0"/>
    </xf>
    <xf numFmtId="165" fontId="5" fillId="3" borderId="9" xfId="0" applyNumberFormat="1" applyFont="1" applyFill="1" applyBorder="1" applyProtection="1"/>
    <xf numFmtId="49" fontId="2" fillId="0" borderId="0" xfId="0" applyNumberFormat="1" applyFont="1" applyFill="1" applyBorder="1" applyAlignment="1" applyProtection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6" fillId="7" borderId="17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6" fillId="5" borderId="2" xfId="0" applyFont="1" applyFill="1" applyBorder="1" applyAlignment="1" applyProtection="1">
      <alignment horizontal="center"/>
      <protection locked="0"/>
    </xf>
    <xf numFmtId="0" fontId="6" fillId="5" borderId="3" xfId="0" applyFont="1" applyFill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165" fontId="0" fillId="6" borderId="2" xfId="0" applyNumberFormat="1" applyFill="1" applyBorder="1" applyAlignment="1" applyProtection="1">
      <alignment horizontal="center"/>
    </xf>
    <xf numFmtId="165" fontId="0" fillId="6" borderId="3" xfId="0" applyNumberFormat="1" applyFill="1" applyBorder="1" applyAlignment="1" applyProtection="1">
      <alignment horizontal="center"/>
    </xf>
    <xf numFmtId="0" fontId="8" fillId="0" borderId="6" xfId="0" applyFont="1" applyBorder="1" applyAlignment="1" applyProtection="1">
      <alignment horizontal="left" indent="2"/>
      <protection locked="0"/>
    </xf>
    <xf numFmtId="165" fontId="6" fillId="3" borderId="2" xfId="0" applyNumberFormat="1" applyFont="1" applyFill="1" applyBorder="1" applyAlignment="1" applyProtection="1">
      <alignment horizontal="center"/>
    </xf>
    <xf numFmtId="165" fontId="6" fillId="3" borderId="3" xfId="0" applyNumberFormat="1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  <xf numFmtId="0" fontId="0" fillId="0" borderId="19" xfId="0" applyFont="1" applyBorder="1" applyAlignment="1" applyProtection="1">
      <alignment horizontal="left"/>
      <protection locked="0"/>
    </xf>
    <xf numFmtId="0" fontId="6" fillId="0" borderId="20" xfId="0" applyFont="1" applyBorder="1" applyAlignment="1" applyProtection="1">
      <alignment horizontal="left"/>
      <protection locked="0"/>
    </xf>
    <xf numFmtId="0" fontId="0" fillId="0" borderId="19" xfId="0" applyFont="1" applyBorder="1" applyAlignment="1" applyProtection="1">
      <alignment horizontal="left" wrapText="1"/>
      <protection locked="0"/>
    </xf>
    <xf numFmtId="0" fontId="6" fillId="0" borderId="20" xfId="0" applyFont="1" applyBorder="1" applyAlignment="1" applyProtection="1">
      <alignment horizontal="center" vertical="center" textRotation="90"/>
      <protection locked="0"/>
    </xf>
    <xf numFmtId="0" fontId="6" fillId="0" borderId="22" xfId="0" applyFont="1" applyBorder="1" applyAlignment="1" applyProtection="1">
      <alignment horizontal="center" vertical="center" textRotation="90"/>
      <protection locked="0"/>
    </xf>
    <xf numFmtId="0" fontId="6" fillId="0" borderId="21" xfId="0" applyFont="1" applyBorder="1" applyAlignment="1" applyProtection="1">
      <alignment horizontal="center" vertical="center" textRotation="90"/>
      <protection locked="0"/>
    </xf>
    <xf numFmtId="165" fontId="1" fillId="3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646008505332461E-2"/>
          <c:y val="0.12651084066702459"/>
          <c:w val="0.87178243025898938"/>
          <c:h val="0.71785501247401196"/>
        </c:manualLayout>
      </c:layout>
      <c:scatterChart>
        <c:scatterStyle val="lineMarker"/>
        <c:varyColors val="0"/>
        <c:ser>
          <c:idx val="0"/>
          <c:order val="0"/>
          <c:tx>
            <c:v>StandardCurve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16805861144178E-2"/>
                  <c:y val="8.154799681254013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CALCUL_qPCR_Efficiency!$K$6:$K$31</c:f>
              <c:numCache>
                <c:formatCode>General</c:formatCode>
                <c:ptCount val="26"/>
                <c:pt idx="0">
                  <c:v>-1.3009999999999999</c:v>
                </c:pt>
                <c:pt idx="1">
                  <c:v>-1.3009999999999999</c:v>
                </c:pt>
                <c:pt idx="2">
                  <c:v>-1.3009999999999999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-2.6989999999999998</c:v>
                </c:pt>
                <c:pt idx="7">
                  <c:v>-2.6989999999999998</c:v>
                </c:pt>
                <c:pt idx="8">
                  <c:v>-2.6989999999999998</c:v>
                </c:pt>
              </c:numCache>
            </c:numRef>
          </c:xVal>
          <c:yVal>
            <c:numRef>
              <c:f>CALCUL_qPCR_Efficiency!$G$6:$G$31</c:f>
              <c:numCache>
                <c:formatCode>General</c:formatCode>
                <c:ptCount val="26"/>
                <c:pt idx="0">
                  <c:v>21.38</c:v>
                </c:pt>
                <c:pt idx="1">
                  <c:v>21.4</c:v>
                </c:pt>
                <c:pt idx="2">
                  <c:v>21.39</c:v>
                </c:pt>
                <c:pt idx="3">
                  <c:v>23.93</c:v>
                </c:pt>
                <c:pt idx="4">
                  <c:v>23.86</c:v>
                </c:pt>
                <c:pt idx="5">
                  <c:v>23.9</c:v>
                </c:pt>
                <c:pt idx="6">
                  <c:v>26.11</c:v>
                </c:pt>
                <c:pt idx="7">
                  <c:v>26.11</c:v>
                </c:pt>
                <c:pt idx="8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1-DA46-9354-79704D10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43007"/>
        <c:axId val="401434751"/>
      </c:scatterChart>
      <c:valAx>
        <c:axId val="369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Log10 (Quantity)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434751"/>
        <c:crosses val="autoZero"/>
        <c:crossBetween val="midCat"/>
      </c:valAx>
      <c:valAx>
        <c:axId val="4014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Cq</a:t>
                </a:r>
              </a:p>
            </c:rich>
          </c:tx>
          <c:layout>
            <c:manualLayout>
              <c:xMode val="edge"/>
              <c:yMode val="edge"/>
              <c:x val="0.93549551049637636"/>
              <c:y val="0.4483873488890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0065616797906"/>
                  <c:y val="-1.6694371536891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Feuil2!$N$2:$N$10</c:f>
              <c:numCache>
                <c:formatCode>General</c:formatCode>
                <c:ptCount val="9"/>
                <c:pt idx="0">
                  <c:v>-1.3010299956639813</c:v>
                </c:pt>
                <c:pt idx="1">
                  <c:v>-1.3010299956639813</c:v>
                </c:pt>
                <c:pt idx="2">
                  <c:v>-1.3010299956639813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-2.6989700043360187</c:v>
                </c:pt>
                <c:pt idx="7">
                  <c:v>-2.6989700043360187</c:v>
                </c:pt>
                <c:pt idx="8">
                  <c:v>-2.6989700043360187</c:v>
                </c:pt>
              </c:numCache>
            </c:numRef>
          </c:xVal>
          <c:yVal>
            <c:numRef>
              <c:f>Feuil2!$F$2:$F$10</c:f>
              <c:numCache>
                <c:formatCode>General</c:formatCode>
                <c:ptCount val="9"/>
                <c:pt idx="0">
                  <c:v>21.38</c:v>
                </c:pt>
                <c:pt idx="1">
                  <c:v>21.4</c:v>
                </c:pt>
                <c:pt idx="2">
                  <c:v>21.39</c:v>
                </c:pt>
                <c:pt idx="3">
                  <c:v>23.93</c:v>
                </c:pt>
                <c:pt idx="4">
                  <c:v>23.86</c:v>
                </c:pt>
                <c:pt idx="5">
                  <c:v>23.9</c:v>
                </c:pt>
                <c:pt idx="6">
                  <c:v>26.11</c:v>
                </c:pt>
                <c:pt idx="7">
                  <c:v>26.11</c:v>
                </c:pt>
                <c:pt idx="8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5-4746-A41F-30636EC2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36063"/>
        <c:axId val="247919567"/>
      </c:scatterChart>
      <c:valAx>
        <c:axId val="402136063"/>
        <c:scaling>
          <c:orientation val="minMax"/>
          <c:max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log10 of</a:t>
                </a:r>
                <a:r>
                  <a:rPr lang="en-US" b="1" baseline="0"/>
                  <a:t> quantity (standard samples)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919567"/>
        <c:crosses val="autoZero"/>
        <c:crossBetween val="midCat"/>
      </c:valAx>
      <c:valAx>
        <c:axId val="24791956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13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Feuil1!$D$97</c:f>
              <c:strCache>
                <c:ptCount val="1"/>
                <c:pt idx="0">
                  <c:v>Ac0</c:v>
                </c:pt>
              </c:strCache>
            </c:strRef>
          </c:tx>
          <c:invertIfNegative val="0"/>
          <c:cat>
            <c:strRef>
              <c:f>Feuil1!$C$98:$C$104</c:f>
              <c:strCache>
                <c:ptCount val="7"/>
                <c:pt idx="0">
                  <c:v>Actin</c:v>
                </c:pt>
                <c:pt idx="1">
                  <c:v>GAPDH</c:v>
                </c:pt>
                <c:pt idx="2">
                  <c:v>EF1</c:v>
                </c:pt>
                <c:pt idx="3">
                  <c:v>1_10</c:v>
                </c:pt>
                <c:pt idx="4">
                  <c:v>3_10860</c:v>
                </c:pt>
                <c:pt idx="5">
                  <c:v>6_11860</c:v>
                </c:pt>
                <c:pt idx="6">
                  <c:v>6_11180</c:v>
                </c:pt>
              </c:strCache>
            </c:strRef>
          </c:cat>
          <c:val>
            <c:numRef>
              <c:f>Feuil1!$D$98:$D$104</c:f>
              <c:numCache>
                <c:formatCode>@</c:formatCode>
                <c:ptCount val="7"/>
                <c:pt idx="0" formatCode="General">
                  <c:v>3.0759036163098758E-4</c:v>
                </c:pt>
                <c:pt idx="1">
                  <c:v>3.2541070253525918E-4</c:v>
                </c:pt>
                <c:pt idx="2" formatCode="General">
                  <c:v>3.4044219085533001E-4</c:v>
                </c:pt>
                <c:pt idx="3" formatCode="General">
                  <c:v>7.8819112339006383E-4</c:v>
                </c:pt>
                <c:pt idx="4" formatCode="General">
                  <c:v>4.7295364090099609E-4</c:v>
                </c:pt>
                <c:pt idx="5" formatCode="General">
                  <c:v>5.9115468060740733E-4</c:v>
                </c:pt>
                <c:pt idx="6" formatCode="General">
                  <c:v>4.8997184862222107E-4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5-4A87-984D-9C470AAF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12256"/>
        <c:axId val="103713792"/>
      </c:barChart>
      <c:catAx>
        <c:axId val="1037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713792"/>
        <c:crosses val="autoZero"/>
        <c:auto val="1"/>
        <c:lblAlgn val="ctr"/>
        <c:lblOffset val="100"/>
        <c:noMultiLvlLbl val="0"/>
      </c:catAx>
      <c:valAx>
        <c:axId val="103713792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Feuil1!$E$97</c:f>
              <c:strCache>
                <c:ptCount val="1"/>
                <c:pt idx="0">
                  <c:v>H3K9me3</c:v>
                </c:pt>
              </c:strCache>
            </c:strRef>
          </c:tx>
          <c:invertIfNegative val="0"/>
          <c:cat>
            <c:strRef>
              <c:f>Feuil1!$C$98:$C$104</c:f>
              <c:strCache>
                <c:ptCount val="7"/>
                <c:pt idx="0">
                  <c:v>Actin</c:v>
                </c:pt>
                <c:pt idx="1">
                  <c:v>GAPDH</c:v>
                </c:pt>
                <c:pt idx="2">
                  <c:v>EF1</c:v>
                </c:pt>
                <c:pt idx="3">
                  <c:v>1_10</c:v>
                </c:pt>
                <c:pt idx="4">
                  <c:v>3_10860</c:v>
                </c:pt>
                <c:pt idx="5">
                  <c:v>6_11860</c:v>
                </c:pt>
                <c:pt idx="6">
                  <c:v>6_11180</c:v>
                </c:pt>
              </c:strCache>
            </c:strRef>
          </c:cat>
          <c:val>
            <c:numRef>
              <c:f>Feuil1!$E$98:$E$104</c:f>
              <c:numCache>
                <c:formatCode>@</c:formatCode>
                <c:ptCount val="7"/>
                <c:pt idx="0">
                  <c:v>0.12844216376307815</c:v>
                </c:pt>
                <c:pt idx="1">
                  <c:v>0.1340257926241204</c:v>
                </c:pt>
                <c:pt idx="2" formatCode="General">
                  <c:v>6.8929892635868406E-2</c:v>
                </c:pt>
                <c:pt idx="3" formatCode="General">
                  <c:v>0.27599637401166327</c:v>
                </c:pt>
                <c:pt idx="4" formatCode="General">
                  <c:v>0.3376372266288421</c:v>
                </c:pt>
                <c:pt idx="5" formatCode="General">
                  <c:v>0.24573446561487566</c:v>
                </c:pt>
                <c:pt idx="6" formatCode="General">
                  <c:v>0.47830795539544452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A-49F2-99A7-4E75A654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0176"/>
        <c:axId val="103809792"/>
      </c:barChart>
      <c:catAx>
        <c:axId val="1037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09792"/>
        <c:crosses val="autoZero"/>
        <c:auto val="1"/>
        <c:lblAlgn val="ctr"/>
        <c:lblOffset val="100"/>
        <c:noMultiLvlLbl val="0"/>
      </c:catAx>
      <c:valAx>
        <c:axId val="103809792"/>
        <c:scaling>
          <c:orientation val="minMax"/>
          <c:max val="0.5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037301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Feuil1!$F$97</c:f>
              <c:strCache>
                <c:ptCount val="1"/>
                <c:pt idx="0">
                  <c:v>H3K27me3</c:v>
                </c:pt>
              </c:strCache>
            </c:strRef>
          </c:tx>
          <c:invertIfNegative val="0"/>
          <c:cat>
            <c:strRef>
              <c:f>Feuil1!$C$98:$C$104</c:f>
              <c:strCache>
                <c:ptCount val="7"/>
                <c:pt idx="0">
                  <c:v>Actin</c:v>
                </c:pt>
                <c:pt idx="1">
                  <c:v>GAPDH</c:v>
                </c:pt>
                <c:pt idx="2">
                  <c:v>EF1</c:v>
                </c:pt>
                <c:pt idx="3">
                  <c:v>1_10</c:v>
                </c:pt>
                <c:pt idx="4">
                  <c:v>3_10860</c:v>
                </c:pt>
                <c:pt idx="5">
                  <c:v>6_11860</c:v>
                </c:pt>
                <c:pt idx="6">
                  <c:v>6_11180</c:v>
                </c:pt>
              </c:strCache>
            </c:strRef>
          </c:cat>
          <c:val>
            <c:numRef>
              <c:f>Feuil1!$F$98:$F$104</c:f>
              <c:numCache>
                <c:formatCode>@</c:formatCode>
                <c:ptCount val="7"/>
                <c:pt idx="0">
                  <c:v>9.5843805104048221E-4</c:v>
                </c:pt>
                <c:pt idx="1">
                  <c:v>1.601670853952698E-3</c:v>
                </c:pt>
                <c:pt idx="2" formatCode="General">
                  <c:v>7.5636691099820197E-4</c:v>
                </c:pt>
                <c:pt idx="3" formatCode="General">
                  <c:v>6.2602710513164333E-3</c:v>
                </c:pt>
                <c:pt idx="4" formatCode="General">
                  <c:v>9.1351222202819965E-3</c:v>
                </c:pt>
                <c:pt idx="5" formatCode="General">
                  <c:v>6.2140073059755415E-3</c:v>
                </c:pt>
                <c:pt idx="6" formatCode="General">
                  <c:v>7.6184439841505613E-3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D-424A-BE7E-0253B2DD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4464"/>
        <c:axId val="103856000"/>
      </c:barChart>
      <c:catAx>
        <c:axId val="1038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56000"/>
        <c:crosses val="autoZero"/>
        <c:auto val="1"/>
        <c:lblAlgn val="ctr"/>
        <c:lblOffset val="100"/>
        <c:noMultiLvlLbl val="0"/>
      </c:catAx>
      <c:valAx>
        <c:axId val="1038560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03854464"/>
        <c:crosses val="autoZero"/>
        <c:crossBetween val="between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723152</xdr:colOff>
      <xdr:row>2</xdr:row>
      <xdr:rowOff>47065</xdr:rowOff>
    </xdr:from>
    <xdr:to>
      <xdr:col>19</xdr:col>
      <xdr:colOff>472141</xdr:colOff>
      <xdr:row>22</xdr:row>
      <xdr:rowOff>166594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0A7E8-12FB-7C4B-AD14-420B31D2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0</xdr:row>
      <xdr:rowOff>0</xdr:rowOff>
    </xdr:from>
    <xdr:to>
      <xdr:col>20</xdr:col>
      <xdr:colOff>139700</xdr:colOff>
      <xdr:row>14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22F5A-B4E7-024D-A328-531C4CEC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694764</xdr:colOff>
      <xdr:row>94</xdr:row>
      <xdr:rowOff>89649</xdr:rowOff>
    </xdr:from>
    <xdr:to>
      <xdr:col>16</xdr:col>
      <xdr:colOff>694764</xdr:colOff>
      <xdr:row>108</xdr:row>
      <xdr:rowOff>168090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593912</xdr:colOff>
      <xdr:row>109</xdr:row>
      <xdr:rowOff>22412</xdr:rowOff>
    </xdr:from>
    <xdr:to>
      <xdr:col>10</xdr:col>
      <xdr:colOff>437029</xdr:colOff>
      <xdr:row>123</xdr:row>
      <xdr:rowOff>44823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705970</xdr:colOff>
      <xdr:row>109</xdr:row>
      <xdr:rowOff>11206</xdr:rowOff>
    </xdr:from>
    <xdr:to>
      <xdr:col>16</xdr:col>
      <xdr:colOff>750794</xdr:colOff>
      <xdr:row>123</xdr:row>
      <xdr:rowOff>44825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32"/>
  <sheetViews>
    <sheetView showGridLines="0" tabSelected="1" topLeftCell="C1" zoomScale="85" zoomScaleNormal="85" workbookViewId="0">
      <selection activeCell="N3" sqref="N3"/>
    </sheetView>
  </sheetViews>
  <sheetFormatPr baseColWidth="10" defaultColWidth="10.77734375" defaultRowHeight="14.4" x14ac:dyDescent="0.3"/>
  <cols>
    <col min="1" max="1" width="3.5546875" style="39" customWidth="1"/>
    <col min="2" max="15" width="10.77734375" style="39"/>
    <col min="16" max="16" width="13.77734375" style="39" customWidth="1"/>
    <col min="17" max="17" width="11.6640625" style="39" bestFit="1" customWidth="1"/>
    <col min="18" max="18" width="21.6640625" style="39" customWidth="1"/>
    <col min="19" max="19" width="24.77734375" style="39" customWidth="1"/>
    <col min="20" max="16384" width="10.77734375" style="39"/>
  </cols>
  <sheetData>
    <row r="1" spans="2:13" x14ac:dyDescent="0.3">
      <c r="B1" s="52" t="s">
        <v>198</v>
      </c>
    </row>
    <row r="2" spans="2:13" x14ac:dyDescent="0.3">
      <c r="B2" s="63" t="s">
        <v>199</v>
      </c>
    </row>
    <row r="3" spans="2:13" x14ac:dyDescent="0.3">
      <c r="B3" s="63" t="s">
        <v>182</v>
      </c>
    </row>
    <row r="4" spans="2:13" ht="15" thickBot="1" x14ac:dyDescent="0.35">
      <c r="B4" s="52"/>
    </row>
    <row r="5" spans="2:13" ht="15" thickBot="1" x14ac:dyDescent="0.35">
      <c r="B5" s="36" t="s">
        <v>151</v>
      </c>
      <c r="C5" s="37" t="s">
        <v>152</v>
      </c>
      <c r="D5" s="37" t="s">
        <v>153</v>
      </c>
      <c r="E5" s="37" t="s">
        <v>154</v>
      </c>
      <c r="F5" s="37" t="s">
        <v>174</v>
      </c>
      <c r="G5" s="62" t="s">
        <v>155</v>
      </c>
      <c r="H5" s="37" t="s">
        <v>156</v>
      </c>
      <c r="I5" s="37" t="s">
        <v>157</v>
      </c>
      <c r="J5" s="37" t="s">
        <v>158</v>
      </c>
      <c r="K5" s="62" t="s">
        <v>165</v>
      </c>
      <c r="L5" s="37" t="s">
        <v>159</v>
      </c>
      <c r="M5" s="38" t="s">
        <v>166</v>
      </c>
    </row>
    <row r="6" spans="2:13" x14ac:dyDescent="0.3">
      <c r="B6" s="40" t="s">
        <v>0</v>
      </c>
      <c r="C6" s="41" t="s">
        <v>1</v>
      </c>
      <c r="D6" s="41" t="s">
        <v>2</v>
      </c>
      <c r="E6" s="41" t="s">
        <v>3</v>
      </c>
      <c r="F6" s="41" t="s">
        <v>4</v>
      </c>
      <c r="G6" s="60">
        <v>21.38</v>
      </c>
      <c r="H6" s="42">
        <v>21.39</v>
      </c>
      <c r="I6" s="41">
        <v>8.0000000000000002E-3</v>
      </c>
      <c r="J6" s="43">
        <v>0.05</v>
      </c>
      <c r="K6" s="60">
        <v>-1.3009999999999999</v>
      </c>
      <c r="L6" s="43">
        <v>0.05</v>
      </c>
      <c r="M6" s="44">
        <v>8.4999999999999995E-18</v>
      </c>
    </row>
    <row r="7" spans="2:13" x14ac:dyDescent="0.3">
      <c r="B7" s="40" t="s">
        <v>5</v>
      </c>
      <c r="C7" s="41" t="s">
        <v>1</v>
      </c>
      <c r="D7" s="41" t="s">
        <v>2</v>
      </c>
      <c r="E7" s="41" t="s">
        <v>3</v>
      </c>
      <c r="F7" s="41" t="s">
        <v>4</v>
      </c>
      <c r="G7" s="60">
        <v>21.4</v>
      </c>
      <c r="H7" s="42">
        <v>21.39</v>
      </c>
      <c r="I7" s="41">
        <v>8.0000000000000002E-3</v>
      </c>
      <c r="J7" s="43">
        <v>0.05</v>
      </c>
      <c r="K7" s="60">
        <v>-1.3009999999999999</v>
      </c>
      <c r="L7" s="43">
        <v>0.05</v>
      </c>
      <c r="M7" s="44">
        <v>8.4999999999999995E-18</v>
      </c>
    </row>
    <row r="8" spans="2:13" x14ac:dyDescent="0.3">
      <c r="B8" s="40" t="s">
        <v>6</v>
      </c>
      <c r="C8" s="41" t="s">
        <v>1</v>
      </c>
      <c r="D8" s="41" t="s">
        <v>2</v>
      </c>
      <c r="E8" s="41" t="s">
        <v>3</v>
      </c>
      <c r="F8" s="41" t="s">
        <v>4</v>
      </c>
      <c r="G8" s="60">
        <v>21.39</v>
      </c>
      <c r="H8" s="42">
        <v>21.39</v>
      </c>
      <c r="I8" s="41">
        <v>8.0000000000000002E-3</v>
      </c>
      <c r="J8" s="43">
        <v>0.05</v>
      </c>
      <c r="K8" s="60">
        <v>-1.3009999999999999</v>
      </c>
      <c r="L8" s="43">
        <v>0.05</v>
      </c>
      <c r="M8" s="44">
        <v>8.4999999999999995E-18</v>
      </c>
    </row>
    <row r="9" spans="2:13" x14ac:dyDescent="0.3">
      <c r="B9" s="40" t="s">
        <v>7</v>
      </c>
      <c r="C9" s="41" t="s">
        <v>1</v>
      </c>
      <c r="D9" s="41" t="s">
        <v>2</v>
      </c>
      <c r="E9" s="41" t="s">
        <v>8</v>
      </c>
      <c r="F9" s="41" t="s">
        <v>4</v>
      </c>
      <c r="G9" s="60">
        <v>23.93</v>
      </c>
      <c r="H9" s="42">
        <v>23.9</v>
      </c>
      <c r="I9" s="41">
        <v>3.7999999999999999E-2</v>
      </c>
      <c r="J9" s="43">
        <v>0.01</v>
      </c>
      <c r="K9" s="60">
        <v>-2</v>
      </c>
      <c r="L9" s="43">
        <v>0.01</v>
      </c>
      <c r="M9" s="44">
        <v>0</v>
      </c>
    </row>
    <row r="10" spans="2:13" x14ac:dyDescent="0.3">
      <c r="B10" s="40" t="s">
        <v>9</v>
      </c>
      <c r="C10" s="41" t="s">
        <v>1</v>
      </c>
      <c r="D10" s="41" t="s">
        <v>2</v>
      </c>
      <c r="E10" s="41" t="s">
        <v>8</v>
      </c>
      <c r="F10" s="41" t="s">
        <v>4</v>
      </c>
      <c r="G10" s="60">
        <v>23.86</v>
      </c>
      <c r="H10" s="42">
        <v>23.9</v>
      </c>
      <c r="I10" s="41">
        <v>3.7999999999999999E-2</v>
      </c>
      <c r="J10" s="43">
        <v>0.01</v>
      </c>
      <c r="K10" s="60">
        <v>-2</v>
      </c>
      <c r="L10" s="43">
        <v>0.01</v>
      </c>
      <c r="M10" s="44">
        <v>0</v>
      </c>
    </row>
    <row r="11" spans="2:13" x14ac:dyDescent="0.3">
      <c r="B11" s="40" t="s">
        <v>10</v>
      </c>
      <c r="C11" s="41" t="s">
        <v>1</v>
      </c>
      <c r="D11" s="41" t="s">
        <v>2</v>
      </c>
      <c r="E11" s="41" t="s">
        <v>8</v>
      </c>
      <c r="F11" s="41" t="s">
        <v>4</v>
      </c>
      <c r="G11" s="60">
        <v>23.9</v>
      </c>
      <c r="H11" s="42">
        <v>23.9</v>
      </c>
      <c r="I11" s="41">
        <v>3.7999999999999999E-2</v>
      </c>
      <c r="J11" s="43">
        <v>0.01</v>
      </c>
      <c r="K11" s="60">
        <v>-2</v>
      </c>
      <c r="L11" s="43">
        <v>0.01</v>
      </c>
      <c r="M11" s="44">
        <v>0</v>
      </c>
    </row>
    <row r="12" spans="2:13" x14ac:dyDescent="0.3">
      <c r="B12" s="40" t="s">
        <v>11</v>
      </c>
      <c r="C12" s="41" t="s">
        <v>1</v>
      </c>
      <c r="D12" s="41" t="s">
        <v>2</v>
      </c>
      <c r="E12" s="41" t="s">
        <v>12</v>
      </c>
      <c r="F12" s="41" t="s">
        <v>4</v>
      </c>
      <c r="G12" s="60">
        <v>26.11</v>
      </c>
      <c r="H12" s="42">
        <v>26.19</v>
      </c>
      <c r="I12" s="41">
        <v>0.13800000000000001</v>
      </c>
      <c r="J12" s="43">
        <v>2E-3</v>
      </c>
      <c r="K12" s="60">
        <v>-2.6989999999999998</v>
      </c>
      <c r="L12" s="43">
        <v>2E-3</v>
      </c>
      <c r="M12" s="44">
        <v>0</v>
      </c>
    </row>
    <row r="13" spans="2:13" x14ac:dyDescent="0.3">
      <c r="B13" s="40" t="s">
        <v>13</v>
      </c>
      <c r="C13" s="41" t="s">
        <v>1</v>
      </c>
      <c r="D13" s="41" t="s">
        <v>2</v>
      </c>
      <c r="E13" s="41" t="s">
        <v>12</v>
      </c>
      <c r="F13" s="41" t="s">
        <v>4</v>
      </c>
      <c r="G13" s="60">
        <v>26.11</v>
      </c>
      <c r="H13" s="42">
        <v>26.19</v>
      </c>
      <c r="I13" s="41">
        <v>0.13800000000000001</v>
      </c>
      <c r="J13" s="43">
        <v>2E-3</v>
      </c>
      <c r="K13" s="60">
        <v>-2.6989999999999998</v>
      </c>
      <c r="L13" s="43">
        <v>2E-3</v>
      </c>
      <c r="M13" s="44">
        <v>0</v>
      </c>
    </row>
    <row r="14" spans="2:13" x14ac:dyDescent="0.3">
      <c r="B14" s="40" t="s">
        <v>14</v>
      </c>
      <c r="C14" s="41" t="s">
        <v>1</v>
      </c>
      <c r="D14" s="41" t="s">
        <v>2</v>
      </c>
      <c r="E14" s="41" t="s">
        <v>12</v>
      </c>
      <c r="F14" s="41" t="s">
        <v>4</v>
      </c>
      <c r="G14" s="60">
        <v>26.35</v>
      </c>
      <c r="H14" s="42">
        <v>26.19</v>
      </c>
      <c r="I14" s="41">
        <v>0.13800000000000001</v>
      </c>
      <c r="J14" s="43">
        <v>2E-3</v>
      </c>
      <c r="K14" s="60">
        <v>-2.6989999999999998</v>
      </c>
      <c r="L14" s="43">
        <v>2E-3</v>
      </c>
      <c r="M14" s="44">
        <v>0</v>
      </c>
    </row>
    <row r="15" spans="2:13" x14ac:dyDescent="0.3">
      <c r="B15" s="40"/>
      <c r="C15" s="41"/>
      <c r="D15" s="41"/>
      <c r="E15" s="41"/>
      <c r="F15" s="41"/>
      <c r="G15" s="60"/>
      <c r="H15" s="41"/>
      <c r="I15" s="41"/>
      <c r="J15" s="41"/>
      <c r="K15" s="60"/>
      <c r="L15" s="41"/>
      <c r="M15" s="45"/>
    </row>
    <row r="16" spans="2:13" x14ac:dyDescent="0.3">
      <c r="B16" s="40"/>
      <c r="C16" s="41"/>
      <c r="D16" s="41"/>
      <c r="E16" s="41"/>
      <c r="F16" s="41"/>
      <c r="G16" s="60"/>
      <c r="H16" s="41"/>
      <c r="I16" s="41"/>
      <c r="J16" s="41"/>
      <c r="K16" s="60"/>
      <c r="L16" s="41"/>
      <c r="M16" s="45"/>
    </row>
    <row r="17" spans="2:19" x14ac:dyDescent="0.3">
      <c r="B17" s="40"/>
      <c r="C17" s="41"/>
      <c r="D17" s="41"/>
      <c r="E17" s="41"/>
      <c r="F17" s="41"/>
      <c r="G17" s="60"/>
      <c r="H17" s="41"/>
      <c r="I17" s="41"/>
      <c r="J17" s="41"/>
      <c r="K17" s="60"/>
      <c r="L17" s="41"/>
      <c r="M17" s="45"/>
    </row>
    <row r="18" spans="2:19" x14ac:dyDescent="0.3">
      <c r="B18" s="40"/>
      <c r="C18" s="41"/>
      <c r="D18" s="41"/>
      <c r="E18" s="41"/>
      <c r="F18" s="41"/>
      <c r="G18" s="60"/>
      <c r="H18" s="41"/>
      <c r="I18" s="41"/>
      <c r="J18" s="41"/>
      <c r="K18" s="60"/>
      <c r="L18" s="41"/>
      <c r="M18" s="45"/>
    </row>
    <row r="19" spans="2:19" x14ac:dyDescent="0.3">
      <c r="B19" s="40"/>
      <c r="C19" s="41"/>
      <c r="D19" s="41"/>
      <c r="E19" s="41"/>
      <c r="F19" s="41"/>
      <c r="G19" s="60"/>
      <c r="H19" s="41"/>
      <c r="I19" s="41"/>
      <c r="J19" s="41"/>
      <c r="K19" s="60"/>
      <c r="L19" s="41"/>
      <c r="M19" s="45"/>
    </row>
    <row r="20" spans="2:19" x14ac:dyDescent="0.3">
      <c r="B20" s="40"/>
      <c r="C20" s="41"/>
      <c r="D20" s="41"/>
      <c r="E20" s="41"/>
      <c r="F20" s="41"/>
      <c r="G20" s="60"/>
      <c r="H20" s="41"/>
      <c r="I20" s="41"/>
      <c r="J20" s="41"/>
      <c r="K20" s="60"/>
      <c r="L20" s="41"/>
      <c r="M20" s="45"/>
    </row>
    <row r="21" spans="2:19" x14ac:dyDescent="0.3">
      <c r="B21" s="40"/>
      <c r="C21" s="41"/>
      <c r="D21" s="41"/>
      <c r="E21" s="41"/>
      <c r="F21" s="41"/>
      <c r="G21" s="60"/>
      <c r="H21" s="41"/>
      <c r="I21" s="41"/>
      <c r="J21" s="41"/>
      <c r="K21" s="60"/>
      <c r="L21" s="41"/>
      <c r="M21" s="45"/>
    </row>
    <row r="22" spans="2:19" x14ac:dyDescent="0.3">
      <c r="B22" s="40"/>
      <c r="C22" s="41"/>
      <c r="D22" s="41"/>
      <c r="E22" s="41"/>
      <c r="F22" s="41"/>
      <c r="G22" s="60"/>
      <c r="H22" s="41"/>
      <c r="I22" s="41"/>
      <c r="J22" s="41"/>
      <c r="K22" s="60"/>
      <c r="L22" s="41"/>
      <c r="M22" s="45"/>
    </row>
    <row r="23" spans="2:19" x14ac:dyDescent="0.3">
      <c r="B23" s="40"/>
      <c r="C23" s="41"/>
      <c r="D23" s="41"/>
      <c r="E23" s="41"/>
      <c r="F23" s="41"/>
      <c r="G23" s="60"/>
      <c r="H23" s="41"/>
      <c r="I23" s="41"/>
      <c r="J23" s="41"/>
      <c r="K23" s="60"/>
      <c r="L23" s="41"/>
      <c r="M23" s="45"/>
    </row>
    <row r="24" spans="2:19" x14ac:dyDescent="0.3">
      <c r="B24" s="40"/>
      <c r="C24" s="41"/>
      <c r="D24" s="41"/>
      <c r="E24" s="41"/>
      <c r="F24" s="41"/>
      <c r="G24" s="60"/>
      <c r="H24" s="41"/>
      <c r="I24" s="41"/>
      <c r="J24" s="41"/>
      <c r="K24" s="60"/>
      <c r="L24" s="41"/>
      <c r="M24" s="45"/>
    </row>
    <row r="25" spans="2:19" x14ac:dyDescent="0.3">
      <c r="B25" s="40"/>
      <c r="C25" s="41"/>
      <c r="D25" s="41"/>
      <c r="E25" s="41"/>
      <c r="F25" s="41"/>
      <c r="G25" s="60"/>
      <c r="H25" s="41"/>
      <c r="I25" s="41"/>
      <c r="J25" s="41"/>
      <c r="K25" s="60"/>
      <c r="L25" s="41"/>
      <c r="M25" s="45"/>
    </row>
    <row r="26" spans="2:19" x14ac:dyDescent="0.3">
      <c r="B26" s="40"/>
      <c r="C26" s="41"/>
      <c r="D26" s="41"/>
      <c r="E26" s="41"/>
      <c r="F26" s="41"/>
      <c r="G26" s="60"/>
      <c r="H26" s="41"/>
      <c r="I26" s="41"/>
      <c r="J26" s="41"/>
      <c r="K26" s="60"/>
      <c r="L26" s="41"/>
      <c r="M26" s="45"/>
    </row>
    <row r="27" spans="2:19" x14ac:dyDescent="0.3">
      <c r="B27" s="40"/>
      <c r="C27" s="41"/>
      <c r="D27" s="41"/>
      <c r="E27" s="41"/>
      <c r="F27" s="41"/>
      <c r="G27" s="60"/>
      <c r="H27" s="41"/>
      <c r="I27" s="41"/>
      <c r="J27" s="41"/>
      <c r="K27" s="60"/>
      <c r="L27" s="41"/>
      <c r="M27" s="45"/>
    </row>
    <row r="28" spans="2:19" x14ac:dyDescent="0.3">
      <c r="B28" s="40"/>
      <c r="C28" s="41"/>
      <c r="D28" s="41"/>
      <c r="E28" s="41"/>
      <c r="F28" s="41"/>
      <c r="G28" s="60"/>
      <c r="H28" s="41"/>
      <c r="I28" s="41"/>
      <c r="J28" s="41"/>
      <c r="K28" s="60"/>
      <c r="L28" s="41"/>
      <c r="M28" s="45"/>
      <c r="R28" s="39" t="s">
        <v>202</v>
      </c>
      <c r="S28" s="39" t="s">
        <v>203</v>
      </c>
    </row>
    <row r="29" spans="2:19" ht="15.6" x14ac:dyDescent="0.3">
      <c r="B29" s="40"/>
      <c r="C29" s="41"/>
      <c r="D29" s="41"/>
      <c r="E29" s="41"/>
      <c r="F29" s="41"/>
      <c r="G29" s="60"/>
      <c r="H29" s="41"/>
      <c r="I29" s="41"/>
      <c r="J29" s="41"/>
      <c r="K29" s="60"/>
      <c r="L29" s="41"/>
      <c r="M29" s="45"/>
      <c r="P29" s="53" t="s">
        <v>161</v>
      </c>
      <c r="Q29" s="54">
        <f>SLOPE(G6:G31,K6:K31)</f>
        <v>-3.433476394849786</v>
      </c>
      <c r="R29" s="49" t="s">
        <v>200</v>
      </c>
      <c r="S29" s="49" t="s">
        <v>201</v>
      </c>
    </row>
    <row r="30" spans="2:19" ht="15.6" x14ac:dyDescent="0.3">
      <c r="B30" s="40"/>
      <c r="C30" s="41"/>
      <c r="D30" s="41"/>
      <c r="E30" s="41"/>
      <c r="F30" s="41"/>
      <c r="G30" s="60"/>
      <c r="H30" s="41"/>
      <c r="I30" s="41"/>
      <c r="J30" s="41"/>
      <c r="K30" s="60"/>
      <c r="L30" s="41"/>
      <c r="M30" s="45"/>
      <c r="P30" s="55" t="s">
        <v>220</v>
      </c>
      <c r="Q30" s="56">
        <f>10^(-1/Q29)</f>
        <v>1.9554647878653111</v>
      </c>
      <c r="R30" s="49" t="s">
        <v>218</v>
      </c>
      <c r="S30" s="49" t="s">
        <v>218</v>
      </c>
    </row>
    <row r="31" spans="2:19" ht="16.2" thickBot="1" x14ac:dyDescent="0.35">
      <c r="B31" s="46"/>
      <c r="C31" s="47"/>
      <c r="D31" s="47"/>
      <c r="E31" s="47"/>
      <c r="F31" s="47"/>
      <c r="G31" s="61"/>
      <c r="H31" s="47"/>
      <c r="I31" s="47"/>
      <c r="J31" s="47"/>
      <c r="K31" s="61"/>
      <c r="L31" s="47"/>
      <c r="M31" s="48"/>
      <c r="P31" s="55" t="s">
        <v>163</v>
      </c>
      <c r="Q31" s="91">
        <f>(Q30-1)*100</f>
        <v>95.546478786531111</v>
      </c>
      <c r="R31" s="49" t="s">
        <v>219</v>
      </c>
      <c r="S31" s="49" t="s">
        <v>219</v>
      </c>
    </row>
    <row r="32" spans="2:19" x14ac:dyDescent="0.3">
      <c r="K32" s="49" t="s">
        <v>175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92D-80E8-E747-96A1-56D18B93C726}">
  <sheetPr>
    <pageSetUpPr fitToPage="1"/>
  </sheetPr>
  <dimension ref="A1:Q27"/>
  <sheetViews>
    <sheetView showGridLines="0" workbookViewId="0">
      <selection activeCell="E20" sqref="E20"/>
    </sheetView>
  </sheetViews>
  <sheetFormatPr baseColWidth="10" defaultColWidth="10.77734375" defaultRowHeight="14.4" x14ac:dyDescent="0.3"/>
  <cols>
    <col min="1" max="1" width="3.44140625" style="39" customWidth="1"/>
    <col min="2" max="2" width="3.5546875" style="39" bestFit="1" customWidth="1"/>
    <col min="3" max="3" width="1.88671875" style="39" customWidth="1"/>
    <col min="4" max="4" width="18.88671875" style="39" customWidth="1"/>
    <col min="5" max="5" width="11.77734375" style="39" bestFit="1" customWidth="1"/>
    <col min="6" max="6" width="12.6640625" style="39" bestFit="1" customWidth="1"/>
    <col min="7" max="7" width="11.6640625" style="39" bestFit="1" customWidth="1"/>
    <col min="8" max="8" width="10.109375" style="39" customWidth="1"/>
    <col min="9" max="9" width="18.88671875" style="39" customWidth="1"/>
    <col min="10" max="10" width="11.77734375" style="39" bestFit="1" customWidth="1"/>
    <col min="11" max="11" width="12.6640625" style="39" bestFit="1" customWidth="1"/>
    <col min="12" max="12" width="11.6640625" style="39" bestFit="1" customWidth="1"/>
    <col min="13" max="13" width="10.33203125" style="39" customWidth="1"/>
    <col min="14" max="14" width="18.88671875" style="39" customWidth="1"/>
    <col min="15" max="15" width="11.77734375" style="39" bestFit="1" customWidth="1"/>
    <col min="16" max="16" width="12.6640625" style="39" bestFit="1" customWidth="1"/>
    <col min="17" max="17" width="11.6640625" style="39" bestFit="1" customWidth="1"/>
    <col min="18" max="16384" width="10.77734375" style="39"/>
  </cols>
  <sheetData>
    <row r="1" spans="1:17" x14ac:dyDescent="0.3">
      <c r="A1" s="52" t="s">
        <v>204</v>
      </c>
    </row>
    <row r="2" spans="1:17" x14ac:dyDescent="0.3">
      <c r="A2" s="63" t="s">
        <v>205</v>
      </c>
    </row>
    <row r="3" spans="1:17" x14ac:dyDescent="0.3">
      <c r="A3" s="63" t="s">
        <v>206</v>
      </c>
    </row>
    <row r="4" spans="1:17" x14ac:dyDescent="0.3">
      <c r="A4" s="63" t="s">
        <v>182</v>
      </c>
    </row>
    <row r="5" spans="1:17" x14ac:dyDescent="0.3">
      <c r="C5" s="52"/>
    </row>
    <row r="6" spans="1:17" ht="15" thickBot="1" x14ac:dyDescent="0.35">
      <c r="D6" s="64"/>
      <c r="I6" s="64"/>
      <c r="N6" s="64"/>
    </row>
    <row r="7" spans="1:17" x14ac:dyDescent="0.3">
      <c r="B7" s="88" t="s">
        <v>216</v>
      </c>
      <c r="D7" s="83" t="s">
        <v>210</v>
      </c>
      <c r="E7" s="66" t="s">
        <v>207</v>
      </c>
      <c r="F7" s="66"/>
      <c r="G7" s="67"/>
      <c r="I7" s="83" t="s">
        <v>210</v>
      </c>
      <c r="J7" s="66" t="s">
        <v>208</v>
      </c>
      <c r="K7" s="66"/>
      <c r="L7" s="67"/>
      <c r="N7" s="83" t="s">
        <v>210</v>
      </c>
      <c r="O7" s="66" t="s">
        <v>209</v>
      </c>
      <c r="P7" s="66"/>
      <c r="Q7" s="67"/>
    </row>
    <row r="8" spans="1:17" ht="15" thickBot="1" x14ac:dyDescent="0.35">
      <c r="B8" s="89"/>
      <c r="D8" s="84" t="s">
        <v>211</v>
      </c>
      <c r="E8" s="68" t="s">
        <v>176</v>
      </c>
      <c r="F8" s="68" t="s">
        <v>134</v>
      </c>
      <c r="G8" s="69" t="s">
        <v>135</v>
      </c>
      <c r="I8" s="84" t="s">
        <v>211</v>
      </c>
      <c r="J8" s="68" t="s">
        <v>176</v>
      </c>
      <c r="K8" s="68" t="s">
        <v>134</v>
      </c>
      <c r="L8" s="69" t="s">
        <v>135</v>
      </c>
      <c r="N8" s="84" t="s">
        <v>211</v>
      </c>
      <c r="O8" s="68" t="s">
        <v>176</v>
      </c>
      <c r="P8" s="68" t="s">
        <v>134</v>
      </c>
      <c r="Q8" s="69" t="s">
        <v>135</v>
      </c>
    </row>
    <row r="9" spans="1:17" ht="7.2" customHeight="1" thickBot="1" x14ac:dyDescent="0.35">
      <c r="B9" s="89"/>
      <c r="D9" s="82"/>
      <c r="E9" s="50"/>
      <c r="F9" s="50"/>
      <c r="G9" s="50"/>
      <c r="I9" s="82"/>
      <c r="J9" s="50"/>
      <c r="K9" s="50"/>
      <c r="L9" s="50"/>
      <c r="N9" s="82"/>
      <c r="O9" s="50"/>
      <c r="P9" s="50"/>
      <c r="Q9" s="50"/>
    </row>
    <row r="10" spans="1:17" x14ac:dyDescent="0.3">
      <c r="B10" s="89"/>
      <c r="D10" s="83" t="s">
        <v>213</v>
      </c>
      <c r="E10" s="70">
        <v>20.79</v>
      </c>
      <c r="F10" s="70">
        <v>20.78</v>
      </c>
      <c r="G10" s="71">
        <v>21.13</v>
      </c>
      <c r="I10" s="83" t="s">
        <v>213</v>
      </c>
      <c r="J10" s="70">
        <v>21.79</v>
      </c>
      <c r="K10" s="70">
        <v>21.74</v>
      </c>
      <c r="L10" s="71">
        <v>22.18</v>
      </c>
      <c r="N10" s="83" t="s">
        <v>213</v>
      </c>
      <c r="O10" s="70">
        <v>21.53</v>
      </c>
      <c r="P10" s="70">
        <v>21.68</v>
      </c>
      <c r="Q10" s="71">
        <v>21.93</v>
      </c>
    </row>
    <row r="11" spans="1:17" ht="15" thickBot="1" x14ac:dyDescent="0.35">
      <c r="B11" s="89"/>
      <c r="D11" s="84" t="s">
        <v>214</v>
      </c>
      <c r="E11" s="72">
        <v>29.2</v>
      </c>
      <c r="F11" s="72">
        <v>20.350000000000001</v>
      </c>
      <c r="G11" s="73">
        <v>27.2</v>
      </c>
      <c r="I11" s="84" t="s">
        <v>214</v>
      </c>
      <c r="J11" s="72">
        <v>29.71</v>
      </c>
      <c r="K11" s="72">
        <v>19.940000000000001</v>
      </c>
      <c r="L11" s="73">
        <v>25.72</v>
      </c>
      <c r="N11" s="84" t="s">
        <v>214</v>
      </c>
      <c r="O11" s="72">
        <v>29.38</v>
      </c>
      <c r="P11" s="72">
        <v>19.37</v>
      </c>
      <c r="Q11" s="73">
        <v>25.73</v>
      </c>
    </row>
    <row r="12" spans="1:17" ht="6" customHeight="1" thickBot="1" x14ac:dyDescent="0.35">
      <c r="B12" s="89"/>
      <c r="D12" s="82"/>
      <c r="E12" s="51"/>
      <c r="F12" s="51"/>
      <c r="G12" s="51"/>
      <c r="I12" s="82"/>
      <c r="J12" s="51"/>
      <c r="K12" s="51"/>
      <c r="L12" s="51"/>
      <c r="N12" s="82"/>
      <c r="O12" s="51"/>
      <c r="P12" s="51"/>
      <c r="Q12" s="51"/>
    </row>
    <row r="13" spans="1:17" ht="29.4" thickBot="1" x14ac:dyDescent="0.35">
      <c r="B13" s="89"/>
      <c r="D13" s="87" t="s">
        <v>215</v>
      </c>
      <c r="E13" s="74">
        <v>10</v>
      </c>
      <c r="F13" s="75">
        <v>10</v>
      </c>
      <c r="G13" s="76">
        <v>10</v>
      </c>
      <c r="I13" s="85" t="s">
        <v>177</v>
      </c>
      <c r="J13" s="74">
        <v>10</v>
      </c>
      <c r="K13" s="75">
        <v>10</v>
      </c>
      <c r="L13" s="76">
        <v>10</v>
      </c>
      <c r="N13" s="85" t="s">
        <v>177</v>
      </c>
      <c r="O13" s="74">
        <v>10</v>
      </c>
      <c r="P13" s="75">
        <v>10</v>
      </c>
      <c r="Q13" s="76">
        <v>10</v>
      </c>
    </row>
    <row r="14" spans="1:17" ht="6" customHeight="1" thickBot="1" x14ac:dyDescent="0.35">
      <c r="B14" s="89"/>
      <c r="D14" s="82"/>
      <c r="E14" s="51"/>
      <c r="F14" s="51"/>
      <c r="G14" s="51"/>
      <c r="I14" s="82"/>
      <c r="J14" s="51"/>
      <c r="K14" s="51"/>
      <c r="L14" s="51"/>
      <c r="N14" s="82"/>
      <c r="O14" s="51"/>
      <c r="P14" s="51"/>
      <c r="Q14" s="51"/>
    </row>
    <row r="15" spans="1:17" ht="15" thickBot="1" x14ac:dyDescent="0.35">
      <c r="B15" s="90"/>
      <c r="D15" s="85" t="s">
        <v>178</v>
      </c>
      <c r="E15" s="75">
        <v>1.976</v>
      </c>
      <c r="F15" s="75">
        <v>1.976</v>
      </c>
      <c r="G15" s="76">
        <v>1.976</v>
      </c>
      <c r="I15" s="85" t="s">
        <v>178</v>
      </c>
      <c r="J15" s="75">
        <v>1.966</v>
      </c>
      <c r="K15" s="75">
        <v>1.966</v>
      </c>
      <c r="L15" s="76">
        <v>1.966</v>
      </c>
      <c r="N15" s="85" t="s">
        <v>178</v>
      </c>
      <c r="O15" s="75">
        <v>1.9690000000000001</v>
      </c>
      <c r="P15" s="75">
        <v>1.9690000000000001</v>
      </c>
      <c r="Q15" s="76">
        <v>1.9690000000000001</v>
      </c>
    </row>
    <row r="16" spans="1:17" ht="29.4" customHeight="1" thickBot="1" x14ac:dyDescent="0.35">
      <c r="D16" s="65"/>
      <c r="E16" s="51"/>
      <c r="F16" s="51"/>
      <c r="G16" s="51"/>
      <c r="I16" s="65"/>
      <c r="J16" s="51"/>
      <c r="K16" s="51"/>
      <c r="L16" s="51"/>
      <c r="N16" s="65"/>
      <c r="O16" s="51"/>
      <c r="P16" s="51"/>
      <c r="Q16" s="51"/>
    </row>
    <row r="17" spans="2:17" ht="14.4" customHeight="1" x14ac:dyDescent="0.3">
      <c r="B17" s="88" t="s">
        <v>217</v>
      </c>
      <c r="D17" s="83" t="s">
        <v>212</v>
      </c>
      <c r="E17" s="77">
        <f>E10-LOG(E13)/LOG(E15)</f>
        <v>17.409188125245297</v>
      </c>
      <c r="F17" s="77">
        <f>F10-LOG(F13)/LOG(F15)</f>
        <v>17.399188125245299</v>
      </c>
      <c r="G17" s="78">
        <f>G10-LOG(G13)/LOG(G15)</f>
        <v>17.749188125245297</v>
      </c>
      <c r="I17" s="83" t="s">
        <v>212</v>
      </c>
      <c r="J17" s="77">
        <f>J10-LOG(J13)/LOG(J15)</f>
        <v>18.383814182235316</v>
      </c>
      <c r="K17" s="77">
        <f>K10-LOG(K13)/LOG(K15)</f>
        <v>18.333814182235315</v>
      </c>
      <c r="L17" s="78">
        <f>L10-LOG(L13)/LOG(L15)</f>
        <v>18.773814182235316</v>
      </c>
      <c r="N17" s="83" t="s">
        <v>212</v>
      </c>
      <c r="O17" s="77">
        <f>O10-LOG(O13)/LOG(O15)</f>
        <v>18.131479834185242</v>
      </c>
      <c r="P17" s="77">
        <f>P10-LOG(P13)/LOG(P15)</f>
        <v>18.281479834185241</v>
      </c>
      <c r="Q17" s="78">
        <f>Q10-LOG(Q13)/LOG(Q15)</f>
        <v>18.531479834185241</v>
      </c>
    </row>
    <row r="18" spans="2:17" ht="15" thickBot="1" x14ac:dyDescent="0.35">
      <c r="B18" s="89"/>
      <c r="D18" s="79" t="s">
        <v>179</v>
      </c>
      <c r="E18" s="47"/>
      <c r="F18" s="72"/>
      <c r="G18" s="73"/>
      <c r="I18" s="79" t="s">
        <v>179</v>
      </c>
      <c r="J18" s="47"/>
      <c r="K18" s="72"/>
      <c r="L18" s="73"/>
      <c r="N18" s="79" t="s">
        <v>179</v>
      </c>
      <c r="O18" s="47"/>
      <c r="P18" s="72"/>
      <c r="Q18" s="73"/>
    </row>
    <row r="19" spans="2:17" ht="9.6" customHeight="1" thickBot="1" x14ac:dyDescent="0.35">
      <c r="B19" s="89"/>
      <c r="D19" s="65"/>
      <c r="E19" s="51"/>
      <c r="F19" s="51"/>
      <c r="G19" s="51"/>
      <c r="I19" s="65"/>
      <c r="J19" s="51"/>
      <c r="K19" s="51"/>
      <c r="L19" s="51"/>
      <c r="N19" s="65"/>
      <c r="O19" s="51"/>
      <c r="P19" s="51"/>
      <c r="Q19" s="51"/>
    </row>
    <row r="20" spans="2:17" x14ac:dyDescent="0.3">
      <c r="B20" s="89"/>
      <c r="D20" s="86" t="s">
        <v>180</v>
      </c>
      <c r="E20" s="80">
        <f>(E15^(E17-E11))*100</f>
        <v>3.2541070253525921E-2</v>
      </c>
      <c r="F20" s="80">
        <f>(F15^(F17-F11))*100</f>
        <v>13.40257926241204</v>
      </c>
      <c r="G20" s="81">
        <f>(G15^(G17-G11))*100</f>
        <v>0.1601670853952698</v>
      </c>
      <c r="I20" s="86" t="s">
        <v>180</v>
      </c>
      <c r="J20" s="80">
        <f>(J15^(J17-J11))*100</f>
        <v>4.7295364090099608E-2</v>
      </c>
      <c r="K20" s="80">
        <f>(K15^(K17-K11))*100</f>
        <v>33.763722662884213</v>
      </c>
      <c r="L20" s="81">
        <f>(L15^(L17-L11))*100</f>
        <v>0.91351222202819971</v>
      </c>
      <c r="N20" s="86" t="s">
        <v>180</v>
      </c>
      <c r="O20" s="80">
        <f>(O15^(O17-O11))*100</f>
        <v>4.8997184862222105E-2</v>
      </c>
      <c r="P20" s="80">
        <f>(P15^(P17-P11))*100</f>
        <v>47.830795539544454</v>
      </c>
      <c r="Q20" s="81">
        <f>(Q15^(Q17-Q11))*100</f>
        <v>0.76184439841505613</v>
      </c>
    </row>
    <row r="21" spans="2:17" ht="15" thickBot="1" x14ac:dyDescent="0.35">
      <c r="B21" s="90"/>
      <c r="D21" s="79" t="s">
        <v>181</v>
      </c>
      <c r="E21" s="47"/>
      <c r="F21" s="47"/>
      <c r="G21" s="48"/>
      <c r="I21" s="79" t="s">
        <v>181</v>
      </c>
      <c r="J21" s="47"/>
      <c r="K21" s="47"/>
      <c r="L21" s="48"/>
      <c r="N21" s="79" t="s">
        <v>181</v>
      </c>
      <c r="O21" s="47"/>
      <c r="P21" s="47"/>
      <c r="Q21" s="48"/>
    </row>
    <row r="22" spans="2:17" x14ac:dyDescent="0.3">
      <c r="D22" s="64"/>
      <c r="I22" s="64"/>
      <c r="N22" s="64"/>
    </row>
    <row r="27" spans="2:17" x14ac:dyDescent="0.3">
      <c r="C27" s="52"/>
    </row>
  </sheetData>
  <sheetProtection formatCells="0" formatColumns="0" formatRows="0" insertColumns="0" insertRows="0" insertHyperlinks="0" deleteColumns="0" deleteRows="0" sort="0" autoFilter="0" pivotTables="0"/>
  <mergeCells count="5">
    <mergeCell ref="E7:G7"/>
    <mergeCell ref="J7:L7"/>
    <mergeCell ref="O7:Q7"/>
    <mergeCell ref="B7:B15"/>
    <mergeCell ref="B17:B21"/>
  </mergeCells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37DF-E677-5E48-8AB6-996D9909053A}">
  <dimension ref="A1:E33"/>
  <sheetViews>
    <sheetView workbookViewId="0">
      <selection activeCell="X14" sqref="X14"/>
    </sheetView>
  </sheetViews>
  <sheetFormatPr baseColWidth="10" defaultRowHeight="14.4" x14ac:dyDescent="0.3"/>
  <sheetData>
    <row r="1" spans="1:5" x14ac:dyDescent="0.3">
      <c r="A1" t="s">
        <v>183</v>
      </c>
    </row>
    <row r="4" spans="1:5" x14ac:dyDescent="0.3">
      <c r="B4" s="19" t="s">
        <v>184</v>
      </c>
    </row>
    <row r="5" spans="1:5" x14ac:dyDescent="0.3">
      <c r="B5" s="19" t="s">
        <v>190</v>
      </c>
    </row>
    <row r="7" spans="1:5" x14ac:dyDescent="0.3">
      <c r="C7" t="s">
        <v>185</v>
      </c>
      <c r="D7">
        <v>9</v>
      </c>
      <c r="E7" t="s">
        <v>186</v>
      </c>
    </row>
    <row r="8" spans="1:5" x14ac:dyDescent="0.3">
      <c r="C8" t="s">
        <v>187</v>
      </c>
      <c r="D8">
        <v>2</v>
      </c>
    </row>
    <row r="9" spans="1:5" x14ac:dyDescent="0.3">
      <c r="C9" t="s">
        <v>168</v>
      </c>
      <c r="D9">
        <v>3</v>
      </c>
    </row>
    <row r="10" spans="1:5" x14ac:dyDescent="0.3">
      <c r="C10" t="s">
        <v>188</v>
      </c>
      <c r="D10">
        <v>3</v>
      </c>
    </row>
    <row r="11" spans="1:5" x14ac:dyDescent="0.3">
      <c r="C11" t="s">
        <v>189</v>
      </c>
      <c r="D11">
        <v>3</v>
      </c>
    </row>
    <row r="12" spans="1:5" x14ac:dyDescent="0.3">
      <c r="D12" s="19">
        <f>SUM(D7:D11)</f>
        <v>20</v>
      </c>
      <c r="E12" t="s">
        <v>191</v>
      </c>
    </row>
    <row r="15" spans="1:5" x14ac:dyDescent="0.3">
      <c r="B15" s="19" t="s">
        <v>194</v>
      </c>
    </row>
    <row r="16" spans="1:5" x14ac:dyDescent="0.3">
      <c r="B16" s="19" t="s">
        <v>192</v>
      </c>
    </row>
    <row r="17" spans="2:5" x14ac:dyDescent="0.3">
      <c r="C17" t="s">
        <v>185</v>
      </c>
      <c r="D17">
        <v>18</v>
      </c>
    </row>
    <row r="18" spans="2:5" x14ac:dyDescent="0.3">
      <c r="C18" t="s">
        <v>187</v>
      </c>
      <c r="D18">
        <v>4</v>
      </c>
    </row>
    <row r="19" spans="2:5" x14ac:dyDescent="0.3">
      <c r="C19" t="s">
        <v>168</v>
      </c>
      <c r="D19">
        <v>6</v>
      </c>
    </row>
    <row r="20" spans="2:5" x14ac:dyDescent="0.3">
      <c r="C20" t="s">
        <v>188</v>
      </c>
      <c r="D20">
        <v>6</v>
      </c>
    </row>
    <row r="21" spans="2:5" x14ac:dyDescent="0.3">
      <c r="C21" t="s">
        <v>189</v>
      </c>
      <c r="D21">
        <v>6</v>
      </c>
    </row>
    <row r="22" spans="2:5" x14ac:dyDescent="0.3">
      <c r="D22">
        <f>SUM(D17:D21)</f>
        <v>40</v>
      </c>
      <c r="E22" t="s">
        <v>193</v>
      </c>
    </row>
    <row r="24" spans="2:5" x14ac:dyDescent="0.3">
      <c r="B24" s="19" t="s">
        <v>195</v>
      </c>
    </row>
    <row r="25" spans="2:5" x14ac:dyDescent="0.3">
      <c r="B25" s="19" t="s">
        <v>192</v>
      </c>
    </row>
    <row r="26" spans="2:5" x14ac:dyDescent="0.3">
      <c r="C26" t="s">
        <v>196</v>
      </c>
      <c r="D26">
        <v>18</v>
      </c>
    </row>
    <row r="27" spans="2:5" x14ac:dyDescent="0.3">
      <c r="C27" t="s">
        <v>187</v>
      </c>
      <c r="D27">
        <v>4</v>
      </c>
    </row>
    <row r="28" spans="2:5" x14ac:dyDescent="0.3">
      <c r="C28" t="s">
        <v>197</v>
      </c>
      <c r="D28">
        <v>6</v>
      </c>
    </row>
    <row r="29" spans="2:5" x14ac:dyDescent="0.3">
      <c r="C29" t="s">
        <v>188</v>
      </c>
      <c r="D29">
        <v>6</v>
      </c>
    </row>
    <row r="30" spans="2:5" x14ac:dyDescent="0.3">
      <c r="D30">
        <f>SUM(D26:D29)</f>
        <v>34</v>
      </c>
      <c r="E30" t="s">
        <v>193</v>
      </c>
    </row>
    <row r="32" spans="2:5" x14ac:dyDescent="0.3">
      <c r="B32" s="19"/>
    </row>
    <row r="33" spans="2:2" x14ac:dyDescent="0.3">
      <c r="B3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>
      <selection activeCell="O41" sqref="O41"/>
    </sheetView>
  </sheetViews>
  <sheetFormatPr baseColWidth="10" defaultRowHeight="14.4" x14ac:dyDescent="0.3"/>
  <cols>
    <col min="13" max="13" width="24" customWidth="1"/>
  </cols>
  <sheetData>
    <row r="1" spans="1:18" ht="15" thickBot="1" x14ac:dyDescent="0.35">
      <c r="A1" s="19" t="s">
        <v>151</v>
      </c>
      <c r="B1" s="19" t="s">
        <v>152</v>
      </c>
      <c r="C1" s="19" t="s">
        <v>153</v>
      </c>
      <c r="D1" s="19" t="s">
        <v>154</v>
      </c>
      <c r="E1" s="19" t="s">
        <v>174</v>
      </c>
      <c r="F1" s="19" t="s">
        <v>155</v>
      </c>
      <c r="G1" s="19" t="s">
        <v>156</v>
      </c>
      <c r="H1" s="19" t="s">
        <v>157</v>
      </c>
      <c r="I1" s="19" t="s">
        <v>158</v>
      </c>
      <c r="J1" s="19" t="s">
        <v>165</v>
      </c>
      <c r="K1" s="19" t="s">
        <v>159</v>
      </c>
      <c r="L1" s="19" t="s">
        <v>166</v>
      </c>
      <c r="N1" t="s">
        <v>160</v>
      </c>
    </row>
    <row r="2" spans="1:18" x14ac:dyDescent="0.3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30">
        <v>21.38</v>
      </c>
      <c r="G2" s="31">
        <v>21.39</v>
      </c>
      <c r="H2" s="8">
        <v>8.0000000000000002E-3</v>
      </c>
      <c r="I2" s="9">
        <v>0.05</v>
      </c>
      <c r="J2" s="8">
        <v>-1.3009999999999999</v>
      </c>
      <c r="K2" s="9">
        <v>0.05</v>
      </c>
      <c r="L2" s="10">
        <v>8.4999999999999995E-18</v>
      </c>
      <c r="N2">
        <f>LOG10(I2)</f>
        <v>-1.3010299956639813</v>
      </c>
    </row>
    <row r="3" spans="1:18" x14ac:dyDescent="0.3">
      <c r="A3" s="11" t="s">
        <v>5</v>
      </c>
      <c r="B3" s="12" t="s">
        <v>1</v>
      </c>
      <c r="C3" s="12" t="s">
        <v>2</v>
      </c>
      <c r="D3" s="12" t="s">
        <v>3</v>
      </c>
      <c r="E3" s="12" t="s">
        <v>4</v>
      </c>
      <c r="F3" s="28">
        <v>21.4</v>
      </c>
      <c r="G3" s="32">
        <v>21.39</v>
      </c>
      <c r="H3" s="12">
        <v>8.0000000000000002E-3</v>
      </c>
      <c r="I3" s="13">
        <v>0.05</v>
      </c>
      <c r="J3" s="12">
        <v>-1.3009999999999999</v>
      </c>
      <c r="K3" s="13">
        <v>0.05</v>
      </c>
      <c r="L3" s="14">
        <v>8.4999999999999995E-18</v>
      </c>
      <c r="N3">
        <f t="shared" ref="N3:N28" si="0">LOG10(I3)</f>
        <v>-1.3010299956639813</v>
      </c>
    </row>
    <row r="4" spans="1:18" ht="15" thickBot="1" x14ac:dyDescent="0.35">
      <c r="A4" s="15" t="s">
        <v>6</v>
      </c>
      <c r="B4" s="16" t="s">
        <v>1</v>
      </c>
      <c r="C4" s="16" t="s">
        <v>2</v>
      </c>
      <c r="D4" s="16" t="s">
        <v>3</v>
      </c>
      <c r="E4" s="16" t="s">
        <v>4</v>
      </c>
      <c r="F4" s="29">
        <v>21.39</v>
      </c>
      <c r="G4" s="33">
        <v>21.39</v>
      </c>
      <c r="H4" s="16">
        <v>8.0000000000000002E-3</v>
      </c>
      <c r="I4" s="17">
        <v>0.05</v>
      </c>
      <c r="J4" s="16">
        <v>-1.3009999999999999</v>
      </c>
      <c r="K4" s="17">
        <v>0.05</v>
      </c>
      <c r="L4" s="18">
        <v>8.4999999999999995E-18</v>
      </c>
      <c r="N4">
        <f t="shared" si="0"/>
        <v>-1.3010299956639813</v>
      </c>
    </row>
    <row r="5" spans="1:18" x14ac:dyDescent="0.3">
      <c r="A5" s="7" t="s">
        <v>7</v>
      </c>
      <c r="B5" s="8" t="s">
        <v>1</v>
      </c>
      <c r="C5" s="8" t="s">
        <v>2</v>
      </c>
      <c r="D5" s="8" t="s">
        <v>8</v>
      </c>
      <c r="E5" s="8" t="s">
        <v>4</v>
      </c>
      <c r="F5" s="30">
        <v>23.93</v>
      </c>
      <c r="G5" s="31">
        <v>23.9</v>
      </c>
      <c r="H5" s="8">
        <v>3.7999999999999999E-2</v>
      </c>
      <c r="I5" s="9">
        <v>0.01</v>
      </c>
      <c r="J5" s="8">
        <v>-2</v>
      </c>
      <c r="K5" s="9">
        <v>0.01</v>
      </c>
      <c r="L5" s="10">
        <v>0</v>
      </c>
      <c r="N5">
        <f t="shared" si="0"/>
        <v>-2</v>
      </c>
    </row>
    <row r="6" spans="1:18" x14ac:dyDescent="0.3">
      <c r="A6" s="11" t="s">
        <v>9</v>
      </c>
      <c r="B6" s="12" t="s">
        <v>1</v>
      </c>
      <c r="C6" s="12" t="s">
        <v>2</v>
      </c>
      <c r="D6" s="12" t="s">
        <v>8</v>
      </c>
      <c r="E6" s="12" t="s">
        <v>4</v>
      </c>
      <c r="F6" s="28">
        <v>23.86</v>
      </c>
      <c r="G6" s="32">
        <v>23.9</v>
      </c>
      <c r="H6" s="12">
        <v>3.7999999999999999E-2</v>
      </c>
      <c r="I6" s="13">
        <v>0.01</v>
      </c>
      <c r="J6" s="12">
        <v>-2</v>
      </c>
      <c r="K6" s="13">
        <v>0.01</v>
      </c>
      <c r="L6" s="14">
        <v>0</v>
      </c>
      <c r="N6">
        <f t="shared" si="0"/>
        <v>-2</v>
      </c>
    </row>
    <row r="7" spans="1:18" ht="15" thickBot="1" x14ac:dyDescent="0.35">
      <c r="A7" s="15" t="s">
        <v>10</v>
      </c>
      <c r="B7" s="16" t="s">
        <v>1</v>
      </c>
      <c r="C7" s="16" t="s">
        <v>2</v>
      </c>
      <c r="D7" s="16" t="s">
        <v>8</v>
      </c>
      <c r="E7" s="16" t="s">
        <v>4</v>
      </c>
      <c r="F7" s="29">
        <v>23.9</v>
      </c>
      <c r="G7" s="33">
        <v>23.9</v>
      </c>
      <c r="H7" s="16">
        <v>3.7999999999999999E-2</v>
      </c>
      <c r="I7" s="17">
        <v>0.01</v>
      </c>
      <c r="J7" s="16">
        <v>-2</v>
      </c>
      <c r="K7" s="17">
        <v>0.01</v>
      </c>
      <c r="L7" s="18">
        <v>0</v>
      </c>
      <c r="N7">
        <f t="shared" si="0"/>
        <v>-2</v>
      </c>
    </row>
    <row r="8" spans="1:18" x14ac:dyDescent="0.3">
      <c r="A8" s="7" t="s">
        <v>11</v>
      </c>
      <c r="B8" s="8" t="s">
        <v>1</v>
      </c>
      <c r="C8" s="8" t="s">
        <v>2</v>
      </c>
      <c r="D8" s="8" t="s">
        <v>12</v>
      </c>
      <c r="E8" s="8" t="s">
        <v>4</v>
      </c>
      <c r="F8" s="30">
        <v>26.11</v>
      </c>
      <c r="G8" s="31">
        <v>26.19</v>
      </c>
      <c r="H8" s="8">
        <v>0.13800000000000001</v>
      </c>
      <c r="I8" s="9">
        <v>2E-3</v>
      </c>
      <c r="J8" s="8">
        <v>-2.6989999999999998</v>
      </c>
      <c r="K8" s="9">
        <v>2E-3</v>
      </c>
      <c r="L8" s="10">
        <v>0</v>
      </c>
      <c r="N8">
        <f t="shared" si="0"/>
        <v>-2.6989700043360187</v>
      </c>
    </row>
    <row r="9" spans="1:18" x14ac:dyDescent="0.3">
      <c r="A9" s="11" t="s">
        <v>13</v>
      </c>
      <c r="B9" s="12" t="s">
        <v>1</v>
      </c>
      <c r="C9" s="12" t="s">
        <v>2</v>
      </c>
      <c r="D9" s="12" t="s">
        <v>12</v>
      </c>
      <c r="E9" s="12" t="s">
        <v>4</v>
      </c>
      <c r="F9" s="28">
        <v>26.11</v>
      </c>
      <c r="G9" s="32">
        <v>26.19</v>
      </c>
      <c r="H9" s="12">
        <v>0.13800000000000001</v>
      </c>
      <c r="I9" s="13">
        <v>2E-3</v>
      </c>
      <c r="J9" s="12">
        <v>-2.6989999999999998</v>
      </c>
      <c r="K9" s="13">
        <v>2E-3</v>
      </c>
      <c r="L9" s="14">
        <v>0</v>
      </c>
      <c r="N9">
        <f t="shared" si="0"/>
        <v>-2.6989700043360187</v>
      </c>
    </row>
    <row r="10" spans="1:18" ht="15" thickBot="1" x14ac:dyDescent="0.35">
      <c r="A10" s="15" t="s">
        <v>14</v>
      </c>
      <c r="B10" s="16" t="s">
        <v>1</v>
      </c>
      <c r="C10" s="16" t="s">
        <v>2</v>
      </c>
      <c r="D10" s="16" t="s">
        <v>12</v>
      </c>
      <c r="E10" s="16" t="s">
        <v>4</v>
      </c>
      <c r="F10" s="29">
        <v>26.35</v>
      </c>
      <c r="G10" s="33">
        <v>26.19</v>
      </c>
      <c r="H10" s="16">
        <v>0.13800000000000001</v>
      </c>
      <c r="I10" s="17">
        <v>2E-3</v>
      </c>
      <c r="J10" s="16">
        <v>-2.6989999999999998</v>
      </c>
      <c r="K10" s="17">
        <v>2E-3</v>
      </c>
      <c r="L10" s="18">
        <v>0</v>
      </c>
      <c r="N10">
        <f t="shared" si="0"/>
        <v>-2.6989700043360187</v>
      </c>
    </row>
    <row r="11" spans="1:18" x14ac:dyDescent="0.3">
      <c r="A11" s="7" t="s">
        <v>15</v>
      </c>
      <c r="B11" s="8" t="s">
        <v>1</v>
      </c>
      <c r="C11" s="8" t="s">
        <v>2</v>
      </c>
      <c r="D11" s="8" t="s">
        <v>16</v>
      </c>
      <c r="E11" s="8" t="s">
        <v>17</v>
      </c>
      <c r="F11" s="8">
        <v>20.86</v>
      </c>
      <c r="G11" s="30">
        <v>20.78</v>
      </c>
      <c r="H11" s="8">
        <v>7.3999999999999996E-2</v>
      </c>
      <c r="I11" s="9">
        <v>7.3219999999999993E-2</v>
      </c>
      <c r="J11" s="8">
        <v>-1.135</v>
      </c>
      <c r="K11" s="9">
        <v>7.7399999999999997E-2</v>
      </c>
      <c r="L11" s="10">
        <v>3.79E-3</v>
      </c>
      <c r="N11">
        <f t="shared" si="0"/>
        <v>-1.1353702754544879</v>
      </c>
    </row>
    <row r="12" spans="1:18" x14ac:dyDescent="0.3">
      <c r="A12" s="11" t="s">
        <v>18</v>
      </c>
      <c r="B12" s="12" t="s">
        <v>1</v>
      </c>
      <c r="C12" s="12" t="s">
        <v>2</v>
      </c>
      <c r="D12" s="12" t="s">
        <v>16</v>
      </c>
      <c r="E12" s="12" t="s">
        <v>17</v>
      </c>
      <c r="F12" s="12">
        <v>20.76</v>
      </c>
      <c r="G12" s="28">
        <v>20.78</v>
      </c>
      <c r="H12" s="12">
        <v>7.3999999999999996E-2</v>
      </c>
      <c r="I12" s="13">
        <v>7.8179999999999999E-2</v>
      </c>
      <c r="J12" s="12">
        <v>-1.107</v>
      </c>
      <c r="K12" s="13">
        <v>7.7399999999999997E-2</v>
      </c>
      <c r="L12" s="14">
        <v>3.79E-3</v>
      </c>
      <c r="N12">
        <f t="shared" si="0"/>
        <v>-1.1069043339037716</v>
      </c>
    </row>
    <row r="13" spans="1:18" ht="15" thickBot="1" x14ac:dyDescent="0.35">
      <c r="A13" s="15" t="s">
        <v>19</v>
      </c>
      <c r="B13" s="16" t="s">
        <v>1</v>
      </c>
      <c r="C13" s="16" t="s">
        <v>2</v>
      </c>
      <c r="D13" s="16" t="s">
        <v>16</v>
      </c>
      <c r="E13" s="16" t="s">
        <v>17</v>
      </c>
      <c r="F13" s="16">
        <v>20.71</v>
      </c>
      <c r="G13" s="29">
        <v>20.78</v>
      </c>
      <c r="H13" s="16">
        <v>7.3999999999999996E-2</v>
      </c>
      <c r="I13" s="17">
        <v>8.0659999999999996E-2</v>
      </c>
      <c r="J13" s="16">
        <v>-1.093</v>
      </c>
      <c r="K13" s="17">
        <v>7.7399999999999997E-2</v>
      </c>
      <c r="L13" s="18">
        <v>3.79E-3</v>
      </c>
      <c r="N13">
        <f t="shared" si="0"/>
        <v>-1.0933417823284002</v>
      </c>
    </row>
    <row r="14" spans="1:18" x14ac:dyDescent="0.3">
      <c r="A14" s="7" t="s">
        <v>20</v>
      </c>
      <c r="B14" s="8" t="s">
        <v>1</v>
      </c>
      <c r="C14" s="8" t="s">
        <v>2</v>
      </c>
      <c r="D14" s="8" t="s">
        <v>21</v>
      </c>
      <c r="E14" s="8" t="s">
        <v>22</v>
      </c>
      <c r="F14" s="8">
        <v>20.329999999999998</v>
      </c>
      <c r="G14" s="30">
        <v>20.350000000000001</v>
      </c>
      <c r="H14" s="8">
        <v>2.3E-2</v>
      </c>
      <c r="I14" s="9">
        <v>0.1045</v>
      </c>
      <c r="J14" s="8">
        <v>-0.98099999999999998</v>
      </c>
      <c r="K14" s="9">
        <v>0.10299999999999999</v>
      </c>
      <c r="L14" s="10">
        <v>1.56E-3</v>
      </c>
      <c r="N14">
        <f t="shared" si="0"/>
        <v>-0.98088370955292725</v>
      </c>
    </row>
    <row r="15" spans="1:18" ht="15" thickBot="1" x14ac:dyDescent="0.35">
      <c r="A15" s="11" t="s">
        <v>23</v>
      </c>
      <c r="B15" s="12" t="s">
        <v>1</v>
      </c>
      <c r="C15" s="12" t="s">
        <v>2</v>
      </c>
      <c r="D15" s="12" t="s">
        <v>21</v>
      </c>
      <c r="E15" s="12" t="s">
        <v>22</v>
      </c>
      <c r="F15" s="12">
        <v>20.36</v>
      </c>
      <c r="G15" s="28">
        <v>20.350000000000001</v>
      </c>
      <c r="H15" s="12">
        <v>2.3E-2</v>
      </c>
      <c r="I15" s="13">
        <v>0.1026</v>
      </c>
      <c r="J15" s="12">
        <v>-0.98899999999999999</v>
      </c>
      <c r="K15" s="13">
        <v>0.10299999999999999</v>
      </c>
      <c r="L15" s="14">
        <v>1.56E-3</v>
      </c>
      <c r="N15">
        <f t="shared" si="0"/>
        <v>-0.98885263922420252</v>
      </c>
    </row>
    <row r="16" spans="1:18" ht="15" thickBot="1" x14ac:dyDescent="0.35">
      <c r="A16" s="15" t="s">
        <v>24</v>
      </c>
      <c r="B16" s="16" t="s">
        <v>1</v>
      </c>
      <c r="C16" s="16" t="s">
        <v>2</v>
      </c>
      <c r="D16" s="16" t="s">
        <v>21</v>
      </c>
      <c r="E16" s="16" t="s">
        <v>22</v>
      </c>
      <c r="F16" s="16">
        <v>20.37</v>
      </c>
      <c r="G16" s="29">
        <v>20.350000000000001</v>
      </c>
      <c r="H16" s="16">
        <v>2.3E-2</v>
      </c>
      <c r="I16" s="17">
        <v>0.1014</v>
      </c>
      <c r="J16" s="16">
        <v>-0.99399999999999999</v>
      </c>
      <c r="K16" s="17">
        <v>0.10299999999999999</v>
      </c>
      <c r="L16" s="18">
        <v>1.56E-3</v>
      </c>
      <c r="N16">
        <f t="shared" si="0"/>
        <v>-0.99396204500268281</v>
      </c>
      <c r="P16" s="20" t="s">
        <v>161</v>
      </c>
      <c r="Q16" s="21">
        <f>SLOPE(F2:F10,N2:N10)</f>
        <v>-3.4336237393761437</v>
      </c>
      <c r="R16" s="12"/>
    </row>
    <row r="17" spans="1:19" x14ac:dyDescent="0.3">
      <c r="A17" s="7" t="s">
        <v>30</v>
      </c>
      <c r="B17" s="8" t="s">
        <v>1</v>
      </c>
      <c r="C17" s="8" t="s">
        <v>2</v>
      </c>
      <c r="D17" s="8" t="s">
        <v>31</v>
      </c>
      <c r="E17" s="8" t="s">
        <v>32</v>
      </c>
      <c r="F17" s="8">
        <v>21.13</v>
      </c>
      <c r="G17" s="30">
        <v>21.13</v>
      </c>
      <c r="H17" s="8">
        <v>3.6999999999999998E-2</v>
      </c>
      <c r="I17" s="9">
        <v>6.0940000000000001E-2</v>
      </c>
      <c r="J17" s="8">
        <v>-1.2150000000000001</v>
      </c>
      <c r="K17" s="9">
        <v>6.0999999999999999E-2</v>
      </c>
      <c r="L17" s="10">
        <v>1.5299999999999999E-3</v>
      </c>
      <c r="N17">
        <f t="shared" si="0"/>
        <v>-1.2150975501133452</v>
      </c>
      <c r="P17" s="22" t="s">
        <v>163</v>
      </c>
      <c r="Q17" s="23">
        <f>(10^(-1/Q16)-1)*100</f>
        <v>95.54085140089397</v>
      </c>
      <c r="R17" s="26"/>
    </row>
    <row r="18" spans="1:19" ht="15" thickBot="1" x14ac:dyDescent="0.35">
      <c r="A18" s="11" t="s">
        <v>33</v>
      </c>
      <c r="B18" s="12" t="s">
        <v>1</v>
      </c>
      <c r="C18" s="12" t="s">
        <v>2</v>
      </c>
      <c r="D18" s="12" t="s">
        <v>31</v>
      </c>
      <c r="E18" s="12" t="s">
        <v>32</v>
      </c>
      <c r="F18" s="12">
        <v>21.09</v>
      </c>
      <c r="G18" s="28">
        <v>21.13</v>
      </c>
      <c r="H18" s="12">
        <v>3.6999999999999998E-2</v>
      </c>
      <c r="I18" s="13">
        <v>6.2520000000000006E-2</v>
      </c>
      <c r="J18" s="12">
        <v>-1.204</v>
      </c>
      <c r="K18" s="13">
        <v>6.0999999999999999E-2</v>
      </c>
      <c r="L18" s="14">
        <v>1.5299999999999999E-3</v>
      </c>
      <c r="N18">
        <f t="shared" si="0"/>
        <v>-1.2039810306528507</v>
      </c>
      <c r="P18" s="24" t="s">
        <v>164</v>
      </c>
      <c r="Q18" s="25">
        <f>1+Q17/100</f>
        <v>1.9554085140089397</v>
      </c>
      <c r="R18" s="26"/>
    </row>
    <row r="19" spans="1:19" ht="15" thickBot="1" x14ac:dyDescent="0.35">
      <c r="A19" s="15" t="s">
        <v>34</v>
      </c>
      <c r="B19" s="16" t="s">
        <v>1</v>
      </c>
      <c r="C19" s="16" t="s">
        <v>2</v>
      </c>
      <c r="D19" s="16" t="s">
        <v>31</v>
      </c>
      <c r="E19" s="16" t="s">
        <v>32</v>
      </c>
      <c r="F19" s="16">
        <v>21.17</v>
      </c>
      <c r="G19" s="29">
        <v>21.13</v>
      </c>
      <c r="H19" s="16">
        <v>3.6999999999999998E-2</v>
      </c>
      <c r="I19" s="17">
        <v>5.9450000000000003E-2</v>
      </c>
      <c r="J19" s="16">
        <v>-1.226</v>
      </c>
      <c r="K19" s="17">
        <v>6.0999999999999999E-2</v>
      </c>
      <c r="L19" s="18">
        <v>1.5299999999999999E-3</v>
      </c>
      <c r="N19">
        <f t="shared" si="0"/>
        <v>-1.2258481410452895</v>
      </c>
    </row>
    <row r="20" spans="1:19" x14ac:dyDescent="0.3">
      <c r="A20" s="7" t="s">
        <v>35</v>
      </c>
      <c r="B20" s="8" t="s">
        <v>1</v>
      </c>
      <c r="C20" s="8" t="s">
        <v>2</v>
      </c>
      <c r="D20" s="8" t="s">
        <v>36</v>
      </c>
      <c r="E20" s="8" t="s">
        <v>37</v>
      </c>
      <c r="F20" s="8">
        <v>27.27</v>
      </c>
      <c r="G20" s="30">
        <v>27.2</v>
      </c>
      <c r="H20" s="8">
        <v>0.13800000000000001</v>
      </c>
      <c r="I20" s="9">
        <v>9.9310000000000002E-4</v>
      </c>
      <c r="J20" s="8">
        <v>-3.0030000000000001</v>
      </c>
      <c r="K20" s="9">
        <v>1.0399999999999999E-3</v>
      </c>
      <c r="L20" s="10">
        <v>9.8200000000000002E-5</v>
      </c>
      <c r="N20">
        <f t="shared" si="0"/>
        <v>-3.0030070181092943</v>
      </c>
    </row>
    <row r="21" spans="1:19" x14ac:dyDescent="0.3">
      <c r="A21" s="11" t="s">
        <v>38</v>
      </c>
      <c r="B21" s="12" t="s">
        <v>1</v>
      </c>
      <c r="C21" s="12" t="s">
        <v>2</v>
      </c>
      <c r="D21" s="12" t="s">
        <v>36</v>
      </c>
      <c r="E21" s="12" t="s">
        <v>37</v>
      </c>
      <c r="F21" s="12">
        <v>27.05</v>
      </c>
      <c r="G21" s="28">
        <v>27.2</v>
      </c>
      <c r="H21" s="12">
        <v>0.13800000000000001</v>
      </c>
      <c r="I21" s="13">
        <v>1.1529999999999999E-3</v>
      </c>
      <c r="J21" s="12">
        <v>-2.9380000000000002</v>
      </c>
      <c r="K21" s="13">
        <v>1.0399999999999999E-3</v>
      </c>
      <c r="L21" s="14">
        <v>9.8200000000000002E-5</v>
      </c>
      <c r="N21">
        <f t="shared" si="0"/>
        <v>-2.9381706927053011</v>
      </c>
    </row>
    <row r="22" spans="1:19" ht="15" thickBot="1" x14ac:dyDescent="0.35">
      <c r="A22" s="15" t="s">
        <v>39</v>
      </c>
      <c r="B22" s="16" t="s">
        <v>1</v>
      </c>
      <c r="C22" s="16" t="s">
        <v>2</v>
      </c>
      <c r="D22" s="16" t="s">
        <v>36</v>
      </c>
      <c r="E22" s="16" t="s">
        <v>37</v>
      </c>
      <c r="F22" s="16">
        <v>27.3</v>
      </c>
      <c r="G22" s="29">
        <v>27.2</v>
      </c>
      <c r="H22" s="16">
        <v>0.13800000000000001</v>
      </c>
      <c r="I22" s="17">
        <v>9.7400000000000004E-4</v>
      </c>
      <c r="J22" s="16">
        <v>-3.0110000000000001</v>
      </c>
      <c r="K22" s="17">
        <v>1.0399999999999999E-3</v>
      </c>
      <c r="L22" s="18">
        <v>9.8200000000000002E-5</v>
      </c>
      <c r="N22">
        <f t="shared" si="0"/>
        <v>-3.0114410431213843</v>
      </c>
    </row>
    <row r="23" spans="1:19" x14ac:dyDescent="0.3">
      <c r="A23" s="7" t="s">
        <v>40</v>
      </c>
      <c r="B23" s="8" t="s">
        <v>1</v>
      </c>
      <c r="C23" s="8" t="s">
        <v>2</v>
      </c>
      <c r="D23" s="8" t="s">
        <v>41</v>
      </c>
      <c r="E23" s="8" t="s">
        <v>42</v>
      </c>
      <c r="F23" s="8">
        <v>20.87</v>
      </c>
      <c r="G23" s="30">
        <v>20.79</v>
      </c>
      <c r="H23" s="8">
        <v>6.8000000000000005E-2</v>
      </c>
      <c r="I23" s="9">
        <v>7.2700000000000001E-2</v>
      </c>
      <c r="J23" s="8">
        <v>-1.1379999999999999</v>
      </c>
      <c r="K23" s="9">
        <v>7.6499999999999999E-2</v>
      </c>
      <c r="L23" s="10">
        <v>3.4299999999999999E-3</v>
      </c>
      <c r="N23">
        <f t="shared" si="0"/>
        <v>-1.1384655891409621</v>
      </c>
    </row>
    <row r="24" spans="1:19" x14ac:dyDescent="0.3">
      <c r="A24" s="11" t="s">
        <v>43</v>
      </c>
      <c r="B24" s="12" t="s">
        <v>1</v>
      </c>
      <c r="C24" s="12" t="s">
        <v>2</v>
      </c>
      <c r="D24" s="12" t="s">
        <v>41</v>
      </c>
      <c r="E24" s="12" t="s">
        <v>42</v>
      </c>
      <c r="F24" s="12">
        <v>20.77</v>
      </c>
      <c r="G24" s="28">
        <v>20.79</v>
      </c>
      <c r="H24" s="12">
        <v>6.8000000000000005E-2</v>
      </c>
      <c r="I24" s="13">
        <v>7.7560000000000004E-2</v>
      </c>
      <c r="J24" s="12">
        <v>-1.1100000000000001</v>
      </c>
      <c r="K24" s="13">
        <v>7.6499999999999999E-2</v>
      </c>
      <c r="L24" s="14">
        <v>3.4299999999999999E-3</v>
      </c>
      <c r="N24">
        <f t="shared" si="0"/>
        <v>-1.1103621995933322</v>
      </c>
    </row>
    <row r="25" spans="1:19" ht="15" thickBot="1" x14ac:dyDescent="0.35">
      <c r="A25" s="15" t="s">
        <v>44</v>
      </c>
      <c r="B25" s="16" t="s">
        <v>1</v>
      </c>
      <c r="C25" s="16" t="s">
        <v>2</v>
      </c>
      <c r="D25" s="16" t="s">
        <v>41</v>
      </c>
      <c r="E25" s="16" t="s">
        <v>42</v>
      </c>
      <c r="F25" s="16">
        <v>20.74</v>
      </c>
      <c r="G25" s="29">
        <v>20.79</v>
      </c>
      <c r="H25" s="16">
        <v>6.8000000000000005E-2</v>
      </c>
      <c r="I25" s="17">
        <v>7.9329999999999998E-2</v>
      </c>
      <c r="J25" s="16">
        <v>-1.101</v>
      </c>
      <c r="K25" s="17">
        <v>7.6499999999999999E-2</v>
      </c>
      <c r="L25" s="18">
        <v>3.4299999999999999E-3</v>
      </c>
      <c r="N25">
        <f t="shared" si="0"/>
        <v>-1.1005625457138224</v>
      </c>
    </row>
    <row r="26" spans="1:19" x14ac:dyDescent="0.3">
      <c r="A26" s="7" t="s">
        <v>25</v>
      </c>
      <c r="B26" s="8" t="s">
        <v>1</v>
      </c>
      <c r="C26" s="8" t="s">
        <v>2</v>
      </c>
      <c r="D26" s="8" t="s">
        <v>26</v>
      </c>
      <c r="E26" s="8" t="s">
        <v>27</v>
      </c>
      <c r="F26" s="8">
        <v>29.06</v>
      </c>
      <c r="G26" s="30">
        <v>29.2</v>
      </c>
      <c r="H26" s="8">
        <v>0.223</v>
      </c>
      <c r="I26" s="9">
        <v>2.9950000000000002E-4</v>
      </c>
      <c r="J26" s="8">
        <v>-3.524</v>
      </c>
      <c r="K26" s="9">
        <v>2.7500000000000002E-4</v>
      </c>
      <c r="L26" s="10">
        <v>3.9199999999999997E-5</v>
      </c>
      <c r="N26">
        <f t="shared" si="0"/>
        <v>-3.5236031732746698</v>
      </c>
    </row>
    <row r="27" spans="1:19" x14ac:dyDescent="0.3">
      <c r="A27" s="11" t="s">
        <v>28</v>
      </c>
      <c r="B27" s="12" t="s">
        <v>1</v>
      </c>
      <c r="C27" s="12" t="s">
        <v>2</v>
      </c>
      <c r="D27" s="12" t="s">
        <v>26</v>
      </c>
      <c r="E27" s="12" t="s">
        <v>27</v>
      </c>
      <c r="F27" s="12">
        <v>29.08</v>
      </c>
      <c r="G27" s="28">
        <v>29.2</v>
      </c>
      <c r="H27" s="12">
        <v>0.223</v>
      </c>
      <c r="I27" s="13">
        <v>2.9520000000000002E-4</v>
      </c>
      <c r="J27" s="12">
        <v>-3.53</v>
      </c>
      <c r="K27" s="13">
        <v>2.7500000000000002E-4</v>
      </c>
      <c r="L27" s="14">
        <v>3.9199999999999997E-5</v>
      </c>
      <c r="N27">
        <f t="shared" si="0"/>
        <v>-3.529883646848996</v>
      </c>
    </row>
    <row r="28" spans="1:19" ht="15" thickBot="1" x14ac:dyDescent="0.35">
      <c r="A28" s="15" t="s">
        <v>29</v>
      </c>
      <c r="B28" s="16" t="s">
        <v>1</v>
      </c>
      <c r="C28" s="16" t="s">
        <v>2</v>
      </c>
      <c r="D28" s="16" t="s">
        <v>26</v>
      </c>
      <c r="E28" s="16" t="s">
        <v>27</v>
      </c>
      <c r="F28" s="16">
        <v>29.45</v>
      </c>
      <c r="G28" s="29">
        <v>29.2</v>
      </c>
      <c r="H28" s="16">
        <v>0.223</v>
      </c>
      <c r="I28" s="17">
        <v>2.2949999999999999E-4</v>
      </c>
      <c r="J28" s="16">
        <v>-3.6389999999999998</v>
      </c>
      <c r="K28" s="17">
        <v>2.7500000000000002E-4</v>
      </c>
      <c r="L28" s="18">
        <v>3.9199999999999997E-5</v>
      </c>
      <c r="N28">
        <f t="shared" si="0"/>
        <v>-3.6392173101267198</v>
      </c>
    </row>
    <row r="30" spans="1:19" x14ac:dyDescent="0.3">
      <c r="E30" t="s">
        <v>42</v>
      </c>
      <c r="F30" t="s">
        <v>27</v>
      </c>
    </row>
    <row r="31" spans="1:19" x14ac:dyDescent="0.3">
      <c r="C31">
        <v>1.976</v>
      </c>
      <c r="E31">
        <f>G23</f>
        <v>20.79</v>
      </c>
      <c r="F31">
        <f>G26</f>
        <v>29.2</v>
      </c>
      <c r="N31" t="s">
        <v>167</v>
      </c>
      <c r="P31" t="s">
        <v>134</v>
      </c>
      <c r="R31" t="s">
        <v>135</v>
      </c>
    </row>
    <row r="32" spans="1:19" x14ac:dyDescent="0.3">
      <c r="E32">
        <f>E31-((LOG(10))/(LOG(C31)))</f>
        <v>17.409188125245297</v>
      </c>
      <c r="F32">
        <f>F31</f>
        <v>29.2</v>
      </c>
      <c r="N32" t="s">
        <v>168</v>
      </c>
      <c r="O32" t="s">
        <v>169</v>
      </c>
      <c r="P32" t="s">
        <v>168</v>
      </c>
      <c r="Q32" t="s">
        <v>169</v>
      </c>
      <c r="R32" t="s">
        <v>168</v>
      </c>
      <c r="S32" t="s">
        <v>169</v>
      </c>
    </row>
    <row r="33" spans="3:19" x14ac:dyDescent="0.3">
      <c r="E33">
        <f>C31^(E32-F32)</f>
        <v>3.2541070253525918E-4</v>
      </c>
      <c r="M33" s="27" t="s">
        <v>170</v>
      </c>
      <c r="N33">
        <f>G23</f>
        <v>20.79</v>
      </c>
      <c r="O33">
        <f>G26</f>
        <v>29.2</v>
      </c>
      <c r="P33">
        <f>G11</f>
        <v>20.78</v>
      </c>
      <c r="Q33">
        <f>G14</f>
        <v>20.350000000000001</v>
      </c>
      <c r="R33">
        <f>G17</f>
        <v>21.13</v>
      </c>
      <c r="S33">
        <f>G20</f>
        <v>27.2</v>
      </c>
    </row>
    <row r="34" spans="3:19" x14ac:dyDescent="0.3">
      <c r="E34" t="s">
        <v>17</v>
      </c>
      <c r="F34" t="s">
        <v>22</v>
      </c>
      <c r="M34" s="27" t="s">
        <v>162</v>
      </c>
      <c r="N34" s="34">
        <f>C31</f>
        <v>1.976</v>
      </c>
      <c r="O34" s="34">
        <f>N34</f>
        <v>1.976</v>
      </c>
      <c r="P34" s="34">
        <f>N34</f>
        <v>1.976</v>
      </c>
      <c r="Q34" s="34">
        <f>N34</f>
        <v>1.976</v>
      </c>
      <c r="R34" s="34">
        <f>N34</f>
        <v>1.976</v>
      </c>
      <c r="S34" s="34">
        <f>N34</f>
        <v>1.976</v>
      </c>
    </row>
    <row r="35" spans="3:19" x14ac:dyDescent="0.3">
      <c r="C35">
        <v>1.976</v>
      </c>
      <c r="E35">
        <f>G11</f>
        <v>20.78</v>
      </c>
      <c r="F35">
        <f>G14</f>
        <v>20.350000000000001</v>
      </c>
      <c r="M35" s="27" t="s">
        <v>171</v>
      </c>
      <c r="N35">
        <v>10</v>
      </c>
      <c r="P35">
        <v>10</v>
      </c>
      <c r="R35">
        <v>10</v>
      </c>
    </row>
    <row r="36" spans="3:19" x14ac:dyDescent="0.3">
      <c r="E36">
        <f>E35-((LOG(10))/(LOG(C35)))</f>
        <v>17.399188125245299</v>
      </c>
      <c r="F36">
        <f>F35</f>
        <v>20.350000000000001</v>
      </c>
    </row>
    <row r="37" spans="3:19" x14ac:dyDescent="0.3">
      <c r="E37">
        <f>C35^(E36-F36)</f>
        <v>0.1340257926241204</v>
      </c>
    </row>
    <row r="38" spans="3:19" x14ac:dyDescent="0.3">
      <c r="E38" t="s">
        <v>32</v>
      </c>
      <c r="F38" t="s">
        <v>37</v>
      </c>
      <c r="M38" s="27" t="s">
        <v>172</v>
      </c>
      <c r="N38">
        <f>N33-LOG(N35)/LOG(N34)</f>
        <v>17.409188125245297</v>
      </c>
      <c r="P38">
        <f>P33-LOG(P35)/LOG(P34)</f>
        <v>17.399188125245299</v>
      </c>
      <c r="R38">
        <f>R33-LOG(R35)/LOG(R34)</f>
        <v>17.749188125245297</v>
      </c>
    </row>
    <row r="39" spans="3:19" x14ac:dyDescent="0.3">
      <c r="C39">
        <v>1.976</v>
      </c>
      <c r="E39">
        <f>G17</f>
        <v>21.13</v>
      </c>
      <c r="F39">
        <f>G20</f>
        <v>27.2</v>
      </c>
    </row>
    <row r="40" spans="3:19" x14ac:dyDescent="0.3">
      <c r="E40">
        <f>E39-((LOG(10))/(LOG(C39)))</f>
        <v>17.749188125245297</v>
      </c>
      <c r="F40">
        <f>F39</f>
        <v>27.2</v>
      </c>
      <c r="M40" s="27" t="s">
        <v>173</v>
      </c>
      <c r="O40">
        <f>(N34^(N38-O33))*100</f>
        <v>3.2541070253525921E-2</v>
      </c>
      <c r="Q40">
        <f>(P34^(P38-Q33))*100</f>
        <v>13.40257926241204</v>
      </c>
      <c r="S40">
        <f>(R34^(R38-S33))*100</f>
        <v>0.1601670853952698</v>
      </c>
    </row>
    <row r="41" spans="3:19" x14ac:dyDescent="0.3">
      <c r="E41">
        <f>C39^(E40-F40)</f>
        <v>1.601670853952698E-3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9"/>
  <sheetViews>
    <sheetView topLeftCell="A77" zoomScale="85" zoomScaleNormal="85" workbookViewId="0">
      <selection activeCell="AA80" sqref="AA80:AD91"/>
    </sheetView>
  </sheetViews>
  <sheetFormatPr baseColWidth="10" defaultRowHeight="14.4" x14ac:dyDescent="0.3"/>
  <sheetData>
    <row r="1" spans="1:36" x14ac:dyDescent="0.3">
      <c r="A1" t="s">
        <v>151</v>
      </c>
      <c r="B1" t="s">
        <v>152</v>
      </c>
      <c r="C1" t="s">
        <v>153</v>
      </c>
      <c r="D1" t="s">
        <v>154</v>
      </c>
      <c r="E1" t="s">
        <v>27</v>
      </c>
      <c r="F1" t="s">
        <v>155</v>
      </c>
      <c r="G1" t="s">
        <v>156</v>
      </c>
      <c r="H1" t="s">
        <v>157</v>
      </c>
    </row>
    <row r="2" spans="1:3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21.38</v>
      </c>
      <c r="G2">
        <v>21.39</v>
      </c>
      <c r="H2">
        <v>8.0000000000000002E-3</v>
      </c>
      <c r="I2" s="1">
        <v>0.05</v>
      </c>
      <c r="J2">
        <v>-1.3009999999999999</v>
      </c>
      <c r="K2" s="1">
        <v>0.05</v>
      </c>
      <c r="L2" s="1">
        <v>8.4999999999999995E-18</v>
      </c>
      <c r="M2" t="s">
        <v>45</v>
      </c>
      <c r="N2" t="s">
        <v>1</v>
      </c>
      <c r="O2" t="s">
        <v>46</v>
      </c>
      <c r="P2" t="s">
        <v>47</v>
      </c>
      <c r="Q2" t="s">
        <v>4</v>
      </c>
      <c r="R2">
        <v>22.67</v>
      </c>
      <c r="S2" s="1">
        <v>22.59</v>
      </c>
      <c r="T2">
        <v>7.0999999999999994E-2</v>
      </c>
      <c r="U2" s="1">
        <v>0.05</v>
      </c>
      <c r="V2">
        <v>-1.3009999999999999</v>
      </c>
      <c r="W2" s="1">
        <v>0.05</v>
      </c>
      <c r="X2" s="1">
        <v>8.4999999999999995E-18</v>
      </c>
      <c r="Y2" t="s">
        <v>82</v>
      </c>
      <c r="Z2" t="s">
        <v>1</v>
      </c>
      <c r="AA2" t="s">
        <v>83</v>
      </c>
      <c r="AB2" t="s">
        <v>84</v>
      </c>
      <c r="AC2" t="s">
        <v>4</v>
      </c>
      <c r="AD2">
        <v>22.24</v>
      </c>
      <c r="AE2">
        <v>22.32</v>
      </c>
      <c r="AF2">
        <v>0.109</v>
      </c>
      <c r="AG2" s="1">
        <v>0.05</v>
      </c>
      <c r="AH2">
        <v>-1.3009999999999999</v>
      </c>
      <c r="AI2" s="1">
        <v>0.05</v>
      </c>
      <c r="AJ2" s="1">
        <v>8.4999999999999995E-18</v>
      </c>
    </row>
    <row r="3" spans="1:36" x14ac:dyDescent="0.3">
      <c r="A3" t="s">
        <v>5</v>
      </c>
      <c r="B3" t="s">
        <v>1</v>
      </c>
      <c r="C3" t="s">
        <v>2</v>
      </c>
      <c r="D3" t="s">
        <v>3</v>
      </c>
      <c r="E3" t="s">
        <v>4</v>
      </c>
      <c r="F3">
        <v>21.4</v>
      </c>
      <c r="G3">
        <v>21.39</v>
      </c>
      <c r="H3">
        <v>8.0000000000000002E-3</v>
      </c>
      <c r="I3" s="1">
        <v>0.05</v>
      </c>
      <c r="J3">
        <v>-1.3009999999999999</v>
      </c>
      <c r="K3" s="1">
        <v>0.05</v>
      </c>
      <c r="L3" s="1">
        <v>8.4999999999999995E-18</v>
      </c>
      <c r="M3" t="s">
        <v>48</v>
      </c>
      <c r="N3" t="s">
        <v>1</v>
      </c>
      <c r="O3" t="s">
        <v>46</v>
      </c>
      <c r="P3" t="s">
        <v>47</v>
      </c>
      <c r="Q3" t="s">
        <v>4</v>
      </c>
      <c r="R3">
        <v>22.54</v>
      </c>
      <c r="S3" s="1">
        <v>22.59</v>
      </c>
      <c r="T3">
        <v>7.0999999999999994E-2</v>
      </c>
      <c r="U3" s="1">
        <v>0.05</v>
      </c>
      <c r="V3">
        <v>-1.3009999999999999</v>
      </c>
      <c r="W3" s="1">
        <v>0.05</v>
      </c>
      <c r="X3" s="1">
        <v>8.4999999999999995E-18</v>
      </c>
      <c r="Y3" t="s">
        <v>85</v>
      </c>
      <c r="Z3" t="s">
        <v>1</v>
      </c>
      <c r="AA3" t="s">
        <v>83</v>
      </c>
      <c r="AB3" t="s">
        <v>84</v>
      </c>
      <c r="AC3" t="s">
        <v>4</v>
      </c>
      <c r="AD3">
        <v>22.26</v>
      </c>
      <c r="AE3">
        <v>22.32</v>
      </c>
      <c r="AF3">
        <v>0.109</v>
      </c>
      <c r="AG3" s="1">
        <v>0.05</v>
      </c>
      <c r="AH3">
        <v>-1.3009999999999999</v>
      </c>
      <c r="AI3" s="1">
        <v>0.05</v>
      </c>
      <c r="AJ3" s="1">
        <v>8.4999999999999995E-18</v>
      </c>
    </row>
    <row r="4" spans="1:36" x14ac:dyDescent="0.3">
      <c r="A4" t="s">
        <v>6</v>
      </c>
      <c r="B4" t="s">
        <v>1</v>
      </c>
      <c r="C4" t="s">
        <v>2</v>
      </c>
      <c r="D4" t="s">
        <v>3</v>
      </c>
      <c r="E4" t="s">
        <v>4</v>
      </c>
      <c r="F4">
        <v>21.39</v>
      </c>
      <c r="G4">
        <v>21.39</v>
      </c>
      <c r="H4">
        <v>8.0000000000000002E-3</v>
      </c>
      <c r="I4" s="1">
        <v>0.05</v>
      </c>
      <c r="J4">
        <v>-1.3009999999999999</v>
      </c>
      <c r="K4" s="1">
        <v>0.05</v>
      </c>
      <c r="L4" s="1">
        <v>8.4999999999999995E-18</v>
      </c>
      <c r="M4" t="s">
        <v>49</v>
      </c>
      <c r="N4" t="s">
        <v>1</v>
      </c>
      <c r="O4" t="s">
        <v>46</v>
      </c>
      <c r="P4" t="s">
        <v>47</v>
      </c>
      <c r="Q4" t="s">
        <v>4</v>
      </c>
      <c r="R4">
        <v>22.57</v>
      </c>
      <c r="S4" s="1">
        <v>22.59</v>
      </c>
      <c r="T4">
        <v>7.0999999999999994E-2</v>
      </c>
      <c r="U4" s="1">
        <v>0.05</v>
      </c>
      <c r="V4">
        <v>-1.3009999999999999</v>
      </c>
      <c r="W4" s="1">
        <v>0.05</v>
      </c>
      <c r="X4" s="1">
        <v>8.4999999999999995E-18</v>
      </c>
      <c r="Y4" t="s">
        <v>86</v>
      </c>
      <c r="Z4" t="s">
        <v>1</v>
      </c>
      <c r="AA4" t="s">
        <v>83</v>
      </c>
      <c r="AB4" t="s">
        <v>84</v>
      </c>
      <c r="AC4" t="s">
        <v>4</v>
      </c>
      <c r="AD4">
        <v>22.44</v>
      </c>
      <c r="AE4">
        <v>22.32</v>
      </c>
      <c r="AF4">
        <v>0.109</v>
      </c>
      <c r="AG4" s="1">
        <v>0.05</v>
      </c>
      <c r="AH4">
        <v>-1.3009999999999999</v>
      </c>
      <c r="AI4" s="1">
        <v>0.05</v>
      </c>
      <c r="AJ4" s="1">
        <v>8.4999999999999995E-18</v>
      </c>
    </row>
    <row r="5" spans="1:36" x14ac:dyDescent="0.3">
      <c r="A5" t="s">
        <v>7</v>
      </c>
      <c r="B5" t="s">
        <v>1</v>
      </c>
      <c r="C5" t="s">
        <v>2</v>
      </c>
      <c r="D5" t="s">
        <v>8</v>
      </c>
      <c r="E5" t="s">
        <v>4</v>
      </c>
      <c r="F5">
        <v>23.93</v>
      </c>
      <c r="G5">
        <v>23.9</v>
      </c>
      <c r="H5">
        <v>3.7999999999999999E-2</v>
      </c>
      <c r="I5" s="1">
        <v>0.01</v>
      </c>
      <c r="J5">
        <v>-2</v>
      </c>
      <c r="K5" s="1">
        <v>0.01</v>
      </c>
      <c r="L5" s="1">
        <v>0</v>
      </c>
      <c r="M5" t="s">
        <v>50</v>
      </c>
      <c r="N5" t="s">
        <v>1</v>
      </c>
      <c r="O5" t="s">
        <v>46</v>
      </c>
      <c r="P5" t="s">
        <v>51</v>
      </c>
      <c r="Q5" t="s">
        <v>4</v>
      </c>
      <c r="R5">
        <v>24.98</v>
      </c>
      <c r="S5" s="1">
        <v>24.95</v>
      </c>
      <c r="T5">
        <v>7.4999999999999997E-2</v>
      </c>
      <c r="U5" s="1">
        <v>0.01</v>
      </c>
      <c r="V5">
        <v>-2</v>
      </c>
      <c r="W5" s="1">
        <v>0.01</v>
      </c>
      <c r="X5" s="1">
        <v>0</v>
      </c>
      <c r="Y5" t="s">
        <v>87</v>
      </c>
      <c r="Z5" t="s">
        <v>1</v>
      </c>
      <c r="AA5" t="s">
        <v>83</v>
      </c>
      <c r="AB5" t="s">
        <v>88</v>
      </c>
      <c r="AC5" t="s">
        <v>4</v>
      </c>
      <c r="AD5">
        <v>24.7</v>
      </c>
      <c r="AE5">
        <v>24.67</v>
      </c>
      <c r="AF5">
        <v>5.0999999999999997E-2</v>
      </c>
      <c r="AG5" s="1">
        <v>0.01</v>
      </c>
      <c r="AH5">
        <v>-2</v>
      </c>
      <c r="AI5" s="1">
        <v>0.01</v>
      </c>
      <c r="AJ5" s="1">
        <v>0</v>
      </c>
    </row>
    <row r="6" spans="1:36" x14ac:dyDescent="0.3">
      <c r="A6" t="s">
        <v>9</v>
      </c>
      <c r="B6" t="s">
        <v>1</v>
      </c>
      <c r="C6" t="s">
        <v>2</v>
      </c>
      <c r="D6" t="s">
        <v>8</v>
      </c>
      <c r="E6" t="s">
        <v>4</v>
      </c>
      <c r="F6">
        <v>23.86</v>
      </c>
      <c r="G6">
        <v>23.9</v>
      </c>
      <c r="H6">
        <v>3.7999999999999999E-2</v>
      </c>
      <c r="I6" s="1">
        <v>0.01</v>
      </c>
      <c r="J6">
        <v>-2</v>
      </c>
      <c r="K6" s="1">
        <v>0.01</v>
      </c>
      <c r="L6" s="1">
        <v>0</v>
      </c>
      <c r="M6" t="s">
        <v>52</v>
      </c>
      <c r="N6" t="s">
        <v>1</v>
      </c>
      <c r="O6" t="s">
        <v>46</v>
      </c>
      <c r="P6" t="s">
        <v>51</v>
      </c>
      <c r="Q6" t="s">
        <v>4</v>
      </c>
      <c r="R6">
        <v>24.86</v>
      </c>
      <c r="S6" s="1">
        <v>24.95</v>
      </c>
      <c r="T6">
        <v>7.4999999999999997E-2</v>
      </c>
      <c r="U6" s="1">
        <v>0.01</v>
      </c>
      <c r="V6">
        <v>-2</v>
      </c>
      <c r="W6" s="1">
        <v>0.01</v>
      </c>
      <c r="X6" s="1">
        <v>0</v>
      </c>
      <c r="Y6" t="s">
        <v>89</v>
      </c>
      <c r="Z6" t="s">
        <v>1</v>
      </c>
      <c r="AA6" t="s">
        <v>83</v>
      </c>
      <c r="AB6" t="s">
        <v>88</v>
      </c>
      <c r="AC6" t="s">
        <v>4</v>
      </c>
      <c r="AD6">
        <v>24.61</v>
      </c>
      <c r="AE6">
        <v>24.67</v>
      </c>
      <c r="AF6">
        <v>5.0999999999999997E-2</v>
      </c>
      <c r="AG6" s="1">
        <v>0.01</v>
      </c>
      <c r="AH6">
        <v>-2</v>
      </c>
      <c r="AI6" s="1">
        <v>0.01</v>
      </c>
      <c r="AJ6" s="1">
        <v>0</v>
      </c>
    </row>
    <row r="7" spans="1:36" x14ac:dyDescent="0.3">
      <c r="A7" t="s">
        <v>10</v>
      </c>
      <c r="B7" t="s">
        <v>1</v>
      </c>
      <c r="C7" t="s">
        <v>2</v>
      </c>
      <c r="D7" t="s">
        <v>8</v>
      </c>
      <c r="E7" t="s">
        <v>4</v>
      </c>
      <c r="F7">
        <v>23.9</v>
      </c>
      <c r="G7">
        <v>23.9</v>
      </c>
      <c r="H7">
        <v>3.7999999999999999E-2</v>
      </c>
      <c r="I7" s="1">
        <v>0.01</v>
      </c>
      <c r="J7">
        <v>-2</v>
      </c>
      <c r="K7" s="1">
        <v>0.01</v>
      </c>
      <c r="L7" s="1">
        <v>0</v>
      </c>
      <c r="M7" t="s">
        <v>53</v>
      </c>
      <c r="N7" t="s">
        <v>1</v>
      </c>
      <c r="O7" t="s">
        <v>46</v>
      </c>
      <c r="P7" t="s">
        <v>51</v>
      </c>
      <c r="Q7" t="s">
        <v>4</v>
      </c>
      <c r="R7">
        <v>25</v>
      </c>
      <c r="S7" s="1">
        <v>24.95</v>
      </c>
      <c r="T7">
        <v>7.4999999999999997E-2</v>
      </c>
      <c r="U7" s="1">
        <v>0.01</v>
      </c>
      <c r="V7">
        <v>-2</v>
      </c>
      <c r="W7" s="1">
        <v>0.01</v>
      </c>
      <c r="X7" s="1">
        <v>0</v>
      </c>
      <c r="Y7" t="s">
        <v>90</v>
      </c>
      <c r="Z7" t="s">
        <v>1</v>
      </c>
      <c r="AA7" t="s">
        <v>83</v>
      </c>
      <c r="AB7" t="s">
        <v>88</v>
      </c>
      <c r="AC7" t="s">
        <v>4</v>
      </c>
      <c r="AD7">
        <v>24.68</v>
      </c>
      <c r="AE7">
        <v>24.67</v>
      </c>
      <c r="AF7">
        <v>5.0999999999999997E-2</v>
      </c>
      <c r="AG7" s="1">
        <v>0.01</v>
      </c>
      <c r="AH7">
        <v>-2</v>
      </c>
      <c r="AI7" s="1">
        <v>0.01</v>
      </c>
      <c r="AJ7" s="1">
        <v>0</v>
      </c>
    </row>
    <row r="8" spans="1:36" x14ac:dyDescent="0.3">
      <c r="A8" t="s">
        <v>11</v>
      </c>
      <c r="B8" t="s">
        <v>1</v>
      </c>
      <c r="C8" t="s">
        <v>2</v>
      </c>
      <c r="D8" t="s">
        <v>12</v>
      </c>
      <c r="E8" t="s">
        <v>4</v>
      </c>
      <c r="F8">
        <v>26.11</v>
      </c>
      <c r="G8">
        <v>26.19</v>
      </c>
      <c r="H8">
        <v>0.13800000000000001</v>
      </c>
      <c r="I8" s="1">
        <v>2E-3</v>
      </c>
      <c r="J8">
        <v>-2.6989999999999998</v>
      </c>
      <c r="K8" s="1">
        <v>2E-3</v>
      </c>
      <c r="L8" s="1">
        <v>0</v>
      </c>
      <c r="M8" t="s">
        <v>54</v>
      </c>
      <c r="N8" t="s">
        <v>1</v>
      </c>
      <c r="O8" t="s">
        <v>46</v>
      </c>
      <c r="P8" t="s">
        <v>55</v>
      </c>
      <c r="Q8" t="s">
        <v>4</v>
      </c>
      <c r="R8">
        <v>27.29</v>
      </c>
      <c r="S8" s="1">
        <v>27.37</v>
      </c>
      <c r="T8">
        <v>0.14499999999999999</v>
      </c>
      <c r="U8" s="1">
        <v>2E-3</v>
      </c>
      <c r="V8">
        <v>-2.6989999999999998</v>
      </c>
      <c r="W8" s="1">
        <v>2E-3</v>
      </c>
      <c r="X8" s="1">
        <v>0</v>
      </c>
      <c r="Y8" t="s">
        <v>91</v>
      </c>
      <c r="Z8" t="s">
        <v>1</v>
      </c>
      <c r="AA8" t="s">
        <v>83</v>
      </c>
      <c r="AB8" t="s">
        <v>92</v>
      </c>
      <c r="AC8" t="s">
        <v>4</v>
      </c>
      <c r="AD8">
        <v>27.21</v>
      </c>
      <c r="AE8">
        <v>27.09</v>
      </c>
      <c r="AF8">
        <v>0.114</v>
      </c>
      <c r="AG8" s="1">
        <v>2E-3</v>
      </c>
      <c r="AH8">
        <v>-2.6989999999999998</v>
      </c>
      <c r="AI8" s="1">
        <v>2E-3</v>
      </c>
      <c r="AJ8" s="1">
        <v>0</v>
      </c>
    </row>
    <row r="9" spans="1:36" x14ac:dyDescent="0.3">
      <c r="A9" t="s">
        <v>13</v>
      </c>
      <c r="B9" t="s">
        <v>1</v>
      </c>
      <c r="C9" t="s">
        <v>2</v>
      </c>
      <c r="D9" t="s">
        <v>12</v>
      </c>
      <c r="E9" t="s">
        <v>4</v>
      </c>
      <c r="F9">
        <v>26.11</v>
      </c>
      <c r="G9">
        <v>26.19</v>
      </c>
      <c r="H9">
        <v>0.13800000000000001</v>
      </c>
      <c r="I9" s="1">
        <v>2E-3</v>
      </c>
      <c r="J9">
        <v>-2.6989999999999998</v>
      </c>
      <c r="K9" s="1">
        <v>2E-3</v>
      </c>
      <c r="L9" s="1">
        <v>0</v>
      </c>
      <c r="M9" t="s">
        <v>56</v>
      </c>
      <c r="N9" t="s">
        <v>1</v>
      </c>
      <c r="O9" t="s">
        <v>46</v>
      </c>
      <c r="P9" t="s">
        <v>55</v>
      </c>
      <c r="Q9" t="s">
        <v>4</v>
      </c>
      <c r="R9">
        <v>27.27</v>
      </c>
      <c r="S9" s="1">
        <v>27.37</v>
      </c>
      <c r="T9">
        <v>0.14499999999999999</v>
      </c>
      <c r="U9" s="1">
        <v>2E-3</v>
      </c>
      <c r="V9">
        <v>-2.6989999999999998</v>
      </c>
      <c r="W9" s="1">
        <v>2E-3</v>
      </c>
      <c r="X9" s="1">
        <v>0</v>
      </c>
      <c r="Y9" t="s">
        <v>93</v>
      </c>
      <c r="Z9" t="s">
        <v>1</v>
      </c>
      <c r="AA9" t="s">
        <v>83</v>
      </c>
      <c r="AB9" t="s">
        <v>92</v>
      </c>
      <c r="AC9" t="s">
        <v>4</v>
      </c>
      <c r="AD9">
        <v>26.98</v>
      </c>
      <c r="AE9">
        <v>27.09</v>
      </c>
      <c r="AF9">
        <v>0.114</v>
      </c>
      <c r="AG9" s="1">
        <v>2E-3</v>
      </c>
      <c r="AH9">
        <v>-2.6989999999999998</v>
      </c>
      <c r="AI9" s="1">
        <v>2E-3</v>
      </c>
      <c r="AJ9" s="1">
        <v>0</v>
      </c>
    </row>
    <row r="10" spans="1:36" x14ac:dyDescent="0.3">
      <c r="A10" t="s">
        <v>14</v>
      </c>
      <c r="B10" t="s">
        <v>1</v>
      </c>
      <c r="C10" t="s">
        <v>2</v>
      </c>
      <c r="D10" t="s">
        <v>12</v>
      </c>
      <c r="E10" t="s">
        <v>4</v>
      </c>
      <c r="F10">
        <v>26.35</v>
      </c>
      <c r="G10">
        <v>26.19</v>
      </c>
      <c r="H10">
        <v>0.13800000000000001</v>
      </c>
      <c r="I10" s="1">
        <v>2E-3</v>
      </c>
      <c r="J10">
        <v>-2.6989999999999998</v>
      </c>
      <c r="K10" s="1">
        <v>2E-3</v>
      </c>
      <c r="L10" s="1">
        <v>0</v>
      </c>
      <c r="M10" t="s">
        <v>57</v>
      </c>
      <c r="N10" t="s">
        <v>1</v>
      </c>
      <c r="O10" t="s">
        <v>46</v>
      </c>
      <c r="P10" t="s">
        <v>55</v>
      </c>
      <c r="Q10" t="s">
        <v>4</v>
      </c>
      <c r="R10">
        <v>27.53</v>
      </c>
      <c r="S10" s="1">
        <v>27.37</v>
      </c>
      <c r="T10">
        <v>0.14499999999999999</v>
      </c>
      <c r="U10" s="1">
        <v>2E-3</v>
      </c>
      <c r="V10">
        <v>-2.6989999999999998</v>
      </c>
      <c r="W10" s="1">
        <v>2E-3</v>
      </c>
      <c r="X10" s="1">
        <v>0</v>
      </c>
      <c r="Y10" t="s">
        <v>94</v>
      </c>
      <c r="Z10" t="s">
        <v>1</v>
      </c>
      <c r="AA10" t="s">
        <v>83</v>
      </c>
      <c r="AB10" t="s">
        <v>92</v>
      </c>
      <c r="AC10" t="s">
        <v>4</v>
      </c>
      <c r="AD10">
        <v>27.1</v>
      </c>
      <c r="AE10">
        <v>27.09</v>
      </c>
      <c r="AF10">
        <v>0.114</v>
      </c>
      <c r="AG10" s="1">
        <v>2E-3</v>
      </c>
      <c r="AH10">
        <v>-2.6989999999999998</v>
      </c>
      <c r="AI10" s="1">
        <v>2E-3</v>
      </c>
      <c r="AJ10" s="1">
        <v>0</v>
      </c>
    </row>
    <row r="11" spans="1:36" x14ac:dyDescent="0.3">
      <c r="A11" t="s">
        <v>15</v>
      </c>
      <c r="B11" t="s">
        <v>1</v>
      </c>
      <c r="C11" t="s">
        <v>2</v>
      </c>
      <c r="D11" t="s">
        <v>16</v>
      </c>
      <c r="E11" t="s">
        <v>17</v>
      </c>
      <c r="F11">
        <v>20.86</v>
      </c>
      <c r="G11">
        <v>20.78</v>
      </c>
      <c r="H11">
        <v>7.3999999999999996E-2</v>
      </c>
      <c r="I11" s="1">
        <v>7.3219999999999993E-2</v>
      </c>
      <c r="J11">
        <v>-1.135</v>
      </c>
      <c r="K11" s="1">
        <v>7.7399999999999997E-2</v>
      </c>
      <c r="L11" s="1">
        <v>3.79E-3</v>
      </c>
      <c r="M11" t="s">
        <v>58</v>
      </c>
      <c r="N11" t="s">
        <v>1</v>
      </c>
      <c r="O11" t="s">
        <v>46</v>
      </c>
      <c r="P11" t="s">
        <v>59</v>
      </c>
      <c r="Q11" t="s">
        <v>17</v>
      </c>
      <c r="R11">
        <v>21.63</v>
      </c>
      <c r="S11" s="1">
        <v>21.65</v>
      </c>
      <c r="T11">
        <v>3.1E-2</v>
      </c>
      <c r="U11" s="1">
        <v>9.4960000000000003E-2</v>
      </c>
      <c r="V11">
        <v>-1.022</v>
      </c>
      <c r="W11" s="1">
        <v>9.4100000000000003E-2</v>
      </c>
      <c r="X11" s="1">
        <v>1.9400000000000001E-3</v>
      </c>
      <c r="Y11" t="s">
        <v>95</v>
      </c>
      <c r="Z11" t="s">
        <v>1</v>
      </c>
      <c r="AA11" t="s">
        <v>83</v>
      </c>
      <c r="AB11" t="s">
        <v>96</v>
      </c>
      <c r="AC11" t="s">
        <v>17</v>
      </c>
      <c r="AD11">
        <v>21.69</v>
      </c>
      <c r="AE11">
        <v>21.67</v>
      </c>
      <c r="AF11">
        <v>6.8000000000000005E-2</v>
      </c>
      <c r="AG11" s="1">
        <v>7.5340000000000004E-2</v>
      </c>
      <c r="AH11">
        <v>-1.123</v>
      </c>
      <c r="AI11" s="1">
        <v>7.6499999999999999E-2</v>
      </c>
      <c r="AJ11" s="1">
        <v>3.5500000000000002E-3</v>
      </c>
    </row>
    <row r="12" spans="1:36" x14ac:dyDescent="0.3">
      <c r="A12" t="s">
        <v>18</v>
      </c>
      <c r="B12" t="s">
        <v>1</v>
      </c>
      <c r="C12" t="s">
        <v>2</v>
      </c>
      <c r="D12" t="s">
        <v>16</v>
      </c>
      <c r="E12" t="s">
        <v>17</v>
      </c>
      <c r="F12">
        <v>20.76</v>
      </c>
      <c r="G12">
        <v>20.78</v>
      </c>
      <c r="H12">
        <v>7.3999999999999996E-2</v>
      </c>
      <c r="I12" s="1">
        <v>7.8179999999999999E-2</v>
      </c>
      <c r="J12">
        <v>-1.107</v>
      </c>
      <c r="K12" s="1">
        <v>7.7399999999999997E-2</v>
      </c>
      <c r="L12" s="1">
        <v>3.79E-3</v>
      </c>
      <c r="M12" t="s">
        <v>60</v>
      </c>
      <c r="N12" t="s">
        <v>1</v>
      </c>
      <c r="O12" t="s">
        <v>46</v>
      </c>
      <c r="P12" t="s">
        <v>59</v>
      </c>
      <c r="Q12" t="s">
        <v>17</v>
      </c>
      <c r="R12">
        <v>21.68</v>
      </c>
      <c r="S12" s="1">
        <v>21.65</v>
      </c>
      <c r="T12">
        <v>3.1E-2</v>
      </c>
      <c r="U12" s="1">
        <v>9.1850000000000001E-2</v>
      </c>
      <c r="V12">
        <v>-1.0369999999999999</v>
      </c>
      <c r="W12" s="1">
        <v>9.4100000000000003E-2</v>
      </c>
      <c r="X12" s="1">
        <v>1.9400000000000001E-3</v>
      </c>
      <c r="Y12" t="s">
        <v>97</v>
      </c>
      <c r="Z12" t="s">
        <v>1</v>
      </c>
      <c r="AA12" t="s">
        <v>83</v>
      </c>
      <c r="AB12" t="s">
        <v>96</v>
      </c>
      <c r="AC12" t="s">
        <v>17</v>
      </c>
      <c r="AD12">
        <v>21.73</v>
      </c>
      <c r="AE12">
        <v>21.67</v>
      </c>
      <c r="AF12">
        <v>6.8000000000000005E-2</v>
      </c>
      <c r="AG12" s="1">
        <v>7.3609999999999995E-2</v>
      </c>
      <c r="AH12">
        <v>-1.133</v>
      </c>
      <c r="AI12" s="1">
        <v>7.6499999999999999E-2</v>
      </c>
      <c r="AJ12" s="1">
        <v>3.5500000000000002E-3</v>
      </c>
    </row>
    <row r="13" spans="1:36" x14ac:dyDescent="0.3">
      <c r="A13" t="s">
        <v>19</v>
      </c>
      <c r="B13" t="s">
        <v>1</v>
      </c>
      <c r="C13" t="s">
        <v>2</v>
      </c>
      <c r="D13" t="s">
        <v>16</v>
      </c>
      <c r="E13" t="s">
        <v>17</v>
      </c>
      <c r="F13">
        <v>20.71</v>
      </c>
      <c r="G13">
        <v>20.78</v>
      </c>
      <c r="H13">
        <v>7.3999999999999996E-2</v>
      </c>
      <c r="I13" s="1">
        <v>8.0659999999999996E-2</v>
      </c>
      <c r="J13">
        <v>-1.093</v>
      </c>
      <c r="K13" s="1">
        <v>7.7399999999999997E-2</v>
      </c>
      <c r="L13" s="1">
        <v>3.79E-3</v>
      </c>
      <c r="M13" t="s">
        <v>61</v>
      </c>
      <c r="N13" t="s">
        <v>1</v>
      </c>
      <c r="O13" t="s">
        <v>46</v>
      </c>
      <c r="P13" t="s">
        <v>59</v>
      </c>
      <c r="Q13" t="s">
        <v>17</v>
      </c>
      <c r="R13">
        <v>21.62</v>
      </c>
      <c r="S13" s="1">
        <v>21.65</v>
      </c>
      <c r="T13">
        <v>3.1E-2</v>
      </c>
      <c r="U13" s="1">
        <v>9.5420000000000005E-2</v>
      </c>
      <c r="V13">
        <v>-1.02</v>
      </c>
      <c r="W13" s="1">
        <v>9.4100000000000003E-2</v>
      </c>
      <c r="X13" s="1">
        <v>1.9400000000000001E-3</v>
      </c>
      <c r="Y13" t="s">
        <v>98</v>
      </c>
      <c r="Z13" t="s">
        <v>1</v>
      </c>
      <c r="AA13" t="s">
        <v>83</v>
      </c>
      <c r="AB13" t="s">
        <v>96</v>
      </c>
      <c r="AC13" t="s">
        <v>17</v>
      </c>
      <c r="AD13">
        <v>21.6</v>
      </c>
      <c r="AE13">
        <v>21.67</v>
      </c>
      <c r="AF13">
        <v>6.8000000000000005E-2</v>
      </c>
      <c r="AG13" s="1">
        <v>8.0430000000000001E-2</v>
      </c>
      <c r="AH13">
        <v>-1.095</v>
      </c>
      <c r="AI13" s="1">
        <v>7.6499999999999999E-2</v>
      </c>
      <c r="AJ13" s="1">
        <v>3.5500000000000002E-3</v>
      </c>
    </row>
    <row r="14" spans="1:36" x14ac:dyDescent="0.3">
      <c r="A14" t="s">
        <v>20</v>
      </c>
      <c r="B14" t="s">
        <v>1</v>
      </c>
      <c r="C14" t="s">
        <v>2</v>
      </c>
      <c r="D14" t="s">
        <v>21</v>
      </c>
      <c r="E14" t="s">
        <v>22</v>
      </c>
      <c r="F14">
        <v>20.329999999999998</v>
      </c>
      <c r="G14">
        <v>20.350000000000001</v>
      </c>
      <c r="H14">
        <v>2.3E-2</v>
      </c>
      <c r="I14" s="1">
        <v>0.1045</v>
      </c>
      <c r="J14">
        <v>-0.98099999999999998</v>
      </c>
      <c r="K14" s="1">
        <v>0.10299999999999999</v>
      </c>
      <c r="L14" s="1">
        <v>1.56E-3</v>
      </c>
      <c r="M14" t="s">
        <v>62</v>
      </c>
      <c r="N14" t="s">
        <v>1</v>
      </c>
      <c r="O14" t="s">
        <v>46</v>
      </c>
      <c r="P14" t="s">
        <v>63</v>
      </c>
      <c r="Q14" t="s">
        <v>22</v>
      </c>
      <c r="R14">
        <v>22.23</v>
      </c>
      <c r="S14" s="1">
        <v>22.2</v>
      </c>
      <c r="T14">
        <v>3.5999999999999997E-2</v>
      </c>
      <c r="U14" s="1">
        <v>6.3399999999999998E-2</v>
      </c>
      <c r="V14">
        <v>-1.198</v>
      </c>
      <c r="W14" s="1">
        <v>6.4899999999999999E-2</v>
      </c>
      <c r="X14" s="1">
        <v>1.57E-3</v>
      </c>
      <c r="Y14" t="s">
        <v>103</v>
      </c>
      <c r="Z14" t="s">
        <v>1</v>
      </c>
      <c r="AA14" t="s">
        <v>83</v>
      </c>
      <c r="AB14" t="s">
        <v>104</v>
      </c>
      <c r="AC14" t="s">
        <v>22</v>
      </c>
      <c r="AD14">
        <v>21.33</v>
      </c>
      <c r="AE14">
        <v>21.3</v>
      </c>
      <c r="AF14">
        <v>2.7E-2</v>
      </c>
      <c r="AG14" s="1">
        <v>9.6540000000000001E-2</v>
      </c>
      <c r="AH14">
        <v>-1.0149999999999999</v>
      </c>
      <c r="AI14" s="1">
        <v>9.8199999999999996E-2</v>
      </c>
      <c r="AJ14" s="1">
        <v>1.8E-3</v>
      </c>
    </row>
    <row r="15" spans="1:36" x14ac:dyDescent="0.3">
      <c r="A15" t="s">
        <v>23</v>
      </c>
      <c r="B15" t="s">
        <v>1</v>
      </c>
      <c r="C15" t="s">
        <v>2</v>
      </c>
      <c r="D15" t="s">
        <v>21</v>
      </c>
      <c r="E15" t="s">
        <v>22</v>
      </c>
      <c r="F15">
        <v>20.36</v>
      </c>
      <c r="G15">
        <v>20.350000000000001</v>
      </c>
      <c r="H15">
        <v>2.3E-2</v>
      </c>
      <c r="I15" s="1">
        <v>0.1026</v>
      </c>
      <c r="J15">
        <v>-0.98899999999999999</v>
      </c>
      <c r="K15" s="1">
        <v>0.10299999999999999</v>
      </c>
      <c r="L15" s="1">
        <v>1.56E-3</v>
      </c>
      <c r="M15" t="s">
        <v>64</v>
      </c>
      <c r="N15" t="s">
        <v>1</v>
      </c>
      <c r="O15" t="s">
        <v>46</v>
      </c>
      <c r="P15" t="s">
        <v>63</v>
      </c>
      <c r="Q15" t="s">
        <v>22</v>
      </c>
      <c r="R15">
        <v>22.16</v>
      </c>
      <c r="S15" s="1">
        <v>22.2</v>
      </c>
      <c r="T15">
        <v>3.5999999999999997E-2</v>
      </c>
      <c r="U15" s="1">
        <v>6.6519999999999996E-2</v>
      </c>
      <c r="V15">
        <v>-1.177</v>
      </c>
      <c r="W15" s="1">
        <v>6.4899999999999999E-2</v>
      </c>
      <c r="X15" s="1">
        <v>1.57E-3</v>
      </c>
      <c r="Y15" t="s">
        <v>105</v>
      </c>
      <c r="Z15" t="s">
        <v>1</v>
      </c>
      <c r="AA15" t="s">
        <v>83</v>
      </c>
      <c r="AB15" t="s">
        <v>104</v>
      </c>
      <c r="AC15" t="s">
        <v>22</v>
      </c>
      <c r="AD15">
        <v>21.31</v>
      </c>
      <c r="AE15">
        <v>21.3</v>
      </c>
      <c r="AF15">
        <v>2.7E-2</v>
      </c>
      <c r="AG15" s="1">
        <v>9.7860000000000003E-2</v>
      </c>
      <c r="AH15">
        <v>-1.0089999999999999</v>
      </c>
      <c r="AI15" s="1">
        <v>9.8199999999999996E-2</v>
      </c>
      <c r="AJ15" s="1">
        <v>1.8E-3</v>
      </c>
    </row>
    <row r="16" spans="1:36" x14ac:dyDescent="0.3">
      <c r="A16" t="s">
        <v>24</v>
      </c>
      <c r="B16" t="s">
        <v>1</v>
      </c>
      <c r="C16" t="s">
        <v>2</v>
      </c>
      <c r="D16" t="s">
        <v>21</v>
      </c>
      <c r="E16" t="s">
        <v>22</v>
      </c>
      <c r="F16">
        <v>20.37</v>
      </c>
      <c r="G16">
        <v>20.350000000000001</v>
      </c>
      <c r="H16">
        <v>2.3E-2</v>
      </c>
      <c r="I16" s="1">
        <v>0.1014</v>
      </c>
      <c r="J16">
        <v>-0.99399999999999999</v>
      </c>
      <c r="K16" s="1">
        <v>0.10299999999999999</v>
      </c>
      <c r="L16" s="1">
        <v>1.56E-3</v>
      </c>
      <c r="M16" t="s">
        <v>65</v>
      </c>
      <c r="N16" t="s">
        <v>1</v>
      </c>
      <c r="O16" t="s">
        <v>46</v>
      </c>
      <c r="P16" t="s">
        <v>63</v>
      </c>
      <c r="Q16" t="s">
        <v>22</v>
      </c>
      <c r="R16">
        <v>22.2</v>
      </c>
      <c r="S16" s="1">
        <v>22.2</v>
      </c>
      <c r="T16">
        <v>3.5999999999999997E-2</v>
      </c>
      <c r="U16" s="1">
        <v>6.4710000000000004E-2</v>
      </c>
      <c r="V16">
        <v>-1.1890000000000001</v>
      </c>
      <c r="W16" s="1">
        <v>6.4899999999999999E-2</v>
      </c>
      <c r="X16" s="1">
        <v>1.57E-3</v>
      </c>
      <c r="Y16" t="s">
        <v>106</v>
      </c>
      <c r="Z16" t="s">
        <v>1</v>
      </c>
      <c r="AA16" t="s">
        <v>83</v>
      </c>
      <c r="AB16" t="s">
        <v>104</v>
      </c>
      <c r="AC16" t="s">
        <v>22</v>
      </c>
      <c r="AD16">
        <v>21.27</v>
      </c>
      <c r="AE16">
        <v>21.3</v>
      </c>
      <c r="AF16">
        <v>2.7E-2</v>
      </c>
      <c r="AG16" s="1">
        <v>0.10009999999999999</v>
      </c>
      <c r="AH16">
        <v>-1</v>
      </c>
      <c r="AI16" s="1">
        <v>9.8199999999999996E-2</v>
      </c>
      <c r="AJ16" s="1">
        <v>1.8E-3</v>
      </c>
    </row>
    <row r="17" spans="1:36" x14ac:dyDescent="0.3">
      <c r="A17" t="s">
        <v>30</v>
      </c>
      <c r="B17" t="s">
        <v>1</v>
      </c>
      <c r="C17" t="s">
        <v>2</v>
      </c>
      <c r="D17" t="s">
        <v>31</v>
      </c>
      <c r="E17" t="s">
        <v>32</v>
      </c>
      <c r="F17">
        <v>21.13</v>
      </c>
      <c r="G17">
        <v>21.13</v>
      </c>
      <c r="H17">
        <v>3.6999999999999998E-2</v>
      </c>
      <c r="I17" s="1">
        <v>6.0940000000000001E-2</v>
      </c>
      <c r="J17">
        <v>-1.2150000000000001</v>
      </c>
      <c r="K17" s="1">
        <v>6.0999999999999999E-2</v>
      </c>
      <c r="L17" s="1">
        <v>1.5299999999999999E-3</v>
      </c>
      <c r="M17" t="s">
        <v>66</v>
      </c>
      <c r="N17" t="s">
        <v>1</v>
      </c>
      <c r="O17" t="s">
        <v>46</v>
      </c>
      <c r="P17" t="s">
        <v>67</v>
      </c>
      <c r="Q17" t="s">
        <v>32</v>
      </c>
      <c r="R17">
        <v>21.98</v>
      </c>
      <c r="S17" s="1">
        <v>21.97</v>
      </c>
      <c r="T17">
        <v>8.5999999999999993E-2</v>
      </c>
      <c r="U17" s="1">
        <v>7.5329999999999994E-2</v>
      </c>
      <c r="V17">
        <v>-1.123</v>
      </c>
      <c r="W17" s="1">
        <v>7.5600000000000001E-2</v>
      </c>
      <c r="X17" s="1">
        <v>4.3699999999999998E-3</v>
      </c>
      <c r="Y17" t="s">
        <v>107</v>
      </c>
      <c r="Z17" t="s">
        <v>1</v>
      </c>
      <c r="AA17" t="s">
        <v>83</v>
      </c>
      <c r="AB17" t="s">
        <v>108</v>
      </c>
      <c r="AC17" t="s">
        <v>32</v>
      </c>
      <c r="AD17">
        <v>21.85</v>
      </c>
      <c r="AE17">
        <v>21.87</v>
      </c>
      <c r="AF17">
        <v>0.04</v>
      </c>
      <c r="AG17" s="1">
        <v>6.7780000000000007E-2</v>
      </c>
      <c r="AH17">
        <v>-1.169</v>
      </c>
      <c r="AI17" s="1">
        <v>6.7100000000000007E-2</v>
      </c>
      <c r="AJ17" s="1">
        <v>1.7899999999999999E-3</v>
      </c>
    </row>
    <row r="18" spans="1:36" x14ac:dyDescent="0.3">
      <c r="A18" t="s">
        <v>33</v>
      </c>
      <c r="B18" t="s">
        <v>1</v>
      </c>
      <c r="C18" t="s">
        <v>2</v>
      </c>
      <c r="D18" t="s">
        <v>31</v>
      </c>
      <c r="E18" t="s">
        <v>32</v>
      </c>
      <c r="F18">
        <v>21.09</v>
      </c>
      <c r="G18">
        <v>21.13</v>
      </c>
      <c r="H18">
        <v>3.6999999999999998E-2</v>
      </c>
      <c r="I18" s="1">
        <v>6.2520000000000006E-2</v>
      </c>
      <c r="J18">
        <v>-1.204</v>
      </c>
      <c r="K18" s="1">
        <v>6.0999999999999999E-2</v>
      </c>
      <c r="L18" s="1">
        <v>1.5299999999999999E-3</v>
      </c>
      <c r="M18" t="s">
        <v>68</v>
      </c>
      <c r="N18" t="s">
        <v>1</v>
      </c>
      <c r="O18" t="s">
        <v>46</v>
      </c>
      <c r="P18" t="s">
        <v>67</v>
      </c>
      <c r="Q18" t="s">
        <v>32</v>
      </c>
      <c r="R18">
        <v>22.05</v>
      </c>
      <c r="S18" s="1">
        <v>21.97</v>
      </c>
      <c r="T18">
        <v>8.5999999999999993E-2</v>
      </c>
      <c r="U18" s="1">
        <v>7.1429999999999993E-2</v>
      </c>
      <c r="V18">
        <v>-1.1459999999999999</v>
      </c>
      <c r="W18" s="1">
        <v>7.5600000000000001E-2</v>
      </c>
      <c r="X18" s="1">
        <v>4.3699999999999998E-3</v>
      </c>
      <c r="Y18" t="s">
        <v>109</v>
      </c>
      <c r="Z18" t="s">
        <v>1</v>
      </c>
      <c r="AA18" t="s">
        <v>83</v>
      </c>
      <c r="AB18" t="s">
        <v>108</v>
      </c>
      <c r="AC18" t="s">
        <v>32</v>
      </c>
      <c r="AD18">
        <v>21.84</v>
      </c>
      <c r="AE18">
        <v>21.87</v>
      </c>
      <c r="AF18">
        <v>0.04</v>
      </c>
      <c r="AG18" s="1">
        <v>6.8479999999999999E-2</v>
      </c>
      <c r="AH18">
        <v>-1.1639999999999999</v>
      </c>
      <c r="AI18" s="1">
        <v>6.7100000000000007E-2</v>
      </c>
      <c r="AJ18" s="1">
        <v>1.7899999999999999E-3</v>
      </c>
    </row>
    <row r="19" spans="1:36" x14ac:dyDescent="0.3">
      <c r="A19" t="s">
        <v>34</v>
      </c>
      <c r="B19" t="s">
        <v>1</v>
      </c>
      <c r="C19" t="s">
        <v>2</v>
      </c>
      <c r="D19" t="s">
        <v>31</v>
      </c>
      <c r="E19" t="s">
        <v>32</v>
      </c>
      <c r="F19">
        <v>21.17</v>
      </c>
      <c r="G19">
        <v>21.13</v>
      </c>
      <c r="H19">
        <v>3.6999999999999998E-2</v>
      </c>
      <c r="I19" s="1">
        <v>5.9450000000000003E-2</v>
      </c>
      <c r="J19">
        <v>-1.226</v>
      </c>
      <c r="K19" s="1">
        <v>6.0999999999999999E-2</v>
      </c>
      <c r="L19" s="1">
        <v>1.5299999999999999E-3</v>
      </c>
      <c r="M19" t="s">
        <v>69</v>
      </c>
      <c r="N19" t="s">
        <v>1</v>
      </c>
      <c r="O19" t="s">
        <v>46</v>
      </c>
      <c r="P19" t="s">
        <v>67</v>
      </c>
      <c r="Q19" t="s">
        <v>32</v>
      </c>
      <c r="R19">
        <v>21.88</v>
      </c>
      <c r="S19" s="1">
        <v>21.97</v>
      </c>
      <c r="T19">
        <v>8.5999999999999993E-2</v>
      </c>
      <c r="U19" s="1">
        <v>8.0159999999999995E-2</v>
      </c>
      <c r="V19">
        <v>-1.0960000000000001</v>
      </c>
      <c r="W19" s="1">
        <v>7.5600000000000001E-2</v>
      </c>
      <c r="X19" s="1">
        <v>4.3699999999999998E-3</v>
      </c>
      <c r="Y19" t="s">
        <v>110</v>
      </c>
      <c r="Z19" t="s">
        <v>1</v>
      </c>
      <c r="AA19" t="s">
        <v>83</v>
      </c>
      <c r="AB19" t="s">
        <v>108</v>
      </c>
      <c r="AC19" t="s">
        <v>32</v>
      </c>
      <c r="AD19">
        <v>21.91</v>
      </c>
      <c r="AE19">
        <v>21.87</v>
      </c>
      <c r="AF19">
        <v>0.04</v>
      </c>
      <c r="AG19" s="1">
        <v>6.5089999999999995E-2</v>
      </c>
      <c r="AH19">
        <v>-1.1859999999999999</v>
      </c>
      <c r="AI19" s="1">
        <v>6.7100000000000007E-2</v>
      </c>
      <c r="AJ19" s="1">
        <v>1.7899999999999999E-3</v>
      </c>
    </row>
    <row r="20" spans="1:36" x14ac:dyDescent="0.3">
      <c r="A20" t="s">
        <v>35</v>
      </c>
      <c r="B20" t="s">
        <v>1</v>
      </c>
      <c r="C20" t="s">
        <v>2</v>
      </c>
      <c r="D20" t="s">
        <v>36</v>
      </c>
      <c r="E20" t="s">
        <v>37</v>
      </c>
      <c r="F20">
        <v>27.27</v>
      </c>
      <c r="G20">
        <v>27.2</v>
      </c>
      <c r="H20">
        <v>0.13800000000000001</v>
      </c>
      <c r="I20" s="1">
        <v>9.9310000000000002E-4</v>
      </c>
      <c r="J20">
        <v>-3.0030000000000001</v>
      </c>
      <c r="K20" s="1">
        <v>1.0399999999999999E-3</v>
      </c>
      <c r="L20" s="1">
        <v>9.8200000000000002E-5</v>
      </c>
      <c r="M20" t="s">
        <v>74</v>
      </c>
      <c r="N20" t="s">
        <v>1</v>
      </c>
      <c r="O20" t="s">
        <v>46</v>
      </c>
      <c r="P20" t="s">
        <v>75</v>
      </c>
      <c r="Q20" t="s">
        <v>37</v>
      </c>
      <c r="R20">
        <v>29.3</v>
      </c>
      <c r="S20" s="1">
        <v>29.19</v>
      </c>
      <c r="T20">
        <v>0.107</v>
      </c>
      <c r="U20" s="1">
        <v>5.3839999999999997E-4</v>
      </c>
      <c r="V20">
        <v>-3.2690000000000001</v>
      </c>
      <c r="W20" s="1">
        <v>5.8200000000000005E-4</v>
      </c>
      <c r="X20" s="1">
        <v>4.1699999999999997E-5</v>
      </c>
      <c r="Y20" t="s">
        <v>111</v>
      </c>
      <c r="Z20" t="s">
        <v>1</v>
      </c>
      <c r="AA20" t="s">
        <v>83</v>
      </c>
      <c r="AB20" t="s">
        <v>112</v>
      </c>
      <c r="AC20" t="s">
        <v>37</v>
      </c>
      <c r="AD20">
        <v>28.91</v>
      </c>
      <c r="AE20">
        <v>28.74</v>
      </c>
      <c r="AF20">
        <v>0.16</v>
      </c>
      <c r="AG20" s="1">
        <v>5.821E-4</v>
      </c>
      <c r="AH20">
        <v>-3.2349999999999999</v>
      </c>
      <c r="AI20" s="1">
        <v>6.5499999999999998E-4</v>
      </c>
      <c r="AJ20" s="1">
        <v>6.9800000000000003E-5</v>
      </c>
    </row>
    <row r="21" spans="1:36" x14ac:dyDescent="0.3">
      <c r="A21" t="s">
        <v>38</v>
      </c>
      <c r="B21" t="s">
        <v>1</v>
      </c>
      <c r="C21" t="s">
        <v>2</v>
      </c>
      <c r="D21" t="s">
        <v>36</v>
      </c>
      <c r="E21" t="s">
        <v>37</v>
      </c>
      <c r="F21">
        <v>27.05</v>
      </c>
      <c r="G21">
        <v>27.2</v>
      </c>
      <c r="H21">
        <v>0.13800000000000001</v>
      </c>
      <c r="I21" s="1">
        <v>1.1529999999999999E-3</v>
      </c>
      <c r="J21">
        <v>-2.9380000000000002</v>
      </c>
      <c r="K21" s="1">
        <v>1.0399999999999999E-3</v>
      </c>
      <c r="L21" s="1">
        <v>9.8200000000000002E-5</v>
      </c>
      <c r="M21" t="s">
        <v>76</v>
      </c>
      <c r="N21" t="s">
        <v>1</v>
      </c>
      <c r="O21" t="s">
        <v>46</v>
      </c>
      <c r="P21" t="s">
        <v>75</v>
      </c>
      <c r="Q21" t="s">
        <v>37</v>
      </c>
      <c r="R21">
        <v>29.17</v>
      </c>
      <c r="S21" s="1">
        <v>29.19</v>
      </c>
      <c r="T21">
        <v>0.107</v>
      </c>
      <c r="U21" s="1">
        <v>5.8580000000000004E-4</v>
      </c>
      <c r="V21">
        <v>-3.2320000000000002</v>
      </c>
      <c r="W21" s="1">
        <v>5.8200000000000005E-4</v>
      </c>
      <c r="X21" s="1">
        <v>4.1699999999999997E-5</v>
      </c>
      <c r="Y21" t="s">
        <v>113</v>
      </c>
      <c r="Z21" t="s">
        <v>1</v>
      </c>
      <c r="AA21" t="s">
        <v>83</v>
      </c>
      <c r="AB21" t="s">
        <v>112</v>
      </c>
      <c r="AC21" t="s">
        <v>37</v>
      </c>
      <c r="AD21">
        <v>28.59</v>
      </c>
      <c r="AE21">
        <v>28.74</v>
      </c>
      <c r="AF21">
        <v>0.16</v>
      </c>
      <c r="AG21" s="1">
        <v>7.2130000000000002E-4</v>
      </c>
      <c r="AH21">
        <v>-3.1419999999999999</v>
      </c>
      <c r="AI21" s="1">
        <v>6.5499999999999998E-4</v>
      </c>
      <c r="AJ21" s="1">
        <v>6.9800000000000003E-5</v>
      </c>
    </row>
    <row r="22" spans="1:36" x14ac:dyDescent="0.3">
      <c r="A22" t="s">
        <v>39</v>
      </c>
      <c r="B22" t="s">
        <v>1</v>
      </c>
      <c r="C22" t="s">
        <v>2</v>
      </c>
      <c r="D22" t="s">
        <v>36</v>
      </c>
      <c r="E22" t="s">
        <v>37</v>
      </c>
      <c r="F22">
        <v>27.3</v>
      </c>
      <c r="G22">
        <v>27.2</v>
      </c>
      <c r="H22">
        <v>0.13800000000000001</v>
      </c>
      <c r="I22" s="1">
        <v>9.7400000000000004E-4</v>
      </c>
      <c r="J22">
        <v>-3.0110000000000001</v>
      </c>
      <c r="K22" s="1">
        <v>1.0399999999999999E-3</v>
      </c>
      <c r="L22" s="1">
        <v>9.8200000000000002E-5</v>
      </c>
      <c r="M22" t="s">
        <v>77</v>
      </c>
      <c r="N22" t="s">
        <v>1</v>
      </c>
      <c r="O22" t="s">
        <v>46</v>
      </c>
      <c r="P22" t="s">
        <v>75</v>
      </c>
      <c r="Q22" t="s">
        <v>37</v>
      </c>
      <c r="R22">
        <v>29.09</v>
      </c>
      <c r="S22" s="1">
        <v>29.19</v>
      </c>
      <c r="T22">
        <v>0.107</v>
      </c>
      <c r="U22" s="1">
        <v>6.2160000000000004E-4</v>
      </c>
      <c r="V22">
        <v>-3.2069999999999999</v>
      </c>
      <c r="W22" s="1">
        <v>5.8200000000000005E-4</v>
      </c>
      <c r="X22" s="1">
        <v>4.1699999999999997E-5</v>
      </c>
      <c r="Y22" t="s">
        <v>114</v>
      </c>
      <c r="Z22" t="s">
        <v>1</v>
      </c>
      <c r="AA22" t="s">
        <v>83</v>
      </c>
      <c r="AB22" t="s">
        <v>112</v>
      </c>
      <c r="AC22" t="s">
        <v>37</v>
      </c>
      <c r="AD22">
        <v>28.72</v>
      </c>
      <c r="AE22">
        <v>28.74</v>
      </c>
      <c r="AF22">
        <v>0.16</v>
      </c>
      <c r="AG22" s="1">
        <v>6.6180000000000004E-4</v>
      </c>
      <c r="AH22">
        <v>-3.1789999999999998</v>
      </c>
      <c r="AI22" s="1">
        <v>6.5499999999999998E-4</v>
      </c>
      <c r="AJ22" s="1">
        <v>6.9800000000000003E-5</v>
      </c>
    </row>
    <row r="23" spans="1:36" x14ac:dyDescent="0.3">
      <c r="A23" t="s">
        <v>40</v>
      </c>
      <c r="B23" t="s">
        <v>1</v>
      </c>
      <c r="C23" t="s">
        <v>2</v>
      </c>
      <c r="D23" t="s">
        <v>41</v>
      </c>
      <c r="E23" t="s">
        <v>42</v>
      </c>
      <c r="F23">
        <v>20.87</v>
      </c>
      <c r="G23">
        <v>20.79</v>
      </c>
      <c r="H23">
        <v>6.8000000000000005E-2</v>
      </c>
      <c r="I23" s="1">
        <v>7.2700000000000001E-2</v>
      </c>
      <c r="J23">
        <v>-1.1379999999999999</v>
      </c>
      <c r="K23" s="1">
        <v>7.6499999999999999E-2</v>
      </c>
      <c r="L23" s="1">
        <v>3.4299999999999999E-3</v>
      </c>
      <c r="M23" t="s">
        <v>78</v>
      </c>
      <c r="N23" t="s">
        <v>1</v>
      </c>
      <c r="O23" t="s">
        <v>46</v>
      </c>
      <c r="P23" t="s">
        <v>79</v>
      </c>
      <c r="Q23" t="s">
        <v>42</v>
      </c>
      <c r="R23">
        <v>21.69</v>
      </c>
      <c r="S23" s="1">
        <v>21.61</v>
      </c>
      <c r="T23">
        <v>6.6000000000000003E-2</v>
      </c>
      <c r="U23" s="1">
        <v>9.1560000000000002E-2</v>
      </c>
      <c r="V23">
        <v>-1.038</v>
      </c>
      <c r="W23" s="1">
        <v>9.64E-2</v>
      </c>
      <c r="X23" s="1">
        <v>4.2700000000000004E-3</v>
      </c>
      <c r="Y23" t="s">
        <v>115</v>
      </c>
      <c r="Z23" t="s">
        <v>1</v>
      </c>
      <c r="AA23" t="s">
        <v>83</v>
      </c>
      <c r="AB23" t="s">
        <v>116</v>
      </c>
      <c r="AC23" t="s">
        <v>42</v>
      </c>
      <c r="AD23">
        <v>21.53</v>
      </c>
      <c r="AE23">
        <v>21.48</v>
      </c>
      <c r="AF23">
        <v>6.2E-2</v>
      </c>
      <c r="AG23" s="1">
        <v>8.4180000000000005E-2</v>
      </c>
      <c r="AH23">
        <v>-1.075</v>
      </c>
      <c r="AI23" s="1">
        <v>8.6800000000000002E-2</v>
      </c>
      <c r="AJ23" s="1">
        <v>3.64E-3</v>
      </c>
    </row>
    <row r="24" spans="1:36" x14ac:dyDescent="0.3">
      <c r="A24" t="s">
        <v>43</v>
      </c>
      <c r="B24" t="s">
        <v>1</v>
      </c>
      <c r="C24" t="s">
        <v>2</v>
      </c>
      <c r="D24" t="s">
        <v>41</v>
      </c>
      <c r="E24" t="s">
        <v>42</v>
      </c>
      <c r="F24">
        <v>20.77</v>
      </c>
      <c r="G24">
        <v>20.79</v>
      </c>
      <c r="H24">
        <v>6.8000000000000005E-2</v>
      </c>
      <c r="I24" s="1">
        <v>7.7560000000000004E-2</v>
      </c>
      <c r="J24">
        <v>-1.1100000000000001</v>
      </c>
      <c r="K24" s="1">
        <v>7.6499999999999999E-2</v>
      </c>
      <c r="L24" s="1">
        <v>3.4299999999999999E-3</v>
      </c>
      <c r="M24" t="s">
        <v>80</v>
      </c>
      <c r="N24" t="s">
        <v>1</v>
      </c>
      <c r="O24" t="s">
        <v>46</v>
      </c>
      <c r="P24" t="s">
        <v>79</v>
      </c>
      <c r="Q24" t="s">
        <v>42</v>
      </c>
      <c r="R24">
        <v>21.58</v>
      </c>
      <c r="S24" s="1">
        <v>21.61</v>
      </c>
      <c r="T24">
        <v>6.6000000000000003E-2</v>
      </c>
      <c r="U24" s="1">
        <v>9.8269999999999996E-2</v>
      </c>
      <c r="V24">
        <v>-1.008</v>
      </c>
      <c r="W24" s="1">
        <v>9.64E-2</v>
      </c>
      <c r="X24" s="1">
        <v>4.2700000000000004E-3</v>
      </c>
      <c r="Y24" t="s">
        <v>117</v>
      </c>
      <c r="Z24" t="s">
        <v>1</v>
      </c>
      <c r="AA24" t="s">
        <v>83</v>
      </c>
      <c r="AB24" t="s">
        <v>116</v>
      </c>
      <c r="AC24" t="s">
        <v>42</v>
      </c>
      <c r="AD24">
        <v>21.41</v>
      </c>
      <c r="AE24">
        <v>21.48</v>
      </c>
      <c r="AF24">
        <v>6.2E-2</v>
      </c>
      <c r="AG24" s="1">
        <v>9.0990000000000001E-2</v>
      </c>
      <c r="AH24">
        <v>-1.0409999999999999</v>
      </c>
      <c r="AI24" s="1">
        <v>8.6800000000000002E-2</v>
      </c>
      <c r="AJ24" s="1">
        <v>3.64E-3</v>
      </c>
    </row>
    <row r="25" spans="1:36" x14ac:dyDescent="0.3">
      <c r="A25" t="s">
        <v>44</v>
      </c>
      <c r="B25" t="s">
        <v>1</v>
      </c>
      <c r="C25" t="s">
        <v>2</v>
      </c>
      <c r="D25" t="s">
        <v>41</v>
      </c>
      <c r="E25" t="s">
        <v>42</v>
      </c>
      <c r="F25">
        <v>20.74</v>
      </c>
      <c r="G25">
        <v>20.79</v>
      </c>
      <c r="H25">
        <v>6.8000000000000005E-2</v>
      </c>
      <c r="I25" s="1">
        <v>7.9329999999999998E-2</v>
      </c>
      <c r="J25">
        <v>-1.101</v>
      </c>
      <c r="K25" s="1">
        <v>7.6499999999999999E-2</v>
      </c>
      <c r="L25" s="1">
        <v>3.4299999999999999E-3</v>
      </c>
      <c r="M25" t="s">
        <v>81</v>
      </c>
      <c r="N25" t="s">
        <v>1</v>
      </c>
      <c r="O25" t="s">
        <v>46</v>
      </c>
      <c r="P25" t="s">
        <v>79</v>
      </c>
      <c r="Q25" t="s">
        <v>42</v>
      </c>
      <c r="R25">
        <v>21.56</v>
      </c>
      <c r="S25" s="1">
        <v>21.61</v>
      </c>
      <c r="T25">
        <v>6.6000000000000003E-2</v>
      </c>
      <c r="U25" s="1">
        <v>9.9489999999999995E-2</v>
      </c>
      <c r="V25">
        <v>-1.002</v>
      </c>
      <c r="W25" s="1">
        <v>9.64E-2</v>
      </c>
      <c r="X25" s="1">
        <v>4.2700000000000004E-3</v>
      </c>
      <c r="Y25" t="s">
        <v>118</v>
      </c>
      <c r="Z25" t="s">
        <v>1</v>
      </c>
      <c r="AA25" t="s">
        <v>83</v>
      </c>
      <c r="AB25" t="s">
        <v>116</v>
      </c>
      <c r="AC25" t="s">
        <v>42</v>
      </c>
      <c r="AD25">
        <v>21.51</v>
      </c>
      <c r="AE25">
        <v>21.48</v>
      </c>
      <c r="AF25">
        <v>6.2E-2</v>
      </c>
      <c r="AG25" s="1">
        <v>8.5379999999999998E-2</v>
      </c>
      <c r="AH25">
        <v>-1.069</v>
      </c>
      <c r="AI25" s="1">
        <v>8.6800000000000002E-2</v>
      </c>
      <c r="AJ25" s="1">
        <v>3.64E-3</v>
      </c>
    </row>
    <row r="26" spans="1:36" x14ac:dyDescent="0.3">
      <c r="A26" t="s">
        <v>25</v>
      </c>
      <c r="B26" t="s">
        <v>1</v>
      </c>
      <c r="C26" t="s">
        <v>2</v>
      </c>
      <c r="D26" t="s">
        <v>26</v>
      </c>
      <c r="E26" t="s">
        <v>27</v>
      </c>
      <c r="F26">
        <v>29.06</v>
      </c>
      <c r="G26">
        <v>29.2</v>
      </c>
      <c r="H26">
        <v>0.223</v>
      </c>
      <c r="I26" s="1">
        <v>2.9950000000000002E-4</v>
      </c>
      <c r="J26">
        <v>-3.524</v>
      </c>
      <c r="K26" s="1">
        <v>2.7500000000000002E-4</v>
      </c>
      <c r="L26" s="1">
        <v>3.9199999999999997E-5</v>
      </c>
      <c r="M26" t="s">
        <v>70</v>
      </c>
      <c r="N26" t="s">
        <v>1</v>
      </c>
      <c r="O26" t="s">
        <v>46</v>
      </c>
      <c r="P26" t="s">
        <v>71</v>
      </c>
      <c r="Q26" t="s">
        <v>27</v>
      </c>
      <c r="R26">
        <v>30.12</v>
      </c>
      <c r="S26" s="1">
        <v>30.01</v>
      </c>
      <c r="T26">
        <v>9.6000000000000002E-2</v>
      </c>
      <c r="U26" s="1">
        <v>3.0929999999999998E-4</v>
      </c>
      <c r="V26">
        <v>-3.51</v>
      </c>
      <c r="W26" s="1">
        <v>3.3399999999999999E-4</v>
      </c>
      <c r="X26" s="1">
        <v>2.12E-5</v>
      </c>
      <c r="Y26" t="s">
        <v>99</v>
      </c>
      <c r="Z26" t="s">
        <v>1</v>
      </c>
      <c r="AA26" t="s">
        <v>83</v>
      </c>
      <c r="AB26" t="s">
        <v>100</v>
      </c>
      <c r="AC26" t="s">
        <v>27</v>
      </c>
      <c r="AD26">
        <v>29.68</v>
      </c>
      <c r="AE26">
        <v>30.03</v>
      </c>
      <c r="AF26">
        <v>0.32</v>
      </c>
      <c r="AG26" s="1">
        <v>3.4670000000000002E-4</v>
      </c>
      <c r="AH26">
        <v>-3.46</v>
      </c>
      <c r="AI26" s="1">
        <v>2.7799999999999998E-4</v>
      </c>
      <c r="AJ26" s="1">
        <v>6.1699999999999995E-5</v>
      </c>
    </row>
    <row r="27" spans="1:36" x14ac:dyDescent="0.3">
      <c r="A27" t="s">
        <v>28</v>
      </c>
      <c r="B27" t="s">
        <v>1</v>
      </c>
      <c r="C27" t="s">
        <v>2</v>
      </c>
      <c r="D27" t="s">
        <v>26</v>
      </c>
      <c r="E27" t="s">
        <v>27</v>
      </c>
      <c r="F27">
        <v>29.08</v>
      </c>
      <c r="G27">
        <v>29.2</v>
      </c>
      <c r="H27">
        <v>0.223</v>
      </c>
      <c r="I27" s="1">
        <v>2.9520000000000002E-4</v>
      </c>
      <c r="J27">
        <v>-3.53</v>
      </c>
      <c r="K27" s="1">
        <v>2.7500000000000002E-4</v>
      </c>
      <c r="L27" s="1">
        <v>3.9199999999999997E-5</v>
      </c>
      <c r="M27" t="s">
        <v>72</v>
      </c>
      <c r="N27" t="s">
        <v>1</v>
      </c>
      <c r="O27" t="s">
        <v>46</v>
      </c>
      <c r="P27" t="s">
        <v>71</v>
      </c>
      <c r="Q27" t="s">
        <v>27</v>
      </c>
      <c r="R27">
        <v>29.96</v>
      </c>
      <c r="S27" s="1">
        <v>30.01</v>
      </c>
      <c r="T27">
        <v>9.6000000000000002E-2</v>
      </c>
      <c r="U27" s="1">
        <v>3.4390000000000001E-4</v>
      </c>
      <c r="V27">
        <v>-3.464</v>
      </c>
      <c r="W27" s="1">
        <v>3.3399999999999999E-4</v>
      </c>
      <c r="X27" s="1">
        <v>2.12E-5</v>
      </c>
      <c r="Y27" t="s">
        <v>101</v>
      </c>
      <c r="Z27" t="s">
        <v>1</v>
      </c>
      <c r="AA27" t="s">
        <v>83</v>
      </c>
      <c r="AB27" t="s">
        <v>100</v>
      </c>
      <c r="AC27" t="s">
        <v>27</v>
      </c>
      <c r="AD27">
        <v>30.3</v>
      </c>
      <c r="AE27">
        <v>30.03</v>
      </c>
      <c r="AF27">
        <v>0.32</v>
      </c>
      <c r="AG27" s="1">
        <v>2.2780000000000001E-4</v>
      </c>
      <c r="AH27">
        <v>-3.6419999999999999</v>
      </c>
      <c r="AI27" s="1">
        <v>2.7799999999999998E-4</v>
      </c>
      <c r="AJ27" s="1">
        <v>6.1699999999999995E-5</v>
      </c>
    </row>
    <row r="28" spans="1:36" x14ac:dyDescent="0.3">
      <c r="A28" t="s">
        <v>29</v>
      </c>
      <c r="B28" t="s">
        <v>1</v>
      </c>
      <c r="C28" t="s">
        <v>2</v>
      </c>
      <c r="D28" t="s">
        <v>26</v>
      </c>
      <c r="E28" t="s">
        <v>27</v>
      </c>
      <c r="F28">
        <v>29.45</v>
      </c>
      <c r="G28">
        <v>29.2</v>
      </c>
      <c r="H28">
        <v>0.223</v>
      </c>
      <c r="I28" s="1">
        <v>2.2949999999999999E-4</v>
      </c>
      <c r="J28">
        <v>-3.6389999999999998</v>
      </c>
      <c r="K28" s="1">
        <v>2.7500000000000002E-4</v>
      </c>
      <c r="L28" s="1">
        <v>3.9199999999999997E-5</v>
      </c>
      <c r="M28" t="s">
        <v>73</v>
      </c>
      <c r="N28" t="s">
        <v>1</v>
      </c>
      <c r="O28" t="s">
        <v>46</v>
      </c>
      <c r="P28" t="s">
        <v>71</v>
      </c>
      <c r="Q28" t="s">
        <v>27</v>
      </c>
      <c r="R28">
        <v>29.95</v>
      </c>
      <c r="S28" s="1">
        <v>30.01</v>
      </c>
      <c r="T28">
        <v>9.6000000000000002E-2</v>
      </c>
      <c r="U28" s="1">
        <v>3.478E-4</v>
      </c>
      <c r="V28">
        <v>-3.4590000000000001</v>
      </c>
      <c r="W28" s="1">
        <v>3.3399999999999999E-4</v>
      </c>
      <c r="X28" s="1">
        <v>2.12E-5</v>
      </c>
      <c r="Y28" t="s">
        <v>102</v>
      </c>
      <c r="Z28" t="s">
        <v>1</v>
      </c>
      <c r="AA28" t="s">
        <v>83</v>
      </c>
      <c r="AB28" t="s">
        <v>100</v>
      </c>
      <c r="AC28" t="s">
        <v>27</v>
      </c>
      <c r="AD28">
        <v>30.12</v>
      </c>
      <c r="AE28">
        <v>30.03</v>
      </c>
      <c r="AF28">
        <v>0.32</v>
      </c>
      <c r="AG28" s="1">
        <v>2.588E-4</v>
      </c>
      <c r="AH28">
        <v>-3.5870000000000002</v>
      </c>
      <c r="AI28" s="1">
        <v>2.7799999999999998E-4</v>
      </c>
      <c r="AJ28" s="1">
        <v>6.1699999999999995E-5</v>
      </c>
    </row>
    <row r="30" spans="1:36" x14ac:dyDescent="0.3">
      <c r="C30" s="35"/>
      <c r="D30" s="35"/>
      <c r="E30" s="35" t="s">
        <v>42</v>
      </c>
      <c r="F30" s="35" t="s">
        <v>27</v>
      </c>
      <c r="Q30" t="s">
        <v>42</v>
      </c>
      <c r="R30" t="s">
        <v>27</v>
      </c>
      <c r="AC30" t="s">
        <v>42</v>
      </c>
      <c r="AD30" t="s">
        <v>27</v>
      </c>
    </row>
    <row r="31" spans="1:36" x14ac:dyDescent="0.3">
      <c r="C31" s="35">
        <v>1.976</v>
      </c>
      <c r="D31" s="35"/>
      <c r="E31" s="35">
        <f>G23</f>
        <v>20.79</v>
      </c>
      <c r="F31" s="35">
        <f>G26</f>
        <v>29.2</v>
      </c>
      <c r="O31">
        <v>1.9670000000000001</v>
      </c>
      <c r="Q31">
        <f>S23</f>
        <v>21.61</v>
      </c>
      <c r="R31">
        <f>S26</f>
        <v>30.01</v>
      </c>
      <c r="AA31">
        <v>1.9670000000000001</v>
      </c>
      <c r="AC31">
        <f>AE23</f>
        <v>21.48</v>
      </c>
      <c r="AD31">
        <f>AE26</f>
        <v>30.03</v>
      </c>
    </row>
    <row r="32" spans="1:36" x14ac:dyDescent="0.3">
      <c r="C32" s="35"/>
      <c r="D32" s="35"/>
      <c r="E32" s="35">
        <f>E31-((LOG(10))/(LOG(C31)))</f>
        <v>17.409188125245297</v>
      </c>
      <c r="F32" s="35">
        <f>F31</f>
        <v>29.2</v>
      </c>
      <c r="Q32">
        <f>Q31-((LOG(10))/(LOG(O31)))</f>
        <v>18.206374538912399</v>
      </c>
      <c r="R32">
        <f>R31</f>
        <v>30.01</v>
      </c>
      <c r="AC32">
        <f>AC31-((LOG(10))/(LOG(AA31)))</f>
        <v>18.0763745389124</v>
      </c>
      <c r="AD32">
        <f>AD31</f>
        <v>30.03</v>
      </c>
    </row>
    <row r="33" spans="3:30" x14ac:dyDescent="0.3">
      <c r="C33" s="35"/>
      <c r="D33" s="35"/>
      <c r="E33" s="35">
        <f>C31^(E32-F32)</f>
        <v>3.2541070253525918E-4</v>
      </c>
      <c r="F33" s="35"/>
      <c r="Q33">
        <f>O31^(Q32-R32)</f>
        <v>3.404421908553299E-4</v>
      </c>
      <c r="AC33">
        <f>AA31^(AC32-AD32)</f>
        <v>3.0759036163098758E-4</v>
      </c>
    </row>
    <row r="34" spans="3:30" x14ac:dyDescent="0.3">
      <c r="C34" s="35"/>
      <c r="D34" s="35"/>
      <c r="E34" s="35" t="s">
        <v>17</v>
      </c>
      <c r="F34" s="35" t="s">
        <v>22</v>
      </c>
      <c r="Q34" t="s">
        <v>17</v>
      </c>
      <c r="R34" t="s">
        <v>22</v>
      </c>
      <c r="AC34" t="s">
        <v>17</v>
      </c>
      <c r="AD34" t="s">
        <v>22</v>
      </c>
    </row>
    <row r="35" spans="3:30" x14ac:dyDescent="0.3">
      <c r="C35" s="35">
        <v>1.976</v>
      </c>
      <c r="D35" s="35"/>
      <c r="E35" s="35">
        <f>G11</f>
        <v>20.78</v>
      </c>
      <c r="F35" s="35">
        <f>G14</f>
        <v>20.350000000000001</v>
      </c>
      <c r="O35">
        <v>1.9670000000000001</v>
      </c>
      <c r="Q35">
        <f>S11</f>
        <v>21.65</v>
      </c>
      <c r="R35">
        <f>S14</f>
        <v>22.2</v>
      </c>
      <c r="AA35">
        <v>1.9670000000000001</v>
      </c>
      <c r="AC35">
        <f>AE11</f>
        <v>21.67</v>
      </c>
      <c r="AD35">
        <f>AE14</f>
        <v>21.3</v>
      </c>
    </row>
    <row r="36" spans="3:30" x14ac:dyDescent="0.3">
      <c r="C36" s="35"/>
      <c r="D36" s="35"/>
      <c r="E36" s="35">
        <f>E35-((LOG(10))/(LOG(C35)))</f>
        <v>17.399188125245299</v>
      </c>
      <c r="F36" s="35">
        <f>F35</f>
        <v>20.350000000000001</v>
      </c>
      <c r="Q36">
        <f>Q35-((LOG(10))/(LOG(O35)))</f>
        <v>18.246374538912399</v>
      </c>
      <c r="R36">
        <f>R35</f>
        <v>22.2</v>
      </c>
      <c r="AC36">
        <f>AC35-((LOG(10))/(LOG(AA35)))</f>
        <v>18.266374538912402</v>
      </c>
      <c r="AD36">
        <f>AD35</f>
        <v>21.3</v>
      </c>
    </row>
    <row r="37" spans="3:30" x14ac:dyDescent="0.3">
      <c r="C37" s="35"/>
      <c r="D37" s="35"/>
      <c r="E37" s="35">
        <f>C35^(E36-F36)</f>
        <v>0.1340257926241204</v>
      </c>
      <c r="F37" s="35"/>
      <c r="Q37">
        <f>O35^(Q36-R36)</f>
        <v>6.8929892635868392E-2</v>
      </c>
      <c r="AC37">
        <f>AA35^(AC36-AD36)</f>
        <v>0.12844216376307815</v>
      </c>
    </row>
    <row r="38" spans="3:30" x14ac:dyDescent="0.3">
      <c r="C38" s="35"/>
      <c r="D38" s="35"/>
      <c r="E38" s="35" t="s">
        <v>32</v>
      </c>
      <c r="F38" s="35" t="s">
        <v>37</v>
      </c>
      <c r="Q38" t="s">
        <v>32</v>
      </c>
      <c r="R38" t="s">
        <v>37</v>
      </c>
      <c r="AC38" t="s">
        <v>32</v>
      </c>
      <c r="AD38" t="s">
        <v>37</v>
      </c>
    </row>
    <row r="39" spans="3:30" x14ac:dyDescent="0.3">
      <c r="C39" s="35">
        <v>1.976</v>
      </c>
      <c r="D39" s="35"/>
      <c r="E39" s="35">
        <f>G17</f>
        <v>21.13</v>
      </c>
      <c r="F39" s="35">
        <f>G20</f>
        <v>27.2</v>
      </c>
      <c r="O39">
        <v>1.9670000000000001</v>
      </c>
      <c r="Q39">
        <f>S17</f>
        <v>21.97</v>
      </c>
      <c r="R39">
        <f>S20</f>
        <v>29.19</v>
      </c>
      <c r="AA39">
        <v>1.9670000000000001</v>
      </c>
      <c r="AC39">
        <f>AE17</f>
        <v>21.87</v>
      </c>
      <c r="AD39">
        <f>AE20</f>
        <v>28.74</v>
      </c>
    </row>
    <row r="40" spans="3:30" x14ac:dyDescent="0.3">
      <c r="C40" s="35"/>
      <c r="D40" s="35"/>
      <c r="E40" s="35">
        <f>E39-((LOG(10))/(LOG(C39)))</f>
        <v>17.749188125245297</v>
      </c>
      <c r="F40" s="35">
        <f>F39</f>
        <v>27.2</v>
      </c>
      <c r="Q40">
        <f>Q39-((LOG(10))/(LOG(O39)))</f>
        <v>18.566374538912399</v>
      </c>
      <c r="R40">
        <f>R39</f>
        <v>29.19</v>
      </c>
      <c r="AC40">
        <f>AC39-((LOG(10))/(LOG(AA39)))</f>
        <v>18.466374538912401</v>
      </c>
      <c r="AD40">
        <f>AD39</f>
        <v>28.74</v>
      </c>
    </row>
    <row r="41" spans="3:30" x14ac:dyDescent="0.3">
      <c r="C41" s="35"/>
      <c r="D41" s="35"/>
      <c r="E41" s="35">
        <f>C39^(E40-F40)</f>
        <v>1.601670853952698E-3</v>
      </c>
      <c r="F41" s="35"/>
      <c r="Q41">
        <f>O39^(Q40-R40)</f>
        <v>7.5636691099820207E-4</v>
      </c>
      <c r="AC41">
        <f>AA39^(AC40-AD40)</f>
        <v>9.5843805104048221E-4</v>
      </c>
    </row>
    <row r="50" spans="1:36" x14ac:dyDescent="0.3">
      <c r="A50" t="s">
        <v>82</v>
      </c>
      <c r="B50" t="s">
        <v>1</v>
      </c>
      <c r="C50" t="s">
        <v>119</v>
      </c>
      <c r="D50" t="s">
        <v>84</v>
      </c>
      <c r="E50" t="s">
        <v>4</v>
      </c>
      <c r="F50">
        <v>21.84</v>
      </c>
      <c r="G50">
        <v>21.84</v>
      </c>
      <c r="H50">
        <v>1.2E-2</v>
      </c>
      <c r="I50" s="1">
        <v>0.05</v>
      </c>
      <c r="J50">
        <v>-1.3009999999999999</v>
      </c>
      <c r="K50" s="1">
        <v>0.05</v>
      </c>
      <c r="L50" s="1">
        <v>8.4999999999999995E-18</v>
      </c>
      <c r="M50" t="s">
        <v>0</v>
      </c>
      <c r="N50" t="s">
        <v>1</v>
      </c>
      <c r="O50" t="s">
        <v>123</v>
      </c>
      <c r="P50" t="s">
        <v>3</v>
      </c>
      <c r="Q50" t="s">
        <v>4</v>
      </c>
      <c r="R50">
        <v>23</v>
      </c>
      <c r="S50">
        <v>23.03</v>
      </c>
      <c r="T50">
        <v>4.8000000000000001E-2</v>
      </c>
      <c r="U50" s="1">
        <v>0.05</v>
      </c>
      <c r="V50">
        <v>-1.3009999999999999</v>
      </c>
      <c r="W50" s="1">
        <v>0.05</v>
      </c>
      <c r="X50" s="1">
        <v>8.4999999999999995E-18</v>
      </c>
      <c r="Y50" t="s">
        <v>45</v>
      </c>
      <c r="Z50" t="s">
        <v>1</v>
      </c>
      <c r="AA50" t="s">
        <v>127</v>
      </c>
      <c r="AB50" t="s">
        <v>47</v>
      </c>
      <c r="AC50" t="s">
        <v>4</v>
      </c>
      <c r="AD50">
        <v>21.52</v>
      </c>
      <c r="AE50">
        <v>21.44</v>
      </c>
      <c r="AF50">
        <v>6.9000000000000006E-2</v>
      </c>
      <c r="AG50" s="1">
        <v>0.05</v>
      </c>
      <c r="AH50">
        <v>-1.3009999999999999</v>
      </c>
      <c r="AI50" s="1">
        <v>0.05</v>
      </c>
      <c r="AJ50" s="1">
        <v>8.4999999999999995E-18</v>
      </c>
    </row>
    <row r="51" spans="1:36" x14ac:dyDescent="0.3">
      <c r="A51" t="s">
        <v>85</v>
      </c>
      <c r="B51" t="s">
        <v>1</v>
      </c>
      <c r="C51" t="s">
        <v>119</v>
      </c>
      <c r="D51" t="s">
        <v>84</v>
      </c>
      <c r="E51" t="s">
        <v>4</v>
      </c>
      <c r="F51">
        <v>21.82</v>
      </c>
      <c r="G51">
        <v>21.84</v>
      </c>
      <c r="H51">
        <v>1.2E-2</v>
      </c>
      <c r="I51" s="1">
        <v>0.05</v>
      </c>
      <c r="J51">
        <v>-1.3009999999999999</v>
      </c>
      <c r="K51" s="1">
        <v>0.05</v>
      </c>
      <c r="L51" s="1">
        <v>8.4999999999999995E-18</v>
      </c>
      <c r="M51" t="s">
        <v>5</v>
      </c>
      <c r="N51" t="s">
        <v>1</v>
      </c>
      <c r="O51" t="s">
        <v>123</v>
      </c>
      <c r="P51" t="s">
        <v>3</v>
      </c>
      <c r="Q51" t="s">
        <v>4</v>
      </c>
      <c r="R51">
        <v>23.01</v>
      </c>
      <c r="S51">
        <v>23.03</v>
      </c>
      <c r="T51">
        <v>4.8000000000000001E-2</v>
      </c>
      <c r="U51" s="1">
        <v>0.05</v>
      </c>
      <c r="V51">
        <v>-1.3009999999999999</v>
      </c>
      <c r="W51" s="1">
        <v>0.05</v>
      </c>
      <c r="X51" s="1">
        <v>8.4999999999999995E-18</v>
      </c>
      <c r="Y51" t="s">
        <v>48</v>
      </c>
      <c r="Z51" t="s">
        <v>1</v>
      </c>
      <c r="AA51" t="s">
        <v>127</v>
      </c>
      <c r="AB51" t="s">
        <v>47</v>
      </c>
      <c r="AC51" t="s">
        <v>4</v>
      </c>
      <c r="AD51">
        <v>21.41</v>
      </c>
      <c r="AE51">
        <v>21.44</v>
      </c>
      <c r="AF51">
        <v>6.9000000000000006E-2</v>
      </c>
      <c r="AG51" s="1">
        <v>0.05</v>
      </c>
      <c r="AH51">
        <v>-1.3009999999999999</v>
      </c>
      <c r="AI51" s="1">
        <v>0.05</v>
      </c>
      <c r="AJ51" s="1">
        <v>8.4999999999999995E-18</v>
      </c>
    </row>
    <row r="52" spans="1:36" x14ac:dyDescent="0.3">
      <c r="A52" t="s">
        <v>86</v>
      </c>
      <c r="B52" t="s">
        <v>1</v>
      </c>
      <c r="C52" t="s">
        <v>119</v>
      </c>
      <c r="D52" t="s">
        <v>84</v>
      </c>
      <c r="E52" t="s">
        <v>4</v>
      </c>
      <c r="F52">
        <v>21.85</v>
      </c>
      <c r="G52">
        <v>21.84</v>
      </c>
      <c r="H52">
        <v>1.2E-2</v>
      </c>
      <c r="I52" s="1">
        <v>0.05</v>
      </c>
      <c r="J52">
        <v>-1.3009999999999999</v>
      </c>
      <c r="K52" s="1">
        <v>0.05</v>
      </c>
      <c r="L52" s="1">
        <v>8.4999999999999995E-18</v>
      </c>
      <c r="M52" t="s">
        <v>6</v>
      </c>
      <c r="N52" t="s">
        <v>1</v>
      </c>
      <c r="O52" t="s">
        <v>123</v>
      </c>
      <c r="P52" t="s">
        <v>3</v>
      </c>
      <c r="Q52" t="s">
        <v>4</v>
      </c>
      <c r="R52">
        <v>23.09</v>
      </c>
      <c r="S52">
        <v>23.03</v>
      </c>
      <c r="T52">
        <v>4.8000000000000001E-2</v>
      </c>
      <c r="U52" s="1">
        <v>0.05</v>
      </c>
      <c r="V52">
        <v>-1.3009999999999999</v>
      </c>
      <c r="W52" s="1">
        <v>0.05</v>
      </c>
      <c r="X52" s="1">
        <v>8.4999999999999995E-18</v>
      </c>
      <c r="Y52" t="s">
        <v>49</v>
      </c>
      <c r="Z52" t="s">
        <v>1</v>
      </c>
      <c r="AA52" t="s">
        <v>127</v>
      </c>
      <c r="AB52" t="s">
        <v>47</v>
      </c>
      <c r="AC52" t="s">
        <v>4</v>
      </c>
      <c r="AD52">
        <v>21.4</v>
      </c>
      <c r="AE52">
        <v>21.44</v>
      </c>
      <c r="AF52">
        <v>6.9000000000000006E-2</v>
      </c>
      <c r="AG52" s="1">
        <v>0.05</v>
      </c>
      <c r="AH52">
        <v>-1.3009999999999999</v>
      </c>
      <c r="AI52" s="1">
        <v>0.05</v>
      </c>
      <c r="AJ52" s="1">
        <v>8.4999999999999995E-18</v>
      </c>
    </row>
    <row r="53" spans="1:36" x14ac:dyDescent="0.3">
      <c r="A53" t="s">
        <v>87</v>
      </c>
      <c r="B53" t="s">
        <v>1</v>
      </c>
      <c r="C53" t="s">
        <v>119</v>
      </c>
      <c r="D53" t="s">
        <v>88</v>
      </c>
      <c r="E53" t="s">
        <v>4</v>
      </c>
      <c r="F53">
        <v>24.14</v>
      </c>
      <c r="G53">
        <v>24.15</v>
      </c>
      <c r="H53">
        <v>1.4999999999999999E-2</v>
      </c>
      <c r="I53" s="1">
        <v>0.01</v>
      </c>
      <c r="J53">
        <v>-2</v>
      </c>
      <c r="K53" s="1">
        <v>0.01</v>
      </c>
      <c r="L53" s="1">
        <v>0</v>
      </c>
      <c r="M53" t="s">
        <v>7</v>
      </c>
      <c r="N53" t="s">
        <v>1</v>
      </c>
      <c r="O53" t="s">
        <v>123</v>
      </c>
      <c r="P53" t="s">
        <v>8</v>
      </c>
      <c r="Q53" t="s">
        <v>4</v>
      </c>
      <c r="R53">
        <v>25.47</v>
      </c>
      <c r="S53">
        <v>25.41</v>
      </c>
      <c r="T53">
        <v>5.7000000000000002E-2</v>
      </c>
      <c r="U53" s="1">
        <v>0.01</v>
      </c>
      <c r="V53">
        <v>-2</v>
      </c>
      <c r="W53" s="1">
        <v>0.01</v>
      </c>
      <c r="X53" s="1">
        <v>0</v>
      </c>
      <c r="Y53" t="s">
        <v>50</v>
      </c>
      <c r="Z53" t="s">
        <v>1</v>
      </c>
      <c r="AA53" t="s">
        <v>127</v>
      </c>
      <c r="AB53" t="s">
        <v>51</v>
      </c>
      <c r="AC53" t="s">
        <v>4</v>
      </c>
      <c r="AD53">
        <v>24.06</v>
      </c>
      <c r="AE53">
        <v>23.95</v>
      </c>
      <c r="AF53">
        <v>0.10100000000000001</v>
      </c>
      <c r="AG53" s="1">
        <v>0.01</v>
      </c>
      <c r="AH53">
        <v>-2</v>
      </c>
      <c r="AI53" s="1">
        <v>0.01</v>
      </c>
      <c r="AJ53" s="1">
        <v>0</v>
      </c>
    </row>
    <row r="54" spans="1:36" x14ac:dyDescent="0.3">
      <c r="A54" t="s">
        <v>89</v>
      </c>
      <c r="B54" t="s">
        <v>1</v>
      </c>
      <c r="C54" t="s">
        <v>119</v>
      </c>
      <c r="D54" t="s">
        <v>88</v>
      </c>
      <c r="E54" t="s">
        <v>4</v>
      </c>
      <c r="F54">
        <v>24.16</v>
      </c>
      <c r="G54">
        <v>24.15</v>
      </c>
      <c r="H54">
        <v>1.4999999999999999E-2</v>
      </c>
      <c r="I54" s="1">
        <v>0.01</v>
      </c>
      <c r="J54">
        <v>-2</v>
      </c>
      <c r="K54" s="1">
        <v>0.01</v>
      </c>
      <c r="L54" s="1">
        <v>0</v>
      </c>
      <c r="M54" t="s">
        <v>9</v>
      </c>
      <c r="N54" t="s">
        <v>1</v>
      </c>
      <c r="O54" t="s">
        <v>123</v>
      </c>
      <c r="P54" t="s">
        <v>8</v>
      </c>
      <c r="Q54" t="s">
        <v>4</v>
      </c>
      <c r="R54">
        <v>25.4</v>
      </c>
      <c r="S54">
        <v>25.41</v>
      </c>
      <c r="T54">
        <v>5.7000000000000002E-2</v>
      </c>
      <c r="U54" s="1">
        <v>0.01</v>
      </c>
      <c r="V54">
        <v>-2</v>
      </c>
      <c r="W54" s="1">
        <v>0.01</v>
      </c>
      <c r="X54" s="1">
        <v>0</v>
      </c>
      <c r="Y54" t="s">
        <v>52</v>
      </c>
      <c r="Z54" t="s">
        <v>1</v>
      </c>
      <c r="AA54" t="s">
        <v>127</v>
      </c>
      <c r="AB54" t="s">
        <v>51</v>
      </c>
      <c r="AC54" t="s">
        <v>4</v>
      </c>
      <c r="AD54">
        <v>23.87</v>
      </c>
      <c r="AE54">
        <v>23.95</v>
      </c>
      <c r="AF54">
        <v>0.10100000000000001</v>
      </c>
      <c r="AG54" s="1">
        <v>0.01</v>
      </c>
      <c r="AH54">
        <v>-2</v>
      </c>
      <c r="AI54" s="1">
        <v>0.01</v>
      </c>
      <c r="AJ54" s="1">
        <v>0</v>
      </c>
    </row>
    <row r="55" spans="1:36" x14ac:dyDescent="0.3">
      <c r="A55" t="s">
        <v>90</v>
      </c>
      <c r="B55" t="s">
        <v>1</v>
      </c>
      <c r="C55" t="s">
        <v>119</v>
      </c>
      <c r="D55" t="s">
        <v>88</v>
      </c>
      <c r="E55" t="s">
        <v>4</v>
      </c>
      <c r="F55">
        <v>24.13</v>
      </c>
      <c r="G55">
        <v>24.15</v>
      </c>
      <c r="H55">
        <v>1.4999999999999999E-2</v>
      </c>
      <c r="I55" s="1">
        <v>0.01</v>
      </c>
      <c r="J55">
        <v>-2</v>
      </c>
      <c r="K55" s="1">
        <v>0.01</v>
      </c>
      <c r="L55" s="1">
        <v>0</v>
      </c>
      <c r="M55" t="s">
        <v>10</v>
      </c>
      <c r="N55" t="s">
        <v>1</v>
      </c>
      <c r="O55" t="s">
        <v>123</v>
      </c>
      <c r="P55" t="s">
        <v>8</v>
      </c>
      <c r="Q55" t="s">
        <v>4</v>
      </c>
      <c r="R55">
        <v>25.36</v>
      </c>
      <c r="S55">
        <v>25.41</v>
      </c>
      <c r="T55">
        <v>5.7000000000000002E-2</v>
      </c>
      <c r="U55" s="1">
        <v>0.01</v>
      </c>
      <c r="V55">
        <v>-2</v>
      </c>
      <c r="W55" s="1">
        <v>0.01</v>
      </c>
      <c r="X55" s="1">
        <v>0</v>
      </c>
      <c r="Y55" t="s">
        <v>53</v>
      </c>
      <c r="Z55" t="s">
        <v>1</v>
      </c>
      <c r="AA55" t="s">
        <v>127</v>
      </c>
      <c r="AB55" t="s">
        <v>51</v>
      </c>
      <c r="AC55" t="s">
        <v>4</v>
      </c>
      <c r="AD55">
        <v>23.92</v>
      </c>
      <c r="AE55">
        <v>23.95</v>
      </c>
      <c r="AF55">
        <v>0.10100000000000001</v>
      </c>
      <c r="AG55" s="1">
        <v>0.01</v>
      </c>
      <c r="AH55">
        <v>-2</v>
      </c>
      <c r="AI55" s="1">
        <v>0.01</v>
      </c>
      <c r="AJ55" s="1">
        <v>0</v>
      </c>
    </row>
    <row r="56" spans="1:36" x14ac:dyDescent="0.3">
      <c r="A56" t="s">
        <v>91</v>
      </c>
      <c r="B56" t="s">
        <v>1</v>
      </c>
      <c r="C56" t="s">
        <v>119</v>
      </c>
      <c r="D56" t="s">
        <v>92</v>
      </c>
      <c r="E56" t="s">
        <v>4</v>
      </c>
      <c r="F56">
        <v>26.63</v>
      </c>
      <c r="G56">
        <v>26.55</v>
      </c>
      <c r="H56">
        <v>7.3999999999999996E-2</v>
      </c>
      <c r="I56" s="1">
        <v>2E-3</v>
      </c>
      <c r="J56">
        <v>-2.6989999999999998</v>
      </c>
      <c r="K56" s="1">
        <v>2E-3</v>
      </c>
      <c r="L56" s="1">
        <v>0</v>
      </c>
      <c r="M56" t="s">
        <v>11</v>
      </c>
      <c r="N56" t="s">
        <v>1</v>
      </c>
      <c r="O56" t="s">
        <v>123</v>
      </c>
      <c r="P56" t="s">
        <v>12</v>
      </c>
      <c r="Q56" t="s">
        <v>4</v>
      </c>
      <c r="R56">
        <v>27.71</v>
      </c>
      <c r="S56">
        <v>27.76</v>
      </c>
      <c r="T56">
        <v>5.3999999999999999E-2</v>
      </c>
      <c r="U56" s="1">
        <v>2E-3</v>
      </c>
      <c r="V56">
        <v>-2.6989999999999998</v>
      </c>
      <c r="W56" s="1">
        <v>2E-3</v>
      </c>
      <c r="X56" s="1">
        <v>0</v>
      </c>
      <c r="Y56" t="s">
        <v>54</v>
      </c>
      <c r="Z56" t="s">
        <v>1</v>
      </c>
      <c r="AA56" t="s">
        <v>127</v>
      </c>
      <c r="AB56" t="s">
        <v>55</v>
      </c>
      <c r="AC56" t="s">
        <v>4</v>
      </c>
      <c r="AD56">
        <v>26.18</v>
      </c>
      <c r="AE56">
        <v>26.19</v>
      </c>
      <c r="AF56">
        <v>0.06</v>
      </c>
      <c r="AG56" s="1">
        <v>2E-3</v>
      </c>
      <c r="AH56">
        <v>-2.6989999999999998</v>
      </c>
      <c r="AI56" s="1">
        <v>2E-3</v>
      </c>
      <c r="AJ56" s="1">
        <v>0</v>
      </c>
    </row>
    <row r="57" spans="1:36" x14ac:dyDescent="0.3">
      <c r="A57" t="s">
        <v>93</v>
      </c>
      <c r="B57" t="s">
        <v>1</v>
      </c>
      <c r="C57" t="s">
        <v>119</v>
      </c>
      <c r="D57" t="s">
        <v>92</v>
      </c>
      <c r="E57" t="s">
        <v>4</v>
      </c>
      <c r="F57">
        <v>26.48</v>
      </c>
      <c r="G57">
        <v>26.55</v>
      </c>
      <c r="H57">
        <v>7.3999999999999996E-2</v>
      </c>
      <c r="I57" s="1">
        <v>2E-3</v>
      </c>
      <c r="J57">
        <v>-2.6989999999999998</v>
      </c>
      <c r="K57" s="1">
        <v>2E-3</v>
      </c>
      <c r="L57" s="1">
        <v>0</v>
      </c>
      <c r="M57" t="s">
        <v>13</v>
      </c>
      <c r="N57" t="s">
        <v>1</v>
      </c>
      <c r="O57" t="s">
        <v>123</v>
      </c>
      <c r="P57" t="s">
        <v>12</v>
      </c>
      <c r="Q57" t="s">
        <v>4</v>
      </c>
      <c r="R57">
        <v>27.75</v>
      </c>
      <c r="S57">
        <v>27.76</v>
      </c>
      <c r="T57">
        <v>5.3999999999999999E-2</v>
      </c>
      <c r="U57" s="1">
        <v>2E-3</v>
      </c>
      <c r="V57">
        <v>-2.6989999999999998</v>
      </c>
      <c r="W57" s="1">
        <v>2E-3</v>
      </c>
      <c r="X57" s="1">
        <v>0</v>
      </c>
      <c r="Y57" t="s">
        <v>56</v>
      </c>
      <c r="Z57" t="s">
        <v>1</v>
      </c>
      <c r="AA57" t="s">
        <v>127</v>
      </c>
      <c r="AB57" t="s">
        <v>55</v>
      </c>
      <c r="AC57" t="s">
        <v>4</v>
      </c>
      <c r="AD57">
        <v>26.13</v>
      </c>
      <c r="AE57">
        <v>26.19</v>
      </c>
      <c r="AF57">
        <v>0.06</v>
      </c>
      <c r="AG57" s="1">
        <v>2E-3</v>
      </c>
      <c r="AH57">
        <v>-2.6989999999999998</v>
      </c>
      <c r="AI57" s="1">
        <v>2E-3</v>
      </c>
      <c r="AJ57" s="1">
        <v>0</v>
      </c>
    </row>
    <row r="58" spans="1:36" x14ac:dyDescent="0.3">
      <c r="A58" t="s">
        <v>94</v>
      </c>
      <c r="B58" t="s">
        <v>1</v>
      </c>
      <c r="C58" t="s">
        <v>119</v>
      </c>
      <c r="D58" t="s">
        <v>92</v>
      </c>
      <c r="E58" t="s">
        <v>4</v>
      </c>
      <c r="F58">
        <v>26.54</v>
      </c>
      <c r="G58">
        <v>26.55</v>
      </c>
      <c r="H58">
        <v>7.3999999999999996E-2</v>
      </c>
      <c r="I58" s="1">
        <v>2E-3</v>
      </c>
      <c r="J58">
        <v>-2.6989999999999998</v>
      </c>
      <c r="K58" s="1">
        <v>2E-3</v>
      </c>
      <c r="L58" s="1">
        <v>0</v>
      </c>
      <c r="M58" t="s">
        <v>14</v>
      </c>
      <c r="N58" t="s">
        <v>1</v>
      </c>
      <c r="O58" t="s">
        <v>123</v>
      </c>
      <c r="P58" t="s">
        <v>12</v>
      </c>
      <c r="Q58" t="s">
        <v>4</v>
      </c>
      <c r="R58">
        <v>27.82</v>
      </c>
      <c r="S58">
        <v>27.76</v>
      </c>
      <c r="T58">
        <v>5.3999999999999999E-2</v>
      </c>
      <c r="U58" s="1">
        <v>2E-3</v>
      </c>
      <c r="V58">
        <v>-2.6989999999999998</v>
      </c>
      <c r="W58" s="1">
        <v>2E-3</v>
      </c>
      <c r="X58" s="1">
        <v>0</v>
      </c>
      <c r="Y58" t="s">
        <v>57</v>
      </c>
      <c r="Z58" t="s">
        <v>1</v>
      </c>
      <c r="AA58" t="s">
        <v>127</v>
      </c>
      <c r="AB58" t="s">
        <v>55</v>
      </c>
      <c r="AC58" t="s">
        <v>4</v>
      </c>
      <c r="AD58">
        <v>26.25</v>
      </c>
      <c r="AE58">
        <v>26.19</v>
      </c>
      <c r="AF58">
        <v>0.06</v>
      </c>
      <c r="AG58" s="1">
        <v>2E-3</v>
      </c>
      <c r="AH58">
        <v>-2.6989999999999998</v>
      </c>
      <c r="AI58" s="1">
        <v>2E-3</v>
      </c>
      <c r="AJ58" s="1">
        <v>0</v>
      </c>
    </row>
    <row r="59" spans="1:36" x14ac:dyDescent="0.3">
      <c r="A59" t="s">
        <v>120</v>
      </c>
      <c r="B59" t="s">
        <v>1</v>
      </c>
      <c r="C59" t="s">
        <v>119</v>
      </c>
      <c r="D59" t="s">
        <v>121</v>
      </c>
      <c r="F59">
        <v>34.28</v>
      </c>
      <c r="G59">
        <v>34.08</v>
      </c>
      <c r="H59">
        <v>0.28299999999999997</v>
      </c>
      <c r="I59" s="1">
        <v>1.009E-5</v>
      </c>
      <c r="J59">
        <v>-4.9960000000000004</v>
      </c>
      <c r="K59" s="1">
        <v>1.17E-5</v>
      </c>
      <c r="L59" s="1">
        <v>2.2400000000000002E-6</v>
      </c>
      <c r="M59" t="s">
        <v>124</v>
      </c>
      <c r="N59" t="s">
        <v>1</v>
      </c>
      <c r="O59" t="s">
        <v>123</v>
      </c>
      <c r="P59" t="s">
        <v>125</v>
      </c>
      <c r="R59">
        <v>34.56</v>
      </c>
      <c r="S59">
        <v>34.340000000000003</v>
      </c>
      <c r="T59">
        <v>0.29799999999999999</v>
      </c>
      <c r="U59" s="1">
        <v>1.9680000000000001E-5</v>
      </c>
      <c r="V59">
        <v>-4.7060000000000004</v>
      </c>
      <c r="W59" s="1">
        <v>2.3E-5</v>
      </c>
      <c r="X59" s="1">
        <v>4.6299999999999997E-6</v>
      </c>
      <c r="Y59" t="s">
        <v>128</v>
      </c>
      <c r="Z59" t="s">
        <v>1</v>
      </c>
      <c r="AA59" t="s">
        <v>127</v>
      </c>
      <c r="AB59" t="s">
        <v>129</v>
      </c>
      <c r="AD59" t="s">
        <v>130</v>
      </c>
      <c r="AE59">
        <v>0</v>
      </c>
      <c r="AF59">
        <v>0</v>
      </c>
      <c r="AG59" t="s">
        <v>130</v>
      </c>
      <c r="AH59" t="s">
        <v>130</v>
      </c>
      <c r="AI59" s="1">
        <v>0</v>
      </c>
      <c r="AJ59" s="1">
        <v>0</v>
      </c>
    </row>
    <row r="60" spans="1:36" x14ac:dyDescent="0.3">
      <c r="A60" t="s">
        <v>122</v>
      </c>
      <c r="B60" t="s">
        <v>1</v>
      </c>
      <c r="C60" t="s">
        <v>119</v>
      </c>
      <c r="D60" t="s">
        <v>121</v>
      </c>
      <c r="F60">
        <v>33.880000000000003</v>
      </c>
      <c r="G60">
        <v>34.08</v>
      </c>
      <c r="H60">
        <v>0.28299999999999997</v>
      </c>
      <c r="I60" s="1">
        <v>1.326E-5</v>
      </c>
      <c r="J60">
        <v>-4.8780000000000001</v>
      </c>
      <c r="K60" s="1">
        <v>1.17E-5</v>
      </c>
      <c r="L60" s="1">
        <v>2.2400000000000002E-6</v>
      </c>
      <c r="M60" t="s">
        <v>126</v>
      </c>
      <c r="N60" t="s">
        <v>1</v>
      </c>
      <c r="O60" t="s">
        <v>123</v>
      </c>
      <c r="P60" t="s">
        <v>125</v>
      </c>
      <c r="R60">
        <v>34.130000000000003</v>
      </c>
      <c r="S60">
        <v>34.340000000000003</v>
      </c>
      <c r="T60">
        <v>0.29799999999999999</v>
      </c>
      <c r="U60" s="1">
        <v>2.6230000000000001E-5</v>
      </c>
      <c r="V60">
        <v>-4.5810000000000004</v>
      </c>
      <c r="W60" s="1">
        <v>2.3E-5</v>
      </c>
      <c r="X60" s="1">
        <v>4.6299999999999997E-6</v>
      </c>
      <c r="Y60" t="s">
        <v>131</v>
      </c>
      <c r="Z60" t="s">
        <v>1</v>
      </c>
      <c r="AA60" t="s">
        <v>127</v>
      </c>
      <c r="AB60" t="s">
        <v>129</v>
      </c>
      <c r="AD60" t="s">
        <v>130</v>
      </c>
      <c r="AE60">
        <v>0</v>
      </c>
      <c r="AF60">
        <v>0</v>
      </c>
      <c r="AG60" t="s">
        <v>130</v>
      </c>
      <c r="AH60" t="s">
        <v>130</v>
      </c>
      <c r="AI60" s="1">
        <v>0</v>
      </c>
      <c r="AJ60" s="1">
        <v>0</v>
      </c>
    </row>
    <row r="61" spans="1:36" x14ac:dyDescent="0.3">
      <c r="A61" t="s">
        <v>95</v>
      </c>
      <c r="B61" t="s">
        <v>1</v>
      </c>
      <c r="C61" t="s">
        <v>119</v>
      </c>
      <c r="D61" t="s">
        <v>96</v>
      </c>
      <c r="E61" t="s">
        <v>17</v>
      </c>
      <c r="F61">
        <v>21.8</v>
      </c>
      <c r="G61">
        <v>21.74</v>
      </c>
      <c r="H61">
        <v>6.6000000000000003E-2</v>
      </c>
      <c r="I61" s="1">
        <v>5.0799999999999998E-2</v>
      </c>
      <c r="J61">
        <v>-1.294</v>
      </c>
      <c r="K61" s="1">
        <v>5.2999999999999999E-2</v>
      </c>
      <c r="L61" s="1">
        <v>2.3800000000000002E-3</v>
      </c>
      <c r="M61" t="s">
        <v>15</v>
      </c>
      <c r="N61" t="s">
        <v>1</v>
      </c>
      <c r="O61" t="s">
        <v>123</v>
      </c>
      <c r="P61" t="s">
        <v>16</v>
      </c>
      <c r="Q61" t="s">
        <v>17</v>
      </c>
      <c r="R61">
        <v>22.6</v>
      </c>
      <c r="S61">
        <v>22.65</v>
      </c>
      <c r="T61">
        <v>0.05</v>
      </c>
      <c r="U61" s="1">
        <v>6.7250000000000004E-2</v>
      </c>
      <c r="V61">
        <v>-1.1719999999999999</v>
      </c>
      <c r="W61" s="1">
        <v>6.5100000000000005E-2</v>
      </c>
      <c r="X61" s="1">
        <v>2.2100000000000002E-3</v>
      </c>
      <c r="Y61" t="s">
        <v>58</v>
      </c>
      <c r="Z61" t="s">
        <v>1</v>
      </c>
      <c r="AA61" t="s">
        <v>127</v>
      </c>
      <c r="AB61" t="s">
        <v>59</v>
      </c>
      <c r="AC61" t="s">
        <v>17</v>
      </c>
      <c r="AD61">
        <v>21.64</v>
      </c>
      <c r="AE61">
        <v>21.68</v>
      </c>
      <c r="AF61">
        <v>0.115</v>
      </c>
      <c r="AG61" s="1">
        <v>4.5130000000000003E-2</v>
      </c>
      <c r="AH61">
        <v>-1.3460000000000001</v>
      </c>
      <c r="AI61" s="1">
        <v>4.41E-2</v>
      </c>
      <c r="AJ61" s="1">
        <v>3.3800000000000002E-3</v>
      </c>
    </row>
    <row r="62" spans="1:36" x14ac:dyDescent="0.3">
      <c r="A62" t="s">
        <v>97</v>
      </c>
      <c r="B62" t="s">
        <v>1</v>
      </c>
      <c r="C62" t="s">
        <v>119</v>
      </c>
      <c r="D62" t="s">
        <v>96</v>
      </c>
      <c r="E62" t="s">
        <v>17</v>
      </c>
      <c r="F62">
        <v>21.75</v>
      </c>
      <c r="G62">
        <v>21.74</v>
      </c>
      <c r="H62">
        <v>6.6000000000000003E-2</v>
      </c>
      <c r="I62" s="1">
        <v>5.262E-2</v>
      </c>
      <c r="J62">
        <v>-1.2789999999999999</v>
      </c>
      <c r="K62" s="1">
        <v>5.2999999999999999E-2</v>
      </c>
      <c r="L62" s="1">
        <v>2.3800000000000002E-3</v>
      </c>
      <c r="M62" t="s">
        <v>18</v>
      </c>
      <c r="N62" t="s">
        <v>1</v>
      </c>
      <c r="O62" t="s">
        <v>123</v>
      </c>
      <c r="P62" t="s">
        <v>16</v>
      </c>
      <c r="Q62" t="s">
        <v>17</v>
      </c>
      <c r="R62">
        <v>22.65</v>
      </c>
      <c r="S62">
        <v>22.65</v>
      </c>
      <c r="T62">
        <v>0.05</v>
      </c>
      <c r="U62" s="1">
        <v>6.5210000000000004E-2</v>
      </c>
      <c r="V62">
        <v>-1.1859999999999999</v>
      </c>
      <c r="W62" s="1">
        <v>6.5100000000000005E-2</v>
      </c>
      <c r="X62" s="1">
        <v>2.2100000000000002E-3</v>
      </c>
      <c r="Y62" t="s">
        <v>60</v>
      </c>
      <c r="Z62" t="s">
        <v>1</v>
      </c>
      <c r="AA62" t="s">
        <v>127</v>
      </c>
      <c r="AB62" t="s">
        <v>59</v>
      </c>
      <c r="AC62" t="s">
        <v>17</v>
      </c>
      <c r="AD62">
        <v>21.81</v>
      </c>
      <c r="AE62">
        <v>21.68</v>
      </c>
      <c r="AF62">
        <v>0.115</v>
      </c>
      <c r="AG62" s="1">
        <v>4.0280000000000003E-2</v>
      </c>
      <c r="AH62">
        <v>-1.395</v>
      </c>
      <c r="AI62" s="1">
        <v>4.41E-2</v>
      </c>
      <c r="AJ62" s="1">
        <v>3.3800000000000002E-3</v>
      </c>
    </row>
    <row r="63" spans="1:36" x14ac:dyDescent="0.3">
      <c r="A63" t="s">
        <v>98</v>
      </c>
      <c r="B63" t="s">
        <v>1</v>
      </c>
      <c r="C63" t="s">
        <v>119</v>
      </c>
      <c r="D63" t="s">
        <v>96</v>
      </c>
      <c r="E63" t="s">
        <v>17</v>
      </c>
      <c r="F63">
        <v>21.67</v>
      </c>
      <c r="G63">
        <v>21.74</v>
      </c>
      <c r="H63">
        <v>6.6000000000000003E-2</v>
      </c>
      <c r="I63" s="1">
        <v>5.552E-2</v>
      </c>
      <c r="J63">
        <v>-1.256</v>
      </c>
      <c r="K63" s="1">
        <v>5.2999999999999999E-2</v>
      </c>
      <c r="L63" s="1">
        <v>2.3800000000000002E-3</v>
      </c>
      <c r="M63" t="s">
        <v>19</v>
      </c>
      <c r="N63" t="s">
        <v>1</v>
      </c>
      <c r="O63" t="s">
        <v>123</v>
      </c>
      <c r="P63" t="s">
        <v>16</v>
      </c>
      <c r="Q63" t="s">
        <v>17</v>
      </c>
      <c r="R63">
        <v>22.7</v>
      </c>
      <c r="S63">
        <v>22.65</v>
      </c>
      <c r="T63">
        <v>0.05</v>
      </c>
      <c r="U63" s="1">
        <v>6.2850000000000003E-2</v>
      </c>
      <c r="V63">
        <v>-1.202</v>
      </c>
      <c r="W63" s="1">
        <v>6.5100000000000005E-2</v>
      </c>
      <c r="X63" s="1">
        <v>2.2100000000000002E-3</v>
      </c>
      <c r="Y63" t="s">
        <v>61</v>
      </c>
      <c r="Z63" t="s">
        <v>1</v>
      </c>
      <c r="AA63" t="s">
        <v>127</v>
      </c>
      <c r="AB63" t="s">
        <v>59</v>
      </c>
      <c r="AC63" t="s">
        <v>17</v>
      </c>
      <c r="AD63">
        <v>21.59</v>
      </c>
      <c r="AE63">
        <v>21.68</v>
      </c>
      <c r="AF63">
        <v>0.115</v>
      </c>
      <c r="AG63" s="1">
        <v>4.6800000000000001E-2</v>
      </c>
      <c r="AH63">
        <v>-1.33</v>
      </c>
      <c r="AI63" s="1">
        <v>4.41E-2</v>
      </c>
      <c r="AJ63" s="1">
        <v>3.3800000000000002E-3</v>
      </c>
    </row>
    <row r="64" spans="1:36" x14ac:dyDescent="0.3">
      <c r="A64" t="s">
        <v>103</v>
      </c>
      <c r="B64" t="s">
        <v>1</v>
      </c>
      <c r="C64" t="s">
        <v>119</v>
      </c>
      <c r="D64" t="s">
        <v>104</v>
      </c>
      <c r="E64" t="s">
        <v>22</v>
      </c>
      <c r="F64">
        <v>20.22</v>
      </c>
      <c r="G64">
        <v>19.940000000000001</v>
      </c>
      <c r="H64">
        <v>0.38100000000000001</v>
      </c>
      <c r="I64" s="1">
        <v>0.1489</v>
      </c>
      <c r="J64">
        <v>-0.82699999999999996</v>
      </c>
      <c r="K64" s="1">
        <v>0.186</v>
      </c>
      <c r="L64" s="1">
        <v>5.0799999999999998E-2</v>
      </c>
      <c r="M64" t="s">
        <v>20</v>
      </c>
      <c r="N64" t="s">
        <v>1</v>
      </c>
      <c r="O64" t="s">
        <v>123</v>
      </c>
      <c r="P64" t="s">
        <v>21</v>
      </c>
      <c r="Q64" t="s">
        <v>22</v>
      </c>
      <c r="R64">
        <v>21.25</v>
      </c>
      <c r="S64">
        <v>21.32</v>
      </c>
      <c r="T64">
        <v>0.104</v>
      </c>
      <c r="U64" s="1">
        <v>0.1681</v>
      </c>
      <c r="V64">
        <v>-0.77500000000000002</v>
      </c>
      <c r="W64" s="1">
        <v>0.161</v>
      </c>
      <c r="X64" s="1">
        <v>1.12E-2</v>
      </c>
      <c r="Y64" t="s">
        <v>62</v>
      </c>
      <c r="Z64" t="s">
        <v>1</v>
      </c>
      <c r="AA64" t="s">
        <v>127</v>
      </c>
      <c r="AB64" t="s">
        <v>63</v>
      </c>
      <c r="AC64" t="s">
        <v>22</v>
      </c>
      <c r="AD64">
        <v>19.25</v>
      </c>
      <c r="AE64">
        <v>19.37</v>
      </c>
      <c r="AF64">
        <v>0.10199999999999999</v>
      </c>
      <c r="AG64" s="1">
        <v>0.22789999999999999</v>
      </c>
      <c r="AH64">
        <v>-0.64200000000000002</v>
      </c>
      <c r="AI64" s="1">
        <v>0.21099999999999999</v>
      </c>
      <c r="AJ64" s="1">
        <v>1.49E-2</v>
      </c>
    </row>
    <row r="65" spans="1:36" x14ac:dyDescent="0.3">
      <c r="A65" t="s">
        <v>105</v>
      </c>
      <c r="B65" t="s">
        <v>1</v>
      </c>
      <c r="C65" t="s">
        <v>119</v>
      </c>
      <c r="D65" t="s">
        <v>104</v>
      </c>
      <c r="E65" t="s">
        <v>22</v>
      </c>
      <c r="F65">
        <v>20.079999999999998</v>
      </c>
      <c r="G65">
        <v>19.940000000000001</v>
      </c>
      <c r="H65">
        <v>0.38100000000000001</v>
      </c>
      <c r="I65" s="1">
        <v>0.1641</v>
      </c>
      <c r="J65">
        <v>-0.78500000000000003</v>
      </c>
      <c r="K65" s="1">
        <v>0.186</v>
      </c>
      <c r="L65" s="1">
        <v>5.0799999999999998E-2</v>
      </c>
      <c r="M65" t="s">
        <v>23</v>
      </c>
      <c r="N65" t="s">
        <v>1</v>
      </c>
      <c r="O65" t="s">
        <v>123</v>
      </c>
      <c r="P65" t="s">
        <v>21</v>
      </c>
      <c r="Q65" t="s">
        <v>22</v>
      </c>
      <c r="R65">
        <v>21.44</v>
      </c>
      <c r="S65">
        <v>21.32</v>
      </c>
      <c r="T65">
        <v>0.104</v>
      </c>
      <c r="U65" s="1">
        <v>0.14779999999999999</v>
      </c>
      <c r="V65">
        <v>-0.83</v>
      </c>
      <c r="W65" s="1">
        <v>0.161</v>
      </c>
      <c r="X65" s="1">
        <v>1.12E-2</v>
      </c>
      <c r="Y65" t="s">
        <v>64</v>
      </c>
      <c r="Z65" t="s">
        <v>1</v>
      </c>
      <c r="AA65" t="s">
        <v>127</v>
      </c>
      <c r="AB65" t="s">
        <v>63</v>
      </c>
      <c r="AC65" t="s">
        <v>22</v>
      </c>
      <c r="AD65">
        <v>19.43</v>
      </c>
      <c r="AE65">
        <v>19.37</v>
      </c>
      <c r="AF65">
        <v>0.10199999999999999</v>
      </c>
      <c r="AG65" s="1">
        <v>0.2016</v>
      </c>
      <c r="AH65">
        <v>-0.69499999999999995</v>
      </c>
      <c r="AI65" s="1">
        <v>0.21099999999999999</v>
      </c>
      <c r="AJ65" s="1">
        <v>1.49E-2</v>
      </c>
    </row>
    <row r="66" spans="1:36" x14ac:dyDescent="0.3">
      <c r="A66" t="s">
        <v>106</v>
      </c>
      <c r="B66" t="s">
        <v>1</v>
      </c>
      <c r="C66" t="s">
        <v>119</v>
      </c>
      <c r="D66" t="s">
        <v>104</v>
      </c>
      <c r="E66" t="s">
        <v>22</v>
      </c>
      <c r="F66">
        <v>19.5</v>
      </c>
      <c r="G66">
        <v>19.940000000000001</v>
      </c>
      <c r="H66">
        <v>0.38100000000000001</v>
      </c>
      <c r="I66" s="1">
        <v>0.24349999999999999</v>
      </c>
      <c r="J66">
        <v>-0.61399999999999999</v>
      </c>
      <c r="K66" s="1">
        <v>0.186</v>
      </c>
      <c r="L66" s="1">
        <v>5.0799999999999998E-2</v>
      </c>
      <c r="M66" t="s">
        <v>24</v>
      </c>
      <c r="N66" t="s">
        <v>1</v>
      </c>
      <c r="O66" t="s">
        <v>123</v>
      </c>
      <c r="P66" t="s">
        <v>21</v>
      </c>
      <c r="Q66" t="s">
        <v>22</v>
      </c>
      <c r="R66">
        <v>21.27</v>
      </c>
      <c r="S66">
        <v>21.32</v>
      </c>
      <c r="T66">
        <v>0.104</v>
      </c>
      <c r="U66" s="1">
        <v>0.1661</v>
      </c>
      <c r="V66">
        <v>-0.78</v>
      </c>
      <c r="W66" s="1">
        <v>0.161</v>
      </c>
      <c r="X66" s="1">
        <v>1.12E-2</v>
      </c>
      <c r="Y66" t="s">
        <v>65</v>
      </c>
      <c r="Z66" t="s">
        <v>1</v>
      </c>
      <c r="AA66" t="s">
        <v>127</v>
      </c>
      <c r="AB66" t="s">
        <v>63</v>
      </c>
      <c r="AC66" t="s">
        <v>22</v>
      </c>
      <c r="AD66">
        <v>19.420000000000002</v>
      </c>
      <c r="AE66">
        <v>19.37</v>
      </c>
      <c r="AF66">
        <v>0.10199999999999999</v>
      </c>
      <c r="AG66" s="1">
        <v>0.2026</v>
      </c>
      <c r="AH66">
        <v>-0.69299999999999995</v>
      </c>
      <c r="AI66" s="1">
        <v>0.21099999999999999</v>
      </c>
      <c r="AJ66" s="1">
        <v>1.49E-2</v>
      </c>
    </row>
    <row r="67" spans="1:36" x14ac:dyDescent="0.3">
      <c r="A67" t="s">
        <v>107</v>
      </c>
      <c r="B67" t="s">
        <v>1</v>
      </c>
      <c r="C67" t="s">
        <v>119</v>
      </c>
      <c r="D67" t="s">
        <v>108</v>
      </c>
      <c r="E67" t="s">
        <v>32</v>
      </c>
      <c r="F67">
        <v>22.22</v>
      </c>
      <c r="G67">
        <v>22.18</v>
      </c>
      <c r="H67">
        <v>3.3000000000000002E-2</v>
      </c>
      <c r="I67" s="1">
        <v>3.8219999999999997E-2</v>
      </c>
      <c r="J67">
        <v>-1.4179999999999999</v>
      </c>
      <c r="K67" s="1">
        <v>3.9100000000000003E-2</v>
      </c>
      <c r="L67" s="1">
        <v>8.7799999999999998E-4</v>
      </c>
      <c r="M67" t="s">
        <v>30</v>
      </c>
      <c r="N67" t="s">
        <v>1</v>
      </c>
      <c r="O67" t="s">
        <v>123</v>
      </c>
      <c r="P67" t="s">
        <v>31</v>
      </c>
      <c r="Q67" t="s">
        <v>32</v>
      </c>
      <c r="R67">
        <v>23.12</v>
      </c>
      <c r="S67">
        <v>23.13</v>
      </c>
      <c r="T67">
        <v>0.11600000000000001</v>
      </c>
      <c r="U67" s="1">
        <v>4.7300000000000002E-2</v>
      </c>
      <c r="V67">
        <v>-1.325</v>
      </c>
      <c r="W67" s="1">
        <v>4.7100000000000003E-2</v>
      </c>
      <c r="X67" s="1">
        <v>3.7000000000000002E-3</v>
      </c>
      <c r="Y67" t="s">
        <v>66</v>
      </c>
      <c r="Z67" t="s">
        <v>1</v>
      </c>
      <c r="AA67" t="s">
        <v>127</v>
      </c>
      <c r="AB67" t="s">
        <v>67</v>
      </c>
      <c r="AC67" t="s">
        <v>32</v>
      </c>
      <c r="AD67">
        <v>22.02</v>
      </c>
      <c r="AE67">
        <v>21.93</v>
      </c>
      <c r="AF67">
        <v>0.13500000000000001</v>
      </c>
      <c r="AG67" s="1">
        <v>3.4810000000000001E-2</v>
      </c>
      <c r="AH67">
        <v>-1.458</v>
      </c>
      <c r="AI67" s="1">
        <v>3.73E-2</v>
      </c>
      <c r="AJ67" s="1">
        <v>3.48E-3</v>
      </c>
    </row>
    <row r="68" spans="1:36" x14ac:dyDescent="0.3">
      <c r="A68" t="s">
        <v>109</v>
      </c>
      <c r="B68" t="s">
        <v>1</v>
      </c>
      <c r="C68" t="s">
        <v>119</v>
      </c>
      <c r="D68" t="s">
        <v>108</v>
      </c>
      <c r="E68" t="s">
        <v>32</v>
      </c>
      <c r="F68">
        <v>22.19</v>
      </c>
      <c r="G68">
        <v>22.18</v>
      </c>
      <c r="H68">
        <v>3.3000000000000002E-2</v>
      </c>
      <c r="I68" s="1">
        <v>3.9E-2</v>
      </c>
      <c r="J68">
        <v>-1.409</v>
      </c>
      <c r="K68" s="1">
        <v>3.9100000000000003E-2</v>
      </c>
      <c r="L68" s="1">
        <v>8.7799999999999998E-4</v>
      </c>
      <c r="M68" t="s">
        <v>33</v>
      </c>
      <c r="N68" t="s">
        <v>1</v>
      </c>
      <c r="O68" t="s">
        <v>123</v>
      </c>
      <c r="P68" t="s">
        <v>31</v>
      </c>
      <c r="Q68" t="s">
        <v>32</v>
      </c>
      <c r="R68">
        <v>23.25</v>
      </c>
      <c r="S68">
        <v>23.13</v>
      </c>
      <c r="T68">
        <v>0.11600000000000001</v>
      </c>
      <c r="U68" s="1">
        <v>4.3270000000000003E-2</v>
      </c>
      <c r="V68">
        <v>-1.3640000000000001</v>
      </c>
      <c r="W68" s="1">
        <v>4.7100000000000003E-2</v>
      </c>
      <c r="X68" s="1">
        <v>3.7000000000000002E-3</v>
      </c>
      <c r="Y68" t="s">
        <v>68</v>
      </c>
      <c r="Z68" t="s">
        <v>1</v>
      </c>
      <c r="AA68" t="s">
        <v>127</v>
      </c>
      <c r="AB68" t="s">
        <v>67</v>
      </c>
      <c r="AC68" t="s">
        <v>32</v>
      </c>
      <c r="AD68">
        <v>21.98</v>
      </c>
      <c r="AE68">
        <v>21.93</v>
      </c>
      <c r="AF68">
        <v>0.13500000000000001</v>
      </c>
      <c r="AG68" s="1">
        <v>3.5709999999999999E-2</v>
      </c>
      <c r="AH68">
        <v>-1.4470000000000001</v>
      </c>
      <c r="AI68" s="1">
        <v>3.73E-2</v>
      </c>
      <c r="AJ68" s="1">
        <v>3.48E-3</v>
      </c>
    </row>
    <row r="69" spans="1:36" x14ac:dyDescent="0.3">
      <c r="A69" t="s">
        <v>110</v>
      </c>
      <c r="B69" t="s">
        <v>1</v>
      </c>
      <c r="C69" t="s">
        <v>119</v>
      </c>
      <c r="D69" t="s">
        <v>108</v>
      </c>
      <c r="E69" t="s">
        <v>32</v>
      </c>
      <c r="F69">
        <v>22.15</v>
      </c>
      <c r="G69">
        <v>22.18</v>
      </c>
      <c r="H69">
        <v>3.3000000000000002E-2</v>
      </c>
      <c r="I69" s="1">
        <v>3.9969999999999999E-2</v>
      </c>
      <c r="J69">
        <v>-1.3979999999999999</v>
      </c>
      <c r="K69" s="1">
        <v>3.9100000000000003E-2</v>
      </c>
      <c r="L69" s="1">
        <v>8.7799999999999998E-4</v>
      </c>
      <c r="M69" t="s">
        <v>34</v>
      </c>
      <c r="N69" t="s">
        <v>1</v>
      </c>
      <c r="O69" t="s">
        <v>123</v>
      </c>
      <c r="P69" t="s">
        <v>31</v>
      </c>
      <c r="Q69" t="s">
        <v>32</v>
      </c>
      <c r="R69">
        <v>23.02</v>
      </c>
      <c r="S69">
        <v>23.13</v>
      </c>
      <c r="T69">
        <v>0.11600000000000001</v>
      </c>
      <c r="U69" s="1">
        <v>5.0659999999999997E-2</v>
      </c>
      <c r="V69">
        <v>-1.2949999999999999</v>
      </c>
      <c r="W69" s="1">
        <v>4.7100000000000003E-2</v>
      </c>
      <c r="X69" s="1">
        <v>3.7000000000000002E-3</v>
      </c>
      <c r="Y69" t="s">
        <v>69</v>
      </c>
      <c r="Z69" t="s">
        <v>1</v>
      </c>
      <c r="AA69" t="s">
        <v>127</v>
      </c>
      <c r="AB69" t="s">
        <v>67</v>
      </c>
      <c r="AC69" t="s">
        <v>32</v>
      </c>
      <c r="AD69">
        <v>21.77</v>
      </c>
      <c r="AE69">
        <v>21.93</v>
      </c>
      <c r="AF69">
        <v>0.13500000000000001</v>
      </c>
      <c r="AG69" s="1">
        <v>4.1230000000000003E-2</v>
      </c>
      <c r="AH69">
        <v>-1.385</v>
      </c>
      <c r="AI69" s="1">
        <v>3.73E-2</v>
      </c>
      <c r="AJ69" s="1">
        <v>3.48E-3</v>
      </c>
    </row>
    <row r="70" spans="1:36" x14ac:dyDescent="0.3">
      <c r="A70" t="s">
        <v>111</v>
      </c>
      <c r="B70" t="s">
        <v>1</v>
      </c>
      <c r="C70" t="s">
        <v>119</v>
      </c>
      <c r="D70" t="s">
        <v>112</v>
      </c>
      <c r="E70" t="s">
        <v>37</v>
      </c>
      <c r="F70">
        <v>25.75</v>
      </c>
      <c r="G70">
        <v>25.72</v>
      </c>
      <c r="H70">
        <v>0.13300000000000001</v>
      </c>
      <c r="I70" s="1">
        <v>3.4250000000000001E-3</v>
      </c>
      <c r="J70">
        <v>-2.4649999999999999</v>
      </c>
      <c r="K70" s="1">
        <v>3.5000000000000001E-3</v>
      </c>
      <c r="L70" s="1">
        <v>3.21E-4</v>
      </c>
      <c r="M70" t="s">
        <v>35</v>
      </c>
      <c r="N70" t="s">
        <v>1</v>
      </c>
      <c r="O70" t="s">
        <v>123</v>
      </c>
      <c r="P70" t="s">
        <v>36</v>
      </c>
      <c r="Q70" t="s">
        <v>37</v>
      </c>
      <c r="R70">
        <v>27.24</v>
      </c>
      <c r="S70">
        <v>27.24</v>
      </c>
      <c r="T70">
        <v>5.8999999999999997E-2</v>
      </c>
      <c r="U70" s="1">
        <v>2.856E-3</v>
      </c>
      <c r="V70">
        <v>-2.544</v>
      </c>
      <c r="W70" s="1">
        <v>2.8700000000000002E-3</v>
      </c>
      <c r="X70" s="1">
        <v>1.15E-4</v>
      </c>
      <c r="Y70" t="s">
        <v>74</v>
      </c>
      <c r="Z70" t="s">
        <v>1</v>
      </c>
      <c r="AA70" t="s">
        <v>127</v>
      </c>
      <c r="AB70" t="s">
        <v>75</v>
      </c>
      <c r="AC70" t="s">
        <v>37</v>
      </c>
      <c r="AD70">
        <v>25.58</v>
      </c>
      <c r="AE70">
        <v>25.73</v>
      </c>
      <c r="AF70">
        <v>0.13700000000000001</v>
      </c>
      <c r="AG70" s="1">
        <v>3.104E-3</v>
      </c>
      <c r="AH70">
        <v>-2.508</v>
      </c>
      <c r="AI70" s="1">
        <v>2.82E-3</v>
      </c>
      <c r="AJ70" s="1">
        <v>2.6400000000000002E-4</v>
      </c>
    </row>
    <row r="71" spans="1:36" x14ac:dyDescent="0.3">
      <c r="A71" t="s">
        <v>113</v>
      </c>
      <c r="B71" t="s">
        <v>1</v>
      </c>
      <c r="C71" t="s">
        <v>119</v>
      </c>
      <c r="D71" t="s">
        <v>112</v>
      </c>
      <c r="E71" t="s">
        <v>37</v>
      </c>
      <c r="F71">
        <v>25.58</v>
      </c>
      <c r="G71">
        <v>25.72</v>
      </c>
      <c r="H71">
        <v>0.13300000000000001</v>
      </c>
      <c r="I71" s="1">
        <v>3.849E-3</v>
      </c>
      <c r="J71">
        <v>-2.415</v>
      </c>
      <c r="K71" s="1">
        <v>3.5000000000000001E-3</v>
      </c>
      <c r="L71" s="1">
        <v>3.21E-4</v>
      </c>
      <c r="M71" t="s">
        <v>38</v>
      </c>
      <c r="N71" t="s">
        <v>1</v>
      </c>
      <c r="O71" t="s">
        <v>123</v>
      </c>
      <c r="P71" t="s">
        <v>36</v>
      </c>
      <c r="Q71" t="s">
        <v>37</v>
      </c>
      <c r="R71">
        <v>27.29</v>
      </c>
      <c r="S71">
        <v>27.24</v>
      </c>
      <c r="T71">
        <v>5.8999999999999997E-2</v>
      </c>
      <c r="U71" s="1">
        <v>2.7590000000000002E-3</v>
      </c>
      <c r="V71">
        <v>-2.5590000000000002</v>
      </c>
      <c r="W71" s="1">
        <v>2.8700000000000002E-3</v>
      </c>
      <c r="X71" s="1">
        <v>1.15E-4</v>
      </c>
      <c r="Y71" t="s">
        <v>76</v>
      </c>
      <c r="Z71" t="s">
        <v>1</v>
      </c>
      <c r="AA71" t="s">
        <v>127</v>
      </c>
      <c r="AB71" t="s">
        <v>75</v>
      </c>
      <c r="AC71" t="s">
        <v>37</v>
      </c>
      <c r="AD71">
        <v>25.76</v>
      </c>
      <c r="AE71">
        <v>25.73</v>
      </c>
      <c r="AF71">
        <v>0.13700000000000001</v>
      </c>
      <c r="AG71" s="1">
        <v>2.7590000000000002E-3</v>
      </c>
      <c r="AH71">
        <v>-2.5590000000000002</v>
      </c>
      <c r="AI71" s="1">
        <v>2.82E-3</v>
      </c>
      <c r="AJ71" s="1">
        <v>2.6400000000000002E-4</v>
      </c>
    </row>
    <row r="72" spans="1:36" x14ac:dyDescent="0.3">
      <c r="A72" t="s">
        <v>114</v>
      </c>
      <c r="B72" t="s">
        <v>1</v>
      </c>
      <c r="C72" t="s">
        <v>119</v>
      </c>
      <c r="D72" t="s">
        <v>112</v>
      </c>
      <c r="E72" t="s">
        <v>37</v>
      </c>
      <c r="F72">
        <v>25.84</v>
      </c>
      <c r="G72">
        <v>25.72</v>
      </c>
      <c r="H72">
        <v>0.13300000000000001</v>
      </c>
      <c r="I72" s="1">
        <v>3.2190000000000001E-3</v>
      </c>
      <c r="J72">
        <v>-2.492</v>
      </c>
      <c r="K72" s="1">
        <v>3.5000000000000001E-3</v>
      </c>
      <c r="L72" s="1">
        <v>3.21E-4</v>
      </c>
      <c r="M72" t="s">
        <v>39</v>
      </c>
      <c r="N72" t="s">
        <v>1</v>
      </c>
      <c r="O72" t="s">
        <v>123</v>
      </c>
      <c r="P72" t="s">
        <v>36</v>
      </c>
      <c r="Q72" t="s">
        <v>37</v>
      </c>
      <c r="R72">
        <v>27.18</v>
      </c>
      <c r="S72">
        <v>27.24</v>
      </c>
      <c r="T72">
        <v>5.8999999999999997E-2</v>
      </c>
      <c r="U72" s="1">
        <v>2.9880000000000002E-3</v>
      </c>
      <c r="V72">
        <v>-2.5249999999999999</v>
      </c>
      <c r="W72" s="1">
        <v>2.8700000000000002E-3</v>
      </c>
      <c r="X72" s="1">
        <v>1.15E-4</v>
      </c>
      <c r="Y72" t="s">
        <v>77</v>
      </c>
      <c r="Z72" t="s">
        <v>1</v>
      </c>
      <c r="AA72" t="s">
        <v>127</v>
      </c>
      <c r="AB72" t="s">
        <v>75</v>
      </c>
      <c r="AC72" t="s">
        <v>37</v>
      </c>
      <c r="AD72">
        <v>25.85</v>
      </c>
      <c r="AE72">
        <v>25.73</v>
      </c>
      <c r="AF72">
        <v>0.13700000000000001</v>
      </c>
      <c r="AG72" s="1">
        <v>2.5860000000000002E-3</v>
      </c>
      <c r="AH72">
        <v>-2.5870000000000002</v>
      </c>
      <c r="AI72" s="1">
        <v>2.82E-3</v>
      </c>
      <c r="AJ72" s="1">
        <v>2.6400000000000002E-4</v>
      </c>
    </row>
    <row r="73" spans="1:36" x14ac:dyDescent="0.3">
      <c r="A73" t="s">
        <v>115</v>
      </c>
      <c r="B73" t="s">
        <v>1</v>
      </c>
      <c r="C73" t="s">
        <v>119</v>
      </c>
      <c r="D73" t="s">
        <v>116</v>
      </c>
      <c r="E73" t="s">
        <v>42</v>
      </c>
      <c r="F73">
        <v>21.82</v>
      </c>
      <c r="G73">
        <v>21.79</v>
      </c>
      <c r="H73">
        <v>0.03</v>
      </c>
      <c r="I73" s="1">
        <v>0.05</v>
      </c>
      <c r="J73">
        <v>-1.3009999999999999</v>
      </c>
      <c r="K73" s="1">
        <v>5.11E-2</v>
      </c>
      <c r="L73" s="1">
        <v>1.0499999999999999E-3</v>
      </c>
      <c r="M73" t="s">
        <v>40</v>
      </c>
      <c r="N73" t="s">
        <v>1</v>
      </c>
      <c r="O73" t="s">
        <v>123</v>
      </c>
      <c r="P73" t="s">
        <v>41</v>
      </c>
      <c r="Q73" t="s">
        <v>42</v>
      </c>
      <c r="R73">
        <v>22.84</v>
      </c>
      <c r="S73">
        <v>22.73</v>
      </c>
      <c r="T73">
        <v>0.127</v>
      </c>
      <c r="U73" s="1">
        <v>5.7169999999999999E-2</v>
      </c>
      <c r="V73">
        <v>-1.2430000000000001</v>
      </c>
      <c r="W73" s="1">
        <v>6.1600000000000002E-2</v>
      </c>
      <c r="X73" s="1">
        <v>5.4099999999999999E-3</v>
      </c>
      <c r="Y73" t="s">
        <v>78</v>
      </c>
      <c r="Z73" t="s">
        <v>1</v>
      </c>
      <c r="AA73" t="s">
        <v>127</v>
      </c>
      <c r="AB73" t="s">
        <v>79</v>
      </c>
      <c r="AC73" t="s">
        <v>42</v>
      </c>
      <c r="AD73">
        <v>21.51</v>
      </c>
      <c r="AE73">
        <v>21.53</v>
      </c>
      <c r="AF73">
        <v>3.3000000000000002E-2</v>
      </c>
      <c r="AG73" s="1">
        <v>4.913E-2</v>
      </c>
      <c r="AH73">
        <v>-1.3089999999999999</v>
      </c>
      <c r="AI73" s="1">
        <v>4.8500000000000001E-2</v>
      </c>
      <c r="AJ73" s="1">
        <v>1.09E-3</v>
      </c>
    </row>
    <row r="74" spans="1:36" x14ac:dyDescent="0.3">
      <c r="A74" t="s">
        <v>117</v>
      </c>
      <c r="B74" t="s">
        <v>1</v>
      </c>
      <c r="C74" t="s">
        <v>119</v>
      </c>
      <c r="D74" t="s">
        <v>116</v>
      </c>
      <c r="E74" t="s">
        <v>42</v>
      </c>
      <c r="F74">
        <v>21.76</v>
      </c>
      <c r="G74">
        <v>21.79</v>
      </c>
      <c r="H74">
        <v>0.03</v>
      </c>
      <c r="I74" s="1">
        <v>5.2080000000000001E-2</v>
      </c>
      <c r="J74">
        <v>-1.2829999999999999</v>
      </c>
      <c r="K74" s="1">
        <v>5.11E-2</v>
      </c>
      <c r="L74" s="1">
        <v>1.0499999999999999E-3</v>
      </c>
      <c r="M74" t="s">
        <v>43</v>
      </c>
      <c r="N74" t="s">
        <v>1</v>
      </c>
      <c r="O74" t="s">
        <v>123</v>
      </c>
      <c r="P74" t="s">
        <v>41</v>
      </c>
      <c r="Q74" t="s">
        <v>42</v>
      </c>
      <c r="R74">
        <v>22.59</v>
      </c>
      <c r="S74">
        <v>22.73</v>
      </c>
      <c r="T74">
        <v>0.127</v>
      </c>
      <c r="U74" s="1">
        <v>6.7659999999999998E-2</v>
      </c>
      <c r="V74">
        <v>-1.17</v>
      </c>
      <c r="W74" s="1">
        <v>6.1600000000000002E-2</v>
      </c>
      <c r="X74" s="1">
        <v>5.4099999999999999E-3</v>
      </c>
      <c r="Y74" t="s">
        <v>80</v>
      </c>
      <c r="Z74" t="s">
        <v>1</v>
      </c>
      <c r="AA74" t="s">
        <v>127</v>
      </c>
      <c r="AB74" t="s">
        <v>79</v>
      </c>
      <c r="AC74" t="s">
        <v>42</v>
      </c>
      <c r="AD74">
        <v>21.51</v>
      </c>
      <c r="AE74">
        <v>21.53</v>
      </c>
      <c r="AF74">
        <v>3.3000000000000002E-2</v>
      </c>
      <c r="AG74" s="1">
        <v>4.9090000000000002E-2</v>
      </c>
      <c r="AH74">
        <v>-1.3089999999999999</v>
      </c>
      <c r="AI74" s="1">
        <v>4.8500000000000001E-2</v>
      </c>
      <c r="AJ74" s="1">
        <v>1.09E-3</v>
      </c>
    </row>
    <row r="75" spans="1:36" x14ac:dyDescent="0.3">
      <c r="A75" t="s">
        <v>118</v>
      </c>
      <c r="B75" t="s">
        <v>1</v>
      </c>
      <c r="C75" t="s">
        <v>119</v>
      </c>
      <c r="D75" t="s">
        <v>116</v>
      </c>
      <c r="E75" t="s">
        <v>42</v>
      </c>
      <c r="F75">
        <v>21.78</v>
      </c>
      <c r="G75">
        <v>21.79</v>
      </c>
      <c r="H75">
        <v>0.03</v>
      </c>
      <c r="I75" s="1">
        <v>5.1299999999999998E-2</v>
      </c>
      <c r="J75">
        <v>-1.29</v>
      </c>
      <c r="K75" s="1">
        <v>5.11E-2</v>
      </c>
      <c r="L75" s="1">
        <v>1.0499999999999999E-3</v>
      </c>
      <c r="M75" t="s">
        <v>44</v>
      </c>
      <c r="N75" t="s">
        <v>1</v>
      </c>
      <c r="O75" t="s">
        <v>123</v>
      </c>
      <c r="P75" t="s">
        <v>41</v>
      </c>
      <c r="Q75" t="s">
        <v>42</v>
      </c>
      <c r="R75">
        <v>22.77</v>
      </c>
      <c r="S75">
        <v>22.73</v>
      </c>
      <c r="T75">
        <v>0.127</v>
      </c>
      <c r="U75" s="1">
        <v>6.0109999999999997E-2</v>
      </c>
      <c r="V75">
        <v>-1.2210000000000001</v>
      </c>
      <c r="W75" s="1">
        <v>6.1600000000000002E-2</v>
      </c>
      <c r="X75" s="1">
        <v>5.4099999999999999E-3</v>
      </c>
      <c r="Y75" t="s">
        <v>81</v>
      </c>
      <c r="Z75" t="s">
        <v>1</v>
      </c>
      <c r="AA75" t="s">
        <v>127</v>
      </c>
      <c r="AB75" t="s">
        <v>79</v>
      </c>
      <c r="AC75" t="s">
        <v>42</v>
      </c>
      <c r="AD75">
        <v>21.57</v>
      </c>
      <c r="AE75">
        <v>21.53</v>
      </c>
      <c r="AF75">
        <v>3.3000000000000002E-2</v>
      </c>
      <c r="AG75" s="1">
        <v>4.7230000000000001E-2</v>
      </c>
      <c r="AH75">
        <v>-1.3260000000000001</v>
      </c>
      <c r="AI75" s="1">
        <v>4.8500000000000001E-2</v>
      </c>
      <c r="AJ75" s="1">
        <v>1.09E-3</v>
      </c>
    </row>
    <row r="76" spans="1:36" x14ac:dyDescent="0.3">
      <c r="A76" t="s">
        <v>99</v>
      </c>
      <c r="B76" t="s">
        <v>1</v>
      </c>
      <c r="C76" t="s">
        <v>119</v>
      </c>
      <c r="D76" t="s">
        <v>100</v>
      </c>
      <c r="E76" t="s">
        <v>27</v>
      </c>
      <c r="F76">
        <v>29.58</v>
      </c>
      <c r="G76">
        <v>29.71</v>
      </c>
      <c r="H76">
        <v>0.64600000000000002</v>
      </c>
      <c r="I76" s="1">
        <v>2.4939999999999999E-4</v>
      </c>
      <c r="J76">
        <v>-3.6030000000000002</v>
      </c>
      <c r="K76" s="1">
        <v>2.43E-4</v>
      </c>
      <c r="L76" s="1">
        <v>9.8099999999999999E-5</v>
      </c>
      <c r="M76" t="s">
        <v>25</v>
      </c>
      <c r="N76" t="s">
        <v>1</v>
      </c>
      <c r="O76" t="s">
        <v>123</v>
      </c>
      <c r="P76" t="s">
        <v>26</v>
      </c>
      <c r="Q76" t="s">
        <v>27</v>
      </c>
      <c r="R76">
        <v>30.07</v>
      </c>
      <c r="S76">
        <v>30.32</v>
      </c>
      <c r="T76">
        <v>0.218</v>
      </c>
      <c r="U76" s="1">
        <v>4.1649999999999999E-4</v>
      </c>
      <c r="V76">
        <v>-3.38</v>
      </c>
      <c r="W76" s="1">
        <v>3.5399999999999999E-4</v>
      </c>
      <c r="X76" s="1">
        <v>5.4299999999999998E-5</v>
      </c>
      <c r="Y76" t="s">
        <v>70</v>
      </c>
      <c r="Z76" t="s">
        <v>1</v>
      </c>
      <c r="AA76" t="s">
        <v>127</v>
      </c>
      <c r="AB76" t="s">
        <v>71</v>
      </c>
      <c r="AC76" t="s">
        <v>27</v>
      </c>
      <c r="AD76">
        <v>29.2</v>
      </c>
      <c r="AE76">
        <v>29.38</v>
      </c>
      <c r="AF76">
        <v>0.17499999999999999</v>
      </c>
      <c r="AG76" s="1">
        <v>2.6699999999999998E-4</v>
      </c>
      <c r="AH76">
        <v>-3.573</v>
      </c>
      <c r="AI76" s="1">
        <v>2.3800000000000001E-4</v>
      </c>
      <c r="AJ76" s="1">
        <v>2.8200000000000001E-5</v>
      </c>
    </row>
    <row r="77" spans="1:36" x14ac:dyDescent="0.3">
      <c r="A77" t="s">
        <v>101</v>
      </c>
      <c r="B77" t="s">
        <v>1</v>
      </c>
      <c r="C77" t="s">
        <v>119</v>
      </c>
      <c r="D77" t="s">
        <v>100</v>
      </c>
      <c r="E77" t="s">
        <v>27</v>
      </c>
      <c r="F77">
        <v>29.14</v>
      </c>
      <c r="G77">
        <v>29.71</v>
      </c>
      <c r="H77">
        <v>0.64600000000000002</v>
      </c>
      <c r="I77" s="1">
        <v>3.3730000000000001E-4</v>
      </c>
      <c r="J77">
        <v>-3.472</v>
      </c>
      <c r="K77" s="1">
        <v>2.43E-4</v>
      </c>
      <c r="L77" s="1">
        <v>9.8099999999999999E-5</v>
      </c>
      <c r="M77" t="s">
        <v>28</v>
      </c>
      <c r="N77" t="s">
        <v>1</v>
      </c>
      <c r="O77" t="s">
        <v>123</v>
      </c>
      <c r="P77" t="s">
        <v>26</v>
      </c>
      <c r="Q77" t="s">
        <v>27</v>
      </c>
      <c r="R77">
        <v>30.47</v>
      </c>
      <c r="S77">
        <v>30.32</v>
      </c>
      <c r="T77">
        <v>0.218</v>
      </c>
      <c r="U77" s="1">
        <v>3.1639999999999999E-4</v>
      </c>
      <c r="V77">
        <v>-3.5</v>
      </c>
      <c r="W77" s="1">
        <v>3.5399999999999999E-4</v>
      </c>
      <c r="X77" s="1">
        <v>5.4299999999999998E-5</v>
      </c>
      <c r="Y77" t="s">
        <v>72</v>
      </c>
      <c r="Z77" t="s">
        <v>1</v>
      </c>
      <c r="AA77" t="s">
        <v>127</v>
      </c>
      <c r="AB77" t="s">
        <v>71</v>
      </c>
      <c r="AC77" t="s">
        <v>27</v>
      </c>
      <c r="AD77">
        <v>29.38</v>
      </c>
      <c r="AE77">
        <v>29.38</v>
      </c>
      <c r="AF77">
        <v>0.17499999999999999</v>
      </c>
      <c r="AG77" s="1">
        <v>2.3609999999999999E-4</v>
      </c>
      <c r="AH77">
        <v>-3.6269999999999998</v>
      </c>
      <c r="AI77" s="1">
        <v>2.3800000000000001E-4</v>
      </c>
      <c r="AJ77" s="1">
        <v>2.8200000000000001E-5</v>
      </c>
    </row>
    <row r="78" spans="1:36" x14ac:dyDescent="0.3">
      <c r="A78" t="s">
        <v>102</v>
      </c>
      <c r="B78" t="s">
        <v>1</v>
      </c>
      <c r="C78" t="s">
        <v>119</v>
      </c>
      <c r="D78" t="s">
        <v>100</v>
      </c>
      <c r="E78" t="s">
        <v>27</v>
      </c>
      <c r="F78">
        <v>30.41</v>
      </c>
      <c r="G78">
        <v>29.71</v>
      </c>
      <c r="H78">
        <v>0.64600000000000002</v>
      </c>
      <c r="I78" s="1">
        <v>1.415E-4</v>
      </c>
      <c r="J78">
        <v>-3.8490000000000002</v>
      </c>
      <c r="K78" s="1">
        <v>2.43E-4</v>
      </c>
      <c r="L78" s="1">
        <v>9.8099999999999999E-5</v>
      </c>
      <c r="M78" t="s">
        <v>29</v>
      </c>
      <c r="N78" t="s">
        <v>1</v>
      </c>
      <c r="O78" t="s">
        <v>123</v>
      </c>
      <c r="P78" t="s">
        <v>26</v>
      </c>
      <c r="Q78" t="s">
        <v>27</v>
      </c>
      <c r="R78">
        <v>30.41</v>
      </c>
      <c r="S78">
        <v>30.32</v>
      </c>
      <c r="T78">
        <v>0.218</v>
      </c>
      <c r="U78" s="1">
        <v>3.299E-4</v>
      </c>
      <c r="V78">
        <v>-3.4820000000000002</v>
      </c>
      <c r="W78" s="1">
        <v>3.5399999999999999E-4</v>
      </c>
      <c r="X78" s="1">
        <v>5.4299999999999998E-5</v>
      </c>
      <c r="Y78" t="s">
        <v>73</v>
      </c>
      <c r="Z78" t="s">
        <v>1</v>
      </c>
      <c r="AA78" t="s">
        <v>127</v>
      </c>
      <c r="AB78" t="s">
        <v>71</v>
      </c>
      <c r="AC78" t="s">
        <v>27</v>
      </c>
      <c r="AD78">
        <v>29.55</v>
      </c>
      <c r="AE78">
        <v>29.38</v>
      </c>
      <c r="AF78">
        <v>0.17499999999999999</v>
      </c>
      <c r="AG78" s="1">
        <v>2.106E-4</v>
      </c>
      <c r="AH78">
        <v>-3.6760000000000002</v>
      </c>
      <c r="AI78" s="1">
        <v>2.3800000000000001E-4</v>
      </c>
      <c r="AJ78" s="1">
        <v>2.8200000000000001E-5</v>
      </c>
    </row>
    <row r="80" spans="1:36" x14ac:dyDescent="0.3">
      <c r="E80" t="s">
        <v>42</v>
      </c>
      <c r="F80" t="s">
        <v>27</v>
      </c>
      <c r="Q80" t="s">
        <v>42</v>
      </c>
      <c r="R80" t="s">
        <v>27</v>
      </c>
      <c r="AC80" t="s">
        <v>42</v>
      </c>
      <c r="AD80" t="s">
        <v>27</v>
      </c>
    </row>
    <row r="81" spans="3:30" x14ac:dyDescent="0.3">
      <c r="C81">
        <v>1.966</v>
      </c>
      <c r="E81">
        <f>G73</f>
        <v>21.79</v>
      </c>
      <c r="F81">
        <f>G76</f>
        <v>29.71</v>
      </c>
      <c r="O81">
        <v>1.966</v>
      </c>
      <c r="Q81">
        <f>S73</f>
        <v>22.73</v>
      </c>
      <c r="R81">
        <f>S76</f>
        <v>30.32</v>
      </c>
      <c r="AA81">
        <v>1.9690000000000001</v>
      </c>
      <c r="AC81">
        <f>AE73</f>
        <v>21.53</v>
      </c>
      <c r="AD81">
        <f>AE76</f>
        <v>29.38</v>
      </c>
    </row>
    <row r="82" spans="3:30" x14ac:dyDescent="0.3">
      <c r="E82">
        <f>E81-((LOG(10))/(LOG(C81)))</f>
        <v>18.383814182235316</v>
      </c>
      <c r="F82">
        <f>F81</f>
        <v>29.71</v>
      </c>
      <c r="Q82">
        <f>Q81-((LOG(10))/(LOG(O81)))</f>
        <v>19.323814182235317</v>
      </c>
      <c r="R82">
        <f>R81</f>
        <v>30.32</v>
      </c>
      <c r="AC82">
        <f>AC81-((LOG(10))/(LOG(AA81)))</f>
        <v>18.131479834185242</v>
      </c>
      <c r="AD82">
        <f>AD81</f>
        <v>29.38</v>
      </c>
    </row>
    <row r="83" spans="3:30" x14ac:dyDescent="0.3">
      <c r="E83">
        <f>C81^(E82-F82)</f>
        <v>4.7295364090099609E-4</v>
      </c>
      <c r="Q83">
        <f>O81^(Q82-R82)</f>
        <v>5.9115468060740733E-4</v>
      </c>
      <c r="AC83">
        <f>AA81^(AC82-AD82)</f>
        <v>4.8997184862222107E-4</v>
      </c>
    </row>
    <row r="84" spans="3:30" x14ac:dyDescent="0.3">
      <c r="E84" t="s">
        <v>17</v>
      </c>
      <c r="F84" t="s">
        <v>22</v>
      </c>
      <c r="Q84" t="s">
        <v>17</v>
      </c>
      <c r="R84" t="s">
        <v>22</v>
      </c>
      <c r="AC84" t="s">
        <v>17</v>
      </c>
      <c r="AD84" t="s">
        <v>22</v>
      </c>
    </row>
    <row r="85" spans="3:30" x14ac:dyDescent="0.3">
      <c r="C85">
        <v>1.966</v>
      </c>
      <c r="E85">
        <f>G61</f>
        <v>21.74</v>
      </c>
      <c r="F85">
        <f>G64</f>
        <v>19.940000000000001</v>
      </c>
      <c r="O85">
        <v>1.966</v>
      </c>
      <c r="Q85">
        <f>S61</f>
        <v>22.65</v>
      </c>
      <c r="R85">
        <f>S64</f>
        <v>21.32</v>
      </c>
      <c r="AA85">
        <v>1.9690000000000001</v>
      </c>
      <c r="AC85">
        <f>AE61</f>
        <v>21.68</v>
      </c>
      <c r="AD85">
        <f>AE64</f>
        <v>19.37</v>
      </c>
    </row>
    <row r="86" spans="3:30" x14ac:dyDescent="0.3">
      <c r="E86">
        <f>E85-((LOG(10))/(LOG(C85)))</f>
        <v>18.333814182235315</v>
      </c>
      <c r="F86">
        <f>F85</f>
        <v>19.940000000000001</v>
      </c>
      <c r="Q86">
        <f>Q85-((LOG(10))/(LOG(O85)))</f>
        <v>19.243814182235315</v>
      </c>
      <c r="R86">
        <f>R85</f>
        <v>21.32</v>
      </c>
      <c r="AC86">
        <f>AC85-((LOG(10))/(LOG(AA85)))</f>
        <v>18.281479834185241</v>
      </c>
      <c r="AD86">
        <f>AD85</f>
        <v>19.37</v>
      </c>
    </row>
    <row r="87" spans="3:30" x14ac:dyDescent="0.3">
      <c r="E87">
        <f>C85^(E86-F86)</f>
        <v>0.3376372266288421</v>
      </c>
      <c r="Q87">
        <f>O85^(Q86-R86)</f>
        <v>0.24573446561487566</v>
      </c>
      <c r="AC87">
        <f>AA85^(AC86-AD86)</f>
        <v>0.47830795539544452</v>
      </c>
    </row>
    <row r="88" spans="3:30" x14ac:dyDescent="0.3">
      <c r="E88" t="s">
        <v>32</v>
      </c>
      <c r="F88" t="s">
        <v>37</v>
      </c>
      <c r="Q88" t="s">
        <v>32</v>
      </c>
      <c r="R88" t="s">
        <v>37</v>
      </c>
      <c r="AC88" t="s">
        <v>32</v>
      </c>
      <c r="AD88" t="s">
        <v>37</v>
      </c>
    </row>
    <row r="89" spans="3:30" x14ac:dyDescent="0.3">
      <c r="C89">
        <v>1.966</v>
      </c>
      <c r="E89">
        <f>G67</f>
        <v>22.18</v>
      </c>
      <c r="F89">
        <f>G70</f>
        <v>25.72</v>
      </c>
      <c r="O89">
        <v>1.966</v>
      </c>
      <c r="Q89">
        <f>S67</f>
        <v>23.13</v>
      </c>
      <c r="R89">
        <f>S70</f>
        <v>27.24</v>
      </c>
      <c r="AA89">
        <v>1.9690000000000001</v>
      </c>
      <c r="AC89">
        <f>AE67</f>
        <v>21.93</v>
      </c>
      <c r="AD89">
        <f>AE70</f>
        <v>25.73</v>
      </c>
    </row>
    <row r="90" spans="3:30" x14ac:dyDescent="0.3">
      <c r="E90">
        <f>E89-((LOG(10))/(LOG(C89)))</f>
        <v>18.773814182235316</v>
      </c>
      <c r="F90">
        <f>F89</f>
        <v>25.72</v>
      </c>
      <c r="Q90">
        <f>Q89-((LOG(10))/(LOG(O89)))</f>
        <v>19.723814182235316</v>
      </c>
      <c r="R90">
        <f>R89</f>
        <v>27.24</v>
      </c>
      <c r="AC90">
        <f>AC89-((LOG(10))/(LOG(AA89)))</f>
        <v>18.531479834185241</v>
      </c>
      <c r="AD90">
        <f>AD89</f>
        <v>25.73</v>
      </c>
    </row>
    <row r="91" spans="3:30" x14ac:dyDescent="0.3">
      <c r="E91">
        <f>C89^(E90-F90)</f>
        <v>9.1351222202819965E-3</v>
      </c>
      <c r="Q91">
        <f>O89^(Q90-R90)</f>
        <v>6.2140073059755415E-3</v>
      </c>
      <c r="AC91">
        <f>AA89^(AC90-AD90)</f>
        <v>7.6184439841505613E-3</v>
      </c>
    </row>
    <row r="96" spans="3:30" x14ac:dyDescent="0.3">
      <c r="C96" s="57" t="s">
        <v>132</v>
      </c>
      <c r="D96" s="57"/>
      <c r="E96" s="57"/>
      <c r="F96" s="57"/>
    </row>
    <row r="97" spans="3:6" x14ac:dyDescent="0.3">
      <c r="C97" s="2"/>
      <c r="D97" s="3" t="s">
        <v>133</v>
      </c>
      <c r="E97" s="3" t="s">
        <v>134</v>
      </c>
      <c r="F97" s="3" t="s">
        <v>135</v>
      </c>
    </row>
    <row r="98" spans="3:6" x14ac:dyDescent="0.3">
      <c r="C98" s="3" t="s">
        <v>83</v>
      </c>
      <c r="D98" s="4">
        <v>3.0759036163098758E-4</v>
      </c>
      <c r="E98" s="5">
        <v>0.12844216376307815</v>
      </c>
      <c r="F98" s="5">
        <v>9.5843805104048221E-4</v>
      </c>
    </row>
    <row r="99" spans="3:6" x14ac:dyDescent="0.3">
      <c r="C99" t="s">
        <v>2</v>
      </c>
      <c r="D99" s="5">
        <v>3.2541070253525918E-4</v>
      </c>
      <c r="E99" s="5">
        <v>0.1340257926241204</v>
      </c>
      <c r="F99" s="5">
        <v>1.601670853952698E-3</v>
      </c>
    </row>
    <row r="100" spans="3:6" x14ac:dyDescent="0.3">
      <c r="C100" t="s">
        <v>137</v>
      </c>
      <c r="D100" s="4">
        <v>3.4044219085533001E-4</v>
      </c>
      <c r="E100" s="4">
        <v>6.8929892635868406E-2</v>
      </c>
      <c r="F100" s="4">
        <v>7.5636691099820197E-4</v>
      </c>
    </row>
    <row r="101" spans="3:6" x14ac:dyDescent="0.3">
      <c r="C101" s="3" t="s">
        <v>136</v>
      </c>
      <c r="D101" s="4">
        <v>7.8819112339006383E-4</v>
      </c>
      <c r="E101" s="4">
        <v>0.27599637401166327</v>
      </c>
      <c r="F101" s="4">
        <v>6.2602710513164333E-3</v>
      </c>
    </row>
    <row r="102" spans="3:6" x14ac:dyDescent="0.3">
      <c r="C102" t="s">
        <v>119</v>
      </c>
      <c r="D102" s="4">
        <v>4.7295364090099609E-4</v>
      </c>
      <c r="E102" s="4">
        <v>0.3376372266288421</v>
      </c>
      <c r="F102" s="4">
        <v>9.1351222202819965E-3</v>
      </c>
    </row>
    <row r="103" spans="3:6" x14ac:dyDescent="0.3">
      <c r="C103" t="s">
        <v>123</v>
      </c>
      <c r="D103" s="4">
        <v>5.9115468060740733E-4</v>
      </c>
      <c r="E103" s="4">
        <v>0.24573446561487566</v>
      </c>
      <c r="F103" s="4">
        <v>6.2140073059755415E-3</v>
      </c>
    </row>
    <row r="104" spans="3:6" x14ac:dyDescent="0.3">
      <c r="C104" t="s">
        <v>127</v>
      </c>
      <c r="D104" s="4">
        <v>4.8997184862222107E-4</v>
      </c>
      <c r="E104" s="4">
        <v>0.47830795539544452</v>
      </c>
      <c r="F104" s="4">
        <v>7.6184439841505613E-3</v>
      </c>
    </row>
    <row r="105" spans="3:6" x14ac:dyDescent="0.3">
      <c r="C105" s="6" t="s">
        <v>150</v>
      </c>
      <c r="D105">
        <f>D101/0.00034044219085533</f>
        <v>2.3151981292618444</v>
      </c>
      <c r="E105">
        <f>E101/0.0689298926358684</f>
        <v>4.0040157246385384</v>
      </c>
      <c r="F105">
        <f>F101/0.000756366910998202</f>
        <v>8.2767648350118197</v>
      </c>
    </row>
    <row r="106" spans="3:6" x14ac:dyDescent="0.3">
      <c r="C106" t="s">
        <v>147</v>
      </c>
      <c r="D106">
        <f>D102/0.00034044219085533</f>
        <v>1.3892333371276431</v>
      </c>
      <c r="E106">
        <f>E102/0.0689298926358684</f>
        <v>4.8982700207072272</v>
      </c>
      <c r="F106">
        <f>F102/0.000756366910998202</f>
        <v>12.077633338330571</v>
      </c>
    </row>
    <row r="107" spans="3:6" x14ac:dyDescent="0.3">
      <c r="C107" t="s">
        <v>148</v>
      </c>
      <c r="D107">
        <f>D103/0.00034044219085533</f>
        <v>1.7364319008821587</v>
      </c>
      <c r="E107">
        <f>E103/0.0689298926358684</f>
        <v>3.564991271827473</v>
      </c>
      <c r="F107">
        <f>F103/0.000756366910998202</f>
        <v>8.2155990903604099</v>
      </c>
    </row>
    <row r="108" spans="3:6" x14ac:dyDescent="0.3">
      <c r="C108" t="s">
        <v>149</v>
      </c>
      <c r="D108">
        <f>D104/0.00034044219085533</f>
        <v>1.4392218760877182</v>
      </c>
      <c r="E108">
        <f>E104/0.0689298926358684</f>
        <v>6.9390497664369182</v>
      </c>
      <c r="F108">
        <f>F104/0.000756366910998202</f>
        <v>10.072418390297182</v>
      </c>
    </row>
    <row r="127" spans="1:13" x14ac:dyDescent="0.3">
      <c r="A127" s="58">
        <v>43028</v>
      </c>
      <c r="B127" t="s">
        <v>143</v>
      </c>
      <c r="C127" t="s">
        <v>1</v>
      </c>
      <c r="D127" t="s">
        <v>83</v>
      </c>
      <c r="E127" t="s">
        <v>139</v>
      </c>
      <c r="F127" t="s">
        <v>140</v>
      </c>
      <c r="G127">
        <v>20.38</v>
      </c>
      <c r="H127">
        <v>20.34</v>
      </c>
      <c r="I127">
        <v>0.17100000000000001</v>
      </c>
      <c r="J127" s="1">
        <v>0.17530000000000001</v>
      </c>
      <c r="K127">
        <v>-0.75600000000000001</v>
      </c>
      <c r="L127" s="1">
        <v>0.18099999999999999</v>
      </c>
      <c r="M127" s="1">
        <v>2.12E-2</v>
      </c>
    </row>
    <row r="128" spans="1:13" x14ac:dyDescent="0.3">
      <c r="A128" s="59"/>
      <c r="B128" t="s">
        <v>144</v>
      </c>
      <c r="C128" t="s">
        <v>1</v>
      </c>
      <c r="D128" t="s">
        <v>83</v>
      </c>
      <c r="E128" t="s">
        <v>139</v>
      </c>
      <c r="F128" t="s">
        <v>140</v>
      </c>
      <c r="G128">
        <v>20.149999999999999</v>
      </c>
      <c r="H128">
        <v>20.34</v>
      </c>
      <c r="I128">
        <v>0.17100000000000001</v>
      </c>
      <c r="J128" s="1">
        <v>0.20399999999999999</v>
      </c>
      <c r="K128">
        <v>-0.69</v>
      </c>
      <c r="L128" s="1">
        <v>0.18099999999999999</v>
      </c>
      <c r="M128" s="1">
        <v>2.12E-2</v>
      </c>
    </row>
    <row r="129" spans="1:13" x14ac:dyDescent="0.3">
      <c r="A129" s="59"/>
      <c r="B129" t="s">
        <v>145</v>
      </c>
      <c r="C129" t="s">
        <v>1</v>
      </c>
      <c r="D129" t="s">
        <v>83</v>
      </c>
      <c r="E129" t="s">
        <v>139</v>
      </c>
      <c r="F129" t="s">
        <v>140</v>
      </c>
      <c r="G129">
        <v>20.49</v>
      </c>
      <c r="H129">
        <v>20.34</v>
      </c>
      <c r="I129">
        <v>0.17100000000000001</v>
      </c>
      <c r="J129" s="1">
        <v>0.16259999999999999</v>
      </c>
      <c r="K129">
        <v>-0.78900000000000003</v>
      </c>
      <c r="L129" s="1">
        <v>0.18099999999999999</v>
      </c>
      <c r="M129" s="1">
        <v>2.12E-2</v>
      </c>
    </row>
    <row r="130" spans="1:13" x14ac:dyDescent="0.3">
      <c r="A130" s="58">
        <v>43031</v>
      </c>
      <c r="B130" t="s">
        <v>138</v>
      </c>
      <c r="C130" t="s">
        <v>1</v>
      </c>
      <c r="D130" t="s">
        <v>83</v>
      </c>
      <c r="E130" t="s">
        <v>139</v>
      </c>
      <c r="F130" t="s">
        <v>140</v>
      </c>
      <c r="G130">
        <v>20.75</v>
      </c>
      <c r="H130">
        <v>20.83</v>
      </c>
      <c r="I130">
        <v>0.15</v>
      </c>
      <c r="J130" s="1">
        <v>0.12479999999999999</v>
      </c>
      <c r="K130">
        <v>-0.90400000000000003</v>
      </c>
      <c r="L130" s="1">
        <v>0.11799999999999999</v>
      </c>
      <c r="M130" s="1">
        <v>1.17E-2</v>
      </c>
    </row>
    <row r="131" spans="1:13" x14ac:dyDescent="0.3">
      <c r="A131" s="59"/>
      <c r="B131" t="s">
        <v>141</v>
      </c>
      <c r="C131" t="s">
        <v>1</v>
      </c>
      <c r="D131" t="s">
        <v>83</v>
      </c>
      <c r="E131" t="s">
        <v>139</v>
      </c>
      <c r="F131" t="s">
        <v>140</v>
      </c>
      <c r="G131">
        <v>21.01</v>
      </c>
      <c r="H131">
        <v>20.83</v>
      </c>
      <c r="I131">
        <v>0.15</v>
      </c>
      <c r="J131" s="1">
        <v>0.1048</v>
      </c>
      <c r="K131">
        <v>-0.98</v>
      </c>
      <c r="L131" s="1">
        <v>0.11799999999999999</v>
      </c>
      <c r="M131" s="1">
        <v>1.17E-2</v>
      </c>
    </row>
    <row r="132" spans="1:13" x14ac:dyDescent="0.3">
      <c r="A132" s="59"/>
      <c r="B132" t="s">
        <v>142</v>
      </c>
      <c r="C132" t="s">
        <v>1</v>
      </c>
      <c r="D132" t="s">
        <v>83</v>
      </c>
      <c r="E132" t="s">
        <v>139</v>
      </c>
      <c r="F132" t="s">
        <v>140</v>
      </c>
      <c r="G132">
        <v>20.74</v>
      </c>
      <c r="H132">
        <v>20.83</v>
      </c>
      <c r="I132">
        <v>0.15</v>
      </c>
      <c r="J132" s="1">
        <v>0.12540000000000001</v>
      </c>
      <c r="K132">
        <v>-0.90200000000000002</v>
      </c>
      <c r="L132" s="1">
        <v>0.11799999999999999</v>
      </c>
      <c r="M132" s="1">
        <v>1.17E-2</v>
      </c>
    </row>
    <row r="133" spans="1:13" x14ac:dyDescent="0.3">
      <c r="A133" s="58">
        <v>43031</v>
      </c>
      <c r="B133" t="s">
        <v>78</v>
      </c>
      <c r="C133" t="s">
        <v>1</v>
      </c>
      <c r="D133" t="s">
        <v>83</v>
      </c>
      <c r="E133" t="s">
        <v>146</v>
      </c>
      <c r="F133" t="s">
        <v>140</v>
      </c>
      <c r="G133">
        <v>21.34</v>
      </c>
      <c r="H133" s="1">
        <v>1.6910000000000001</v>
      </c>
    </row>
    <row r="134" spans="1:13" x14ac:dyDescent="0.3">
      <c r="A134" s="59"/>
      <c r="B134" t="s">
        <v>80</v>
      </c>
      <c r="C134" t="s">
        <v>1</v>
      </c>
      <c r="D134" t="s">
        <v>83</v>
      </c>
      <c r="E134" t="s">
        <v>146</v>
      </c>
      <c r="F134" t="s">
        <v>140</v>
      </c>
      <c r="G134">
        <v>21.36</v>
      </c>
      <c r="H134" s="1">
        <v>1.665</v>
      </c>
    </row>
    <row r="135" spans="1:13" x14ac:dyDescent="0.3">
      <c r="A135" s="59"/>
      <c r="B135" t="s">
        <v>81</v>
      </c>
      <c r="C135" t="s">
        <v>1</v>
      </c>
      <c r="D135" t="s">
        <v>83</v>
      </c>
      <c r="E135" t="s">
        <v>146</v>
      </c>
      <c r="F135" t="s">
        <v>140</v>
      </c>
      <c r="G135">
        <v>21.2</v>
      </c>
      <c r="H135" s="1">
        <v>1.827</v>
      </c>
    </row>
    <row r="138" spans="1:13" x14ac:dyDescent="0.3">
      <c r="A138" t="s">
        <v>82</v>
      </c>
      <c r="B138" t="s">
        <v>1</v>
      </c>
      <c r="C138" t="s">
        <v>136</v>
      </c>
      <c r="D138" t="s">
        <v>84</v>
      </c>
      <c r="E138" t="s">
        <v>4</v>
      </c>
      <c r="F138">
        <v>22.3</v>
      </c>
      <c r="G138">
        <v>22.28</v>
      </c>
      <c r="H138">
        <v>2.1000000000000001E-2</v>
      </c>
      <c r="I138" s="1">
        <v>1</v>
      </c>
      <c r="J138">
        <v>0</v>
      </c>
      <c r="K138" s="1">
        <v>1</v>
      </c>
    </row>
    <row r="139" spans="1:13" x14ac:dyDescent="0.3">
      <c r="A139" t="s">
        <v>85</v>
      </c>
      <c r="B139" t="s">
        <v>1</v>
      </c>
      <c r="C139" t="s">
        <v>136</v>
      </c>
      <c r="D139" t="s">
        <v>84</v>
      </c>
      <c r="E139" t="s">
        <v>4</v>
      </c>
      <c r="F139">
        <v>22.26</v>
      </c>
      <c r="G139">
        <v>22.28</v>
      </c>
      <c r="H139">
        <v>2.1000000000000001E-2</v>
      </c>
      <c r="I139" s="1">
        <v>1</v>
      </c>
      <c r="J139">
        <v>0</v>
      </c>
      <c r="K139" s="1">
        <v>1</v>
      </c>
    </row>
    <row r="140" spans="1:13" x14ac:dyDescent="0.3">
      <c r="A140" t="s">
        <v>86</v>
      </c>
      <c r="B140" t="s">
        <v>1</v>
      </c>
      <c r="C140" t="s">
        <v>136</v>
      </c>
      <c r="D140" t="s">
        <v>84</v>
      </c>
      <c r="E140" t="s">
        <v>4</v>
      </c>
      <c r="F140">
        <v>22.28</v>
      </c>
      <c r="G140">
        <v>22.28</v>
      </c>
      <c r="H140">
        <v>2.1000000000000001E-2</v>
      </c>
      <c r="I140" s="1">
        <v>1</v>
      </c>
      <c r="J140">
        <v>0</v>
      </c>
      <c r="K140" s="1">
        <v>1</v>
      </c>
    </row>
    <row r="141" spans="1:13" x14ac:dyDescent="0.3">
      <c r="A141" t="s">
        <v>87</v>
      </c>
      <c r="B141" t="s">
        <v>1</v>
      </c>
      <c r="C141" t="s">
        <v>136</v>
      </c>
      <c r="D141" t="s">
        <v>88</v>
      </c>
      <c r="E141" t="s">
        <v>4</v>
      </c>
      <c r="F141">
        <v>24.92</v>
      </c>
      <c r="G141">
        <v>24.83</v>
      </c>
      <c r="H141">
        <v>9.6000000000000002E-2</v>
      </c>
      <c r="I141" s="1">
        <v>0.2</v>
      </c>
      <c r="J141">
        <v>-0.69899999999999995</v>
      </c>
      <c r="K141" s="1">
        <v>0.2</v>
      </c>
    </row>
    <row r="142" spans="1:13" x14ac:dyDescent="0.3">
      <c r="A142" t="s">
        <v>89</v>
      </c>
      <c r="B142" t="s">
        <v>1</v>
      </c>
      <c r="C142" t="s">
        <v>136</v>
      </c>
      <c r="D142" t="s">
        <v>88</v>
      </c>
      <c r="E142" t="s">
        <v>4</v>
      </c>
      <c r="F142">
        <v>24.85</v>
      </c>
      <c r="G142">
        <v>24.83</v>
      </c>
      <c r="H142">
        <v>9.6000000000000002E-2</v>
      </c>
      <c r="I142" s="1">
        <v>0.2</v>
      </c>
      <c r="J142">
        <v>-0.69899999999999995</v>
      </c>
      <c r="K142" s="1">
        <v>0.2</v>
      </c>
    </row>
    <row r="143" spans="1:13" x14ac:dyDescent="0.3">
      <c r="A143" t="s">
        <v>90</v>
      </c>
      <c r="B143" t="s">
        <v>1</v>
      </c>
      <c r="C143" t="s">
        <v>136</v>
      </c>
      <c r="D143" t="s">
        <v>88</v>
      </c>
      <c r="E143" t="s">
        <v>4</v>
      </c>
      <c r="F143">
        <v>24.73</v>
      </c>
      <c r="G143">
        <v>24.83</v>
      </c>
      <c r="H143">
        <v>9.6000000000000002E-2</v>
      </c>
      <c r="I143" s="1">
        <v>0.2</v>
      </c>
      <c r="J143">
        <v>-0.69899999999999995</v>
      </c>
      <c r="K143" s="1">
        <v>0.2</v>
      </c>
    </row>
    <row r="144" spans="1:13" x14ac:dyDescent="0.3">
      <c r="A144" t="s">
        <v>91</v>
      </c>
      <c r="B144" t="s">
        <v>1</v>
      </c>
      <c r="C144" t="s">
        <v>136</v>
      </c>
      <c r="D144" t="s">
        <v>92</v>
      </c>
      <c r="E144" t="s">
        <v>4</v>
      </c>
      <c r="F144">
        <v>27.86</v>
      </c>
      <c r="G144">
        <v>27.72</v>
      </c>
      <c r="H144">
        <v>0.11899999999999999</v>
      </c>
      <c r="I144" s="1">
        <v>0.04</v>
      </c>
      <c r="J144">
        <v>-1.3979999999999999</v>
      </c>
      <c r="K144" s="1">
        <v>0.04</v>
      </c>
    </row>
    <row r="145" spans="1:11" x14ac:dyDescent="0.3">
      <c r="A145" t="s">
        <v>93</v>
      </c>
      <c r="B145" t="s">
        <v>1</v>
      </c>
      <c r="C145" t="s">
        <v>136</v>
      </c>
      <c r="D145" t="s">
        <v>92</v>
      </c>
      <c r="E145" t="s">
        <v>4</v>
      </c>
      <c r="F145">
        <v>27.64</v>
      </c>
      <c r="G145">
        <v>27.72</v>
      </c>
      <c r="H145">
        <v>0.11899999999999999</v>
      </c>
      <c r="I145" s="1">
        <v>0.04</v>
      </c>
      <c r="J145">
        <v>-1.3979999999999999</v>
      </c>
      <c r="K145" s="1">
        <v>0.04</v>
      </c>
    </row>
    <row r="146" spans="1:11" x14ac:dyDescent="0.3">
      <c r="A146" t="s">
        <v>94</v>
      </c>
      <c r="B146" t="s">
        <v>1</v>
      </c>
      <c r="C146" t="s">
        <v>136</v>
      </c>
      <c r="D146" t="s">
        <v>92</v>
      </c>
      <c r="E146" t="s">
        <v>4</v>
      </c>
      <c r="F146">
        <v>27.67</v>
      </c>
      <c r="G146">
        <v>27.72</v>
      </c>
      <c r="H146">
        <v>0.11899999999999999</v>
      </c>
      <c r="I146" s="1">
        <v>0.04</v>
      </c>
      <c r="J146">
        <v>-1.3979999999999999</v>
      </c>
      <c r="K146" s="1">
        <v>0.04</v>
      </c>
    </row>
    <row r="147" spans="1:11" x14ac:dyDescent="0.3">
      <c r="A147" t="s">
        <v>120</v>
      </c>
      <c r="B147" t="s">
        <v>1</v>
      </c>
      <c r="C147" t="s">
        <v>136</v>
      </c>
      <c r="D147" t="s">
        <v>121</v>
      </c>
      <c r="F147" t="s">
        <v>130</v>
      </c>
      <c r="G147">
        <v>0</v>
      </c>
      <c r="H147">
        <v>0</v>
      </c>
      <c r="I147" t="s">
        <v>130</v>
      </c>
      <c r="J147" t="s">
        <v>130</v>
      </c>
      <c r="K147" s="1">
        <v>0</v>
      </c>
    </row>
    <row r="148" spans="1:11" x14ac:dyDescent="0.3">
      <c r="A148" t="s">
        <v>122</v>
      </c>
      <c r="B148" t="s">
        <v>1</v>
      </c>
      <c r="C148" t="s">
        <v>136</v>
      </c>
      <c r="D148" t="s">
        <v>121</v>
      </c>
      <c r="F148" t="s">
        <v>130</v>
      </c>
      <c r="G148">
        <v>0</v>
      </c>
      <c r="H148">
        <v>0</v>
      </c>
      <c r="I148" t="s">
        <v>130</v>
      </c>
      <c r="J148" t="s">
        <v>130</v>
      </c>
      <c r="K148" s="1">
        <v>0</v>
      </c>
    </row>
    <row r="149" spans="1:11" x14ac:dyDescent="0.3">
      <c r="A149" t="s">
        <v>0</v>
      </c>
      <c r="B149" t="s">
        <v>1</v>
      </c>
      <c r="C149" t="s">
        <v>136</v>
      </c>
      <c r="D149" t="s">
        <v>96</v>
      </c>
      <c r="E149" t="s">
        <v>17</v>
      </c>
      <c r="F149">
        <v>22.5</v>
      </c>
      <c r="G149">
        <v>22.36</v>
      </c>
      <c r="H149">
        <v>0.126</v>
      </c>
      <c r="I149" s="1">
        <v>0.84940000000000004</v>
      </c>
      <c r="J149">
        <v>-7.0999999999999994E-2</v>
      </c>
      <c r="K149" s="1">
        <v>0.92600000000000005</v>
      </c>
    </row>
    <row r="150" spans="1:11" x14ac:dyDescent="0.3">
      <c r="A150" t="s">
        <v>5</v>
      </c>
      <c r="B150" t="s">
        <v>1</v>
      </c>
      <c r="C150" t="s">
        <v>136</v>
      </c>
      <c r="D150" t="s">
        <v>96</v>
      </c>
      <c r="E150" t="s">
        <v>17</v>
      </c>
      <c r="F150">
        <v>22.26</v>
      </c>
      <c r="G150">
        <v>22.36</v>
      </c>
      <c r="H150">
        <v>0.126</v>
      </c>
      <c r="I150" s="1">
        <v>0.97860000000000003</v>
      </c>
      <c r="J150">
        <v>-8.9999999999999993E-3</v>
      </c>
      <c r="K150" s="1">
        <v>0.92600000000000005</v>
      </c>
    </row>
    <row r="151" spans="1:11" x14ac:dyDescent="0.3">
      <c r="A151" t="s">
        <v>6</v>
      </c>
      <c r="B151" t="s">
        <v>1</v>
      </c>
      <c r="C151" t="s">
        <v>136</v>
      </c>
      <c r="D151" t="s">
        <v>96</v>
      </c>
      <c r="E151" t="s">
        <v>17</v>
      </c>
      <c r="F151">
        <v>22.31</v>
      </c>
      <c r="G151">
        <v>22.36</v>
      </c>
      <c r="H151">
        <v>0.126</v>
      </c>
      <c r="I151" s="1">
        <v>0.94979999999999998</v>
      </c>
      <c r="J151">
        <v>-2.1999999999999999E-2</v>
      </c>
      <c r="K151" s="1">
        <v>0.92600000000000005</v>
      </c>
    </row>
    <row r="152" spans="1:11" x14ac:dyDescent="0.3">
      <c r="A152" t="s">
        <v>7</v>
      </c>
      <c r="B152" t="s">
        <v>1</v>
      </c>
      <c r="C152" t="s">
        <v>136</v>
      </c>
      <c r="D152" t="s">
        <v>104</v>
      </c>
      <c r="E152" t="s">
        <v>22</v>
      </c>
      <c r="F152">
        <v>20.63</v>
      </c>
      <c r="G152">
        <v>20.66</v>
      </c>
      <c r="H152">
        <v>0.30599999999999999</v>
      </c>
      <c r="I152" s="1">
        <v>2.5649999999999999</v>
      </c>
      <c r="J152">
        <v>0.40899999999999997</v>
      </c>
      <c r="K152" s="1">
        <v>2.54</v>
      </c>
    </row>
    <row r="153" spans="1:11" x14ac:dyDescent="0.3">
      <c r="A153" t="s">
        <v>9</v>
      </c>
      <c r="B153" t="s">
        <v>1</v>
      </c>
      <c r="C153" t="s">
        <v>136</v>
      </c>
      <c r="D153" t="s">
        <v>104</v>
      </c>
      <c r="E153" t="s">
        <v>22</v>
      </c>
      <c r="F153">
        <v>20.98</v>
      </c>
      <c r="G153">
        <v>20.66</v>
      </c>
      <c r="H153">
        <v>0.30599999999999999</v>
      </c>
      <c r="I153" s="1">
        <v>2.0840000000000001</v>
      </c>
      <c r="J153">
        <v>0.31900000000000001</v>
      </c>
      <c r="K153" s="1">
        <v>2.54</v>
      </c>
    </row>
    <row r="154" spans="1:11" x14ac:dyDescent="0.3">
      <c r="A154" t="s">
        <v>10</v>
      </c>
      <c r="B154" t="s">
        <v>1</v>
      </c>
      <c r="C154" t="s">
        <v>136</v>
      </c>
      <c r="D154" t="s">
        <v>104</v>
      </c>
      <c r="E154" t="s">
        <v>22</v>
      </c>
      <c r="F154">
        <v>20.37</v>
      </c>
      <c r="G154">
        <v>20.66</v>
      </c>
      <c r="H154">
        <v>0.30599999999999999</v>
      </c>
      <c r="I154" s="1">
        <v>2.9860000000000002</v>
      </c>
      <c r="J154">
        <v>0.47499999999999998</v>
      </c>
      <c r="K154" s="1">
        <v>2.54</v>
      </c>
    </row>
    <row r="155" spans="1:11" x14ac:dyDescent="0.3">
      <c r="A155" t="s">
        <v>11</v>
      </c>
      <c r="B155" t="s">
        <v>1</v>
      </c>
      <c r="C155" t="s">
        <v>136</v>
      </c>
      <c r="D155" t="s">
        <v>108</v>
      </c>
      <c r="E155" t="s">
        <v>32</v>
      </c>
      <c r="F155">
        <v>22.64</v>
      </c>
      <c r="G155">
        <v>22.43</v>
      </c>
      <c r="H155">
        <v>0.39100000000000001</v>
      </c>
      <c r="I155" s="1">
        <v>0.78029999999999999</v>
      </c>
      <c r="J155">
        <v>-0.108</v>
      </c>
      <c r="K155" s="1">
        <v>0.90100000000000002</v>
      </c>
    </row>
    <row r="156" spans="1:11" x14ac:dyDescent="0.3">
      <c r="A156" t="s">
        <v>13</v>
      </c>
      <c r="B156" t="s">
        <v>1</v>
      </c>
      <c r="C156" t="s">
        <v>136</v>
      </c>
      <c r="D156" t="s">
        <v>108</v>
      </c>
      <c r="E156" t="s">
        <v>32</v>
      </c>
      <c r="F156">
        <v>21.98</v>
      </c>
      <c r="G156">
        <v>22.43</v>
      </c>
      <c r="H156">
        <v>0.39100000000000001</v>
      </c>
      <c r="I156" s="1">
        <v>1.1539999999999999</v>
      </c>
      <c r="J156">
        <v>6.2E-2</v>
      </c>
      <c r="K156" s="1">
        <v>0.90100000000000002</v>
      </c>
    </row>
    <row r="157" spans="1:11" x14ac:dyDescent="0.3">
      <c r="A157" t="s">
        <v>14</v>
      </c>
      <c r="B157" t="s">
        <v>1</v>
      </c>
      <c r="C157" t="s">
        <v>136</v>
      </c>
      <c r="D157" t="s">
        <v>108</v>
      </c>
      <c r="E157" t="s">
        <v>32</v>
      </c>
      <c r="F157">
        <v>22.67</v>
      </c>
      <c r="G157">
        <v>22.43</v>
      </c>
      <c r="H157">
        <v>0.39100000000000001</v>
      </c>
      <c r="I157" s="1">
        <v>0.76770000000000005</v>
      </c>
      <c r="J157">
        <v>-0.115</v>
      </c>
      <c r="K157" s="1">
        <v>0.90100000000000002</v>
      </c>
    </row>
    <row r="158" spans="1:11" x14ac:dyDescent="0.3">
      <c r="A158" t="s">
        <v>124</v>
      </c>
      <c r="B158" t="s">
        <v>1</v>
      </c>
      <c r="C158" t="s">
        <v>136</v>
      </c>
      <c r="D158" t="s">
        <v>112</v>
      </c>
      <c r="E158" t="s">
        <v>37</v>
      </c>
      <c r="F158">
        <v>26.97</v>
      </c>
      <c r="G158">
        <v>27.07</v>
      </c>
      <c r="H158">
        <v>8.5999999999999993E-2</v>
      </c>
      <c r="I158" s="1">
        <v>6.0440000000000001E-2</v>
      </c>
      <c r="J158">
        <v>-1.2190000000000001</v>
      </c>
      <c r="K158" s="1">
        <v>5.7200000000000001E-2</v>
      </c>
    </row>
    <row r="159" spans="1:11" x14ac:dyDescent="0.3">
      <c r="A159" t="s">
        <v>126</v>
      </c>
      <c r="B159" t="s">
        <v>1</v>
      </c>
      <c r="C159" t="s">
        <v>136</v>
      </c>
      <c r="D159" t="s">
        <v>112</v>
      </c>
      <c r="E159" t="s">
        <v>37</v>
      </c>
      <c r="F159">
        <v>27.14</v>
      </c>
      <c r="G159">
        <v>27.07</v>
      </c>
      <c r="H159">
        <v>8.5999999999999993E-2</v>
      </c>
      <c r="I159" s="1">
        <v>5.4739999999999997E-2</v>
      </c>
      <c r="J159">
        <v>-1.262</v>
      </c>
      <c r="K159" s="1">
        <v>5.7200000000000001E-2</v>
      </c>
    </row>
    <row r="160" spans="1:11" x14ac:dyDescent="0.3">
      <c r="A160" t="s">
        <v>144</v>
      </c>
      <c r="B160" t="s">
        <v>1</v>
      </c>
      <c r="C160" t="s">
        <v>136</v>
      </c>
      <c r="D160" t="s">
        <v>112</v>
      </c>
      <c r="E160" t="s">
        <v>37</v>
      </c>
      <c r="F160">
        <v>27.09</v>
      </c>
      <c r="G160">
        <v>27.07</v>
      </c>
      <c r="H160">
        <v>8.5999999999999993E-2</v>
      </c>
      <c r="I160" s="1">
        <v>5.6300000000000003E-2</v>
      </c>
      <c r="J160">
        <v>-1.2490000000000001</v>
      </c>
      <c r="K160" s="1">
        <v>5.7200000000000001E-2</v>
      </c>
    </row>
    <row r="161" spans="1:11" x14ac:dyDescent="0.3">
      <c r="A161" t="s">
        <v>115</v>
      </c>
      <c r="B161" t="s">
        <v>1</v>
      </c>
      <c r="C161" t="s">
        <v>136</v>
      </c>
      <c r="D161" t="s">
        <v>116</v>
      </c>
      <c r="E161" t="s">
        <v>42</v>
      </c>
      <c r="F161">
        <v>22.62</v>
      </c>
      <c r="G161">
        <v>22.33</v>
      </c>
      <c r="H161">
        <v>0.25900000000000001</v>
      </c>
      <c r="I161" s="1">
        <v>0.79159999999999997</v>
      </c>
      <c r="J161">
        <v>-0.10100000000000001</v>
      </c>
      <c r="K161" s="1">
        <v>0.94899999999999995</v>
      </c>
    </row>
    <row r="162" spans="1:11" x14ac:dyDescent="0.3">
      <c r="A162" t="s">
        <v>117</v>
      </c>
      <c r="B162" t="s">
        <v>1</v>
      </c>
      <c r="C162" t="s">
        <v>136</v>
      </c>
      <c r="D162" t="s">
        <v>116</v>
      </c>
      <c r="E162" t="s">
        <v>42</v>
      </c>
      <c r="F162">
        <v>22.22</v>
      </c>
      <c r="G162">
        <v>22.33</v>
      </c>
      <c r="H162">
        <v>0.25900000000000001</v>
      </c>
      <c r="I162" s="1">
        <v>1</v>
      </c>
      <c r="J162">
        <v>0</v>
      </c>
      <c r="K162" s="1">
        <v>0.94899999999999995</v>
      </c>
    </row>
    <row r="163" spans="1:11" x14ac:dyDescent="0.3">
      <c r="A163" t="s">
        <v>118</v>
      </c>
      <c r="B163" t="s">
        <v>1</v>
      </c>
      <c r="C163" t="s">
        <v>136</v>
      </c>
      <c r="D163" t="s">
        <v>116</v>
      </c>
      <c r="E163" t="s">
        <v>42</v>
      </c>
      <c r="F163">
        <v>22.13</v>
      </c>
      <c r="G163">
        <v>22.33</v>
      </c>
      <c r="H163">
        <v>0.25900000000000001</v>
      </c>
      <c r="I163" s="1">
        <v>1.0549999999999999</v>
      </c>
      <c r="J163">
        <v>2.3E-2</v>
      </c>
      <c r="K163" s="1">
        <v>0.94899999999999995</v>
      </c>
    </row>
    <row r="164" spans="1:11" x14ac:dyDescent="0.3">
      <c r="A164" t="s">
        <v>40</v>
      </c>
      <c r="B164" t="s">
        <v>1</v>
      </c>
      <c r="C164" t="s">
        <v>136</v>
      </c>
      <c r="D164" t="s">
        <v>100</v>
      </c>
      <c r="E164" t="s">
        <v>27</v>
      </c>
      <c r="F164">
        <v>30.46</v>
      </c>
      <c r="G164">
        <v>30.44</v>
      </c>
      <c r="H164">
        <v>0.16800000000000001</v>
      </c>
      <c r="I164" s="1">
        <v>7.6540000000000002E-3</v>
      </c>
      <c r="J164">
        <v>-2.1160000000000001</v>
      </c>
      <c r="K164" s="1">
        <v>7.8100000000000001E-3</v>
      </c>
    </row>
    <row r="165" spans="1:11" x14ac:dyDescent="0.3">
      <c r="A165" t="s">
        <v>43</v>
      </c>
      <c r="B165" t="s">
        <v>1</v>
      </c>
      <c r="C165" t="s">
        <v>136</v>
      </c>
      <c r="D165" t="s">
        <v>100</v>
      </c>
      <c r="E165" t="s">
        <v>27</v>
      </c>
      <c r="F165">
        <v>30.25</v>
      </c>
      <c r="G165">
        <v>30.44</v>
      </c>
      <c r="H165">
        <v>0.16800000000000001</v>
      </c>
      <c r="I165" s="1">
        <v>8.6630000000000006E-3</v>
      </c>
      <c r="J165">
        <v>-2.0619999999999998</v>
      </c>
      <c r="K165" s="1">
        <v>7.8100000000000001E-3</v>
      </c>
    </row>
    <row r="166" spans="1:11" x14ac:dyDescent="0.3">
      <c r="A166" t="s">
        <v>44</v>
      </c>
      <c r="B166" t="s">
        <v>1</v>
      </c>
      <c r="C166" t="s">
        <v>136</v>
      </c>
      <c r="D166" t="s">
        <v>100</v>
      </c>
      <c r="E166" t="s">
        <v>27</v>
      </c>
      <c r="F166">
        <v>30.59</v>
      </c>
      <c r="G166">
        <v>30.44</v>
      </c>
      <c r="H166">
        <v>0.16800000000000001</v>
      </c>
      <c r="I166" s="1">
        <v>7.1190000000000003E-3</v>
      </c>
      <c r="J166">
        <v>-2.1480000000000001</v>
      </c>
      <c r="K166" s="1">
        <v>7.8100000000000001E-3</v>
      </c>
    </row>
    <row r="168" spans="1:11" x14ac:dyDescent="0.3">
      <c r="E168" t="s">
        <v>42</v>
      </c>
      <c r="F168" t="s">
        <v>27</v>
      </c>
    </row>
    <row r="169" spans="1:11" x14ac:dyDescent="0.3">
      <c r="C169">
        <v>1.8169999999999999</v>
      </c>
      <c r="E169">
        <f>G161</f>
        <v>22.33</v>
      </c>
      <c r="F169">
        <f>G164</f>
        <v>30.44</v>
      </c>
    </row>
    <row r="170" spans="1:11" x14ac:dyDescent="0.3">
      <c r="E170">
        <f>E169-((LOG(10))/(LOG(C169)))</f>
        <v>18.474279924119944</v>
      </c>
      <c r="F170">
        <f>F169</f>
        <v>30.44</v>
      </c>
    </row>
    <row r="171" spans="1:11" x14ac:dyDescent="0.3">
      <c r="E171">
        <f>C169^(E170-F170)</f>
        <v>7.8819112339006383E-4</v>
      </c>
    </row>
    <row r="172" spans="1:11" x14ac:dyDescent="0.3">
      <c r="E172" t="s">
        <v>17</v>
      </c>
      <c r="F172" t="s">
        <v>22</v>
      </c>
    </row>
    <row r="173" spans="1:11" x14ac:dyDescent="0.3">
      <c r="C173">
        <v>1.8169999999999999</v>
      </c>
      <c r="E173">
        <f>G149</f>
        <v>22.36</v>
      </c>
      <c r="F173">
        <f>G152</f>
        <v>20.66</v>
      </c>
    </row>
    <row r="174" spans="1:11" x14ac:dyDescent="0.3">
      <c r="E174">
        <f>E173-((LOG(10))/(LOG(C173)))</f>
        <v>18.504279924119945</v>
      </c>
      <c r="F174">
        <f>F173</f>
        <v>20.66</v>
      </c>
    </row>
    <row r="175" spans="1:11" x14ac:dyDescent="0.3">
      <c r="E175">
        <f>C173^(E174-F174)</f>
        <v>0.27599637401166327</v>
      </c>
    </row>
    <row r="176" spans="1:11" x14ac:dyDescent="0.3">
      <c r="E176" t="s">
        <v>32</v>
      </c>
      <c r="F176" t="s">
        <v>37</v>
      </c>
    </row>
    <row r="177" spans="3:6" x14ac:dyDescent="0.3">
      <c r="C177">
        <v>1.8169999999999999</v>
      </c>
      <c r="E177">
        <f>G155</f>
        <v>22.43</v>
      </c>
      <c r="F177">
        <f>G158</f>
        <v>27.07</v>
      </c>
    </row>
    <row r="178" spans="3:6" x14ac:dyDescent="0.3">
      <c r="E178">
        <f>E177-((LOG(10))/(LOG(C177)))</f>
        <v>18.574279924119946</v>
      </c>
      <c r="F178">
        <f>F177</f>
        <v>27.07</v>
      </c>
    </row>
    <row r="179" spans="3:6" x14ac:dyDescent="0.3">
      <c r="E179">
        <f>C177^(E178-F178)</f>
        <v>6.2602710513164333E-3</v>
      </c>
    </row>
  </sheetData>
  <mergeCells count="4">
    <mergeCell ref="C96:F96"/>
    <mergeCell ref="A130:A132"/>
    <mergeCell ref="A127:A129"/>
    <mergeCell ref="A133:A13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CALCUL_qPCR_Efficiency</vt:lpstr>
      <vt:lpstr>CALCUL_Percent_Input</vt:lpstr>
      <vt:lpstr>SIMULATION Nre Tubes</vt:lpstr>
      <vt:lpstr>Feuil2</vt:lpstr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Carlier</dc:creator>
  <cp:lastModifiedBy>Benoit</cp:lastModifiedBy>
  <cp:lastPrinted>2021-06-29T14:47:05Z</cp:lastPrinted>
  <dcterms:created xsi:type="dcterms:W3CDTF">2017-10-20T16:56:17Z</dcterms:created>
  <dcterms:modified xsi:type="dcterms:W3CDTF">2021-06-29T15:35:24Z</dcterms:modified>
</cp:coreProperties>
</file>