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4B1E2C93-7217-B244-97E3-C08E390D83B3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51" i="2" l="1"/>
  <c r="CS142" i="2"/>
  <c r="CS141" i="2"/>
  <c r="CS140" i="2"/>
  <c r="CS139" i="2"/>
  <c r="CS138" i="2"/>
  <c r="CS137" i="2"/>
  <c r="CS136" i="2"/>
  <c r="CS135" i="2"/>
  <c r="CS134" i="2"/>
  <c r="CS152" i="2"/>
  <c r="CS133" i="2"/>
  <c r="CS132" i="2"/>
  <c r="CS131" i="2"/>
  <c r="CS130" i="2"/>
  <c r="CS129" i="2"/>
  <c r="CS128" i="2"/>
  <c r="CS127" i="2"/>
  <c r="CS126" i="2"/>
  <c r="CS125" i="2"/>
  <c r="CS124" i="2"/>
  <c r="CS123" i="2"/>
  <c r="CS122" i="2"/>
  <c r="CS121" i="2"/>
  <c r="CS120" i="2"/>
  <c r="CS119" i="2"/>
  <c r="CS118" i="2"/>
  <c r="CS117" i="2"/>
  <c r="CS116" i="2"/>
  <c r="CS115" i="2"/>
  <c r="CS114" i="2"/>
  <c r="CS113" i="2"/>
  <c r="CS112" i="2"/>
  <c r="CS111" i="2"/>
  <c r="CS110" i="2"/>
  <c r="CS109" i="2"/>
  <c r="CS108" i="2"/>
  <c r="CS107" i="2"/>
  <c r="CS106" i="2"/>
  <c r="CS105" i="2"/>
  <c r="CS104" i="2"/>
  <c r="CS103" i="2"/>
  <c r="CS102" i="2"/>
  <c r="CS101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7" i="2"/>
  <c r="CS86" i="2"/>
  <c r="CS85" i="2"/>
  <c r="CS84" i="2"/>
  <c r="CS83" i="2"/>
  <c r="CS82" i="2"/>
  <c r="CS81" i="2"/>
  <c r="CS80" i="2"/>
  <c r="CS79" i="2"/>
  <c r="CS78" i="2"/>
  <c r="CS77" i="2"/>
  <c r="CS76" i="2"/>
  <c r="CS75" i="2"/>
  <c r="CS74" i="2"/>
  <c r="CS73" i="2"/>
  <c r="CS72" i="2"/>
  <c r="CS71" i="2"/>
  <c r="CS70" i="2"/>
  <c r="CS69" i="2"/>
  <c r="CS68" i="2"/>
  <c r="CS67" i="2"/>
  <c r="CS66" i="2"/>
  <c r="CS65" i="2"/>
  <c r="CS64" i="2"/>
  <c r="CS63" i="2"/>
  <c r="CS62" i="2"/>
  <c r="CS61" i="2"/>
  <c r="CS60" i="2"/>
  <c r="CS59" i="2"/>
  <c r="CS58" i="2"/>
  <c r="CS57" i="2"/>
  <c r="CS56" i="2"/>
  <c r="CS55" i="2"/>
  <c r="CS54" i="2"/>
  <c r="CS53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17" i="9"/>
  <c r="E17" i="9" s="1"/>
  <c r="C17" i="9"/>
  <c r="D16" i="9"/>
  <c r="B16" i="9"/>
  <c r="E16" i="9" s="1"/>
  <c r="E15" i="9"/>
  <c r="D15" i="9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E8" i="9"/>
  <c r="D8" i="9"/>
  <c r="C8" i="9"/>
  <c r="E7" i="9"/>
  <c r="D7" i="9"/>
  <c r="C7" i="9"/>
  <c r="E6" i="9"/>
  <c r="D6" i="9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F53" i="7"/>
  <c r="N53" i="7" s="1"/>
  <c r="P52" i="7"/>
  <c r="F52" i="7" s="1"/>
  <c r="N52" i="7" s="1"/>
  <c r="J52" i="7"/>
  <c r="H52" i="7"/>
  <c r="P51" i="7"/>
  <c r="F51" i="7" s="1"/>
  <c r="N51" i="7" s="1"/>
  <c r="J51" i="7"/>
  <c r="I51" i="7"/>
  <c r="H51" i="7"/>
  <c r="C51" i="7" s="1"/>
  <c r="D51" i="7" s="1"/>
  <c r="P50" i="7"/>
  <c r="F50" i="7" s="1"/>
  <c r="N50" i="7"/>
  <c r="J50" i="7"/>
  <c r="P49" i="7"/>
  <c r="J49" i="7"/>
  <c r="P48" i="7"/>
  <c r="J48" i="7"/>
  <c r="F48" i="7" s="1"/>
  <c r="N48" i="7" s="1"/>
  <c r="P47" i="7"/>
  <c r="F47" i="7" s="1"/>
  <c r="N47" i="7" s="1"/>
  <c r="J47" i="7"/>
  <c r="I47" i="7"/>
  <c r="H47" i="7"/>
  <c r="C47" i="7" s="1"/>
  <c r="D47" i="7" s="1"/>
  <c r="P46" i="7"/>
  <c r="F46" i="7" s="1"/>
  <c r="N46" i="7" s="1"/>
  <c r="J46" i="7"/>
  <c r="H46" i="7"/>
  <c r="P45" i="7"/>
  <c r="F45" i="7" s="1"/>
  <c r="N45" i="7" s="1"/>
  <c r="J45" i="7"/>
  <c r="P44" i="7"/>
  <c r="F44" i="7" s="1"/>
  <c r="N44" i="7" s="1"/>
  <c r="J44" i="7"/>
  <c r="P43" i="7"/>
  <c r="F43" i="7" s="1"/>
  <c r="N43" i="7" s="1"/>
  <c r="J43" i="7"/>
  <c r="I43" i="7"/>
  <c r="H43" i="7"/>
  <c r="C43" i="7" s="1"/>
  <c r="D43" i="7" s="1"/>
  <c r="P42" i="7"/>
  <c r="F42" i="7" s="1"/>
  <c r="N42" i="7"/>
  <c r="J42" i="7"/>
  <c r="P41" i="7"/>
  <c r="J41" i="7"/>
  <c r="H41" i="7"/>
  <c r="P40" i="7"/>
  <c r="J40" i="7"/>
  <c r="F40" i="7" s="1"/>
  <c r="N40" i="7" s="1"/>
  <c r="H40" i="7"/>
  <c r="P39" i="7"/>
  <c r="F39" i="7" s="1"/>
  <c r="N39" i="7" s="1"/>
  <c r="J39" i="7"/>
  <c r="H39" i="7"/>
  <c r="P38" i="7"/>
  <c r="J38" i="7"/>
  <c r="H38" i="7"/>
  <c r="C38" i="7" s="1"/>
  <c r="D38" i="7" s="1"/>
  <c r="F38" i="7"/>
  <c r="N38" i="7" s="1"/>
  <c r="P37" i="7"/>
  <c r="J37" i="7"/>
  <c r="F37" i="7"/>
  <c r="N37" i="7" s="1"/>
  <c r="P36" i="7"/>
  <c r="F36" i="7" s="1"/>
  <c r="N36" i="7" s="1"/>
  <c r="J36" i="7"/>
  <c r="P35" i="7"/>
  <c r="F35" i="7" s="1"/>
  <c r="N35" i="7" s="1"/>
  <c r="J35" i="7"/>
  <c r="P34" i="7"/>
  <c r="F34" i="7" s="1"/>
  <c r="N34" i="7" s="1"/>
  <c r="J34" i="7"/>
  <c r="P33" i="7"/>
  <c r="J33" i="7"/>
  <c r="F33" i="7" s="1"/>
  <c r="N33" i="7" s="1"/>
  <c r="P32" i="7"/>
  <c r="J32" i="7"/>
  <c r="H32" i="7"/>
  <c r="P31" i="7"/>
  <c r="F31" i="7" s="1"/>
  <c r="N31" i="7" s="1"/>
  <c r="J31" i="7"/>
  <c r="H31" i="7"/>
  <c r="P30" i="7"/>
  <c r="J30" i="7"/>
  <c r="F30" i="7"/>
  <c r="N30" i="7" s="1"/>
  <c r="P29" i="7"/>
  <c r="J29" i="7"/>
  <c r="F29" i="7"/>
  <c r="N29" i="7" s="1"/>
  <c r="P28" i="7"/>
  <c r="F28" i="7" s="1"/>
  <c r="N28" i="7" s="1"/>
  <c r="J28" i="7"/>
  <c r="H28" i="7"/>
  <c r="P27" i="7"/>
  <c r="F27" i="7" s="1"/>
  <c r="N27" i="7" s="1"/>
  <c r="J27" i="7"/>
  <c r="P26" i="7"/>
  <c r="F26" i="7" s="1"/>
  <c r="N26" i="7" s="1"/>
  <c r="J26" i="7"/>
  <c r="P25" i="7"/>
  <c r="J25" i="7"/>
  <c r="F25" i="7" s="1"/>
  <c r="N25" i="7" s="1"/>
  <c r="P24" i="7"/>
  <c r="J24" i="7"/>
  <c r="F24" i="7" s="1"/>
  <c r="N24" i="7" s="1"/>
  <c r="P23" i="7"/>
  <c r="F23" i="7" s="1"/>
  <c r="N23" i="7" s="1"/>
  <c r="J23" i="7"/>
  <c r="H23" i="7"/>
  <c r="P22" i="7"/>
  <c r="J22" i="7"/>
  <c r="H22" i="7"/>
  <c r="C22" i="7" s="1"/>
  <c r="D22" i="7" s="1"/>
  <c r="F22" i="7"/>
  <c r="N22" i="7" s="1"/>
  <c r="P21" i="7"/>
  <c r="J21" i="7"/>
  <c r="F21" i="7"/>
  <c r="N21" i="7" s="1"/>
  <c r="P20" i="7"/>
  <c r="F20" i="7" s="1"/>
  <c r="N20" i="7" s="1"/>
  <c r="J20" i="7"/>
  <c r="H20" i="7"/>
  <c r="P19" i="7"/>
  <c r="F19" i="7" s="1"/>
  <c r="N19" i="7" s="1"/>
  <c r="J19" i="7"/>
  <c r="P18" i="7"/>
  <c r="F18" i="7" s="1"/>
  <c r="N18" i="7"/>
  <c r="J18" i="7"/>
  <c r="I18" i="7"/>
  <c r="H18" i="7"/>
  <c r="C18" i="7" s="1"/>
  <c r="D18" i="7" s="1"/>
  <c r="P17" i="7"/>
  <c r="J17" i="7"/>
  <c r="F17" i="7" s="1"/>
  <c r="N17" i="7" s="1"/>
  <c r="P16" i="7"/>
  <c r="J16" i="7"/>
  <c r="F16" i="7" s="1"/>
  <c r="N16" i="7" s="1"/>
  <c r="P15" i="7"/>
  <c r="F15" i="7" s="1"/>
  <c r="N15" i="7" s="1"/>
  <c r="J15" i="7"/>
  <c r="P14" i="7"/>
  <c r="J14" i="7"/>
  <c r="F14" i="7"/>
  <c r="N14" i="7" s="1"/>
  <c r="P13" i="7"/>
  <c r="J13" i="7"/>
  <c r="H13" i="7"/>
  <c r="F13" i="7"/>
  <c r="N13" i="7" s="1"/>
  <c r="P12" i="7"/>
  <c r="F12" i="7" s="1"/>
  <c r="N12" i="7" s="1"/>
  <c r="J12" i="7"/>
  <c r="P11" i="7"/>
  <c r="F11" i="7" s="1"/>
  <c r="N11" i="7" s="1"/>
  <c r="J11" i="7"/>
  <c r="H11" i="7"/>
  <c r="P10" i="7"/>
  <c r="F10" i="7" s="1"/>
  <c r="N10" i="7"/>
  <c r="J10" i="7"/>
  <c r="H10" i="7"/>
  <c r="P9" i="7"/>
  <c r="J9" i="7"/>
  <c r="H9" i="7"/>
  <c r="P8" i="7"/>
  <c r="J8" i="7"/>
  <c r="H8" i="7"/>
  <c r="P7" i="7"/>
  <c r="F7" i="7" s="1"/>
  <c r="N7" i="7" s="1"/>
  <c r="J7" i="7"/>
  <c r="H7" i="7"/>
  <c r="C7" i="7" s="1"/>
  <c r="D7" i="7" s="1"/>
  <c r="P6" i="7"/>
  <c r="J6" i="7"/>
  <c r="F6" i="7"/>
  <c r="N6" i="7" s="1"/>
  <c r="P5" i="7"/>
  <c r="J5" i="7"/>
  <c r="H5" i="7"/>
  <c r="F5" i="7"/>
  <c r="N5" i="7" s="1"/>
  <c r="P4" i="7"/>
  <c r="F4" i="7" s="1"/>
  <c r="N4" i="7" s="1"/>
  <c r="J4" i="7"/>
  <c r="H4" i="7"/>
  <c r="P3" i="7"/>
  <c r="F3" i="7" s="1"/>
  <c r="N3" i="7" s="1"/>
  <c r="J3" i="7"/>
  <c r="P2" i="7"/>
  <c r="F2" i="7" s="1"/>
  <c r="N2" i="7" s="1"/>
  <c r="J2" i="7"/>
  <c r="H16" i="6"/>
  <c r="H15" i="6" s="1"/>
  <c r="H14" i="6"/>
  <c r="H13" i="6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3" i="6"/>
  <c r="C2" i="6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D38" i="4"/>
  <c r="A38" i="4"/>
  <c r="F37" i="4"/>
  <c r="D37" i="4"/>
  <c r="A37" i="4"/>
  <c r="F36" i="4"/>
  <c r="D36" i="4"/>
  <c r="A36" i="4"/>
  <c r="F35" i="4"/>
  <c r="E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P152" i="2"/>
  <c r="AI152" i="2"/>
  <c r="T152" i="2"/>
  <c r="S152" i="2"/>
  <c r="R152" i="2"/>
  <c r="Q152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K149" i="2"/>
  <c r="CF149" i="2"/>
  <c r="BU149" i="2"/>
  <c r="AP149" i="2"/>
  <c r="AI149" i="2"/>
  <c r="X149" i="2"/>
  <c r="T149" i="2"/>
  <c r="S149" i="2"/>
  <c r="R149" i="2"/>
  <c r="Q149" i="2"/>
  <c r="CM148" i="2"/>
  <c r="CK148" i="2"/>
  <c r="CF148" i="2"/>
  <c r="CE148" i="2"/>
  <c r="BU148" i="2"/>
  <c r="AQ148" i="2"/>
  <c r="AI148" i="2"/>
  <c r="X148" i="2"/>
  <c r="T148" i="2"/>
  <c r="S148" i="2"/>
  <c r="R148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R14" i="1" s="1"/>
  <c r="L14" i="1" s="1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I17" i="1" s="1"/>
  <c r="C17" i="4" s="1"/>
  <c r="CR9" i="2"/>
  <c r="CQ9" i="2"/>
  <c r="CP9" i="2"/>
  <c r="CO9" i="2"/>
  <c r="CN9" i="2"/>
  <c r="CM9" i="2"/>
  <c r="CL9" i="2"/>
  <c r="I35" i="1" s="1"/>
  <c r="C35" i="4" s="1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R5" i="1" s="1"/>
  <c r="BU9" i="2"/>
  <c r="BT9" i="2"/>
  <c r="BS9" i="2"/>
  <c r="BR9" i="2"/>
  <c r="BQ9" i="2"/>
  <c r="BP9" i="2"/>
  <c r="BO9" i="2"/>
  <c r="BN9" i="2"/>
  <c r="BM9" i="2"/>
  <c r="I13" i="1" s="1"/>
  <c r="C13" i="4" s="1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I11" i="1" s="1"/>
  <c r="C11" i="4" s="1"/>
  <c r="BS8" i="2"/>
  <c r="BR8" i="2"/>
  <c r="BQ8" i="2"/>
  <c r="BP8" i="2"/>
  <c r="BO8" i="2"/>
  <c r="BN8" i="2"/>
  <c r="BM8" i="2"/>
  <c r="BL8" i="2"/>
  <c r="R12" i="1" s="1"/>
  <c r="L12" i="1" s="1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R3" i="1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R7" i="2"/>
  <c r="CQ7" i="2"/>
  <c r="CP7" i="2"/>
  <c r="CO7" i="2"/>
  <c r="CN7" i="2"/>
  <c r="CM7" i="2"/>
  <c r="CL7" i="2"/>
  <c r="CK7" i="2"/>
  <c r="CJ7" i="2"/>
  <c r="CI7" i="2"/>
  <c r="R40" i="1" s="1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I54" i="1" s="1"/>
  <c r="C54" i="4" s="1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I10" i="1" s="1"/>
  <c r="C10" i="4" s="1"/>
  <c r="AM7" i="2"/>
  <c r="AL7" i="2"/>
  <c r="AK7" i="2"/>
  <c r="AJ7" i="2"/>
  <c r="AI7" i="2"/>
  <c r="AH7" i="2"/>
  <c r="AG7" i="2"/>
  <c r="AF7" i="2"/>
  <c r="I50" i="1" s="1"/>
  <c r="C50" i="4" s="1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R6" i="2"/>
  <c r="CQ6" i="2"/>
  <c r="CP6" i="2"/>
  <c r="R8" i="1" s="1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I78" i="1" s="1"/>
  <c r="C78" i="4" s="1"/>
  <c r="AK6" i="2"/>
  <c r="AJ6" i="2"/>
  <c r="AI6" i="2"/>
  <c r="AH6" i="2"/>
  <c r="AG6" i="2"/>
  <c r="AF6" i="2"/>
  <c r="AE6" i="2"/>
  <c r="R43" i="1" s="1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R5" i="2"/>
  <c r="CQ5" i="2"/>
  <c r="CP5" i="2"/>
  <c r="I8" i="1" s="1"/>
  <c r="C8" i="4" s="1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R32" i="1" s="1"/>
  <c r="L32" i="1" s="1"/>
  <c r="M5" i="2"/>
  <c r="L5" i="2"/>
  <c r="K5" i="2"/>
  <c r="J5" i="2"/>
  <c r="I5" i="2"/>
  <c r="H5" i="2"/>
  <c r="G5" i="2"/>
  <c r="F5" i="2"/>
  <c r="E5" i="2"/>
  <c r="D5" i="2"/>
  <c r="C5" i="2"/>
  <c r="B5" i="2"/>
  <c r="CR4" i="2"/>
  <c r="CQ4" i="2"/>
  <c r="CP4" i="2"/>
  <c r="CO4" i="2"/>
  <c r="CN4" i="2"/>
  <c r="CM4" i="2"/>
  <c r="CL4" i="2"/>
  <c r="CK4" i="2"/>
  <c r="CJ4" i="2"/>
  <c r="CI4" i="2"/>
  <c r="CH4" i="2"/>
  <c r="CG4" i="2"/>
  <c r="I29" i="1" s="1"/>
  <c r="C29" i="4" s="1"/>
  <c r="CF4" i="2"/>
  <c r="R23" i="1" s="1"/>
  <c r="L23" i="1" s="1"/>
  <c r="CE4" i="2"/>
  <c r="CD4" i="2"/>
  <c r="CC4" i="2"/>
  <c r="CB4" i="2"/>
  <c r="CA4" i="2"/>
  <c r="BZ4" i="2"/>
  <c r="BY4" i="2"/>
  <c r="I34" i="1" s="1"/>
  <c r="C34" i="4" s="1"/>
  <c r="BX4" i="2"/>
  <c r="BW4" i="2"/>
  <c r="BV4" i="2"/>
  <c r="BU4" i="2"/>
  <c r="BT4" i="2"/>
  <c r="BS4" i="2"/>
  <c r="BR4" i="2"/>
  <c r="BQ4" i="2"/>
  <c r="BP4" i="2"/>
  <c r="R16" i="1" s="1"/>
  <c r="L16" i="1" s="1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I98" i="1" s="1"/>
  <c r="C98" i="4" s="1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R44" i="1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I62" i="1" s="1"/>
  <c r="C62" i="4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R3" i="2"/>
  <c r="CQ3" i="2"/>
  <c r="CP3" i="2"/>
  <c r="CO3" i="2"/>
  <c r="CN3" i="2"/>
  <c r="CM3" i="2"/>
  <c r="I85" i="1" s="1"/>
  <c r="C85" i="4" s="1"/>
  <c r="CL3" i="2"/>
  <c r="CK3" i="2"/>
  <c r="CJ3" i="2"/>
  <c r="CI3" i="2"/>
  <c r="CH3" i="2"/>
  <c r="CG3" i="2"/>
  <c r="CF3" i="2"/>
  <c r="I23" i="1" s="1"/>
  <c r="C23" i="4" s="1"/>
  <c r="CE3" i="2"/>
  <c r="CD3" i="2"/>
  <c r="CC3" i="2"/>
  <c r="CB3" i="2"/>
  <c r="CA3" i="2"/>
  <c r="BZ3" i="2"/>
  <c r="BY3" i="2"/>
  <c r="BX3" i="2"/>
  <c r="BW3" i="2"/>
  <c r="I6" i="1" s="1"/>
  <c r="C6" i="4" s="1"/>
  <c r="BV3" i="2"/>
  <c r="BU3" i="2"/>
  <c r="R4" i="1" s="1"/>
  <c r="BT3" i="2"/>
  <c r="BS3" i="2"/>
  <c r="BR3" i="2"/>
  <c r="BQ3" i="2"/>
  <c r="BP3" i="2"/>
  <c r="BO3" i="2"/>
  <c r="I15" i="1" s="1"/>
  <c r="C15" i="4" s="1"/>
  <c r="BN3" i="2"/>
  <c r="BM3" i="2"/>
  <c r="BL3" i="2"/>
  <c r="BK3" i="2"/>
  <c r="BJ3" i="2"/>
  <c r="BI3" i="2"/>
  <c r="BH3" i="2"/>
  <c r="BG3" i="2"/>
  <c r="I33" i="1" s="1"/>
  <c r="C33" i="4" s="1"/>
  <c r="BF3" i="2"/>
  <c r="BE3" i="2"/>
  <c r="BD3" i="2"/>
  <c r="BC3" i="2"/>
  <c r="BB3" i="2"/>
  <c r="BA3" i="2"/>
  <c r="AZ3" i="2"/>
  <c r="AY3" i="2"/>
  <c r="I80" i="1" s="1"/>
  <c r="C80" i="4" s="1"/>
  <c r="AX3" i="2"/>
  <c r="AW3" i="2"/>
  <c r="R41" i="1" s="1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I71" i="1" s="1"/>
  <c r="C71" i="4" s="1"/>
  <c r="Z3" i="2"/>
  <c r="Y3" i="2"/>
  <c r="X3" i="2"/>
  <c r="W3" i="2"/>
  <c r="V3" i="2"/>
  <c r="U3" i="2"/>
  <c r="T3" i="2"/>
  <c r="S3" i="2"/>
  <c r="I63" i="1" s="1"/>
  <c r="C63" i="4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Q2" i="2"/>
  <c r="CP2" i="2"/>
  <c r="CO2" i="2"/>
  <c r="CN2" i="2"/>
  <c r="CM2" i="2"/>
  <c r="CL2" i="2"/>
  <c r="CK2" i="2"/>
  <c r="H72" i="1" s="1"/>
  <c r="C72" i="1" s="1"/>
  <c r="CJ2" i="2"/>
  <c r="CI2" i="2"/>
  <c r="H40" i="1" s="1"/>
  <c r="C40" i="1" s="1"/>
  <c r="CH2" i="2"/>
  <c r="CG2" i="2"/>
  <c r="CE2" i="2"/>
  <c r="CD2" i="2"/>
  <c r="CC2" i="2"/>
  <c r="H48" i="1" s="1"/>
  <c r="C48" i="1" s="1"/>
  <c r="CB2" i="2"/>
  <c r="CA2" i="2"/>
  <c r="BY2" i="2"/>
  <c r="BX2" i="2"/>
  <c r="BW2" i="2"/>
  <c r="BV2" i="2"/>
  <c r="BU2" i="2"/>
  <c r="BT2" i="2"/>
  <c r="BS2" i="2"/>
  <c r="H20" i="1" s="1"/>
  <c r="C20" i="1" s="1"/>
  <c r="BR2" i="2"/>
  <c r="BQ2" i="2"/>
  <c r="BP2" i="2"/>
  <c r="BO2" i="2"/>
  <c r="BN2" i="2"/>
  <c r="BM2" i="2"/>
  <c r="BL2" i="2"/>
  <c r="BK2" i="2"/>
  <c r="H54" i="1" s="1"/>
  <c r="C54" i="1" s="1"/>
  <c r="BJ2" i="2"/>
  <c r="BH2" i="2"/>
  <c r="BG2" i="2"/>
  <c r="BF2" i="2"/>
  <c r="BD2" i="2"/>
  <c r="BC2" i="2"/>
  <c r="BB2" i="2"/>
  <c r="H99" i="1" s="1"/>
  <c r="C99" i="1" s="1"/>
  <c r="BA2" i="2"/>
  <c r="AZ2" i="2"/>
  <c r="H44" i="7" s="1"/>
  <c r="C44" i="7" s="1"/>
  <c r="D44" i="7" s="1"/>
  <c r="AY2" i="2"/>
  <c r="AX2" i="2"/>
  <c r="H29" i="7" s="1"/>
  <c r="C29" i="7" s="1"/>
  <c r="D29" i="7" s="1"/>
  <c r="AW2" i="2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H36" i="7" s="1"/>
  <c r="C36" i="7" s="1"/>
  <c r="D36" i="7" s="1"/>
  <c r="AN2" i="2"/>
  <c r="AM2" i="2"/>
  <c r="AL2" i="2"/>
  <c r="H35" i="7" s="1"/>
  <c r="C35" i="7" s="1"/>
  <c r="D35" i="7" s="1"/>
  <c r="AK2" i="2"/>
  <c r="AJ2" i="2"/>
  <c r="H34" i="7" s="1"/>
  <c r="C34" i="7" s="1"/>
  <c r="D34" i="7" s="1"/>
  <c r="AI2" i="2"/>
  <c r="AH2" i="2"/>
  <c r="AG2" i="2"/>
  <c r="H33" i="7" s="1"/>
  <c r="C33" i="7" s="1"/>
  <c r="D33" i="7" s="1"/>
  <c r="AF2" i="2"/>
  <c r="AE2" i="2"/>
  <c r="H16" i="7" s="1"/>
  <c r="C16" i="7" s="1"/>
  <c r="D16" i="7" s="1"/>
  <c r="AD2" i="2"/>
  <c r="AC2" i="2"/>
  <c r="AB2" i="2"/>
  <c r="H12" i="7" s="1"/>
  <c r="C12" i="7" s="1"/>
  <c r="D12" i="7" s="1"/>
  <c r="AA2" i="2"/>
  <c r="Z2" i="2"/>
  <c r="Y2" i="2"/>
  <c r="W2" i="2"/>
  <c r="V2" i="2"/>
  <c r="U2" i="2"/>
  <c r="T2" i="2"/>
  <c r="S2" i="2"/>
  <c r="H27" i="7" s="1"/>
  <c r="C27" i="7" s="1"/>
  <c r="D27" i="7" s="1"/>
  <c r="R2" i="2"/>
  <c r="Q2" i="2"/>
  <c r="P2" i="2"/>
  <c r="H24" i="7" s="1"/>
  <c r="C24" i="7" s="1"/>
  <c r="D24" i="7" s="1"/>
  <c r="O2" i="2"/>
  <c r="R113" i="1"/>
  <c r="Q113" i="1"/>
  <c r="P113" i="1"/>
  <c r="J113" i="1"/>
  <c r="F113" i="1" s="1"/>
  <c r="N113" i="1" s="1"/>
  <c r="I113" i="1"/>
  <c r="H113" i="1"/>
  <c r="C113" i="1" s="1"/>
  <c r="D113" i="1" s="1"/>
  <c r="R112" i="1"/>
  <c r="L112" i="1" s="1"/>
  <c r="Q112" i="1"/>
  <c r="P112" i="1"/>
  <c r="J112" i="1"/>
  <c r="I112" i="1"/>
  <c r="H112" i="1"/>
  <c r="F112" i="1"/>
  <c r="N112" i="1" s="1"/>
  <c r="R111" i="1"/>
  <c r="Q111" i="1"/>
  <c r="P111" i="1"/>
  <c r="J111" i="1"/>
  <c r="F111" i="1" s="1"/>
  <c r="N111" i="1" s="1"/>
  <c r="I111" i="1"/>
  <c r="H111" i="1"/>
  <c r="C111" i="1" s="1"/>
  <c r="D111" i="1" s="1"/>
  <c r="R110" i="1"/>
  <c r="Q110" i="1"/>
  <c r="P110" i="1"/>
  <c r="F110" i="1" s="1"/>
  <c r="N110" i="1" s="1"/>
  <c r="J110" i="1"/>
  <c r="I110" i="1"/>
  <c r="H110" i="1"/>
  <c r="C110" i="1" s="1"/>
  <c r="D110" i="1" s="1"/>
  <c r="R109" i="1"/>
  <c r="Q109" i="1"/>
  <c r="P109" i="1"/>
  <c r="F109" i="1" s="1"/>
  <c r="N109" i="1" s="1"/>
  <c r="J109" i="1"/>
  <c r="I109" i="1"/>
  <c r="H109" i="1"/>
  <c r="C109" i="1" s="1"/>
  <c r="D109" i="1" s="1"/>
  <c r="Q108" i="1"/>
  <c r="P108" i="1"/>
  <c r="F108" i="1" s="1"/>
  <c r="N108" i="1" s="1"/>
  <c r="J108" i="1"/>
  <c r="Q107" i="1"/>
  <c r="P107" i="1"/>
  <c r="F107" i="1" s="1"/>
  <c r="N107" i="1" s="1"/>
  <c r="J107" i="1"/>
  <c r="H107" i="1"/>
  <c r="R106" i="1"/>
  <c r="L106" i="1" s="1"/>
  <c r="Q106" i="1"/>
  <c r="P106" i="1"/>
  <c r="J106" i="1"/>
  <c r="I106" i="1"/>
  <c r="H106" i="1"/>
  <c r="Q105" i="1"/>
  <c r="P105" i="1"/>
  <c r="J105" i="1"/>
  <c r="H105" i="1"/>
  <c r="C105" i="1" s="1"/>
  <c r="F105" i="1"/>
  <c r="E105" i="4" s="1"/>
  <c r="Q104" i="1"/>
  <c r="P104" i="1"/>
  <c r="F104" i="1" s="1"/>
  <c r="J104" i="1"/>
  <c r="Q103" i="1"/>
  <c r="P103" i="1"/>
  <c r="F103" i="1" s="1"/>
  <c r="J103" i="1"/>
  <c r="H103" i="1"/>
  <c r="C103" i="1" s="1"/>
  <c r="B103" i="4" s="1"/>
  <c r="Q102" i="1"/>
  <c r="P102" i="1"/>
  <c r="J102" i="1"/>
  <c r="H102" i="1"/>
  <c r="R101" i="1"/>
  <c r="Q101" i="1"/>
  <c r="P101" i="1"/>
  <c r="F101" i="1" s="1"/>
  <c r="J101" i="1"/>
  <c r="I101" i="1"/>
  <c r="C101" i="4" s="1"/>
  <c r="H101" i="1"/>
  <c r="C101" i="1" s="1"/>
  <c r="Q100" i="1"/>
  <c r="P100" i="1"/>
  <c r="J100" i="1"/>
  <c r="F100" i="1" s="1"/>
  <c r="H100" i="1"/>
  <c r="C100" i="1" s="1"/>
  <c r="B100" i="4" s="1"/>
  <c r="Q99" i="1"/>
  <c r="P99" i="1"/>
  <c r="F99" i="1" s="1"/>
  <c r="J99" i="1"/>
  <c r="Q98" i="1"/>
  <c r="P98" i="1"/>
  <c r="F98" i="1" s="1"/>
  <c r="J98" i="1"/>
  <c r="Q97" i="1"/>
  <c r="P97" i="1"/>
  <c r="F97" i="1" s="1"/>
  <c r="E97" i="4" s="1"/>
  <c r="J97" i="1"/>
  <c r="R96" i="1"/>
  <c r="Q96" i="1"/>
  <c r="P96" i="1"/>
  <c r="F96" i="1" s="1"/>
  <c r="J96" i="1"/>
  <c r="I96" i="1"/>
  <c r="C96" i="4" s="1"/>
  <c r="H96" i="1"/>
  <c r="C96" i="1" s="1"/>
  <c r="B96" i="4" s="1"/>
  <c r="Q95" i="1"/>
  <c r="P95" i="1"/>
  <c r="F95" i="1" s="1"/>
  <c r="J95" i="1"/>
  <c r="H95" i="1"/>
  <c r="Q94" i="1"/>
  <c r="P94" i="1"/>
  <c r="F94" i="1" s="1"/>
  <c r="E94" i="4" s="1"/>
  <c r="J94" i="1"/>
  <c r="Q93" i="1"/>
  <c r="P93" i="1"/>
  <c r="F93" i="1" s="1"/>
  <c r="J93" i="1"/>
  <c r="Q92" i="1"/>
  <c r="P92" i="1"/>
  <c r="J92" i="1"/>
  <c r="H92" i="1"/>
  <c r="C92" i="1" s="1"/>
  <c r="F92" i="1"/>
  <c r="E92" i="4" s="1"/>
  <c r="R91" i="1"/>
  <c r="Q91" i="1"/>
  <c r="P91" i="1"/>
  <c r="F91" i="1" s="1"/>
  <c r="J91" i="1"/>
  <c r="I91" i="1"/>
  <c r="C91" i="4" s="1"/>
  <c r="H91" i="1"/>
  <c r="C91" i="1" s="1"/>
  <c r="Q90" i="1"/>
  <c r="P90" i="1"/>
  <c r="F90" i="1" s="1"/>
  <c r="E90" i="4" s="1"/>
  <c r="J90" i="1"/>
  <c r="I90" i="1"/>
  <c r="C90" i="4" s="1"/>
  <c r="R89" i="1"/>
  <c r="Q89" i="1"/>
  <c r="P89" i="1"/>
  <c r="F89" i="1" s="1"/>
  <c r="J89" i="1"/>
  <c r="I89" i="1"/>
  <c r="C89" i="4" s="1"/>
  <c r="H89" i="1"/>
  <c r="C89" i="1" s="1"/>
  <c r="B89" i="4" s="1"/>
  <c r="Q88" i="1"/>
  <c r="P88" i="1"/>
  <c r="F88" i="1" s="1"/>
  <c r="E88" i="4" s="1"/>
  <c r="J88" i="1"/>
  <c r="H88" i="1"/>
  <c r="Q87" i="1"/>
  <c r="P87" i="1"/>
  <c r="J87" i="1"/>
  <c r="H87" i="1"/>
  <c r="C87" i="1" s="1"/>
  <c r="B87" i="4" s="1"/>
  <c r="Q86" i="1"/>
  <c r="P86" i="1"/>
  <c r="J86" i="1"/>
  <c r="H86" i="1"/>
  <c r="C86" i="1" s="1"/>
  <c r="Q85" i="1"/>
  <c r="P85" i="1"/>
  <c r="F85" i="1" s="1"/>
  <c r="J85" i="1"/>
  <c r="H85" i="1"/>
  <c r="C85" i="1" s="1"/>
  <c r="B85" i="4" s="1"/>
  <c r="Q84" i="1"/>
  <c r="P84" i="1"/>
  <c r="F84" i="1" s="1"/>
  <c r="J84" i="1"/>
  <c r="H84" i="1"/>
  <c r="Q83" i="1"/>
  <c r="P83" i="1"/>
  <c r="J83" i="1"/>
  <c r="H83" i="1"/>
  <c r="Q82" i="1"/>
  <c r="P82" i="1"/>
  <c r="J82" i="1"/>
  <c r="H82" i="1"/>
  <c r="F82" i="1"/>
  <c r="Q81" i="1"/>
  <c r="P81" i="1"/>
  <c r="J81" i="1"/>
  <c r="F81" i="1" s="1"/>
  <c r="H81" i="1"/>
  <c r="C81" i="1" s="1"/>
  <c r="Q80" i="1"/>
  <c r="P80" i="1"/>
  <c r="J80" i="1"/>
  <c r="F80" i="1"/>
  <c r="E80" i="4" s="1"/>
  <c r="Q79" i="1"/>
  <c r="P79" i="1"/>
  <c r="J79" i="1"/>
  <c r="H79" i="1"/>
  <c r="Q78" i="1"/>
  <c r="P78" i="1"/>
  <c r="F78" i="1" s="1"/>
  <c r="J78" i="1"/>
  <c r="H78" i="1"/>
  <c r="C78" i="1" s="1"/>
  <c r="B78" i="4" s="1"/>
  <c r="Q77" i="1"/>
  <c r="P77" i="1"/>
  <c r="F77" i="1" s="1"/>
  <c r="J77" i="1"/>
  <c r="H77" i="1"/>
  <c r="C77" i="1" s="1"/>
  <c r="B77" i="4" s="1"/>
  <c r="Q76" i="1"/>
  <c r="P76" i="1"/>
  <c r="F76" i="1" s="1"/>
  <c r="J76" i="1"/>
  <c r="H76" i="1"/>
  <c r="C76" i="1" s="1"/>
  <c r="Q75" i="1"/>
  <c r="P75" i="1"/>
  <c r="J75" i="1"/>
  <c r="H75" i="1"/>
  <c r="F75" i="1"/>
  <c r="Q74" i="1"/>
  <c r="P74" i="1"/>
  <c r="J74" i="1"/>
  <c r="F74" i="1" s="1"/>
  <c r="H74" i="1"/>
  <c r="R73" i="1"/>
  <c r="Q73" i="1"/>
  <c r="P73" i="1"/>
  <c r="J73" i="1"/>
  <c r="I73" i="1"/>
  <c r="C73" i="4" s="1"/>
  <c r="H73" i="1"/>
  <c r="C73" i="1" s="1"/>
  <c r="R72" i="1"/>
  <c r="Q72" i="1"/>
  <c r="P72" i="1"/>
  <c r="F72" i="1" s="1"/>
  <c r="J72" i="1"/>
  <c r="Q71" i="1"/>
  <c r="P71" i="1"/>
  <c r="F71" i="1" s="1"/>
  <c r="J71" i="1"/>
  <c r="Q70" i="1"/>
  <c r="P70" i="1"/>
  <c r="J70" i="1"/>
  <c r="H70" i="1"/>
  <c r="F70" i="1"/>
  <c r="Q69" i="1"/>
  <c r="P69" i="1"/>
  <c r="F69" i="1" s="1"/>
  <c r="E69" i="4" s="1"/>
  <c r="J69" i="1"/>
  <c r="H69" i="1"/>
  <c r="Q68" i="1"/>
  <c r="P68" i="1"/>
  <c r="J68" i="1"/>
  <c r="H68" i="1"/>
  <c r="F68" i="1"/>
  <c r="Q67" i="1"/>
  <c r="P67" i="1"/>
  <c r="F67" i="1" s="1"/>
  <c r="E67" i="4" s="1"/>
  <c r="J67" i="1"/>
  <c r="Q66" i="1"/>
  <c r="P66" i="1"/>
  <c r="J66" i="1"/>
  <c r="H66" i="1"/>
  <c r="C66" i="1" s="1"/>
  <c r="F66" i="1"/>
  <c r="E66" i="4" s="1"/>
  <c r="Q65" i="1"/>
  <c r="P65" i="1"/>
  <c r="J65" i="1"/>
  <c r="F65" i="1"/>
  <c r="E65" i="4" s="1"/>
  <c r="Q64" i="1"/>
  <c r="P64" i="1"/>
  <c r="J64" i="1"/>
  <c r="H64" i="1"/>
  <c r="C64" i="1" s="1"/>
  <c r="Q63" i="1"/>
  <c r="P63" i="1"/>
  <c r="F63" i="1" s="1"/>
  <c r="E63" i="4" s="1"/>
  <c r="J63" i="1"/>
  <c r="H63" i="1"/>
  <c r="C63" i="1" s="1"/>
  <c r="B63" i="4" s="1"/>
  <c r="Q62" i="1"/>
  <c r="P62" i="1"/>
  <c r="J62" i="1"/>
  <c r="F62" i="1"/>
  <c r="E62" i="4" s="1"/>
  <c r="Q61" i="1"/>
  <c r="P61" i="1"/>
  <c r="F61" i="1" s="1"/>
  <c r="J61" i="1"/>
  <c r="H61" i="1"/>
  <c r="C61" i="1" s="1"/>
  <c r="Q60" i="1"/>
  <c r="P60" i="1"/>
  <c r="J60" i="1"/>
  <c r="H60" i="1"/>
  <c r="C60" i="1" s="1"/>
  <c r="F60" i="1"/>
  <c r="Q59" i="1"/>
  <c r="P59" i="1"/>
  <c r="F59" i="1" s="1"/>
  <c r="E59" i="4" s="1"/>
  <c r="N59" i="1"/>
  <c r="J59" i="1"/>
  <c r="H59" i="1"/>
  <c r="Q58" i="1"/>
  <c r="P58" i="1"/>
  <c r="J58" i="1"/>
  <c r="H58" i="1"/>
  <c r="C58" i="1" s="1"/>
  <c r="Q57" i="1"/>
  <c r="P57" i="1"/>
  <c r="J57" i="1"/>
  <c r="H57" i="1"/>
  <c r="F57" i="1"/>
  <c r="Q56" i="1"/>
  <c r="P56" i="1"/>
  <c r="F56" i="1" s="1"/>
  <c r="J56" i="1"/>
  <c r="H56" i="1"/>
  <c r="Q55" i="1"/>
  <c r="P55" i="1"/>
  <c r="J55" i="1"/>
  <c r="Q54" i="1"/>
  <c r="P54" i="1"/>
  <c r="F54" i="1" s="1"/>
  <c r="J54" i="1"/>
  <c r="Q53" i="1"/>
  <c r="P53" i="1"/>
  <c r="J53" i="1"/>
  <c r="H53" i="1"/>
  <c r="F53" i="1"/>
  <c r="E53" i="4" s="1"/>
  <c r="Q52" i="1"/>
  <c r="P52" i="1"/>
  <c r="J52" i="1"/>
  <c r="H52" i="1"/>
  <c r="C52" i="1" s="1"/>
  <c r="B52" i="4" s="1"/>
  <c r="F52" i="1"/>
  <c r="E52" i="4" s="1"/>
  <c r="Q51" i="1"/>
  <c r="P51" i="1"/>
  <c r="F51" i="1" s="1"/>
  <c r="J51" i="1"/>
  <c r="H51" i="1"/>
  <c r="C51" i="1" s="1"/>
  <c r="Q50" i="1"/>
  <c r="P50" i="1"/>
  <c r="J50" i="1"/>
  <c r="Q49" i="1"/>
  <c r="P49" i="1"/>
  <c r="F49" i="1" s="1"/>
  <c r="E49" i="4" s="1"/>
  <c r="J49" i="1"/>
  <c r="I49" i="1"/>
  <c r="C49" i="4" s="1"/>
  <c r="H49" i="1"/>
  <c r="C49" i="1" s="1"/>
  <c r="B49" i="4" s="1"/>
  <c r="Q48" i="1"/>
  <c r="P48" i="1"/>
  <c r="F48" i="1" s="1"/>
  <c r="E48" i="4" s="1"/>
  <c r="J48" i="1"/>
  <c r="Q47" i="1"/>
  <c r="P47" i="1"/>
  <c r="J47" i="1"/>
  <c r="F47" i="1"/>
  <c r="R46" i="1"/>
  <c r="Q46" i="1"/>
  <c r="P46" i="1"/>
  <c r="J46" i="1"/>
  <c r="I46" i="1"/>
  <c r="C46" i="4" s="1"/>
  <c r="H46" i="1"/>
  <c r="C46" i="1" s="1"/>
  <c r="F46" i="1"/>
  <c r="Q45" i="1"/>
  <c r="P45" i="1"/>
  <c r="F45" i="1" s="1"/>
  <c r="J45" i="1"/>
  <c r="Q44" i="1"/>
  <c r="P44" i="1"/>
  <c r="F44" i="1" s="1"/>
  <c r="J44" i="1"/>
  <c r="H44" i="1"/>
  <c r="C44" i="1" s="1"/>
  <c r="B44" i="4" s="1"/>
  <c r="Q43" i="1"/>
  <c r="P43" i="1"/>
  <c r="J43" i="1"/>
  <c r="H43" i="1"/>
  <c r="C43" i="1" s="1"/>
  <c r="B43" i="4" s="1"/>
  <c r="F43" i="1"/>
  <c r="Q42" i="1"/>
  <c r="P42" i="1"/>
  <c r="J42" i="1"/>
  <c r="H42" i="1"/>
  <c r="C42" i="1" s="1"/>
  <c r="F42" i="1"/>
  <c r="Q41" i="1"/>
  <c r="P41" i="1"/>
  <c r="J41" i="1"/>
  <c r="F41" i="1" s="1"/>
  <c r="Q40" i="1"/>
  <c r="P40" i="1"/>
  <c r="F40" i="1" s="1"/>
  <c r="E40" i="4" s="1"/>
  <c r="J40" i="1"/>
  <c r="Q39" i="1"/>
  <c r="P39" i="1"/>
  <c r="F39" i="1" s="1"/>
  <c r="J39" i="1"/>
  <c r="H39" i="1"/>
  <c r="R38" i="1"/>
  <c r="Q38" i="1"/>
  <c r="P38" i="1"/>
  <c r="F38" i="1" s="1"/>
  <c r="J38" i="1"/>
  <c r="I38" i="1"/>
  <c r="C38" i="4" s="1"/>
  <c r="H38" i="1"/>
  <c r="C38" i="1" s="1"/>
  <c r="Q37" i="1"/>
  <c r="P37" i="1"/>
  <c r="J37" i="1"/>
  <c r="H37" i="1"/>
  <c r="C37" i="1" s="1"/>
  <c r="R36" i="1"/>
  <c r="Q36" i="1"/>
  <c r="P36" i="1"/>
  <c r="F36" i="1" s="1"/>
  <c r="J36" i="1"/>
  <c r="I36" i="1"/>
  <c r="C36" i="4" s="1"/>
  <c r="H36" i="1"/>
  <c r="C36" i="1" s="1"/>
  <c r="B36" i="4" s="1"/>
  <c r="Q35" i="1"/>
  <c r="P35" i="1"/>
  <c r="N35" i="1"/>
  <c r="J35" i="1"/>
  <c r="Q34" i="1"/>
  <c r="P34" i="1"/>
  <c r="J34" i="1"/>
  <c r="Q33" i="1"/>
  <c r="P33" i="1"/>
  <c r="J33" i="1"/>
  <c r="H33" i="1"/>
  <c r="C33" i="1" s="1"/>
  <c r="B33" i="4" s="1"/>
  <c r="Q32" i="1"/>
  <c r="P32" i="1"/>
  <c r="J32" i="1"/>
  <c r="H32" i="1"/>
  <c r="C32" i="1" s="1"/>
  <c r="F32" i="1"/>
  <c r="Q31" i="1"/>
  <c r="P31" i="1"/>
  <c r="F31" i="1" s="1"/>
  <c r="J31" i="1"/>
  <c r="I31" i="1"/>
  <c r="C31" i="4" s="1"/>
  <c r="H31" i="1"/>
  <c r="C31" i="1" s="1"/>
  <c r="Q30" i="1"/>
  <c r="P30" i="1"/>
  <c r="J30" i="1"/>
  <c r="H30" i="1"/>
  <c r="C30" i="1" s="1"/>
  <c r="F30" i="1"/>
  <c r="Q29" i="1"/>
  <c r="P29" i="1"/>
  <c r="J29" i="1"/>
  <c r="H29" i="1"/>
  <c r="C29" i="1" s="1"/>
  <c r="F29" i="1"/>
  <c r="Q28" i="1"/>
  <c r="P28" i="1"/>
  <c r="J28" i="1"/>
  <c r="H28" i="1"/>
  <c r="Q27" i="1"/>
  <c r="P27" i="1"/>
  <c r="F27" i="1" s="1"/>
  <c r="E27" i="4" s="1"/>
  <c r="N27" i="1"/>
  <c r="J27" i="1"/>
  <c r="H27" i="1"/>
  <c r="C27" i="1" s="1"/>
  <c r="B27" i="4" s="1"/>
  <c r="Q26" i="1"/>
  <c r="P26" i="1"/>
  <c r="J26" i="1"/>
  <c r="H26" i="1"/>
  <c r="C26" i="1" s="1"/>
  <c r="R25" i="1"/>
  <c r="Q25" i="1"/>
  <c r="P25" i="1"/>
  <c r="F25" i="1" s="1"/>
  <c r="E25" i="4" s="1"/>
  <c r="N25" i="1"/>
  <c r="J25" i="1"/>
  <c r="I25" i="1"/>
  <c r="C25" i="4" s="1"/>
  <c r="H25" i="1"/>
  <c r="C25" i="1" s="1"/>
  <c r="Q24" i="1"/>
  <c r="P24" i="1"/>
  <c r="F24" i="1" s="1"/>
  <c r="E24" i="4" s="1"/>
  <c r="J24" i="1"/>
  <c r="H24" i="1"/>
  <c r="C24" i="1" s="1"/>
  <c r="B24" i="4" s="1"/>
  <c r="Q23" i="1"/>
  <c r="P23" i="1"/>
  <c r="J23" i="1"/>
  <c r="H23" i="1"/>
  <c r="Q22" i="1"/>
  <c r="P22" i="1"/>
  <c r="F22" i="1" s="1"/>
  <c r="E22" i="4" s="1"/>
  <c r="N22" i="1"/>
  <c r="J22" i="1"/>
  <c r="H22" i="1"/>
  <c r="Q21" i="1"/>
  <c r="P21" i="1"/>
  <c r="F21" i="1" s="1"/>
  <c r="E21" i="4" s="1"/>
  <c r="J21" i="1"/>
  <c r="H21" i="1"/>
  <c r="C21" i="1" s="1"/>
  <c r="B21" i="4" s="1"/>
  <c r="Q20" i="1"/>
  <c r="P20" i="1"/>
  <c r="F20" i="1" s="1"/>
  <c r="J20" i="1"/>
  <c r="Q19" i="1"/>
  <c r="P19" i="1"/>
  <c r="J19" i="1"/>
  <c r="I19" i="1"/>
  <c r="C19" i="4" s="1"/>
  <c r="F19" i="1"/>
  <c r="Q18" i="1"/>
  <c r="P18" i="1"/>
  <c r="J18" i="1"/>
  <c r="H18" i="1"/>
  <c r="Q17" i="1"/>
  <c r="P17" i="1"/>
  <c r="F17" i="1" s="1"/>
  <c r="J17" i="1"/>
  <c r="H17" i="1"/>
  <c r="C17" i="1" s="1"/>
  <c r="Q16" i="1"/>
  <c r="P16" i="1"/>
  <c r="J16" i="1"/>
  <c r="H16" i="1"/>
  <c r="Q15" i="1"/>
  <c r="P15" i="1"/>
  <c r="F15" i="1" s="1"/>
  <c r="J15" i="1"/>
  <c r="H15" i="1"/>
  <c r="Q14" i="1"/>
  <c r="P14" i="1"/>
  <c r="F14" i="1" s="1"/>
  <c r="J14" i="1"/>
  <c r="H14" i="1"/>
  <c r="Q13" i="1"/>
  <c r="P13" i="1"/>
  <c r="F13" i="1" s="1"/>
  <c r="J13" i="1"/>
  <c r="H13" i="1"/>
  <c r="Q12" i="1"/>
  <c r="P12" i="1"/>
  <c r="J12" i="1"/>
  <c r="H12" i="1"/>
  <c r="F12" i="1"/>
  <c r="Q11" i="1"/>
  <c r="P11" i="1"/>
  <c r="F11" i="1" s="1"/>
  <c r="J11" i="1"/>
  <c r="H11" i="1"/>
  <c r="Q10" i="1"/>
  <c r="P10" i="1"/>
  <c r="J10" i="1"/>
  <c r="H10" i="1"/>
  <c r="C10" i="1" s="1"/>
  <c r="R9" i="1"/>
  <c r="Q9" i="1"/>
  <c r="P9" i="1"/>
  <c r="J9" i="1"/>
  <c r="I9" i="1"/>
  <c r="C9" i="4" s="1"/>
  <c r="H9" i="1"/>
  <c r="C9" i="1" s="1"/>
  <c r="B9" i="4" s="1"/>
  <c r="F9" i="1"/>
  <c r="E9" i="4" s="1"/>
  <c r="Q8" i="1"/>
  <c r="P8" i="1"/>
  <c r="F8" i="1" s="1"/>
  <c r="J8" i="1"/>
  <c r="H8" i="1"/>
  <c r="C8" i="1" s="1"/>
  <c r="Q7" i="1"/>
  <c r="P7" i="1"/>
  <c r="J7" i="1"/>
  <c r="H7" i="1"/>
  <c r="C7" i="1" s="1"/>
  <c r="B7" i="4" s="1"/>
  <c r="F7" i="1"/>
  <c r="E7" i="4" s="1"/>
  <c r="Q6" i="1"/>
  <c r="P6" i="1"/>
  <c r="F6" i="1" s="1"/>
  <c r="E6" i="4" s="1"/>
  <c r="N6" i="1"/>
  <c r="J6" i="1"/>
  <c r="H6" i="1"/>
  <c r="C6" i="1" s="1"/>
  <c r="B6" i="4" s="1"/>
  <c r="Q5" i="1"/>
  <c r="P5" i="1"/>
  <c r="F5" i="1" s="1"/>
  <c r="J5" i="1"/>
  <c r="H5" i="1"/>
  <c r="C5" i="1" s="1"/>
  <c r="B5" i="4" s="1"/>
  <c r="Q4" i="1"/>
  <c r="P4" i="1"/>
  <c r="F4" i="1" s="1"/>
  <c r="J4" i="1"/>
  <c r="H4" i="1"/>
  <c r="C4" i="1" s="1"/>
  <c r="Q3" i="1"/>
  <c r="P3" i="1"/>
  <c r="J3" i="1"/>
  <c r="F3" i="1" s="1"/>
  <c r="H3" i="1"/>
  <c r="C3" i="1" s="1"/>
  <c r="B3" i="4" s="1"/>
  <c r="R2" i="1"/>
  <c r="Q2" i="1"/>
  <c r="P2" i="1"/>
  <c r="J2" i="1"/>
  <c r="I2" i="1"/>
  <c r="C2" i="4" s="1"/>
  <c r="H2" i="1"/>
  <c r="C2" i="1" s="1"/>
  <c r="B2" i="4" s="1"/>
  <c r="C112" i="1" l="1"/>
  <c r="D112" i="1" s="1"/>
  <c r="C14" i="1"/>
  <c r="I105" i="1"/>
  <c r="C105" i="4" s="1"/>
  <c r="R105" i="1"/>
  <c r="D2" i="1"/>
  <c r="D85" i="1"/>
  <c r="C28" i="1"/>
  <c r="B28" i="4" s="1"/>
  <c r="D78" i="1"/>
  <c r="D100" i="1"/>
  <c r="E39" i="4"/>
  <c r="N39" i="1"/>
  <c r="E99" i="4"/>
  <c r="N99" i="1"/>
  <c r="E61" i="4"/>
  <c r="N61" i="1"/>
  <c r="E93" i="4"/>
  <c r="N93" i="1"/>
  <c r="E51" i="4"/>
  <c r="N51" i="1"/>
  <c r="E89" i="4"/>
  <c r="N89" i="1"/>
  <c r="C106" i="1"/>
  <c r="D106" i="1" s="1"/>
  <c r="D33" i="1"/>
  <c r="D49" i="1"/>
  <c r="D87" i="1"/>
  <c r="F32" i="7"/>
  <c r="N32" i="7" s="1"/>
  <c r="F41" i="7"/>
  <c r="N41" i="7" s="1"/>
  <c r="F49" i="7"/>
  <c r="N49" i="7" s="1"/>
  <c r="N66" i="1"/>
  <c r="N92" i="1"/>
  <c r="D96" i="1"/>
  <c r="N97" i="1"/>
  <c r="F102" i="1"/>
  <c r="N105" i="1"/>
  <c r="N53" i="1"/>
  <c r="N65" i="1"/>
  <c r="D89" i="1"/>
  <c r="N21" i="1"/>
  <c r="N40" i="1"/>
  <c r="N48" i="1"/>
  <c r="N49" i="1"/>
  <c r="N62" i="1"/>
  <c r="N94" i="1"/>
  <c r="N52" i="1"/>
  <c r="F8" i="7"/>
  <c r="N8" i="7" s="1"/>
  <c r="D7" i="1"/>
  <c r="F16" i="1"/>
  <c r="F26" i="1"/>
  <c r="F58" i="1"/>
  <c r="F64" i="1"/>
  <c r="N67" i="1"/>
  <c r="F79" i="1"/>
  <c r="E79" i="4" s="1"/>
  <c r="C18" i="1"/>
  <c r="B18" i="4" s="1"/>
  <c r="F9" i="7"/>
  <c r="N9" i="7" s="1"/>
  <c r="B30" i="4"/>
  <c r="D30" i="1"/>
  <c r="B99" i="4"/>
  <c r="D99" i="1"/>
  <c r="B48" i="4"/>
  <c r="D48" i="1"/>
  <c r="E3" i="4"/>
  <c r="N3" i="1"/>
  <c r="E15" i="4"/>
  <c r="N15" i="1"/>
  <c r="C12" i="1"/>
  <c r="B4" i="4"/>
  <c r="D4" i="1"/>
  <c r="B32" i="4"/>
  <c r="D32" i="1"/>
  <c r="B14" i="4"/>
  <c r="D14" i="1"/>
  <c r="B40" i="4"/>
  <c r="D40" i="1"/>
  <c r="E20" i="4"/>
  <c r="N20" i="1"/>
  <c r="E17" i="4"/>
  <c r="N17" i="1"/>
  <c r="E5" i="4"/>
  <c r="N5" i="1"/>
  <c r="E16" i="4"/>
  <c r="N16" i="1"/>
  <c r="N79" i="1"/>
  <c r="B20" i="4"/>
  <c r="D20" i="1"/>
  <c r="E36" i="4"/>
  <c r="N36" i="1"/>
  <c r="B58" i="4"/>
  <c r="D58" i="1"/>
  <c r="B54" i="4"/>
  <c r="D54" i="1"/>
  <c r="B72" i="4"/>
  <c r="D72" i="1"/>
  <c r="C41" i="7"/>
  <c r="D41" i="7" s="1"/>
  <c r="R88" i="1"/>
  <c r="L88" i="1" s="1"/>
  <c r="C40" i="7"/>
  <c r="D40" i="7" s="1"/>
  <c r="C84" i="1"/>
  <c r="R84" i="1"/>
  <c r="L84" i="1" s="1"/>
  <c r="I32" i="7"/>
  <c r="B29" i="4"/>
  <c r="D29" i="1"/>
  <c r="E38" i="4"/>
  <c r="N38" i="1"/>
  <c r="E41" i="4"/>
  <c r="N41" i="1"/>
  <c r="E47" i="4"/>
  <c r="N47" i="1"/>
  <c r="R54" i="1"/>
  <c r="E70" i="4"/>
  <c r="N70" i="1"/>
  <c r="N71" i="1"/>
  <c r="E71" i="4"/>
  <c r="E85" i="4"/>
  <c r="N85" i="1"/>
  <c r="N90" i="1"/>
  <c r="H47" i="1"/>
  <c r="C47" i="1" s="1"/>
  <c r="R47" i="1"/>
  <c r="R11" i="1"/>
  <c r="L11" i="1" s="1"/>
  <c r="C11" i="1" s="1"/>
  <c r="I30" i="1"/>
  <c r="C30" i="4" s="1"/>
  <c r="I74" i="1"/>
  <c r="C74" i="4" s="1"/>
  <c r="R74" i="1"/>
  <c r="L74" i="1" s="1"/>
  <c r="R64" i="1"/>
  <c r="I64" i="1"/>
  <c r="C64" i="4" s="1"/>
  <c r="I7" i="1"/>
  <c r="C7" i="4" s="1"/>
  <c r="I52" i="1"/>
  <c r="C52" i="4" s="1"/>
  <c r="R52" i="1"/>
  <c r="R59" i="1"/>
  <c r="L59" i="1" s="1"/>
  <c r="I59" i="1"/>
  <c r="C59" i="4" s="1"/>
  <c r="C59" i="1"/>
  <c r="C95" i="1"/>
  <c r="R95" i="1"/>
  <c r="L95" i="1" s="1"/>
  <c r="I21" i="1"/>
  <c r="C21" i="4" s="1"/>
  <c r="R78" i="1"/>
  <c r="R22" i="1"/>
  <c r="L22" i="1" s="1"/>
  <c r="I22" i="1"/>
  <c r="C22" i="4" s="1"/>
  <c r="I39" i="1"/>
  <c r="C39" i="4" s="1"/>
  <c r="C68" i="1"/>
  <c r="R68" i="1"/>
  <c r="L68" i="1" s="1"/>
  <c r="F2" i="1"/>
  <c r="I4" i="1"/>
  <c r="C4" i="4" s="1"/>
  <c r="E13" i="4"/>
  <c r="N13" i="1"/>
  <c r="R20" i="1"/>
  <c r="R21" i="1"/>
  <c r="C23" i="1"/>
  <c r="R39" i="1"/>
  <c r="L39" i="1" s="1"/>
  <c r="C39" i="1" s="1"/>
  <c r="I84" i="1"/>
  <c r="C84" i="4" s="1"/>
  <c r="N88" i="1"/>
  <c r="N104" i="1"/>
  <c r="E104" i="4"/>
  <c r="B10" i="4"/>
  <c r="D10" i="1"/>
  <c r="E44" i="4"/>
  <c r="N44" i="1"/>
  <c r="N54" i="1"/>
  <c r="E54" i="4"/>
  <c r="E82" i="4"/>
  <c r="N82" i="1"/>
  <c r="I24" i="1"/>
  <c r="C24" i="4" s="1"/>
  <c r="R24" i="1"/>
  <c r="E4" i="4"/>
  <c r="N4" i="1"/>
  <c r="D6" i="1"/>
  <c r="E26" i="4"/>
  <c r="N26" i="1"/>
  <c r="R33" i="1"/>
  <c r="E56" i="4"/>
  <c r="N56" i="1"/>
  <c r="B73" i="4"/>
  <c r="D73" i="1"/>
  <c r="I44" i="1"/>
  <c r="C44" i="4" s="1"/>
  <c r="I82" i="1"/>
  <c r="C82" i="4" s="1"/>
  <c r="R82" i="1"/>
  <c r="L82" i="1" s="1"/>
  <c r="R45" i="1"/>
  <c r="I45" i="1"/>
  <c r="C45" i="4" s="1"/>
  <c r="I20" i="1"/>
  <c r="C20" i="4" s="1"/>
  <c r="E45" i="4"/>
  <c r="N45" i="1"/>
  <c r="E64" i="4"/>
  <c r="N64" i="1"/>
  <c r="D101" i="1"/>
  <c r="B101" i="4"/>
  <c r="I94" i="1"/>
  <c r="C94" i="4" s="1"/>
  <c r="I16" i="1"/>
  <c r="C16" i="4" s="1"/>
  <c r="I65" i="1"/>
  <c r="C65" i="4" s="1"/>
  <c r="R69" i="1"/>
  <c r="L69" i="1" s="1"/>
  <c r="I75" i="1"/>
  <c r="C75" i="4" s="1"/>
  <c r="R75" i="1"/>
  <c r="L75" i="1" s="1"/>
  <c r="C13" i="7"/>
  <c r="D13" i="7" s="1"/>
  <c r="I32" i="1"/>
  <c r="C32" i="4" s="1"/>
  <c r="I66" i="1"/>
  <c r="C66" i="4" s="1"/>
  <c r="R66" i="1"/>
  <c r="I99" i="1"/>
  <c r="C99" i="4" s="1"/>
  <c r="I58" i="1"/>
  <c r="C58" i="4" s="1"/>
  <c r="R58" i="1"/>
  <c r="R86" i="1"/>
  <c r="I86" i="1"/>
  <c r="C86" i="4" s="1"/>
  <c r="R56" i="1"/>
  <c r="L56" i="1" s="1"/>
  <c r="I56" i="1"/>
  <c r="C56" i="4" s="1"/>
  <c r="R42" i="1"/>
  <c r="I42" i="1"/>
  <c r="C42" i="4" s="1"/>
  <c r="R28" i="1"/>
  <c r="L28" i="1" s="1"/>
  <c r="I57" i="1"/>
  <c r="C57" i="4" s="1"/>
  <c r="R57" i="1"/>
  <c r="L57" i="1" s="1"/>
  <c r="C57" i="1" s="1"/>
  <c r="R100" i="1"/>
  <c r="R53" i="1"/>
  <c r="L53" i="1" s="1"/>
  <c r="I53" i="1"/>
  <c r="C53" i="4" s="1"/>
  <c r="N7" i="1"/>
  <c r="E8" i="4"/>
  <c r="N8" i="1"/>
  <c r="N9" i="1"/>
  <c r="R19" i="1"/>
  <c r="C22" i="1"/>
  <c r="R48" i="1"/>
  <c r="B66" i="4"/>
  <c r="D66" i="1"/>
  <c r="R85" i="1"/>
  <c r="E98" i="4"/>
  <c r="N98" i="1"/>
  <c r="F10" i="1"/>
  <c r="D21" i="1"/>
  <c r="N24" i="1"/>
  <c r="D27" i="1"/>
  <c r="I28" i="1"/>
  <c r="C28" i="4" s="1"/>
  <c r="R30" i="1"/>
  <c r="L30" i="1" s="1"/>
  <c r="E32" i="4"/>
  <c r="N32" i="1"/>
  <c r="F37" i="1"/>
  <c r="D43" i="1"/>
  <c r="D44" i="1"/>
  <c r="E75" i="4"/>
  <c r="N75" i="1"/>
  <c r="E76" i="4"/>
  <c r="N76" i="1"/>
  <c r="E81" i="4"/>
  <c r="N81" i="1"/>
  <c r="E84" i="4"/>
  <c r="N84" i="1"/>
  <c r="B86" i="4"/>
  <c r="D86" i="1"/>
  <c r="I95" i="1"/>
  <c r="C95" i="4" s="1"/>
  <c r="B8" i="4"/>
  <c r="D8" i="1"/>
  <c r="B26" i="4"/>
  <c r="D26" i="1"/>
  <c r="I18" i="1"/>
  <c r="C18" i="4" s="1"/>
  <c r="E29" i="4"/>
  <c r="N29" i="1"/>
  <c r="D3" i="1"/>
  <c r="E31" i="4"/>
  <c r="N31" i="1"/>
  <c r="B42" i="4"/>
  <c r="D42" i="1"/>
  <c r="R67" i="1"/>
  <c r="H67" i="1"/>
  <c r="C67" i="1" s="1"/>
  <c r="H19" i="7"/>
  <c r="C19" i="7" s="1"/>
  <c r="D19" i="7" s="1"/>
  <c r="H50" i="1"/>
  <c r="C50" i="1" s="1"/>
  <c r="R50" i="1"/>
  <c r="H37" i="7"/>
  <c r="C37" i="7" s="1"/>
  <c r="D37" i="7" s="1"/>
  <c r="R80" i="1"/>
  <c r="H80" i="1"/>
  <c r="C80" i="1" s="1"/>
  <c r="H34" i="1"/>
  <c r="C34" i="1" s="1"/>
  <c r="R34" i="1"/>
  <c r="R108" i="1"/>
  <c r="H108" i="1"/>
  <c r="C108" i="1" s="1"/>
  <c r="D108" i="1" s="1"/>
  <c r="R13" i="1"/>
  <c r="L13" i="1" s="1"/>
  <c r="C13" i="1" s="1"/>
  <c r="I48" i="1"/>
  <c r="C48" i="4" s="1"/>
  <c r="C4" i="7"/>
  <c r="D4" i="7" s="1"/>
  <c r="R17" i="1"/>
  <c r="L17" i="1" s="1"/>
  <c r="I14" i="1"/>
  <c r="C14" i="4" s="1"/>
  <c r="I5" i="1"/>
  <c r="C5" i="4" s="1"/>
  <c r="R49" i="1"/>
  <c r="E12" i="4"/>
  <c r="N12" i="1"/>
  <c r="B61" i="4"/>
  <c r="D61" i="1"/>
  <c r="H25" i="7"/>
  <c r="C25" i="7" s="1"/>
  <c r="D25" i="7" s="1"/>
  <c r="R61" i="1"/>
  <c r="H45" i="7"/>
  <c r="C45" i="7" s="1"/>
  <c r="D45" i="7" s="1"/>
  <c r="H93" i="1"/>
  <c r="C93" i="1" s="1"/>
  <c r="R93" i="1"/>
  <c r="H21" i="7"/>
  <c r="C21" i="7" s="1"/>
  <c r="D21" i="7" s="1"/>
  <c r="H55" i="1"/>
  <c r="C55" i="1" s="1"/>
  <c r="H49" i="7"/>
  <c r="C49" i="7" s="1"/>
  <c r="D49" i="7" s="1"/>
  <c r="H98" i="1"/>
  <c r="C98" i="1" s="1"/>
  <c r="R98" i="1"/>
  <c r="I3" i="1"/>
  <c r="C3" i="4" s="1"/>
  <c r="D5" i="1"/>
  <c r="R15" i="1"/>
  <c r="L15" i="1" s="1"/>
  <c r="C15" i="1" s="1"/>
  <c r="E19" i="4"/>
  <c r="N19" i="1"/>
  <c r="R55" i="1"/>
  <c r="H48" i="7"/>
  <c r="C48" i="7" s="1"/>
  <c r="D48" i="7" s="1"/>
  <c r="R97" i="1"/>
  <c r="L97" i="1" s="1"/>
  <c r="H97" i="1"/>
  <c r="H3" i="7"/>
  <c r="C3" i="7" s="1"/>
  <c r="D3" i="7" s="1"/>
  <c r="R10" i="1"/>
  <c r="R94" i="1"/>
  <c r="H94" i="1"/>
  <c r="C94" i="1" s="1"/>
  <c r="H53" i="7"/>
  <c r="C53" i="7" s="1"/>
  <c r="D53" i="7" s="1"/>
  <c r="H104" i="1"/>
  <c r="C104" i="1" s="1"/>
  <c r="R104" i="1"/>
  <c r="R83" i="1"/>
  <c r="L83" i="1" s="1"/>
  <c r="I83" i="1"/>
  <c r="C83" i="4" s="1"/>
  <c r="I61" i="1"/>
  <c r="C61" i="4" s="1"/>
  <c r="R81" i="1"/>
  <c r="I81" i="1"/>
  <c r="C81" i="4" s="1"/>
  <c r="R76" i="1"/>
  <c r="I76" i="1"/>
  <c r="C76" i="4" s="1"/>
  <c r="I79" i="1"/>
  <c r="C79" i="4" s="1"/>
  <c r="R79" i="1"/>
  <c r="L79" i="1" s="1"/>
  <c r="C79" i="1" s="1"/>
  <c r="I41" i="1"/>
  <c r="C41" i="4" s="1"/>
  <c r="C52" i="7"/>
  <c r="D52" i="7" s="1"/>
  <c r="C102" i="1"/>
  <c r="I102" i="1"/>
  <c r="C102" i="4" s="1"/>
  <c r="R102" i="1"/>
  <c r="L102" i="1" s="1"/>
  <c r="I72" i="1"/>
  <c r="C72" i="4" s="1"/>
  <c r="I26" i="1"/>
  <c r="C26" i="4" s="1"/>
  <c r="R26" i="1"/>
  <c r="L26" i="1" s="1"/>
  <c r="I93" i="1"/>
  <c r="C93" i="4" s="1"/>
  <c r="I55" i="1"/>
  <c r="C55" i="4" s="1"/>
  <c r="C5" i="7"/>
  <c r="D5" i="7" s="1"/>
  <c r="R18" i="1"/>
  <c r="L18" i="1" s="1"/>
  <c r="I70" i="1"/>
  <c r="C70" i="4" s="1"/>
  <c r="R70" i="1"/>
  <c r="L70" i="1" s="1"/>
  <c r="C70" i="1" s="1"/>
  <c r="I27" i="1"/>
  <c r="C27" i="4" s="1"/>
  <c r="R27" i="1"/>
  <c r="R6" i="1"/>
  <c r="R7" i="1"/>
  <c r="E11" i="4"/>
  <c r="N11" i="1"/>
  <c r="E14" i="4"/>
  <c r="N14" i="1"/>
  <c r="H19" i="1"/>
  <c r="C19" i="1" s="1"/>
  <c r="F23" i="1"/>
  <c r="B31" i="4"/>
  <c r="D31" i="1"/>
  <c r="B38" i="4"/>
  <c r="D38" i="1"/>
  <c r="F50" i="1"/>
  <c r="C56" i="1"/>
  <c r="E68" i="4"/>
  <c r="N68" i="1"/>
  <c r="D77" i="1"/>
  <c r="E95" i="4"/>
  <c r="N95" i="1"/>
  <c r="I23" i="7"/>
  <c r="I46" i="7"/>
  <c r="I7" i="7"/>
  <c r="I28" i="7"/>
  <c r="I49" i="7"/>
  <c r="I53" i="7"/>
  <c r="I15" i="7"/>
  <c r="B17" i="4"/>
  <c r="D17" i="1"/>
  <c r="E30" i="4"/>
  <c r="N30" i="1"/>
  <c r="B46" i="4"/>
  <c r="D46" i="1"/>
  <c r="N46" i="1"/>
  <c r="E46" i="4"/>
  <c r="E58" i="4"/>
  <c r="N58" i="1"/>
  <c r="C74" i="1"/>
  <c r="I88" i="1"/>
  <c r="C88" i="4" s="1"/>
  <c r="H26" i="7"/>
  <c r="C26" i="7" s="1"/>
  <c r="D26" i="7" s="1"/>
  <c r="H62" i="1"/>
  <c r="C62" i="1" s="1"/>
  <c r="R62" i="1"/>
  <c r="H30" i="7"/>
  <c r="C30" i="7" s="1"/>
  <c r="D30" i="7" s="1"/>
  <c r="H71" i="1"/>
  <c r="C71" i="1" s="1"/>
  <c r="R71" i="1"/>
  <c r="H42" i="7"/>
  <c r="C42" i="7" s="1"/>
  <c r="D42" i="7" s="1"/>
  <c r="R90" i="1"/>
  <c r="H90" i="1"/>
  <c r="C90" i="1" s="1"/>
  <c r="H50" i="7"/>
  <c r="C50" i="7" s="1"/>
  <c r="D50" i="7" s="1"/>
  <c r="R99" i="1"/>
  <c r="H35" i="1"/>
  <c r="R35" i="1"/>
  <c r="L35" i="1" s="1"/>
  <c r="R31" i="1"/>
  <c r="I77" i="1"/>
  <c r="C77" i="4" s="1"/>
  <c r="R77" i="1"/>
  <c r="I92" i="1"/>
  <c r="C92" i="4" s="1"/>
  <c r="R92" i="1"/>
  <c r="I103" i="1"/>
  <c r="C103" i="4" s="1"/>
  <c r="R103" i="1"/>
  <c r="I40" i="1"/>
  <c r="C40" i="4" s="1"/>
  <c r="I60" i="1"/>
  <c r="C60" i="4" s="1"/>
  <c r="I12" i="1"/>
  <c r="C12" i="4" s="1"/>
  <c r="I107" i="1"/>
  <c r="C107" i="1"/>
  <c r="D107" i="1" s="1"/>
  <c r="I13" i="7"/>
  <c r="I17" i="7"/>
  <c r="I35" i="7"/>
  <c r="I8" i="7"/>
  <c r="I50" i="7"/>
  <c r="I24" i="7"/>
  <c r="I2" i="7"/>
  <c r="N60" i="1"/>
  <c r="E60" i="4"/>
  <c r="N63" i="1"/>
  <c r="N69" i="1"/>
  <c r="N74" i="1"/>
  <c r="E74" i="4"/>
  <c r="B81" i="4"/>
  <c r="D81" i="1"/>
  <c r="C82" i="1"/>
  <c r="F83" i="1"/>
  <c r="F87" i="1"/>
  <c r="D103" i="1"/>
  <c r="E77" i="4"/>
  <c r="N77" i="1"/>
  <c r="E101" i="4"/>
  <c r="N101" i="1"/>
  <c r="F34" i="1"/>
  <c r="C16" i="1"/>
  <c r="D24" i="1"/>
  <c r="F33" i="1"/>
  <c r="B76" i="4"/>
  <c r="D76" i="1"/>
  <c r="I68" i="1"/>
  <c r="C68" i="4" s="1"/>
  <c r="N42" i="1"/>
  <c r="E42" i="4"/>
  <c r="E43" i="4"/>
  <c r="N43" i="1"/>
  <c r="B25" i="4"/>
  <c r="D25" i="1"/>
  <c r="B51" i="4"/>
  <c r="D51" i="1"/>
  <c r="D52" i="1"/>
  <c r="F55" i="1"/>
  <c r="E72" i="4"/>
  <c r="N72" i="1"/>
  <c r="E91" i="4"/>
  <c r="N91" i="1"/>
  <c r="B92" i="4"/>
  <c r="D92" i="1"/>
  <c r="R29" i="1"/>
  <c r="R87" i="1"/>
  <c r="I67" i="1"/>
  <c r="C67" i="4" s="1"/>
  <c r="D9" i="1"/>
  <c r="F18" i="1"/>
  <c r="F28" i="1"/>
  <c r="B37" i="4"/>
  <c r="D37" i="1"/>
  <c r="E57" i="4"/>
  <c r="N57" i="1"/>
  <c r="C88" i="1"/>
  <c r="E100" i="4"/>
  <c r="N100" i="1"/>
  <c r="N103" i="1"/>
  <c r="E103" i="4"/>
  <c r="B105" i="4"/>
  <c r="D105" i="1"/>
  <c r="I41" i="7"/>
  <c r="I40" i="7"/>
  <c r="I27" i="7"/>
  <c r="I30" i="7"/>
  <c r="I6" i="7"/>
  <c r="I37" i="7"/>
  <c r="C75" i="1"/>
  <c r="N80" i="1"/>
  <c r="C83" i="1"/>
  <c r="E96" i="4"/>
  <c r="N96" i="1"/>
  <c r="N102" i="1"/>
  <c r="E102" i="4"/>
  <c r="I104" i="1"/>
  <c r="C104" i="4" s="1"/>
  <c r="I87" i="1"/>
  <c r="C87" i="4" s="1"/>
  <c r="I48" i="7"/>
  <c r="I16" i="7"/>
  <c r="C11" i="7"/>
  <c r="D11" i="7" s="1"/>
  <c r="C9" i="7"/>
  <c r="D9" i="7" s="1"/>
  <c r="F73" i="1"/>
  <c r="R65" i="1"/>
  <c r="H15" i="7"/>
  <c r="C15" i="7" s="1"/>
  <c r="D15" i="7" s="1"/>
  <c r="H41" i="1"/>
  <c r="C41" i="1" s="1"/>
  <c r="I97" i="1"/>
  <c r="C97" i="4" s="1"/>
  <c r="I43" i="1"/>
  <c r="C43" i="4" s="1"/>
  <c r="I100" i="1"/>
  <c r="C100" i="4" s="1"/>
  <c r="I108" i="1"/>
  <c r="C53" i="1"/>
  <c r="R60" i="1"/>
  <c r="R37" i="1"/>
  <c r="I37" i="1"/>
  <c r="C37" i="4" s="1"/>
  <c r="I47" i="1"/>
  <c r="C47" i="4" s="1"/>
  <c r="I51" i="1"/>
  <c r="C51" i="4" s="1"/>
  <c r="R51" i="1"/>
  <c r="R107" i="1"/>
  <c r="L107" i="1" s="1"/>
  <c r="I39" i="7"/>
  <c r="I25" i="7"/>
  <c r="I38" i="7"/>
  <c r="I33" i="7"/>
  <c r="I36" i="7"/>
  <c r="I52" i="7"/>
  <c r="B64" i="4"/>
  <c r="D64" i="1"/>
  <c r="C69" i="1"/>
  <c r="H17" i="7"/>
  <c r="C17" i="7" s="1"/>
  <c r="D17" i="7" s="1"/>
  <c r="H45" i="1"/>
  <c r="C45" i="1" s="1"/>
  <c r="D36" i="1"/>
  <c r="B60" i="4"/>
  <c r="D60" i="1"/>
  <c r="H65" i="1"/>
  <c r="C65" i="1" s="1"/>
  <c r="E78" i="4"/>
  <c r="N78" i="1"/>
  <c r="F86" i="1"/>
  <c r="B91" i="4"/>
  <c r="D91" i="1"/>
  <c r="F106" i="1"/>
  <c r="N106" i="1" s="1"/>
  <c r="C20" i="7"/>
  <c r="D20" i="7" s="1"/>
  <c r="I4" i="7"/>
  <c r="I9" i="7"/>
  <c r="I26" i="7"/>
  <c r="I45" i="7"/>
  <c r="I21" i="7"/>
  <c r="I5" i="7"/>
  <c r="I29" i="7"/>
  <c r="I31" i="7"/>
  <c r="I11" i="7"/>
  <c r="I12" i="7"/>
  <c r="I34" i="7"/>
  <c r="I42" i="7"/>
  <c r="I44" i="7"/>
  <c r="C31" i="7"/>
  <c r="D31" i="7" s="1"/>
  <c r="C39" i="7"/>
  <c r="D39" i="7" s="1"/>
  <c r="C46" i="7"/>
  <c r="D46" i="7" s="1"/>
  <c r="C28" i="7"/>
  <c r="D28" i="7" s="1"/>
  <c r="I10" i="7"/>
  <c r="I22" i="7"/>
  <c r="I14" i="7"/>
  <c r="C10" i="7"/>
  <c r="D10" i="7" s="1"/>
  <c r="C23" i="7"/>
  <c r="D23" i="7" s="1"/>
  <c r="D63" i="1"/>
  <c r="R63" i="1"/>
  <c r="I69" i="1"/>
  <c r="C69" i="4" s="1"/>
  <c r="C32" i="7"/>
  <c r="D32" i="7" s="1"/>
  <c r="C8" i="7"/>
  <c r="D8" i="7" s="1"/>
  <c r="I20" i="7"/>
  <c r="I19" i="7"/>
  <c r="I3" i="7"/>
  <c r="C16" i="9"/>
  <c r="D28" i="1" l="1"/>
  <c r="D18" i="1"/>
  <c r="C97" i="1"/>
  <c r="B97" i="4" s="1"/>
  <c r="B13" i="4"/>
  <c r="D13" i="1"/>
  <c r="B65" i="4"/>
  <c r="D65" i="1"/>
  <c r="B83" i="4"/>
  <c r="D83" i="1"/>
  <c r="B88" i="4"/>
  <c r="D88" i="1"/>
  <c r="E83" i="4"/>
  <c r="N83" i="1"/>
  <c r="B62" i="4"/>
  <c r="D62" i="1"/>
  <c r="E23" i="4"/>
  <c r="N23" i="1"/>
  <c r="B93" i="4"/>
  <c r="D93" i="1"/>
  <c r="B11" i="4"/>
  <c r="D11" i="1"/>
  <c r="B50" i="4"/>
  <c r="D50" i="1"/>
  <c r="B23" i="4"/>
  <c r="D23" i="1"/>
  <c r="B68" i="4"/>
  <c r="D68" i="1"/>
  <c r="D59" i="1"/>
  <c r="B59" i="4"/>
  <c r="B84" i="4"/>
  <c r="D84" i="1"/>
  <c r="E87" i="4"/>
  <c r="N87" i="1"/>
  <c r="B16" i="4"/>
  <c r="D16" i="1"/>
  <c r="E55" i="4"/>
  <c r="N55" i="1"/>
  <c r="E34" i="4"/>
  <c r="N34" i="1"/>
  <c r="B82" i="4"/>
  <c r="D82" i="1"/>
  <c r="B90" i="4"/>
  <c r="D90" i="1"/>
  <c r="B19" i="4"/>
  <c r="D19" i="1"/>
  <c r="B104" i="4"/>
  <c r="D104" i="1"/>
  <c r="B67" i="4"/>
  <c r="D67" i="1"/>
  <c r="B70" i="4"/>
  <c r="D70" i="1"/>
  <c r="B45" i="4"/>
  <c r="D45" i="1"/>
  <c r="B75" i="4"/>
  <c r="D75" i="1"/>
  <c r="B74" i="4"/>
  <c r="D74" i="1"/>
  <c r="N50" i="1"/>
  <c r="E50" i="4"/>
  <c r="B98" i="4"/>
  <c r="D98" i="1"/>
  <c r="B34" i="4"/>
  <c r="D34" i="1"/>
  <c r="B79" i="4"/>
  <c r="D79" i="1"/>
  <c r="D56" i="1"/>
  <c r="B56" i="4"/>
  <c r="E86" i="4"/>
  <c r="N86" i="1"/>
  <c r="D94" i="1"/>
  <c r="B94" i="4"/>
  <c r="B39" i="4"/>
  <c r="D39" i="1"/>
  <c r="B80" i="4"/>
  <c r="D80" i="1"/>
  <c r="B22" i="4"/>
  <c r="D22" i="1"/>
  <c r="D53" i="1"/>
  <c r="B53" i="4"/>
  <c r="E73" i="4"/>
  <c r="N73" i="1"/>
  <c r="B71" i="4"/>
  <c r="D71" i="1"/>
  <c r="B55" i="4"/>
  <c r="D55" i="1"/>
  <c r="E37" i="4"/>
  <c r="N37" i="1"/>
  <c r="E10" i="4"/>
  <c r="N10" i="1"/>
  <c r="D57" i="1"/>
  <c r="B57" i="4"/>
  <c r="B47" i="4"/>
  <c r="D47" i="1"/>
  <c r="B12" i="4"/>
  <c r="D12" i="1"/>
  <c r="B41" i="4"/>
  <c r="D41" i="1"/>
  <c r="B69" i="4"/>
  <c r="D69" i="1"/>
  <c r="E28" i="4"/>
  <c r="N28" i="1"/>
  <c r="B102" i="4"/>
  <c r="D102" i="1"/>
  <c r="E18" i="4"/>
  <c r="N18" i="1"/>
  <c r="E33" i="4"/>
  <c r="N33" i="1"/>
  <c r="C35" i="1"/>
  <c r="E2" i="4"/>
  <c r="N2" i="1"/>
  <c r="B15" i="4"/>
  <c r="D15" i="1"/>
  <c r="B95" i="4"/>
  <c r="D95" i="1"/>
  <c r="D97" i="1" l="1"/>
  <c r="B35" i="4"/>
  <c r="D35" i="1"/>
</calcChain>
</file>

<file path=xl/sharedStrings.xml><?xml version="1.0" encoding="utf-8"?>
<sst xmlns="http://schemas.openxmlformats.org/spreadsheetml/2006/main" count="1629" uniqueCount="493">
  <si>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</si>
  <si>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</si>
  <si>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</si>
  <si>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</si>
  <si>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</si>
  <si>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</si>
  <si>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</si>
  <si>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</si>
  <si>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</si>
  <si>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</si>
  <si>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</si>
  <si>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</si>
  <si>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</si>
  <si>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</si>
  <si>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</si>
  <si>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</si>
  <si>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</si>
  <si>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</si>
  <si>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</si>
  <si>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</si>
  <si>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</si>
  <si>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</si>
  <si>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</si>
  <si>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</si>
  <si>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</si>
  <si>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</si>
  <si>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</si>
  <si>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</si>
  <si>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</si>
  <si>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</si>
  <si>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</si>
  <si>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</si>
  <si>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</si>
  <si>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</si>
  <si>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</si>
  <si>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</si>
  <si>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</si>
  <si>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</si>
  <si>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</si>
  <si>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</si>
  <si>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</si>
  <si>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</si>
  <si>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</si>
  <si>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</si>
  <si>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</si>
  <si>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</si>
  <si>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</si>
  <si>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</si>
  <si>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</si>
  <si>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</si>
  <si>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</si>
  <si>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</si>
  <si>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</si>
  <si>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</si>
  <si>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</si>
  <si>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</si>
  <si>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</si>
  <si>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</si>
  <si>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</si>
  <si>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</si>
  <si>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</si>
  <si>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</si>
  <si>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</si>
  <si>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</si>
  <si>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</si>
  <si>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</si>
  <si>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</si>
  <si>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</si>
  <si>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</si>
  <si>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</si>
  <si>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</si>
  <si>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</si>
  <si>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</si>
  <si>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</si>
  <si>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</si>
  <si>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</si>
  <si>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</si>
  <si>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</si>
  <si>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</si>
  <si>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</si>
  <si>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</si>
  <si>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</si>
  <si>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</si>
  <si>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</si>
  <si>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</si>
  <si>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</si>
  <si>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</si>
  <si>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</si>
  <si>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</si>
  <si>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</si>
  <si>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</si>
  <si>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</si>
  <si>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</si>
  <si>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</si>
  <si>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</si>
  <si>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</si>
  <si>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</si>
  <si>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</si>
  <si>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</si>
  <si>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</si>
  <si>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</si>
  <si>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</si>
  <si>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</si>
  <si>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</si>
  <si>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</si>
  <si>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</si>
  <si>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</si>
  <si>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</si>
  <si>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</si>
  <si>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</si>
  <si>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</si>
  <si>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</si>
  <si>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</si>
  <si>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</si>
  <si>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</si>
  <si>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</si>
  <si>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</si>
  <si>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</si>
  <si>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</si>
  <si>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</si>
  <si>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</si>
  <si>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</si>
  <si>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</si>
  <si>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</si>
  <si>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</si>
  <si>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</si>
  <si>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</si>
  <si>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</si>
  <si>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</si>
  <si>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✅</t>
  </si>
  <si>
    <t>Me and the Devil Blues</t>
  </si>
  <si>
    <t>https://kc.kodansha.co.jp/title?code=1000000140</t>
  </si>
  <si>
    <t>DNA2</t>
  </si>
  <si>
    <t>DNA^2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</si>
  <si>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</si>
  <si>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</si>
  <si>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</si>
  <si>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</si>
  <si>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</si>
  <si>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</si>
  <si>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</si>
  <si>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</si>
  <si>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</si>
  <si>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</si>
  <si>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</si>
  <si>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</si>
  <si>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</si>
  <si>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</si>
  <si>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</si>
  <si>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</si>
  <si>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</si>
  <si>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</si>
  <si>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</si>
  <si>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</si>
  <si>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</si>
  <si>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</si>
  <si>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</si>
  <si>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</si>
  <si>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</si>
  <si>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</si>
  <si>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</si>
  <si>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</si>
  <si>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</si>
  <si>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</si>
  <si>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</si>
  <si>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</si>
  <si>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</si>
  <si>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</si>
  <si>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</si>
  <si>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</si>
  <si>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</si>
  <si>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</si>
  <si>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</si>
  <si>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</si>
  <si>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</si>
  <si>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</si>
  <si>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</si>
  <si>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</si>
  <si>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</si>
  <si>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</si>
  <si>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</si>
  <si>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</si>
  <si>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</si>
  <si>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</si>
  <si>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</si>
  <si>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</si>
  <si>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</si>
  <si>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</si>
  <si>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</si>
  <si>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</si>
  <si>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</si>
  <si>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</si>
  <si>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</si>
  <si>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</si>
  <si>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</si>
  <si>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</si>
  <si>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</si>
  <si>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</si>
  <si>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</si>
  <si>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</si>
  <si>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</si>
  <si>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</si>
  <si>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</si>
  <si>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</si>
  <si>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</si>
  <si>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</si>
  <si>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</si>
  <si>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</si>
  <si>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</si>
  <si>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</si>
  <si>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</si>
  <si>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</si>
  <si>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</si>
  <si>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</si>
  <si>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</si>
  <si>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</si>
  <si>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</si>
  <si>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</si>
  <si>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</si>
  <si>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</si>
  <si>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</si>
  <si>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</si>
  <si>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</si>
  <si>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</si>
  <si>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</si>
  <si>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</si>
  <si>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</si>
  <si>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</si>
  <si>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</si>
  <si>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</si>
  <si>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</si>
  <si>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</si>
  <si>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</si>
  <si>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</si>
  <si>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</si>
  <si>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</si>
  <si>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</si>
  <si>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</si>
  <si>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</si>
  <si>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</si>
  <si>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</si>
  <si>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</si>
  <si>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</si>
  <si>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</si>
  <si>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</si>
  <si>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</si>
  <si>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</si>
  <si>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</si>
  <si>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</si>
  <si>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</si>
  <si>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</si>
  <si>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</si>
  <si>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</si>
  <si>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</si>
  <si>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</si>
  <si>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</si>
  <si>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</si>
  <si>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</si>
  <si>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</si>
  <si>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</si>
  <si>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</si>
  <si>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</si>
  <si>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</si>
  <si>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</si>
  <si>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</si>
  <si>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</si>
  <si>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</si>
  <si>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</si>
  <si>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</si>
  <si>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</si>
  <si>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</si>
  <si>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</si>
  <si>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</si>
  <si>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</si>
  <si>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</si>
  <si>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</si>
  <si>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</si>
  <si>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</si>
  <si>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</si>
  <si>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</si>
  <si>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</si>
  <si>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</si>
  <si>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</si>
  <si>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</si>
  <si>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</si>
  <si>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</si>
  <si>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</si>
  <si>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</si>
  <si>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</si>
  <si>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</si>
  <si>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</si>
  <si>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</si>
  <si>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</si>
  <si>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</si>
  <si>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</si>
  <si>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</si>
  <si>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</si>
  <si>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</si>
  <si>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</si>
  <si>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</si>
  <si>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</si>
  <si>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</si>
  <si>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</si>
  <si>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</si>
  <si>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</si>
  <si>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</si>
  <si>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</si>
  <si>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</si>
  <si>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Yomawari</t>
  </si>
  <si>
    <t>Yomawari Sensei</t>
  </si>
  <si>
    <t>YuGiOh</t>
  </si>
  <si>
    <t>Yu-Gi-Oh ! – Edition Double</t>
  </si>
  <si>
    <t>Sushi scans</t>
  </si>
  <si>
    <t>Yu-Gi-Oh</t>
  </si>
  <si>
    <t>GoldenBoy</t>
  </si>
  <si>
    <t>Golden Boy</t>
  </si>
  <si>
    <t>Golden Boy (+)</t>
  </si>
  <si>
    <t>GrandBlue</t>
  </si>
  <si>
    <t>Grand Blue</t>
  </si>
  <si>
    <t>Kakegurui</t>
  </si>
  <si>
    <t>Kakegurui - Compulsive Gambler</t>
  </si>
  <si>
    <t>Hinamatsuri</t>
  </si>
  <si>
    <t>Mattaku</t>
  </si>
  <si>
    <t>Yarimachita</t>
  </si>
  <si>
    <t>Bokutachi ga Yarimachita</t>
  </si>
  <si>
    <t>TKJack</t>
  </si>
  <si>
    <t>Tokyo Ghoul - Jack</t>
  </si>
  <si>
    <t>JJK0</t>
  </si>
  <si>
    <t>Jujutsu Kaisen 0</t>
  </si>
  <si>
    <t>HokutoNoKen</t>
  </si>
  <si>
    <t>Hokuto no Ken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</si>
  <si>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</si>
  <si>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</si>
  <si>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</si>
  <si>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</si>
  <si>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</si>
  <si>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</si>
  <si>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</si>
  <si>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</si>
  <si>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</si>
  <si>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</si>
  <si>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</si>
  <si>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</si>
  <si>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</si>
  <si>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</si>
  <si>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</si>
  <si>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</si>
  <si>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</si>
  <si>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</si>
  <si>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</si>
  <si>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</si>
  <si>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</si>
  <si>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</si>
  <si>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</si>
  <si>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</si>
  <si>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</si>
  <si>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</si>
  <si>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</si>
  <si>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</si>
  <si>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</si>
  <si>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</si>
  <si>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</si>
  <si>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</si>
  <si>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</si>
  <si>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</si>
  <si>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</si>
  <si>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</si>
  <si>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</si>
  <si>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</si>
  <si>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</si>
  <si>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</si>
  <si>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</si>
  <si>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</si>
  <si>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</si>
  <si>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</si>
  <si>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</si>
  <si>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</si>
  <si>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</si>
  <si>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</si>
  <si>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</si>
  <si>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</si>
  <si>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</si>
  <si>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</si>
  <si>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</si>
  <si>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GoldenKamuy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</si>
  <si>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</si>
  <si>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</si>
  <si>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</si>
  <si>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</si>
  <si>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</si>
  <si>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</si>
  <si>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</si>
  <si>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</si>
  <si>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</si>
  <si>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</si>
  <si>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</si>
  <si>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</si>
  <si>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</si>
  <si>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</si>
  <si>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</si>
  <si>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</si>
  <si>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</si>
  <si>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</si>
  <si>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</si>
  <si>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</si>
  <si>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</si>
  <si>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</si>
  <si>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</si>
  <si>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</si>
  <si>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</si>
  <si>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</si>
  <si>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</si>
  <si>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</si>
  <si>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</si>
  <si>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</si>
  <si>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</si>
  <si>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</si>
  <si>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</si>
  <si>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</si>
  <si>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</si>
  <si>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</si>
  <si>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</si>
  <si>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</si>
  <si>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</si>
  <si>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</si>
  <si>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</si>
  <si>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</si>
  <si>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</si>
  <si>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</si>
  <si>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</si>
  <si>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</si>
  <si>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</si>
  <si>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</si>
  <si>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</si>
  <si>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</si>
  <si>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</si>
  <si>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</si>
  <si>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</si>
  <si>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</si>
  <si>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</si>
  <si>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</si>
  <si>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</si>
  <si>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</si>
  <si>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</si>
  <si>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</si>
  <si>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</si>
  <si>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</si>
  <si>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</si>
  <si>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</si>
  <si>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</si>
  <si>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</si>
  <si>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</si>
  <si>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</si>
  <si>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</si>
  <si>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</si>
  <si>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</si>
  <si>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</si>
  <si>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</si>
  <si>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</si>
  <si>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</si>
  <si>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</si>
  <si>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</si>
  <si>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</si>
  <si>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</si>
  <si>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</si>
  <si>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</si>
  <si>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</si>
  <si>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</si>
  <si>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</si>
  <si>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</si>
  <si>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</si>
  <si>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</si>
  <si>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</si>
  <si>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</si>
  <si>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</si>
  <si>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</si>
  <si>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</si>
  <si>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</si>
  <si>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</si>
  <si>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</si>
  <si>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</si>
  <si>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</si>
  <si>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</si>
  <si>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</si>
  <si>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</si>
  <si>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</si>
  <si>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</si>
  <si>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</si>
  <si>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</si>
  <si>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</si>
  <si>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</si>
  <si>
    <t>Tome 1/2 à faire à la main</t>
  </si>
  <si>
    <t>https://goldenboy.fandom.com/wiki/Chapters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</si>
</sst>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9" fillId="4" borderId="1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agonball.fandom.com/wiki/List_of_Dragon_Ball_manga_chapters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en.wikipedia.org/wiki/List_of_City_Hunter_chapters" TargetMode="External"/><Relationship Id="rId47" Type="http://schemas.openxmlformats.org/officeDocument/2006/relationships/hyperlink" Target="https://baki.fandom.com/wiki/Baki_the_Grappler_(franchise)" TargetMode="External"/><Relationship Id="rId63" Type="http://schemas.openxmlformats.org/officeDocument/2006/relationships/hyperlink" Target="https://kaiju-no-8.fandom.com/wiki/Kaiju_No._8_(manga)" TargetMode="External"/><Relationship Id="rId68" Type="http://schemas.openxmlformats.org/officeDocument/2006/relationships/hyperlink" Target="https://mashle.fandom.com/wiki/Volumes_%26_Chapters" TargetMode="External"/><Relationship Id="rId84" Type="http://schemas.openxmlformats.org/officeDocument/2006/relationships/hyperlink" Target="https://attackontitan.fandom.com/wiki/List_of_Attack_on_Titan_chapters" TargetMode="External"/><Relationship Id="rId89" Type="http://schemas.openxmlformats.org/officeDocument/2006/relationships/hyperlink" Target="https://fr.wikipedia.org/wiki/Liste_des_chapitres_de_Tokyo_Ghoul" TargetMode="External"/><Relationship Id="rId16" Type="http://schemas.openxmlformats.org/officeDocument/2006/relationships/hyperlink" Target="https://bleach.fandom.com/wiki/Chapters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dr-stone.fandom.com/wiki/Chapters_and_Volumes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jujutsu-kaisen.fandom.com/wiki/Volumes_%26_Chapters" TargetMode="External"/><Relationship Id="rId58" Type="http://schemas.openxmlformats.org/officeDocument/2006/relationships/hyperlink" Target="https://jojo.fandom.com/wiki/List_of_JoJo's_Bizarre_Adventure_chapters" TargetMode="External"/><Relationship Id="rId74" Type="http://schemas.openxmlformats.org/officeDocument/2006/relationships/hyperlink" Target="https://nanatsu-no-taizai.fandom.com/wiki/Manga" TargetMode="External"/><Relationship Id="rId79" Type="http://schemas.openxmlformats.org/officeDocument/2006/relationships/hyperlink" Target="https://prison-school.fandom.com/wiki/List_of_Chapters_%26_Volumes" TargetMode="External"/><Relationship Id="rId102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tokyoghoul.fandom.com/wiki/Tokyo_Ghoul:re" TargetMode="External"/><Relationship Id="rId95" Type="http://schemas.openxmlformats.org/officeDocument/2006/relationships/hyperlink" Target="https://baki.fandom.com/wiki/Baki_the_Grappler_(franchise)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Super_manga_chapters" TargetMode="External"/><Relationship Id="rId43" Type="http://schemas.openxmlformats.org/officeDocument/2006/relationships/hyperlink" Target="https://en.wikipedia.org/wiki/List_of_City_Hunter_chapters" TargetMode="External"/><Relationship Id="rId48" Type="http://schemas.openxmlformats.org/officeDocument/2006/relationships/hyperlink" Target="https://hunterxhunter.fandom.com/wiki/List_of_Volumes_and_Chapters" TargetMode="External"/><Relationship Id="rId64" Type="http://schemas.openxmlformats.org/officeDocument/2006/relationships/hyperlink" Target="https://kingdom.fandom.com/wiki/Volumes_and_Chapters" TargetMode="External"/><Relationship Id="rId69" Type="http://schemas.openxmlformats.org/officeDocument/2006/relationships/hyperlink" Target="https://myheroacademia.fandom.com/wiki/Chapters_and_Volumes" TargetMode="External"/><Relationship Id="rId80" Type="http://schemas.openxmlformats.org/officeDocument/2006/relationships/hyperlink" Target="https://baki.fandom.com/wiki/Baki_the_Grappler_(franchise)" TargetMode="External"/><Relationship Id="rId85" Type="http://schemas.openxmlformats.org/officeDocument/2006/relationships/hyperlink" Target="https://souleater.fandom.com/wiki/Chapters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25" Type="http://schemas.openxmlformats.org/officeDocument/2006/relationships/hyperlink" Target="https://en.wikipedia.org/wiki/List_of_Case_Closed_volumes" TargetMode="External"/><Relationship Id="rId33" Type="http://schemas.openxmlformats.org/officeDocument/2006/relationships/hyperlink" Target="https://dr-stone.fandom.com/wiki/Dr._STONE_reboot:_Byakuya" TargetMode="External"/><Relationship Id="rId38" Type="http://schemas.openxmlformats.org/officeDocument/2006/relationships/hyperlink" Target="https://gamaran.fandom.com/wiki/Volumes_and_Chapters" TargetMode="External"/><Relationship Id="rId46" Type="http://schemas.openxmlformats.org/officeDocument/2006/relationships/hyperlink" Target="https://en.wikipedia.org/wiki/List_of_Hikaru_no_Go_chapters" TargetMode="External"/><Relationship Id="rId59" Type="http://schemas.openxmlformats.org/officeDocument/2006/relationships/hyperlink" Target="https://jojo.fandom.com/wiki/List_of_JoJo's_Bizarre_Adventure_chapters" TargetMode="External"/><Relationship Id="rId67" Type="http://schemas.openxmlformats.org/officeDocument/2006/relationships/hyperlink" Target="https://baki.fandom.com/wiki/Baki_the_Grappler_(franchise)" TargetMode="External"/><Relationship Id="rId103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great-teacher-onizuka-gto.fandom.com/wiki/GTO_Manga" TargetMode="External"/><Relationship Id="rId54" Type="http://schemas.openxmlformats.org/officeDocument/2006/relationships/hyperlink" Target="https://jojo.fandom.com/wiki/List_of_JoJo's_Bizarre_Adventure_chapters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mob-psycho-100.fandom.com/wiki/Chapters" TargetMode="External"/><Relationship Id="rId75" Type="http://schemas.openxmlformats.org/officeDocument/2006/relationships/hyperlink" Target="https://en.wikipedia.org/wiki/List_of_Noragami_chapters" TargetMode="External"/><Relationship Id="rId83" Type="http://schemas.openxmlformats.org/officeDocument/2006/relationships/hyperlink" Target="https://manga.fandom.com/wiki/List_of_Slam_Dunk_chapters" TargetMode="External"/><Relationship Id="rId88" Type="http://schemas.openxmlformats.org/officeDocument/2006/relationships/hyperlink" Target="https://gokushufudou.fandom.com/wiki/Gokushufudou:_The_Way_of_the_House_Husband_(manga)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goldenboy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eathnote.fandom.com/wiki/List_of_Death_Note_chapters" TargetMode="External"/><Relationship Id="rId36" Type="http://schemas.openxmlformats.org/officeDocument/2006/relationships/hyperlink" Target="https://fma.fandom.com/wiki/Chapters_and_Volumes" TargetMode="External"/><Relationship Id="rId49" Type="http://schemas.openxmlformats.org/officeDocument/2006/relationships/hyperlink" Target="https://en.wikipedia.org/wiki/List_of_Ikigami:_The_Ultimate_Limit_chapters" TargetMode="External"/><Relationship Id="rId57" Type="http://schemas.openxmlformats.org/officeDocument/2006/relationships/hyperlink" Target="https://jojo.fandom.com/wiki/List_of_JoJo's_Bizarre_Adventure_chapters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baki.fandom.com/wiki/Baki_the_Grappler_(franchise)" TargetMode="External"/><Relationship Id="rId44" Type="http://schemas.openxmlformats.org/officeDocument/2006/relationships/hyperlink" Target="https://en.wikipedia.org/wiki/List_of_City_Hunter_chapters" TargetMode="External"/><Relationship Id="rId52" Type="http://schemas.openxmlformats.org/officeDocument/2006/relationships/hyperlink" Target="https://jagaaaaaan.fandom.com/wiki/Jagaaaaaan_(manga)" TargetMode="External"/><Relationship Id="rId60" Type="http://schemas.openxmlformats.org/officeDocument/2006/relationships/hyperlink" Target="https://jojo.fandom.com/wiki/List_of_JoJo's_Bizarre_Adventure_chapters" TargetMode="External"/><Relationship Id="rId65" Type="http://schemas.openxmlformats.org/officeDocument/2006/relationships/hyperlink" Target="https://kurokonobasuke.fandom.com/wiki/Chapters" TargetMode="External"/><Relationship Id="rId73" Type="http://schemas.openxmlformats.org/officeDocument/2006/relationships/hyperlink" Target="https://naruto.fandom.com/wiki/List_of_Volume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sakamoto-days.fandom.com/wiki/Chapters_and_Volumes" TargetMode="External"/><Relationship Id="rId86" Type="http://schemas.openxmlformats.org/officeDocument/2006/relationships/hyperlink" Target="https://spy-x-family.fandom.com/wiki/Chapters_and_Volumes" TargetMode="External"/><Relationship Id="rId94" Type="http://schemas.openxmlformats.org/officeDocument/2006/relationships/hyperlink" Target="https://baki.fandom.com/wiki/Baki_the_Grappler_(franchise)" TargetMode="External"/><Relationship Id="rId99" Type="http://schemas.openxmlformats.org/officeDocument/2006/relationships/hyperlink" Target="https://baki.fandom.com/wiki/Baki_the_Grappler_(franchise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en.wikipedia.org/wiki/List_of_Gantz_chapters" TargetMode="External"/><Relationship Id="rId34" Type="http://schemas.openxmlformats.org/officeDocument/2006/relationships/hyperlink" Target="https://fire-force.fandom.com/wiki/List_of_Volumes" TargetMode="External"/><Relationship Id="rId50" Type="http://schemas.openxmlformats.org/officeDocument/2006/relationships/hyperlink" Target="https://en.wikipedia.org/wiki/List_of_Blade_of_the_Immortal_chapters" TargetMode="External"/><Relationship Id="rId55" Type="http://schemas.openxmlformats.org/officeDocument/2006/relationships/hyperlink" Target="https://jojo.fandom.com/wiki/List_of_JoJo's_Bizarre_Adventure_chapters" TargetMode="External"/><Relationship Id="rId76" Type="http://schemas.openxmlformats.org/officeDocument/2006/relationships/hyperlink" Target="https://onepiece.fandom.com/wiki/Chapters_and_Volumes/Volumes" TargetMode="External"/><Relationship Id="rId97" Type="http://schemas.openxmlformats.org/officeDocument/2006/relationships/hyperlink" Target="https://baki.fandom.com/wiki/Baki_the_Grappler_(franchise)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obluda.fandom.com/wiki/Monster_(Manga)" TargetMode="External"/><Relationship Id="rId92" Type="http://schemas.openxmlformats.org/officeDocument/2006/relationships/hyperlink" Target="https://baki.fandom.com/wiki/Baki_the_Grappler_(franchise)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kimetsu-no-yaiba.fandom.com/wiki/Chapters_and_Volume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intama.fandom.com/wiki/Lessons_and_Volumes" TargetMode="External"/><Relationship Id="rId45" Type="http://schemas.openxmlformats.org/officeDocument/2006/relationships/hyperlink" Target="https://jigokuraku.fandom.com/wiki/Jigokuraku_(manga)" TargetMode="External"/><Relationship Id="rId66" Type="http://schemas.openxmlformats.org/officeDocument/2006/relationships/hyperlink" Target="https://baki.fandom.com/wiki/Baki_the_Grappler_(franchise)" TargetMode="External"/><Relationship Id="rId87" Type="http://schemas.openxmlformats.org/officeDocument/2006/relationships/hyperlink" Target="https://en.wikipedia.org/wiki/List_of_Saint_Seiya:_The_Lost_Canvas_chapters" TargetMode="External"/><Relationship Id="rId61" Type="http://schemas.openxmlformats.org/officeDocument/2006/relationships/hyperlink" Target="https://jojo.fandom.com/wiki/List_of_JoJo's_Bizarre_Adventure_chapters" TargetMode="External"/><Relationship Id="rId82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c.kodansha.co.jp/title?code=1000000140" TargetMode="External"/><Relationship Id="rId35" Type="http://schemas.openxmlformats.org/officeDocument/2006/relationships/hyperlink" Target="https://baki.fandom.com/wiki/Baki_the_Grappler_(franchise)" TargetMode="External"/><Relationship Id="rId56" Type="http://schemas.openxmlformats.org/officeDocument/2006/relationships/hyperlink" Target="https://jojo.fandom.com/wiki/List_of_JoJo's_Bizarre_Adventure_chapters" TargetMode="External"/><Relationship Id="rId77" Type="http://schemas.openxmlformats.org/officeDocument/2006/relationships/hyperlink" Target="https://onepunchman.fandom.com/wiki/Chapters_and_Volumes" TargetMode="External"/><Relationship Id="rId100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ajime_no_Ippo_manga_volumes" TargetMode="External"/><Relationship Id="rId72" Type="http://schemas.openxmlformats.org/officeDocument/2006/relationships/hyperlink" Target="https://moriarty-the-patriot.fandom.com/wiki/MORIARTY_THE_PATRIOT_(manga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baki.fandom.com/wiki/Baki_the_Grappler_(franchise)" TargetMode="External"/><Relationship Id="rId3" Type="http://schemas.openxmlformats.org/officeDocument/2006/relationships/hyperlink" Target="https://baki.fandom.com/wiki/Baki_the_Grappler_(franchise)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3"/>
  <sheetViews>
    <sheetView tabSelected="1" zoomScaleNormal="10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F108" sqref="F108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140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41" t="s">
        <v>7</v>
      </c>
      <c r="I1" s="141" t="s">
        <v>8</v>
      </c>
      <c r="J1" s="141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4" si="1">IF(AND(OR(P2=TRUE,K2&lt;&gt;""),J2=TRUE),"✅","❌")</f>
        <v>✅</v>
      </c>
      <c r="H2" s="139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10</v>
      </c>
      <c r="J2" s="82" t="b">
        <f>IFERROR(IF(MATCH(SETTINGS!S2,COVER!$A:$A,0),TRUE,FALSE),FALSE)</f>
        <v>1</v>
      </c>
      <c r="K2" s="71">
        <v>10</v>
      </c>
      <c r="L2" s="71" t="s">
        <v>24</v>
      </c>
      <c r="N2" s="78" t="b">
        <f t="shared" ref="N2:N33" si="2">IF(F2&lt;&gt;"",F2="✅","")</f>
        <v>1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3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" t="str">
        <f t="shared" si="1"/>
        <v>✅</v>
      </c>
      <c r="G3" s="48" t="s">
        <v>30</v>
      </c>
      <c r="H3" s="139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" t="str">
        <f t="shared" si="1"/>
        <v>✅</v>
      </c>
      <c r="H4" s="139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3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" t="str">
        <f t="shared" si="1"/>
        <v>✅</v>
      </c>
      <c r="H5" s="139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4" t="s">
        <v>37</v>
      </c>
      <c r="U5" s="74" t="s">
        <v>26</v>
      </c>
    </row>
    <row r="6" spans="1:21" x14ac:dyDescent="0.2">
      <c r="A6" s="97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" t="str">
        <f t="shared" si="1"/>
        <v>✅</v>
      </c>
      <c r="H6" s="139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4" t="s">
        <v>41</v>
      </c>
      <c r="U6" s="74" t="s">
        <v>26</v>
      </c>
    </row>
    <row r="7" spans="1:21" x14ac:dyDescent="0.2">
      <c r="A7" s="97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139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4" t="s">
        <v>43</v>
      </c>
      <c r="U7" s="74" t="s">
        <v>26</v>
      </c>
    </row>
    <row r="8" spans="1:21" x14ac:dyDescent="0.2">
      <c r="A8" s="97" t="s">
        <v>44</v>
      </c>
      <c r="B8" s="50" t="s">
        <v>45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" t="str">
        <f t="shared" si="1"/>
        <v>✅</v>
      </c>
      <c r="H8" s="139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45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44</v>
      </c>
      <c r="T8" s="123" t="s">
        <v>25</v>
      </c>
      <c r="U8" s="74" t="s">
        <v>26</v>
      </c>
    </row>
    <row r="9" spans="1:21" x14ac:dyDescent="0.2">
      <c r="A9" s="97" t="s">
        <v>46</v>
      </c>
      <c r="B9" s="50" t="s">
        <v>47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" t="str">
        <f t="shared" si="1"/>
        <v>✅</v>
      </c>
      <c r="H9" s="139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K9" s="71">
        <v>20</v>
      </c>
      <c r="L9" s="71" t="s">
        <v>24</v>
      </c>
      <c r="N9" s="78" t="b">
        <f t="shared" si="2"/>
        <v>1</v>
      </c>
      <c r="O9" s="79" t="s">
        <v>47</v>
      </c>
      <c r="P9" s="78" t="b">
        <f>IF(IFERROR(HLOOKUP(A9,UPDATE!$1:$1,1,FALSE),FALSE)&lt;&gt;FALSE,TRUE,FALSE)</f>
        <v>0</v>
      </c>
      <c r="Q9" s="84" t="b">
        <f>TRUE</f>
        <v>1</v>
      </c>
      <c r="R9" s="84" t="e">
        <f>IFERROR(_xlfn.AGGREGATE(4,6,INDEX(UPDATE!$A:$DC,,MATCH(A9,UPDATE!$1:$1,0))),NA())</f>
        <v>#N/A</v>
      </c>
      <c r="S9" s="84" t="s">
        <v>46</v>
      </c>
      <c r="T9" s="123" t="s">
        <v>25</v>
      </c>
      <c r="U9" s="74" t="s">
        <v>26</v>
      </c>
    </row>
    <row r="10" spans="1:21" x14ac:dyDescent="0.2">
      <c r="A10" s="75" t="s">
        <v>48</v>
      </c>
      <c r="B10" s="50" t="s">
        <v>48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" t="str">
        <f t="shared" si="1"/>
        <v>✅</v>
      </c>
      <c r="H10" s="139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48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48</v>
      </c>
      <c r="T10" s="93" t="s">
        <v>49</v>
      </c>
      <c r="U10" s="74" t="s">
        <v>26</v>
      </c>
    </row>
    <row r="11" spans="1:21" x14ac:dyDescent="0.2">
      <c r="A11" s="75" t="s">
        <v>50</v>
      </c>
      <c r="B11" s="50" t="s">
        <v>50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" t="str">
        <f t="shared" si="1"/>
        <v>✅</v>
      </c>
      <c r="G11" s="48" t="s">
        <v>51</v>
      </c>
      <c r="H11" s="139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 t="shared" ref="L11:L18" si="3">R11</f>
        <v>157</v>
      </c>
      <c r="M11" s="71" t="s">
        <v>52</v>
      </c>
      <c r="N11" s="78" t="b">
        <f t="shared" si="2"/>
        <v>1</v>
      </c>
      <c r="O11" s="79" t="s">
        <v>50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50</v>
      </c>
      <c r="T11" s="123" t="s">
        <v>25</v>
      </c>
      <c r="U11" s="74" t="s">
        <v>26</v>
      </c>
    </row>
    <row r="12" spans="1:21" x14ac:dyDescent="0.2">
      <c r="A12" s="75" t="s">
        <v>53</v>
      </c>
      <c r="B12" s="50" t="s">
        <v>54</v>
      </c>
      <c r="C12" s="13">
        <f>IF(OR(ISNUMBER(IFERROR(MATCH(A12,UPDATE!$1:$1,0),TRUE))=FALSE,H12=FALSE),L12,_xlfn.AGGREGATE(4,6,INDEX(UPDATE!$A:$DC,,MATCH(A12,UPDATE!$1:$1,0))))</f>
        <v>371</v>
      </c>
      <c r="D12" s="19" t="str">
        <f t="shared" si="0"/>
        <v>x</v>
      </c>
      <c r="E12" s="14" t="s">
        <v>29</v>
      </c>
      <c r="F12" s="14" t="str">
        <f t="shared" si="1"/>
        <v>✅</v>
      </c>
      <c r="H12" s="139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>
        <f t="shared" si="3"/>
        <v>371</v>
      </c>
      <c r="M12" s="72" t="s">
        <v>52</v>
      </c>
      <c r="N12" s="78" t="b">
        <f t="shared" si="2"/>
        <v>1</v>
      </c>
      <c r="O12" s="79" t="s">
        <v>55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53</v>
      </c>
      <c r="T12" s="124" t="s">
        <v>56</v>
      </c>
      <c r="U12" s="74" t="s">
        <v>26</v>
      </c>
    </row>
    <row r="13" spans="1:21" x14ac:dyDescent="0.2">
      <c r="A13" s="97" t="s">
        <v>57</v>
      </c>
      <c r="B13" s="50" t="s">
        <v>58</v>
      </c>
      <c r="C13" s="13">
        <f>IF(OR(ISNUMBER(IFERROR(MATCH(A13,UPDATE!$1:$1,0),TRUE))=FALSE,H13=FALSE),L13,_xlfn.AGGREGATE(4,6,INDEX(UPDATE!$A:$DC,,MATCH(A13,UPDATE!$1:$1,0))))</f>
        <v>31</v>
      </c>
      <c r="D13" s="19" t="str">
        <f t="shared" si="0"/>
        <v>x</v>
      </c>
      <c r="E13" s="14" t="s">
        <v>29</v>
      </c>
      <c r="F13" s="14" t="str">
        <f t="shared" si="1"/>
        <v>✅</v>
      </c>
      <c r="H13" s="139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>
        <f t="shared" si="3"/>
        <v>31</v>
      </c>
      <c r="M13" s="72" t="s">
        <v>52</v>
      </c>
      <c r="N13" s="78" t="b">
        <f t="shared" si="2"/>
        <v>1</v>
      </c>
      <c r="O13" s="79" t="s">
        <v>59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57</v>
      </c>
      <c r="T13" s="124" t="s">
        <v>56</v>
      </c>
      <c r="U13" s="74" t="s">
        <v>26</v>
      </c>
    </row>
    <row r="14" spans="1:21" x14ac:dyDescent="0.2">
      <c r="A14" s="75" t="s">
        <v>60</v>
      </c>
      <c r="B14" s="50" t="s">
        <v>61</v>
      </c>
      <c r="C14" s="13">
        <f>IF(OR(ISNUMBER(IFERROR(MATCH(A14,UPDATE!$1:$1,0),TRUE))=FALSE,H14=FALSE),L14,_xlfn.AGGREGATE(4,6,INDEX(UPDATE!$A:$DC,,MATCH(A14,UPDATE!$1:$1,0))))</f>
        <v>312</v>
      </c>
      <c r="D14" s="19" t="str">
        <f t="shared" si="0"/>
        <v>x</v>
      </c>
      <c r="E14" s="14" t="s">
        <v>29</v>
      </c>
      <c r="F14" s="14" t="str">
        <f t="shared" si="1"/>
        <v>✅</v>
      </c>
      <c r="H14" s="139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>
        <f t="shared" si="3"/>
        <v>312</v>
      </c>
      <c r="M14" s="72" t="s">
        <v>52</v>
      </c>
      <c r="N14" s="78" t="b">
        <f t="shared" si="2"/>
        <v>1</v>
      </c>
      <c r="O14" s="79" t="s">
        <v>62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60</v>
      </c>
      <c r="T14" s="124" t="s">
        <v>56</v>
      </c>
      <c r="U14" s="74" t="s">
        <v>26</v>
      </c>
    </row>
    <row r="15" spans="1:21" x14ac:dyDescent="0.2">
      <c r="A15" s="75" t="s">
        <v>63</v>
      </c>
      <c r="B15" s="50" t="s">
        <v>64</v>
      </c>
      <c r="C15" s="13">
        <f>IF(OR(ISNUMBER(IFERROR(MATCH(A15,UPDATE!$1:$1,0),TRUE))=FALSE,H15=FALSE),L15,_xlfn.AGGREGATE(4,6,INDEX(UPDATE!$A:$DC,,MATCH(A15,UPDATE!$1:$1,0))))</f>
        <v>198</v>
      </c>
      <c r="D15" s="19" t="str">
        <f t="shared" si="0"/>
        <v>x</v>
      </c>
      <c r="E15" s="14" t="s">
        <v>29</v>
      </c>
      <c r="F15" s="14" t="str">
        <f t="shared" si="1"/>
        <v>✅</v>
      </c>
      <c r="H15" s="139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>
        <f t="shared" si="3"/>
        <v>198</v>
      </c>
      <c r="M15" s="72" t="s">
        <v>52</v>
      </c>
      <c r="N15" s="78" t="b">
        <f t="shared" si="2"/>
        <v>1</v>
      </c>
      <c r="O15" s="79" t="s">
        <v>65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63</v>
      </c>
      <c r="T15" s="124" t="s">
        <v>56</v>
      </c>
      <c r="U15" s="74" t="s">
        <v>26</v>
      </c>
    </row>
    <row r="16" spans="1:21" x14ac:dyDescent="0.2">
      <c r="A16" s="97" t="s">
        <v>66</v>
      </c>
      <c r="B16" s="50" t="s">
        <v>67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" t="str">
        <f t="shared" si="1"/>
        <v>✅</v>
      </c>
      <c r="H16" s="139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 t="shared" si="3"/>
        <v>151</v>
      </c>
      <c r="M16" s="72" t="s">
        <v>52</v>
      </c>
      <c r="N16" s="78" t="b">
        <f t="shared" si="2"/>
        <v>1</v>
      </c>
      <c r="O16" s="79" t="s">
        <v>68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66</v>
      </c>
      <c r="T16" s="124" t="s">
        <v>56</v>
      </c>
      <c r="U16" s="74" t="s">
        <v>26</v>
      </c>
    </row>
    <row r="17" spans="1:21" x14ac:dyDescent="0.2">
      <c r="A17" s="33" t="s">
        <v>69</v>
      </c>
      <c r="B17" s="33" t="s">
        <v>70</v>
      </c>
      <c r="C17" s="13">
        <f>IF(OR(ISNUMBER(IFERROR(MATCH(A17,UPDATE!$1:$1,0),TRUE))=FALSE,H17=FALSE),L17,_xlfn.AGGREGATE(4,6,INDEX(UPDATE!$A:$DC,,MATCH(A17,UPDATE!$1:$1,0))))</f>
        <v>368</v>
      </c>
      <c r="D17" s="19" t="str">
        <f t="shared" si="0"/>
        <v>x</v>
      </c>
      <c r="E17" s="14" t="s">
        <v>29</v>
      </c>
      <c r="F17" s="14" t="str">
        <f t="shared" si="1"/>
        <v>✅</v>
      </c>
      <c r="H17" s="139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 t="shared" si="3"/>
        <v>368</v>
      </c>
      <c r="M17" s="72" t="s">
        <v>52</v>
      </c>
      <c r="N17" s="78" t="b">
        <f t="shared" si="2"/>
        <v>1</v>
      </c>
      <c r="O17" s="79" t="s">
        <v>70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69</v>
      </c>
      <c r="T17" s="93" t="s">
        <v>71</v>
      </c>
      <c r="U17" s="74" t="s">
        <v>26</v>
      </c>
    </row>
    <row r="18" spans="1:21" x14ac:dyDescent="0.2">
      <c r="A18" s="75" t="s">
        <v>72</v>
      </c>
      <c r="B18" s="50" t="s">
        <v>72</v>
      </c>
      <c r="C18" s="13">
        <f>IF(OR(ISNUMBER(IFERROR(MATCH(A18,UPDATE!$1:$1,0),TRUE))=FALSE,H18=FALSE),L18,_xlfn.AGGREGATE(4,6,INDEX(UPDATE!$A:$DC,,MATCH(A18,UPDATE!$1:$1,0))))</f>
        <v>374</v>
      </c>
      <c r="D18" s="19" t="str">
        <f t="shared" si="0"/>
        <v>x</v>
      </c>
      <c r="E18" s="14" t="s">
        <v>29</v>
      </c>
      <c r="F18" s="14" t="str">
        <f t="shared" si="1"/>
        <v>✅</v>
      </c>
      <c r="H18" s="139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 t="shared" si="3"/>
        <v>374</v>
      </c>
      <c r="M18" s="71" t="s">
        <v>52</v>
      </c>
      <c r="N18" s="78" t="b">
        <f t="shared" si="2"/>
        <v>1</v>
      </c>
      <c r="O18" s="79" t="s">
        <v>72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72</v>
      </c>
      <c r="T18" s="93" t="s">
        <v>73</v>
      </c>
      <c r="U18" s="74" t="s">
        <v>26</v>
      </c>
    </row>
    <row r="19" spans="1:21" x14ac:dyDescent="0.2">
      <c r="A19" s="75" t="s">
        <v>74</v>
      </c>
      <c r="B19" s="50" t="s">
        <v>74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G19" s="48" t="s">
        <v>75</v>
      </c>
      <c r="H19" s="139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76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72</v>
      </c>
      <c r="T19" s="93" t="s">
        <v>73</v>
      </c>
      <c r="U19" s="74" t="s">
        <v>26</v>
      </c>
    </row>
    <row r="20" spans="1:21" x14ac:dyDescent="0.2">
      <c r="A20" s="97" t="s">
        <v>77</v>
      </c>
      <c r="B20" s="50" t="s">
        <v>78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" t="str">
        <f t="shared" si="1"/>
        <v>✅</v>
      </c>
      <c r="H20" s="139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78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77</v>
      </c>
      <c r="T20" s="124" t="s">
        <v>79</v>
      </c>
      <c r="U20" s="74" t="s">
        <v>26</v>
      </c>
    </row>
    <row r="21" spans="1:21" x14ac:dyDescent="0.2">
      <c r="A21" s="33" t="s">
        <v>80</v>
      </c>
      <c r="B21" s="33" t="s">
        <v>80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" t="str">
        <f t="shared" si="1"/>
        <v>✅</v>
      </c>
      <c r="H21" s="139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80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80</v>
      </c>
      <c r="T21" s="93" t="s">
        <v>81</v>
      </c>
      <c r="U21" s="74" t="s">
        <v>26</v>
      </c>
    </row>
    <row r="22" spans="1:21" x14ac:dyDescent="0.2">
      <c r="A22" s="33" t="s">
        <v>82</v>
      </c>
      <c r="B22" s="33" t="s">
        <v>83</v>
      </c>
      <c r="C22" s="13">
        <f>IF(OR(ISNUMBER(IFERROR(MATCH(A22,UPDATE!$1:$1,0),TRUE))=FALSE,H22=FALSE),L22,_xlfn.AGGREGATE(4,6,INDEX(UPDATE!$A:$DC,,MATCH(A22,UPDATE!$1:$1,0))))</f>
        <v>233</v>
      </c>
      <c r="D22" s="19" t="str">
        <f t="shared" si="0"/>
        <v>x</v>
      </c>
      <c r="E22" s="14" t="s">
        <v>29</v>
      </c>
      <c r="F22" s="14" t="str">
        <f t="shared" si="1"/>
        <v>✅</v>
      </c>
      <c r="H22" s="139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52</v>
      </c>
      <c r="N22" s="78" t="b">
        <f t="shared" si="2"/>
        <v>1</v>
      </c>
      <c r="O22" s="79" t="s">
        <v>83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82</v>
      </c>
      <c r="T22" s="93" t="s">
        <v>84</v>
      </c>
      <c r="U22" s="74" t="s">
        <v>26</v>
      </c>
    </row>
    <row r="23" spans="1:21" x14ac:dyDescent="0.2">
      <c r="A23" s="75" t="s">
        <v>85</v>
      </c>
      <c r="B23" s="50" t="s">
        <v>86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" t="str">
        <f t="shared" si="1"/>
        <v>✅</v>
      </c>
      <c r="H23" s="139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52</v>
      </c>
      <c r="N23" s="78" t="b">
        <f t="shared" si="2"/>
        <v>1</v>
      </c>
      <c r="O23" s="79" t="s">
        <v>87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85</v>
      </c>
      <c r="T23" s="124" t="s">
        <v>88</v>
      </c>
      <c r="U23" s="74" t="s">
        <v>26</v>
      </c>
    </row>
    <row r="24" spans="1:21" x14ac:dyDescent="0.2">
      <c r="A24" s="75" t="s">
        <v>89</v>
      </c>
      <c r="B24" s="50" t="s">
        <v>90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" t="str">
        <f t="shared" si="1"/>
        <v>✅</v>
      </c>
      <c r="H24" s="139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90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89</v>
      </c>
      <c r="T24" s="123" t="s">
        <v>25</v>
      </c>
      <c r="U24" s="74" t="s">
        <v>26</v>
      </c>
    </row>
    <row r="25" spans="1:21" x14ac:dyDescent="0.2">
      <c r="A25" s="75" t="s">
        <v>91</v>
      </c>
      <c r="B25" s="50" t="s">
        <v>92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" t="str">
        <f t="shared" si="1"/>
        <v>✅</v>
      </c>
      <c r="G25" s="48" t="s">
        <v>93</v>
      </c>
      <c r="H25" s="139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94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91</v>
      </c>
      <c r="T25" s="123" t="s">
        <v>25</v>
      </c>
      <c r="U25" s="74" t="s">
        <v>26</v>
      </c>
    </row>
    <row r="26" spans="1:21" x14ac:dyDescent="0.2">
      <c r="A26" s="33" t="s">
        <v>95</v>
      </c>
      <c r="B26" s="33" t="s">
        <v>96</v>
      </c>
      <c r="C26" s="13">
        <f>IF(OR(ISNUMBER(IFERROR(MATCH(A26,UPDATE!$1:$1,0),TRUE))=FALSE,H26=FALSE),L26,_xlfn.AGGREGATE(4,6,INDEX(UPDATE!$A:$DC,,MATCH(A26,UPDATE!$1:$1,0))))</f>
        <v>143</v>
      </c>
      <c r="D26" s="19" t="str">
        <f t="shared" si="0"/>
        <v>x</v>
      </c>
      <c r="E26" s="14" t="s">
        <v>29</v>
      </c>
      <c r="F26" s="14" t="str">
        <f t="shared" si="1"/>
        <v>✅</v>
      </c>
      <c r="H26" s="139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143</v>
      </c>
      <c r="M26" s="72" t="s">
        <v>52</v>
      </c>
      <c r="N26" s="78" t="b">
        <f t="shared" si="2"/>
        <v>1</v>
      </c>
      <c r="O26" s="79" t="s">
        <v>96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143</v>
      </c>
      <c r="S26" s="84" t="s">
        <v>95</v>
      </c>
      <c r="T26" s="93" t="s">
        <v>97</v>
      </c>
      <c r="U26" s="74" t="s">
        <v>26</v>
      </c>
    </row>
    <row r="27" spans="1:21" x14ac:dyDescent="0.2">
      <c r="A27" s="97" t="s">
        <v>98</v>
      </c>
      <c r="B27" s="50" t="s">
        <v>99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" t="str">
        <f t="shared" si="1"/>
        <v>✅</v>
      </c>
      <c r="H27" s="139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99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98</v>
      </c>
      <c r="T27" s="124" t="s">
        <v>100</v>
      </c>
      <c r="U27" s="74" t="s">
        <v>26</v>
      </c>
    </row>
    <row r="28" spans="1:21" x14ac:dyDescent="0.2">
      <c r="A28" s="33" t="s">
        <v>101</v>
      </c>
      <c r="B28" s="33" t="s">
        <v>102</v>
      </c>
      <c r="C28" s="13">
        <f>IF(OR(ISNUMBER(IFERROR(MATCH(A28,UPDATE!$1:$1,0),TRUE))=FALSE,H28=FALSE),L28,_xlfn.AGGREGATE(4,6,INDEX(UPDATE!$A:$DC,,MATCH(A28,UPDATE!$1:$1,0))))</f>
        <v>41</v>
      </c>
      <c r="D28" s="19" t="str">
        <f t="shared" si="0"/>
        <v>x</v>
      </c>
      <c r="E28" s="14" t="s">
        <v>29</v>
      </c>
      <c r="F28" s="14" t="str">
        <f t="shared" si="1"/>
        <v>✅</v>
      </c>
      <c r="H28" s="139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41</v>
      </c>
      <c r="M28" s="72" t="s">
        <v>52</v>
      </c>
      <c r="N28" s="78" t="b">
        <f t="shared" si="2"/>
        <v>1</v>
      </c>
      <c r="O28" s="79" t="s">
        <v>102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41</v>
      </c>
      <c r="S28" s="84" t="s">
        <v>101</v>
      </c>
      <c r="T28" s="93" t="s">
        <v>103</v>
      </c>
      <c r="U28" s="74" t="s">
        <v>26</v>
      </c>
    </row>
    <row r="29" spans="1:21" x14ac:dyDescent="0.2">
      <c r="A29" s="97" t="s">
        <v>104</v>
      </c>
      <c r="B29" s="50" t="s">
        <v>104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" t="str">
        <f t="shared" si="1"/>
        <v>✅</v>
      </c>
      <c r="H29" s="139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104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104</v>
      </c>
      <c r="T29" s="124" t="s">
        <v>105</v>
      </c>
      <c r="U29" s="74" t="s">
        <v>26</v>
      </c>
    </row>
    <row r="30" spans="1:21" x14ac:dyDescent="0.2">
      <c r="A30" s="33" t="s">
        <v>106</v>
      </c>
      <c r="B30" s="33" t="s">
        <v>107</v>
      </c>
      <c r="C30" s="13">
        <f>IF(OR(ISNUMBER(IFERROR(MATCH(A30,UPDATE!$1:$1,0),TRUE))=FALSE,H30=FALSE),L30,_xlfn.AGGREGATE(4,6,INDEX(UPDATE!$A:$DC,,MATCH(A30,UPDATE!$1:$1,0))))</f>
        <v>1118</v>
      </c>
      <c r="D30" s="19" t="str">
        <f t="shared" si="0"/>
        <v>x</v>
      </c>
      <c r="E30" s="14" t="s">
        <v>108</v>
      </c>
      <c r="F30" s="14" t="str">
        <f t="shared" si="1"/>
        <v>✅</v>
      </c>
      <c r="G30" s="48" t="s">
        <v>109</v>
      </c>
      <c r="H30" s="139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52</v>
      </c>
      <c r="N30" s="78" t="b">
        <f t="shared" si="2"/>
        <v>1</v>
      </c>
      <c r="O30" s="79" t="s">
        <v>107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106</v>
      </c>
      <c r="T30" s="93" t="s">
        <v>110</v>
      </c>
      <c r="U30" s="74" t="s">
        <v>26</v>
      </c>
    </row>
    <row r="31" spans="1:21" x14ac:dyDescent="0.2">
      <c r="A31" s="33" t="s">
        <v>111</v>
      </c>
      <c r="B31" s="33" t="s">
        <v>112</v>
      </c>
      <c r="C31" s="13" t="str">
        <f>IF(OR(ISNUMBER(IFERROR(MATCH(A31,UPDATE!$1:$1,0),TRUE))=FALSE,H31=FALSE),L31,_xlfn.AGGREGATE(4,6,INDEX(UPDATE!$A:$DC,,MATCH(A31,UPDATE!$1:$1,0))))</f>
        <v>F</v>
      </c>
      <c r="D31" s="19" t="str">
        <f t="shared" si="0"/>
        <v>F</v>
      </c>
      <c r="E31" s="14" t="s">
        <v>113</v>
      </c>
      <c r="F31" s="14" t="str">
        <f t="shared" si="1"/>
        <v>✅</v>
      </c>
      <c r="H31" s="139" t="b">
        <f>IF(ISNUMBER(INDEX(UPDATE!$A:$DC,2,MATCH(SETTINGS!A31,UPDATE!$1:$1,0)))=TRUE,TRUE,FALSE)</f>
        <v>0</v>
      </c>
      <c r="I31" s="82">
        <f>IFERROR(INDEX(UPDATE!A:A,MATCH(_xlfn.AGGREGATE(4,6,INDEX(UPDATE!$A$3:$DC$160,,MATCH(A31,UPDATE!$1:$1,0))),INDEX(UPDATE!$A:$DC,,MATCH(A31,UPDATE!$1:$1,0)),0)),K31)</f>
        <v>42</v>
      </c>
      <c r="J31" s="82" t="b">
        <f>IFERROR(IF(MATCH(SETTINGS!S31,COVER!$A:$A,0),TRUE,FALSE),FALSE)</f>
        <v>1</v>
      </c>
      <c r="L31" s="71" t="s">
        <v>24</v>
      </c>
      <c r="N31" s="78" t="b">
        <f t="shared" si="2"/>
        <v>1</v>
      </c>
      <c r="O31" s="79" t="s">
        <v>112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520</v>
      </c>
      <c r="S31" s="84" t="s">
        <v>111</v>
      </c>
      <c r="T31" s="93" t="s">
        <v>114</v>
      </c>
      <c r="U31" s="74" t="s">
        <v>115</v>
      </c>
    </row>
    <row r="32" spans="1:21" x14ac:dyDescent="0.2">
      <c r="A32" s="33" t="s">
        <v>116</v>
      </c>
      <c r="B32" s="33" t="s">
        <v>117</v>
      </c>
      <c r="C32" s="13">
        <f>IF(OR(ISNUMBER(IFERROR(MATCH(A32,UPDATE!$1:$1,0),TRUE))=FALSE,H32=FALSE),L32,_xlfn.AGGREGATE(4,6,INDEX(UPDATE!$A:$DC,,MATCH(A32,UPDATE!$1:$1,0))))</f>
        <v>89</v>
      </c>
      <c r="D32" s="19" t="str">
        <f t="shared" si="0"/>
        <v>x</v>
      </c>
      <c r="E32" s="14" t="s">
        <v>113</v>
      </c>
      <c r="F32" s="14" t="str">
        <f t="shared" si="1"/>
        <v>✅</v>
      </c>
      <c r="G32" s="48" t="s">
        <v>118</v>
      </c>
      <c r="H32" s="139" t="b">
        <f>IF(ISNUMBER(INDEX(UPDATE!$A:$DC,2,MATCH(SETTINGS!A32,UPDATE!$1:$1,0)))=TRUE,TRUE,FALSE)</f>
        <v>1</v>
      </c>
      <c r="I32" s="82">
        <f>IFERROR(INDEX(UPDATE!A:A,MATCH(_xlfn.AGGREGATE(4,6,INDEX(UPDATE!$A$3:$DC$160,,MATCH(A32,UPDATE!$1:$1,0))),INDEX(UPDATE!$A:$DC,,MATCH(A32,UPDATE!$1:$1,0)),0)),K32)</f>
        <v>19</v>
      </c>
      <c r="J32" s="82" t="b">
        <f>IFERROR(IF(MATCH(SETTINGS!S32,COVER!$A:$A,0),TRUE,FALSE),FALSE)</f>
        <v>1</v>
      </c>
      <c r="L32" s="71">
        <f>R32</f>
        <v>89</v>
      </c>
      <c r="M32" s="72" t="s">
        <v>52</v>
      </c>
      <c r="N32" s="78" t="b">
        <f t="shared" si="2"/>
        <v>1</v>
      </c>
      <c r="O32" s="79" t="s">
        <v>117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89</v>
      </c>
      <c r="S32" s="84" t="s">
        <v>116</v>
      </c>
      <c r="T32" s="93" t="s">
        <v>119</v>
      </c>
      <c r="U32" s="74" t="s">
        <v>26</v>
      </c>
    </row>
    <row r="33" spans="1:21" x14ac:dyDescent="0.2">
      <c r="A33" s="75" t="s">
        <v>120</v>
      </c>
      <c r="B33" s="50" t="s">
        <v>121</v>
      </c>
      <c r="C33" s="13" t="str">
        <f>IF(OR(ISNUMBER(IFERROR(MATCH(A33,UPDATE!$1:$1,0),TRUE))=FALSE,H33=FALSE),L33,_xlfn.AGGREGATE(4,6,INDEX(UPDATE!$A:$DC,,MATCH(A33,UPDATE!$1:$1,0))))</f>
        <v>F</v>
      </c>
      <c r="D33" s="19" t="str">
        <f t="shared" si="0"/>
        <v>F</v>
      </c>
      <c r="E33" s="14" t="s">
        <v>29</v>
      </c>
      <c r="F33" s="14" t="str">
        <f t="shared" si="1"/>
        <v>✅</v>
      </c>
      <c r="H33" s="139" t="b">
        <f>IF(ISNUMBER(INDEX(UPDATE!$A:$DC,2,MATCH(SETTINGS!A33,UPDATE!$1:$1,0)))=TRUE,TRUE,FALSE)</f>
        <v>0</v>
      </c>
      <c r="I33" s="82">
        <f>IFERROR(INDEX(UPDATE!A:A,MATCH(_xlfn.AGGREGATE(4,6,INDEX(UPDATE!$A$3:$DC$160,,MATCH(A33,UPDATE!$1:$1,0))),INDEX(UPDATE!$A:$DC,,MATCH(A33,UPDATE!$1:$1,0)),0)),K33)</f>
        <v>12</v>
      </c>
      <c r="J33" s="82" t="b">
        <f>IFERROR(IF(MATCH(SETTINGS!S33,COVER!$A:$A,0),TRUE,FALSE),FALSE)</f>
        <v>1</v>
      </c>
      <c r="L33" s="71" t="s">
        <v>24</v>
      </c>
      <c r="M33" s="72"/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108</v>
      </c>
      <c r="S33" s="84" t="s">
        <v>120</v>
      </c>
      <c r="T33" s="93" t="s">
        <v>122</v>
      </c>
      <c r="U33" s="74" t="s">
        <v>26</v>
      </c>
    </row>
    <row r="34" spans="1:21" x14ac:dyDescent="0.2">
      <c r="A34" s="97" t="s">
        <v>123</v>
      </c>
      <c r="B34" s="50" t="s">
        <v>124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4">IF(C34="F","F",M34)</f>
        <v>F</v>
      </c>
      <c r="E34" s="14" t="s">
        <v>29</v>
      </c>
      <c r="F34" s="14" t="str">
        <f t="shared" si="1"/>
        <v>✅</v>
      </c>
      <c r="H34" s="139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23</v>
      </c>
      <c r="J34" s="82" t="b">
        <f>IFERROR(IF(MATCH(SETTINGS!S34,COVER!$A:$A,0),TRUE,FALSE),FALSE)</f>
        <v>1</v>
      </c>
      <c r="L34" s="71" t="s">
        <v>24</v>
      </c>
      <c r="N34" s="78" t="b">
        <f t="shared" ref="N34:N65" si="5">IF(F34&lt;&gt;"",F34="✅","")</f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205</v>
      </c>
      <c r="S34" s="84" t="s">
        <v>123</v>
      </c>
      <c r="T34" s="124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>
        <f>IF(OR(ISNUMBER(IFERROR(MATCH(A35,UPDATE!$1:$1,0),TRUE))=FALSE,H35=FALSE),L35,_xlfn.AGGREGATE(4,6,INDEX(UPDATE!$A:$DC,,MATCH(A35,UPDATE!$1:$1,0))))</f>
        <v>34</v>
      </c>
      <c r="D35" s="19" t="str">
        <f t="shared" si="4"/>
        <v>x</v>
      </c>
      <c r="E35" s="14" t="s">
        <v>29</v>
      </c>
      <c r="F35" s="14" t="s">
        <v>129</v>
      </c>
      <c r="H35" s="139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5</v>
      </c>
      <c r="J35" s="82" t="b">
        <f>IFERROR(IF(MATCH(SETTINGS!S35,COVER!$A:$A,0),TRUE,FALSE),FALSE)</f>
        <v>0</v>
      </c>
      <c r="L35" s="71">
        <f>R35</f>
        <v>34</v>
      </c>
      <c r="M35" s="72" t="s">
        <v>52</v>
      </c>
      <c r="N35" s="78" t="b">
        <f t="shared" si="5"/>
        <v>1</v>
      </c>
      <c r="O35" s="79" t="s">
        <v>130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34</v>
      </c>
      <c r="S35" s="84" t="s">
        <v>127</v>
      </c>
      <c r="T35" s="124" t="s">
        <v>131</v>
      </c>
      <c r="U35" s="74" t="s">
        <v>26</v>
      </c>
    </row>
    <row r="36" spans="1:21" x14ac:dyDescent="0.2">
      <c r="A36" s="75" t="s">
        <v>132</v>
      </c>
      <c r="B36" s="50" t="s">
        <v>133</v>
      </c>
      <c r="C36" s="13" t="str">
        <f>IF(OR(ISNUMBER(IFERROR(MATCH(A36,UPDATE!$1:$1,0),TRUE))=FALSE,H36=FALSE),L36,_xlfn.AGGREGATE(4,6,INDEX(UPDATE!$A:$DC,,MATCH(A36,UPDATE!$1:$1,0))))</f>
        <v>F</v>
      </c>
      <c r="D36" s="19" t="str">
        <f t="shared" si="4"/>
        <v>F</v>
      </c>
      <c r="E36" s="14" t="s">
        <v>23</v>
      </c>
      <c r="F36" s="14" t="str">
        <f t="shared" ref="F36:F67" si="6">IF(AND(OR(P36=TRUE,K36&lt;&gt;""),J36=TRUE),"✅","❌")</f>
        <v>✅</v>
      </c>
      <c r="H36" s="139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1</v>
      </c>
      <c r="K36" s="71">
        <v>5</v>
      </c>
      <c r="L36" s="71" t="s">
        <v>24</v>
      </c>
      <c r="M36" s="72"/>
      <c r="N36" s="78" t="b">
        <f t="shared" si="5"/>
        <v>1</v>
      </c>
      <c r="O36" s="79" t="s">
        <v>132</v>
      </c>
      <c r="P36" s="78" t="b">
        <f>IF(IFERROR(HLOOKUP(A36,UPDATE!$1:$1,1,FALSE),FALSE)&lt;&gt;FALSE,TRUE,FALSE)</f>
        <v>0</v>
      </c>
      <c r="Q36" s="84" t="b">
        <f>TRUE</f>
        <v>1</v>
      </c>
      <c r="R36" s="84" t="e">
        <f>IFERROR(_xlfn.AGGREGATE(4,6,INDEX(UPDATE!$A:$DC,,MATCH(A36,UPDATE!$1:$1,0))),NA())</f>
        <v>#N/A</v>
      </c>
      <c r="S36" s="84" t="s">
        <v>132</v>
      </c>
      <c r="T36" s="123" t="s">
        <v>25</v>
      </c>
      <c r="U36" s="74" t="s">
        <v>26</v>
      </c>
    </row>
    <row r="37" spans="1:21" x14ac:dyDescent="0.2">
      <c r="A37" s="75" t="s">
        <v>134</v>
      </c>
      <c r="B37" s="50" t="s">
        <v>135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4"/>
        <v>F</v>
      </c>
      <c r="E37" s="14" t="s">
        <v>29</v>
      </c>
      <c r="F37" s="14" t="str">
        <f t="shared" si="6"/>
        <v>✅</v>
      </c>
      <c r="H37" s="139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26</v>
      </c>
      <c r="J37" s="82" t="b">
        <f>IFERROR(IF(MATCH(SETTINGS!S37,COVER!$A:$A,0),TRUE,FALSE),FALSE)</f>
        <v>1</v>
      </c>
      <c r="L37" s="71" t="s">
        <v>24</v>
      </c>
      <c r="M37" s="72"/>
      <c r="N37" s="78" t="b">
        <f t="shared" si="5"/>
        <v>1</v>
      </c>
      <c r="O37" s="79" t="s">
        <v>136</v>
      </c>
      <c r="P37" s="78" t="b">
        <f>IF(IFERROR(HLOOKUP(A37,UPDATE!$1:$1,1,FALSE),FALSE)&lt;&gt;FALSE,TRUE,FALSE)</f>
        <v>1</v>
      </c>
      <c r="Q37" s="84" t="b">
        <f>TRUE</f>
        <v>1</v>
      </c>
      <c r="R37" s="84">
        <f>IFERROR(_xlfn.AGGREGATE(4,6,INDEX(UPDATE!$A:$DC,,MATCH(A37,UPDATE!$1:$1,0))),NA())</f>
        <v>232</v>
      </c>
      <c r="S37" s="84" t="s">
        <v>134</v>
      </c>
      <c r="T37" s="93" t="s">
        <v>137</v>
      </c>
      <c r="U37" s="74" t="s">
        <v>26</v>
      </c>
    </row>
    <row r="38" spans="1:21" x14ac:dyDescent="0.2">
      <c r="A38" s="97" t="s">
        <v>138</v>
      </c>
      <c r="B38" s="50" t="s">
        <v>139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4"/>
        <v>F</v>
      </c>
      <c r="E38" s="14" t="s">
        <v>29</v>
      </c>
      <c r="F38" s="14" t="str">
        <f t="shared" si="6"/>
        <v>❌</v>
      </c>
      <c r="H38" s="139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0</v>
      </c>
      <c r="J38" s="82" t="b">
        <f>IFERROR(IF(MATCH(SETTINGS!S38,COVER!$A:$A,0),TRUE,FALSE),FALSE)</f>
        <v>1</v>
      </c>
      <c r="L38" s="71" t="s">
        <v>24</v>
      </c>
      <c r="M38" s="72"/>
      <c r="N38" s="78" t="b">
        <f t="shared" si="5"/>
        <v>0</v>
      </c>
      <c r="O38" s="79" t="s">
        <v>140</v>
      </c>
      <c r="P38" s="78" t="b">
        <f>IF(IFERROR(HLOOKUP(A38,UPDATE!$1:$1,1,FALSE),FALSE)&lt;&gt;FALSE,TRUE,FALSE)</f>
        <v>0</v>
      </c>
      <c r="Q38" s="84" t="b">
        <f>TRUE</f>
        <v>1</v>
      </c>
      <c r="R38" s="84" t="e">
        <f>IFERROR(_xlfn.AGGREGATE(4,6,INDEX(UPDATE!$A:$DC,,MATCH(A38,UPDATE!$1:$1,0))),NA())</f>
        <v>#N/A</v>
      </c>
      <c r="S38" s="84" t="s">
        <v>138</v>
      </c>
      <c r="T38" s="93" t="s">
        <v>141</v>
      </c>
      <c r="U38" s="74" t="s">
        <v>26</v>
      </c>
    </row>
    <row r="39" spans="1:21" x14ac:dyDescent="0.2">
      <c r="A39" s="33" t="s">
        <v>142</v>
      </c>
      <c r="B39" s="33" t="s">
        <v>143</v>
      </c>
      <c r="C39" s="13">
        <f>IF(OR(ISNUMBER(IFERROR(MATCH(A39,UPDATE!$1:$1,0),TRUE))=FALSE,H39=FALSE),L39,_xlfn.AGGREGATE(4,6,INDEX(UPDATE!$A:$DC,,MATCH(A39,UPDATE!$1:$1,0))))</f>
        <v>304</v>
      </c>
      <c r="D39" s="19" t="str">
        <f t="shared" si="4"/>
        <v>x</v>
      </c>
      <c r="E39" s="14" t="s">
        <v>29</v>
      </c>
      <c r="F39" s="14" t="str">
        <f t="shared" si="6"/>
        <v>✅</v>
      </c>
      <c r="H39" s="139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34</v>
      </c>
      <c r="J39" s="82" t="b">
        <f>IFERROR(IF(MATCH(SETTINGS!S39,COVER!$A:$A,0),TRUE,FALSE),FALSE)</f>
        <v>1</v>
      </c>
      <c r="L39" s="71">
        <f>R39</f>
        <v>304</v>
      </c>
      <c r="M39" s="72" t="s">
        <v>52</v>
      </c>
      <c r="N39" s="78" t="b">
        <f t="shared" si="5"/>
        <v>1</v>
      </c>
      <c r="O39" s="79" t="s">
        <v>143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304</v>
      </c>
      <c r="S39" s="84" t="s">
        <v>142</v>
      </c>
      <c r="T39" s="93" t="s">
        <v>144</v>
      </c>
      <c r="U39" s="74" t="s">
        <v>26</v>
      </c>
    </row>
    <row r="40" spans="1:21" x14ac:dyDescent="0.2">
      <c r="A40" s="75" t="s">
        <v>145</v>
      </c>
      <c r="B40" s="50" t="s">
        <v>146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4"/>
        <v>F</v>
      </c>
      <c r="E40" s="14" t="s">
        <v>29</v>
      </c>
      <c r="F40" s="14" t="str">
        <f t="shared" si="6"/>
        <v>✅</v>
      </c>
      <c r="H40" s="139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8</v>
      </c>
      <c r="J40" s="82" t="b">
        <f>IFERROR(IF(MATCH(SETTINGS!S40,COVER!$A:$A,0),TRUE,FALSE),FALSE)</f>
        <v>1</v>
      </c>
      <c r="L40" s="71" t="s">
        <v>24</v>
      </c>
      <c r="N40" s="78" t="b">
        <f t="shared" si="5"/>
        <v>1</v>
      </c>
      <c r="O40" s="79" t="s">
        <v>146</v>
      </c>
      <c r="P40" s="78" t="b">
        <f>IF(IFERROR(HLOOKUP(A40,UPDATE!$1:$1,1,FALSE),FALSE)&lt;&gt;FALSE,TRUE,FALSE)</f>
        <v>1</v>
      </c>
      <c r="Q40" s="84" t="b">
        <f>TRUE</f>
        <v>1</v>
      </c>
      <c r="R40" s="84">
        <f>IFERROR(_xlfn.AGGREGATE(4,6,INDEX(UPDATE!$A:$DC,,MATCH(A40,UPDATE!$1:$1,0))),NA())</f>
        <v>83</v>
      </c>
      <c r="S40" s="84" t="s">
        <v>145</v>
      </c>
      <c r="T40" s="123" t="s">
        <v>25</v>
      </c>
      <c r="U40" s="74" t="s">
        <v>26</v>
      </c>
    </row>
    <row r="41" spans="1:21" x14ac:dyDescent="0.2">
      <c r="A41" s="33" t="s">
        <v>147</v>
      </c>
      <c r="B41" s="33" t="s">
        <v>148</v>
      </c>
      <c r="C41" s="13" t="str">
        <f>IF(OR(ISNUMBER(IFERROR(MATCH(A41,UPDATE!$1:$1,0),TRUE))=FALSE,H41=FALSE),L41,_xlfn.AGGREGATE(4,6,INDEX(UPDATE!$A:$DC,,MATCH(A41,UPDATE!$1:$1,0))))</f>
        <v>F</v>
      </c>
      <c r="D41" s="19" t="str">
        <f t="shared" si="4"/>
        <v>F</v>
      </c>
      <c r="E41" s="14" t="s">
        <v>108</v>
      </c>
      <c r="F41" s="14" t="str">
        <f t="shared" si="6"/>
        <v>✅</v>
      </c>
      <c r="G41" s="48" t="s">
        <v>149</v>
      </c>
      <c r="H41" s="139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27</v>
      </c>
      <c r="J41" s="82" t="b">
        <f>IFERROR(IF(MATCH(SETTINGS!S41,COVER!$A:$A,0),TRUE,FALSE),FALSE)</f>
        <v>1</v>
      </c>
      <c r="L41" s="71" t="s">
        <v>24</v>
      </c>
      <c r="N41" s="78" t="b">
        <f t="shared" si="5"/>
        <v>1</v>
      </c>
      <c r="O41" s="79" t="s">
        <v>150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108</v>
      </c>
      <c r="S41" s="84" t="s">
        <v>147</v>
      </c>
      <c r="T41" s="93" t="s">
        <v>151</v>
      </c>
      <c r="U41" s="74" t="s">
        <v>26</v>
      </c>
    </row>
    <row r="42" spans="1:21" x14ac:dyDescent="0.2">
      <c r="A42" s="97" t="s">
        <v>152</v>
      </c>
      <c r="B42" s="50" t="s">
        <v>152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4"/>
        <v>F</v>
      </c>
      <c r="E42" s="14" t="s">
        <v>29</v>
      </c>
      <c r="F42" s="14" t="str">
        <f t="shared" si="6"/>
        <v>✅</v>
      </c>
      <c r="H42" s="139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12</v>
      </c>
      <c r="J42" s="82" t="b">
        <f>IFERROR(IF(MATCH(SETTINGS!S42,COVER!$A:$A,0),TRUE,FALSE),FALSE)</f>
        <v>1</v>
      </c>
      <c r="L42" s="71" t="s">
        <v>24</v>
      </c>
      <c r="N42" s="78" t="b">
        <f t="shared" si="5"/>
        <v>1</v>
      </c>
      <c r="O42" s="79" t="s">
        <v>152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82</v>
      </c>
      <c r="S42" s="84" t="s">
        <v>152</v>
      </c>
      <c r="T42" s="123" t="s">
        <v>25</v>
      </c>
      <c r="U42" s="74" t="s">
        <v>26</v>
      </c>
    </row>
    <row r="43" spans="1:21" x14ac:dyDescent="0.2">
      <c r="A43" s="33" t="s">
        <v>153</v>
      </c>
      <c r="B43" s="33" t="s">
        <v>153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4"/>
        <v>F</v>
      </c>
      <c r="E43" s="14" t="s">
        <v>29</v>
      </c>
      <c r="F43" s="14" t="str">
        <f t="shared" si="6"/>
        <v>✅</v>
      </c>
      <c r="H43" s="139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22</v>
      </c>
      <c r="J43" s="82" t="b">
        <f>IFERROR(IF(MATCH(SETTINGS!S43,COVER!$A:$A,0),TRUE,FALSE),FALSE)</f>
        <v>1</v>
      </c>
      <c r="L43" s="71" t="s">
        <v>24</v>
      </c>
      <c r="N43" s="78" t="b">
        <f t="shared" si="5"/>
        <v>1</v>
      </c>
      <c r="O43" s="79" t="s">
        <v>153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194</v>
      </c>
      <c r="S43" s="84" t="s">
        <v>153</v>
      </c>
      <c r="T43" s="93" t="s">
        <v>154</v>
      </c>
      <c r="U43" s="74" t="s">
        <v>26</v>
      </c>
    </row>
    <row r="44" spans="1:21" x14ac:dyDescent="0.2">
      <c r="A44" s="97" t="s">
        <v>155</v>
      </c>
      <c r="B44" s="50" t="s">
        <v>155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4"/>
        <v>F</v>
      </c>
      <c r="E44" s="14" t="s">
        <v>29</v>
      </c>
      <c r="F44" s="14" t="str">
        <f t="shared" si="6"/>
        <v>✅</v>
      </c>
      <c r="H44" s="139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37</v>
      </c>
      <c r="J44" s="82" t="b">
        <f>IFERROR(IF(MATCH(SETTINGS!S44,COVER!$A:$A,0),TRUE,FALSE),FALSE)</f>
        <v>1</v>
      </c>
      <c r="L44" s="71" t="s">
        <v>24</v>
      </c>
      <c r="M44" s="72"/>
      <c r="N44" s="78" t="b">
        <f t="shared" si="5"/>
        <v>1</v>
      </c>
      <c r="O44" s="79" t="s">
        <v>155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383</v>
      </c>
      <c r="S44" s="84" t="s">
        <v>155</v>
      </c>
      <c r="T44" s="93" t="s">
        <v>156</v>
      </c>
      <c r="U44" s="74" t="s">
        <v>26</v>
      </c>
    </row>
    <row r="45" spans="1:21" x14ac:dyDescent="0.2">
      <c r="A45" s="96" t="s">
        <v>157</v>
      </c>
      <c r="B45" s="33" t="s">
        <v>157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4"/>
        <v>F</v>
      </c>
      <c r="E45" s="14" t="s">
        <v>29</v>
      </c>
      <c r="F45" s="14" t="str">
        <f t="shared" si="6"/>
        <v>✅</v>
      </c>
      <c r="H45" s="139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77</v>
      </c>
      <c r="J45" s="82" t="b">
        <f>IFERROR(IF(MATCH(SETTINGS!S45,COVER!$A:$A,0),TRUE,FALSE),FALSE)</f>
        <v>1</v>
      </c>
      <c r="L45" s="71" t="s">
        <v>24</v>
      </c>
      <c r="N45" s="78" t="b">
        <f t="shared" si="5"/>
        <v>1</v>
      </c>
      <c r="O45" s="79" t="s">
        <v>157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704</v>
      </c>
      <c r="S45" s="84" t="s">
        <v>157</v>
      </c>
      <c r="T45" s="93" t="s">
        <v>158</v>
      </c>
      <c r="U45" s="74" t="s">
        <v>26</v>
      </c>
    </row>
    <row r="46" spans="1:21" x14ac:dyDescent="0.2">
      <c r="A46" s="33" t="s">
        <v>159</v>
      </c>
      <c r="B46" s="33" t="s">
        <v>159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4"/>
        <v>F</v>
      </c>
      <c r="E46" s="14" t="s">
        <v>23</v>
      </c>
      <c r="F46" s="14" t="str">
        <f t="shared" si="6"/>
        <v>✅</v>
      </c>
      <c r="H46" s="139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25</v>
      </c>
      <c r="J46" s="82" t="b">
        <f>IFERROR(IF(MATCH(SETTINGS!S46,COVER!$A:$A,0),TRUE,FALSE),FALSE)</f>
        <v>1</v>
      </c>
      <c r="K46" s="71">
        <v>25</v>
      </c>
      <c r="L46" s="71" t="s">
        <v>24</v>
      </c>
      <c r="N46" s="78" t="b">
        <f t="shared" si="5"/>
        <v>1</v>
      </c>
      <c r="O46" s="79" t="s">
        <v>159</v>
      </c>
      <c r="P46" s="78" t="b">
        <f>IF(IFERROR(HLOOKUP(A46,UPDATE!$1:$1,1,FALSE),FALSE)&lt;&gt;FALSE,TRUE,FALSE)</f>
        <v>0</v>
      </c>
      <c r="Q46" s="84" t="b">
        <f>TRUE</f>
        <v>1</v>
      </c>
      <c r="R46" s="84" t="e">
        <f>IFERROR(_xlfn.AGGREGATE(4,6,INDEX(UPDATE!$A:$DC,,MATCH(A46,UPDATE!$1:$1,0))),NA())</f>
        <v>#N/A</v>
      </c>
      <c r="S46" s="84" t="s">
        <v>159</v>
      </c>
      <c r="T46" s="93" t="s">
        <v>160</v>
      </c>
      <c r="U46" s="74" t="s">
        <v>26</v>
      </c>
    </row>
    <row r="47" spans="1:21" x14ac:dyDescent="0.2">
      <c r="A47" s="97" t="s">
        <v>161</v>
      </c>
      <c r="B47" s="50" t="s">
        <v>162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 t="shared" si="4"/>
        <v>F</v>
      </c>
      <c r="E47" s="14" t="s">
        <v>29</v>
      </c>
      <c r="F47" s="14" t="str">
        <f t="shared" si="6"/>
        <v>✅</v>
      </c>
      <c r="H47" s="139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9</v>
      </c>
      <c r="J47" s="82" t="b">
        <f>IFERROR(IF(MATCH(SETTINGS!S47,COVER!$A:$A,0),TRUE,FALSE),FALSE)</f>
        <v>1</v>
      </c>
      <c r="L47" s="71" t="s">
        <v>24</v>
      </c>
      <c r="N47" s="78" t="b">
        <f t="shared" si="5"/>
        <v>1</v>
      </c>
      <c r="O47" s="79" t="s">
        <v>161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51</v>
      </c>
      <c r="S47" s="84" t="s">
        <v>161</v>
      </c>
      <c r="T47" s="124" t="s">
        <v>100</v>
      </c>
      <c r="U47" s="74" t="s">
        <v>26</v>
      </c>
    </row>
    <row r="48" spans="1:21" x14ac:dyDescent="0.2">
      <c r="A48" s="97" t="s">
        <v>163</v>
      </c>
      <c r="B48" s="50" t="s">
        <v>164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4"/>
        <v>F</v>
      </c>
      <c r="E48" s="14" t="s">
        <v>29</v>
      </c>
      <c r="F48" s="14" t="str">
        <f t="shared" si="6"/>
        <v>✅</v>
      </c>
      <c r="H48" s="139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19</v>
      </c>
      <c r="J48" s="82" t="b">
        <f>IFERROR(IF(MATCH(SETTINGS!S48,COVER!$A:$A,0),TRUE,FALSE),FALSE)</f>
        <v>1</v>
      </c>
      <c r="L48" s="71" t="s">
        <v>24</v>
      </c>
      <c r="N48" s="78" t="b">
        <f t="shared" si="5"/>
        <v>1</v>
      </c>
      <c r="O48" s="79" t="s">
        <v>165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124</v>
      </c>
      <c r="S48" s="84" t="s">
        <v>163</v>
      </c>
      <c r="T48" s="124" t="s">
        <v>100</v>
      </c>
      <c r="U48" s="74" t="s">
        <v>26</v>
      </c>
    </row>
    <row r="49" spans="1:21" x14ac:dyDescent="0.2">
      <c r="A49" s="97" t="s">
        <v>166</v>
      </c>
      <c r="B49" s="50" t="s">
        <v>167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4"/>
        <v>F</v>
      </c>
      <c r="E49" s="14" t="s">
        <v>29</v>
      </c>
      <c r="F49" s="14" t="str">
        <f t="shared" si="6"/>
        <v>✅</v>
      </c>
      <c r="H49" s="139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9</v>
      </c>
      <c r="J49" s="82" t="b">
        <f>IFERROR(IF(MATCH(SETTINGS!S49,COVER!$A:$A,0),TRUE,FALSE),FALSE)</f>
        <v>1</v>
      </c>
      <c r="L49" s="71" t="s">
        <v>24</v>
      </c>
      <c r="N49" s="78" t="b">
        <f t="shared" si="5"/>
        <v>1</v>
      </c>
      <c r="O49" s="79" t="s">
        <v>168</v>
      </c>
      <c r="P49" s="78" t="b">
        <f>IF(IFERROR(HLOOKUP(A49,UPDATE!$1:$1,1,FALSE),FALSE)&lt;&gt;FALSE,TRUE,FALSE)</f>
        <v>1</v>
      </c>
      <c r="Q49" s="84" t="b">
        <f>TRUE</f>
        <v>1</v>
      </c>
      <c r="R49" s="84">
        <f>IFERROR(_xlfn.AGGREGATE(4,6,INDEX(UPDATE!$A:$DC,,MATCH(A49,UPDATE!$1:$1,0))),NA())</f>
        <v>46</v>
      </c>
      <c r="S49" s="84" t="s">
        <v>166</v>
      </c>
      <c r="T49" s="124" t="s">
        <v>100</v>
      </c>
      <c r="U49" s="74" t="s">
        <v>26</v>
      </c>
    </row>
    <row r="50" spans="1:21" x14ac:dyDescent="0.2">
      <c r="A50" s="33" t="s">
        <v>169</v>
      </c>
      <c r="B50" s="33" t="s">
        <v>170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4"/>
        <v>F</v>
      </c>
      <c r="E50" s="14" t="s">
        <v>29</v>
      </c>
      <c r="F50" s="14" t="str">
        <f t="shared" si="6"/>
        <v>✅</v>
      </c>
      <c r="H50" s="139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13</v>
      </c>
      <c r="J50" s="82" t="b">
        <f>IFERROR(IF(MATCH(SETTINGS!S50,COVER!$A:$A,0),TRUE,FALSE),FALSE)</f>
        <v>1</v>
      </c>
      <c r="L50" s="71" t="s">
        <v>24</v>
      </c>
      <c r="N50" s="78" t="b">
        <f t="shared" si="5"/>
        <v>1</v>
      </c>
      <c r="O50" s="79" t="s">
        <v>171</v>
      </c>
      <c r="P50" s="78" t="b">
        <f>IF(IFERROR(HLOOKUP(A50,UPDATE!$1:$1,1,FALSE),FALSE)&lt;&gt;FALSE,TRUE,FALSE)</f>
        <v>1</v>
      </c>
      <c r="Q50" s="84" t="b">
        <f>TRUE</f>
        <v>1</v>
      </c>
      <c r="R50" s="84">
        <f>IFERROR(_xlfn.AGGREGATE(4,6,INDEX(UPDATE!$A:$DC,,MATCH(A50,UPDATE!$1:$1,0))),NA())</f>
        <v>127</v>
      </c>
      <c r="S50" s="84" t="s">
        <v>169</v>
      </c>
      <c r="T50" s="93" t="s">
        <v>172</v>
      </c>
      <c r="U50" s="74" t="s">
        <v>26</v>
      </c>
    </row>
    <row r="51" spans="1:21" x14ac:dyDescent="0.2">
      <c r="A51" s="97" t="s">
        <v>173</v>
      </c>
      <c r="B51" s="50" t="s">
        <v>174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4"/>
        <v>F</v>
      </c>
      <c r="E51" s="14" t="s">
        <v>29</v>
      </c>
      <c r="F51" s="14" t="str">
        <f t="shared" si="6"/>
        <v>✅</v>
      </c>
      <c r="H51" s="139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23</v>
      </c>
      <c r="J51" s="82" t="b">
        <f>IFERROR(IF(MATCH(SETTINGS!S51,COVER!$A:$A,0),TRUE,FALSE),FALSE)</f>
        <v>1</v>
      </c>
      <c r="L51" s="71" t="s">
        <v>24</v>
      </c>
      <c r="M51" s="72"/>
      <c r="N51" s="78" t="b">
        <f t="shared" si="5"/>
        <v>1</v>
      </c>
      <c r="O51" s="79" t="s">
        <v>174</v>
      </c>
      <c r="P51" s="78" t="b">
        <f>IF(IFERROR(HLOOKUP(A51,UPDATE!$1:$1,1,FALSE),FALSE)&lt;&gt;FALSE,TRUE,FALSE)</f>
        <v>1</v>
      </c>
      <c r="Q51" s="84" t="b">
        <f>TRUE</f>
        <v>1</v>
      </c>
      <c r="R51" s="84">
        <f>IFERROR(_xlfn.AGGREGATE(4,6,INDEX(UPDATE!$A:$DC,,MATCH(A51,UPDATE!$1:$1,0))),NA())</f>
        <v>189</v>
      </c>
      <c r="S51" s="84" t="s">
        <v>173</v>
      </c>
      <c r="T51" s="124" t="s">
        <v>175</v>
      </c>
      <c r="U51" s="74" t="s">
        <v>26</v>
      </c>
    </row>
    <row r="52" spans="1:21" x14ac:dyDescent="0.2">
      <c r="A52" s="75" t="s">
        <v>176</v>
      </c>
      <c r="B52" s="50" t="s">
        <v>176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4"/>
        <v>F</v>
      </c>
      <c r="E52" s="14" t="s">
        <v>29</v>
      </c>
      <c r="F52" s="14" t="str">
        <f t="shared" si="6"/>
        <v>✅</v>
      </c>
      <c r="H52" s="139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15</v>
      </c>
      <c r="J52" s="82" t="b">
        <f>IFERROR(IF(MATCH(SETTINGS!S52,COVER!$A:$A,0),TRUE,FALSE),FALSE)</f>
        <v>1</v>
      </c>
      <c r="L52" s="71" t="s">
        <v>24</v>
      </c>
      <c r="M52" s="72"/>
      <c r="N52" s="78" t="b">
        <f t="shared" si="5"/>
        <v>1</v>
      </c>
      <c r="O52" s="79" t="s">
        <v>176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15</v>
      </c>
      <c r="S52" s="84" t="s">
        <v>176</v>
      </c>
      <c r="T52" s="123" t="s">
        <v>25</v>
      </c>
      <c r="U52" s="74" t="s">
        <v>26</v>
      </c>
    </row>
    <row r="53" spans="1:21" x14ac:dyDescent="0.2">
      <c r="A53" s="33" t="s">
        <v>177</v>
      </c>
      <c r="B53" s="33" t="s">
        <v>178</v>
      </c>
      <c r="C53" s="13">
        <f>IF(OR(ISNUMBER(IFERROR(MATCH(A53,UPDATE!$1:$1,0),TRUE))=FALSE,H53=FALSE),L53,_xlfn.AGGREGATE(4,6,INDEX(UPDATE!$A:$DC,,MATCH(A53,UPDATE!$1:$1,0))))</f>
        <v>400</v>
      </c>
      <c r="D53" s="19" t="str">
        <f t="shared" si="4"/>
        <v>x</v>
      </c>
      <c r="E53" s="14" t="s">
        <v>29</v>
      </c>
      <c r="F53" s="14" t="str">
        <f t="shared" si="6"/>
        <v>✅</v>
      </c>
      <c r="H53" s="139" t="b">
        <f>IF(ISNUMBER(INDEX(UPDATE!$A:$DC,2,MATCH(SETTINGS!A53,UPDATE!$1:$1,0)))=TRUE,TRUE,FALSE)</f>
        <v>1</v>
      </c>
      <c r="I53" s="82">
        <f>IFERROR(INDEX(UPDATE!A:A,MATCH(_xlfn.AGGREGATE(4,6,INDEX(UPDATE!$A$3:$DC$160,,MATCH(A53,UPDATE!$1:$1,0))),INDEX(UPDATE!$A:$DC,,MATCH(A53,UPDATE!$1:$1,0)),0)),K53)</f>
        <v>37</v>
      </c>
      <c r="J53" s="82" t="b">
        <f>IFERROR(IF(MATCH(SETTINGS!S53,COVER!$A:$A,0),TRUE,FALSE),FALSE)</f>
        <v>1</v>
      </c>
      <c r="L53" s="71">
        <f>R53</f>
        <v>400</v>
      </c>
      <c r="M53" s="72" t="s">
        <v>52</v>
      </c>
      <c r="N53" s="78" t="b">
        <f t="shared" si="5"/>
        <v>1</v>
      </c>
      <c r="O53" s="79" t="s">
        <v>179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400</v>
      </c>
      <c r="S53" s="84" t="s">
        <v>177</v>
      </c>
      <c r="T53" s="93" t="s">
        <v>180</v>
      </c>
      <c r="U53" s="74" t="s">
        <v>26</v>
      </c>
    </row>
    <row r="54" spans="1:21" x14ac:dyDescent="0.2">
      <c r="A54" s="145" t="s">
        <v>181</v>
      </c>
      <c r="B54" s="50" t="s">
        <v>182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4"/>
        <v>F</v>
      </c>
      <c r="E54" s="14" t="s">
        <v>29</v>
      </c>
      <c r="F54" s="14" t="str">
        <f t="shared" si="6"/>
        <v>✅</v>
      </c>
      <c r="H54" s="139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10</v>
      </c>
      <c r="J54" s="82" t="b">
        <f>IFERROR(IF(MATCH(SETTINGS!S54,COVER!$A:$A,0),TRUE,FALSE),FALSE)</f>
        <v>1</v>
      </c>
      <c r="L54" s="71" t="s">
        <v>24</v>
      </c>
      <c r="M54" s="72" t="s">
        <v>52</v>
      </c>
      <c r="N54" s="78" t="b">
        <f t="shared" si="5"/>
        <v>1</v>
      </c>
      <c r="O54" s="79" t="s">
        <v>181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60</v>
      </c>
      <c r="S54" s="84" t="s">
        <v>181</v>
      </c>
      <c r="T54" s="124" t="s">
        <v>183</v>
      </c>
      <c r="U54" s="74" t="s">
        <v>26</v>
      </c>
    </row>
    <row r="55" spans="1:21" x14ac:dyDescent="0.2">
      <c r="A55" s="96" t="s">
        <v>184</v>
      </c>
      <c r="B55" s="33" t="s">
        <v>185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4"/>
        <v>F</v>
      </c>
      <c r="E55" s="14" t="s">
        <v>29</v>
      </c>
      <c r="F55" s="14" t="str">
        <f t="shared" si="6"/>
        <v>✅</v>
      </c>
      <c r="H55" s="139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30</v>
      </c>
      <c r="J55" s="82" t="b">
        <f>IFERROR(IF(MATCH(SETTINGS!S55,COVER!$A:$A,0),TRUE,FALSE),FALSE)</f>
        <v>1</v>
      </c>
      <c r="L55" s="71" t="s">
        <v>24</v>
      </c>
      <c r="N55" s="78" t="b">
        <f t="shared" si="5"/>
        <v>1</v>
      </c>
      <c r="O55" s="79" t="s">
        <v>185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206</v>
      </c>
      <c r="S55" s="84" t="s">
        <v>184</v>
      </c>
      <c r="T55" s="93" t="s">
        <v>186</v>
      </c>
      <c r="U55" s="74" t="s">
        <v>26</v>
      </c>
    </row>
    <row r="56" spans="1:21" x14ac:dyDescent="0.2">
      <c r="A56" s="102" t="s">
        <v>187</v>
      </c>
      <c r="B56" s="50" t="s">
        <v>188</v>
      </c>
      <c r="C56" s="13">
        <f>IF(OR(ISNUMBER(IFERROR(MATCH(A56,UPDATE!$1:$1,0),TRUE))=FALSE,H56=FALSE),L56,_xlfn.AGGREGATE(4,6,INDEX(UPDATE!$A:$DC,,MATCH(A56,UPDATE!$1:$1,0))))</f>
        <v>1433</v>
      </c>
      <c r="D56" s="19" t="str">
        <f t="shared" si="4"/>
        <v>x</v>
      </c>
      <c r="E56" s="14" t="s">
        <v>29</v>
      </c>
      <c r="F56" s="14" t="str">
        <f t="shared" si="6"/>
        <v>✅</v>
      </c>
      <c r="H56" s="139" t="b">
        <f>IF(ISNUMBER(INDEX(UPDATE!$A:$DC,2,MATCH(SETTINGS!A56,UPDATE!$1:$1,0)))=TRUE,TRUE,FALSE)</f>
        <v>1</v>
      </c>
      <c r="I56" s="82">
        <f>IFERROR(INDEX(UPDATE!A:A,MATCH(_xlfn.AGGREGATE(4,6,INDEX(UPDATE!$A$3:$DC$160,,MATCH(A56,UPDATE!$1:$1,0))),INDEX(UPDATE!$A:$DC,,MATCH(A56,UPDATE!$1:$1,0)),0)),K56)</f>
        <v>138</v>
      </c>
      <c r="J56" s="82" t="b">
        <f>IFERROR(IF(MATCH(SETTINGS!S56,COVER!$A:$A,0),TRUE,FALSE),FALSE)</f>
        <v>1</v>
      </c>
      <c r="L56" s="71">
        <f>R56</f>
        <v>1433</v>
      </c>
      <c r="M56" s="71" t="s">
        <v>52</v>
      </c>
      <c r="N56" s="78" t="b">
        <f t="shared" si="5"/>
        <v>1</v>
      </c>
      <c r="O56" s="79" t="s">
        <v>188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1433</v>
      </c>
      <c r="S56" s="84" t="s">
        <v>187</v>
      </c>
      <c r="T56" s="124" t="s">
        <v>189</v>
      </c>
      <c r="U56" s="74" t="s">
        <v>26</v>
      </c>
    </row>
    <row r="57" spans="1:21" x14ac:dyDescent="0.2">
      <c r="A57" s="97" t="s">
        <v>190</v>
      </c>
      <c r="B57" s="50" t="s">
        <v>190</v>
      </c>
      <c r="C57" s="13">
        <f>IF(OR(ISNUMBER(IFERROR(MATCH(A57,UPDATE!$1:$1,0),TRUE))=FALSE,H57=FALSE),L57,_xlfn.AGGREGATE(4,6,INDEX(UPDATE!$A:$DC,,MATCH(A57,UPDATE!$1:$1,0))))</f>
        <v>41</v>
      </c>
      <c r="D57" s="19" t="str">
        <f t="shared" si="4"/>
        <v>x</v>
      </c>
      <c r="E57" s="14" t="s">
        <v>108</v>
      </c>
      <c r="F57" s="14" t="str">
        <f t="shared" si="6"/>
        <v>✅</v>
      </c>
      <c r="H57" s="139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9</v>
      </c>
      <c r="J57" s="82" t="b">
        <f>IFERROR(IF(MATCH(SETTINGS!S57,COVER!$A:$A,0),TRUE,FALSE),FALSE)</f>
        <v>1</v>
      </c>
      <c r="L57" s="71">
        <f>R57</f>
        <v>41</v>
      </c>
      <c r="M57" s="72" t="s">
        <v>52</v>
      </c>
      <c r="N57" s="78" t="b">
        <f t="shared" si="5"/>
        <v>1</v>
      </c>
      <c r="O57" s="79" t="s">
        <v>190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41</v>
      </c>
      <c r="S57" s="84" t="s">
        <v>190</v>
      </c>
      <c r="T57" s="123" t="s">
        <v>191</v>
      </c>
      <c r="U57" s="74" t="s">
        <v>26</v>
      </c>
    </row>
    <row r="58" spans="1:21" x14ac:dyDescent="0.2">
      <c r="A58" s="97" t="s">
        <v>192</v>
      </c>
      <c r="B58" s="50" t="s">
        <v>193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4"/>
        <v>F</v>
      </c>
      <c r="E58" s="14" t="s">
        <v>29</v>
      </c>
      <c r="F58" s="14" t="str">
        <f t="shared" si="6"/>
        <v>✅</v>
      </c>
      <c r="H58" s="139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14</v>
      </c>
      <c r="J58" s="82" t="b">
        <f>IFERROR(IF(MATCH(SETTINGS!S58,COVER!$A:$A,0),TRUE,FALSE),FALSE)</f>
        <v>1</v>
      </c>
      <c r="L58" s="71" t="s">
        <v>24</v>
      </c>
      <c r="M58" s="72"/>
      <c r="N58" s="78" t="b">
        <f t="shared" si="5"/>
        <v>1</v>
      </c>
      <c r="O58" s="79" t="s">
        <v>194</v>
      </c>
      <c r="P58" s="78" t="b">
        <f>IF(IFERROR(HLOOKUP(A58,UPDATE!$1:$1,1,FALSE),FALSE)&lt;&gt;FALSE,TRUE,FALSE)</f>
        <v>1</v>
      </c>
      <c r="Q58" s="84" t="b">
        <f>TRUE</f>
        <v>1</v>
      </c>
      <c r="R58" s="84">
        <f>IFERROR(_xlfn.AGGREGATE(4,6,INDEX(UPDATE!$A:$DC,,MATCH(A58,UPDATE!$1:$1,0))),NA())</f>
        <v>163</v>
      </c>
      <c r="S58" s="84" t="s">
        <v>192</v>
      </c>
      <c r="T58" s="124" t="s">
        <v>195</v>
      </c>
      <c r="U58" s="74" t="s">
        <v>26</v>
      </c>
    </row>
    <row r="59" spans="1:21" x14ac:dyDescent="0.2">
      <c r="A59" s="33" t="s">
        <v>196</v>
      </c>
      <c r="B59" s="33" t="s">
        <v>197</v>
      </c>
      <c r="C59" s="13">
        <f>IF(OR(ISNUMBER(IFERROR(MATCH(A59,UPDATE!$1:$1,0),TRUE))=FALSE,H59=FALSE),L59,_xlfn.AGGREGATE(4,6,INDEX(UPDATE!$A:$DC,,MATCH(A59,UPDATE!$1:$1,0))))</f>
        <v>236</v>
      </c>
      <c r="D59" s="19" t="str">
        <f t="shared" si="4"/>
        <v>x</v>
      </c>
      <c r="E59" s="14" t="s">
        <v>29</v>
      </c>
      <c r="F59" s="14" t="str">
        <f t="shared" si="6"/>
        <v>✅</v>
      </c>
      <c r="H59" s="139" t="b">
        <f>IF(ISNUMBER(INDEX(UPDATE!$A:$DC,2,MATCH(SETTINGS!A59,UPDATE!$1:$1,0)))=TRUE,TRUE,FALSE)</f>
        <v>1</v>
      </c>
      <c r="I59" s="82">
        <f>IFERROR(INDEX(UPDATE!A:A,MATCH(_xlfn.AGGREGATE(4,6,INDEX(UPDATE!$A$3:$DC$160,,MATCH(A59,UPDATE!$1:$1,0))),INDEX(UPDATE!$A:$DC,,MATCH(A59,UPDATE!$1:$1,0)),0)),K59)</f>
        <v>23</v>
      </c>
      <c r="J59" s="82" t="b">
        <f>IFERROR(IF(MATCH(SETTINGS!S59,COVER!$A:$A,0),TRUE,FALSE),FALSE)</f>
        <v>1</v>
      </c>
      <c r="L59" s="71">
        <f>R59</f>
        <v>236</v>
      </c>
      <c r="M59" s="72" t="s">
        <v>52</v>
      </c>
      <c r="N59" s="78" t="b">
        <f t="shared" si="5"/>
        <v>1</v>
      </c>
      <c r="O59" s="79" t="s">
        <v>197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236</v>
      </c>
      <c r="S59" s="84" t="s">
        <v>196</v>
      </c>
      <c r="T59" s="93" t="s">
        <v>198</v>
      </c>
      <c r="U59" s="74" t="s">
        <v>26</v>
      </c>
    </row>
    <row r="60" spans="1:21" x14ac:dyDescent="0.2">
      <c r="A60" s="33" t="s">
        <v>199</v>
      </c>
      <c r="B60" s="33" t="s">
        <v>200</v>
      </c>
      <c r="C60" s="13" t="str">
        <f>IF(OR(ISNUMBER(IFERROR(MATCH(A60,UPDATE!$1:$1,0),TRUE))=FALSE,H60=FALSE),L60,_xlfn.AGGREGATE(4,6,INDEX(UPDATE!$A:$DC,,MATCH(A60,UPDATE!$1:$1,0))))</f>
        <v>F</v>
      </c>
      <c r="D60" s="19" t="str">
        <f t="shared" si="4"/>
        <v>F</v>
      </c>
      <c r="E60" s="14" t="s">
        <v>113</v>
      </c>
      <c r="F60" s="14" t="str">
        <f t="shared" si="6"/>
        <v>✅</v>
      </c>
      <c r="H60" s="139" t="b">
        <f>IF(ISNUMBER(INDEX(UPDATE!$A:$DC,2,MATCH(SETTINGS!A60,UPDATE!$1:$1,0)))=TRUE,TRUE,FALSE)</f>
        <v>0</v>
      </c>
      <c r="I60" s="82">
        <f>IFERROR(INDEX(UPDATE!A:A,MATCH(_xlfn.AGGREGATE(4,6,INDEX(UPDATE!$A$3:$DC$160,,MATCH(A60,UPDATE!$1:$1,0))),INDEX(UPDATE!$A:$DC,,MATCH(A60,UPDATE!$1:$1,0)),0)),K60)</f>
        <v>5</v>
      </c>
      <c r="J60" s="82" t="b">
        <f>IFERROR(IF(MATCH(SETTINGS!S60,COVER!$A:$A,0),TRUE,FALSE),FALSE)</f>
        <v>1</v>
      </c>
      <c r="L60" s="71" t="s">
        <v>24</v>
      </c>
      <c r="N60" s="78" t="b">
        <f t="shared" si="5"/>
        <v>1</v>
      </c>
      <c r="O60" s="79" t="s">
        <v>199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44</v>
      </c>
      <c r="S60" s="84" t="s">
        <v>201</v>
      </c>
      <c r="T60" s="93" t="s">
        <v>202</v>
      </c>
      <c r="U60" s="74" t="s">
        <v>26</v>
      </c>
    </row>
    <row r="61" spans="1:21" x14ac:dyDescent="0.2">
      <c r="A61" s="33" t="s">
        <v>203</v>
      </c>
      <c r="B61" s="33" t="s">
        <v>200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 t="shared" si="4"/>
        <v>F</v>
      </c>
      <c r="E61" s="14" t="s">
        <v>113</v>
      </c>
      <c r="F61" s="14" t="str">
        <f t="shared" si="6"/>
        <v>✅</v>
      </c>
      <c r="H61" s="139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12</v>
      </c>
      <c r="J61" s="82" t="b">
        <f>IFERROR(IF(MATCH(SETTINGS!S61,COVER!$A:$A,0),TRUE,FALSE),FALSE)</f>
        <v>1</v>
      </c>
      <c r="L61" s="71" t="s">
        <v>24</v>
      </c>
      <c r="N61" s="78" t="b">
        <f t="shared" si="5"/>
        <v>1</v>
      </c>
      <c r="O61" s="79" t="s">
        <v>203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113</v>
      </c>
      <c r="S61" s="84" t="s">
        <v>201</v>
      </c>
      <c r="T61" s="93" t="s">
        <v>202</v>
      </c>
      <c r="U61" s="74" t="s">
        <v>26</v>
      </c>
    </row>
    <row r="62" spans="1:21" x14ac:dyDescent="0.2">
      <c r="A62" s="33" t="s">
        <v>204</v>
      </c>
      <c r="B62" s="33" t="s">
        <v>200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4"/>
        <v>F</v>
      </c>
      <c r="E62" s="14" t="s">
        <v>113</v>
      </c>
      <c r="F62" s="14" t="str">
        <f t="shared" si="6"/>
        <v>✅</v>
      </c>
      <c r="H62" s="139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28</v>
      </c>
      <c r="J62" s="82" t="b">
        <f>IFERROR(IF(MATCH(SETTINGS!S62,COVER!$A:$A,0),TRUE,FALSE),FALSE)</f>
        <v>1</v>
      </c>
      <c r="L62" s="71" t="s">
        <v>24</v>
      </c>
      <c r="N62" s="78" t="b">
        <f t="shared" si="5"/>
        <v>1</v>
      </c>
      <c r="O62" s="79" t="s">
        <v>204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265</v>
      </c>
      <c r="S62" s="84" t="s">
        <v>201</v>
      </c>
      <c r="T62" s="93" t="s">
        <v>202</v>
      </c>
      <c r="U62" s="74" t="s">
        <v>26</v>
      </c>
    </row>
    <row r="63" spans="1:21" x14ac:dyDescent="0.2">
      <c r="A63" s="33" t="s">
        <v>205</v>
      </c>
      <c r="B63" s="33" t="s">
        <v>200</v>
      </c>
      <c r="C63" s="13" t="str">
        <f>IF(OR(ISNUMBER(IFERROR(MATCH(A63,UPDATE!$1:$1,0),TRUE))=FALSE,H63=FALSE),L63,_xlfn.AGGREGATE(4,6,INDEX(UPDATE!$A:$DC,,MATCH(A63,UPDATE!$1:$1,0))))</f>
        <v>F</v>
      </c>
      <c r="D63" s="19" t="str">
        <f t="shared" si="4"/>
        <v>F</v>
      </c>
      <c r="E63" s="14" t="s">
        <v>113</v>
      </c>
      <c r="F63" s="14" t="str">
        <f t="shared" si="6"/>
        <v>✅</v>
      </c>
      <c r="H63" s="139" t="b">
        <f>IF(ISNUMBER(INDEX(UPDATE!$A:$DC,2,MATCH(SETTINGS!A63,UPDATE!$1:$1,0)))=TRUE,TRUE,FALSE)</f>
        <v>0</v>
      </c>
      <c r="I63" s="82">
        <f>IFERROR(INDEX(UPDATE!A:A,MATCH(_xlfn.AGGREGATE(4,6,INDEX(UPDATE!$A$3:$DC$160,,MATCH(A63,UPDATE!$1:$1,0))),INDEX(UPDATE!$A:$DC,,MATCH(A63,UPDATE!$1:$1,0)),0)),K63)</f>
        <v>46</v>
      </c>
      <c r="J63" s="82" t="b">
        <f>IFERROR(IF(MATCH(SETTINGS!S63,COVER!$A:$A,0),TRUE,FALSE),FALSE)</f>
        <v>1</v>
      </c>
      <c r="L63" s="71" t="s">
        <v>24</v>
      </c>
      <c r="N63" s="78" t="b">
        <f t="shared" si="5"/>
        <v>1</v>
      </c>
      <c r="O63" s="79" t="s">
        <v>205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439</v>
      </c>
      <c r="S63" s="84" t="s">
        <v>201</v>
      </c>
      <c r="T63" s="93" t="s">
        <v>202</v>
      </c>
      <c r="U63" s="74" t="s">
        <v>26</v>
      </c>
    </row>
    <row r="64" spans="1:21" x14ac:dyDescent="0.2">
      <c r="A64" s="33" t="s">
        <v>206</v>
      </c>
      <c r="B64" s="33" t="s">
        <v>200</v>
      </c>
      <c r="C64" s="13" t="str">
        <f>IF(OR(ISNUMBER(IFERROR(MATCH(A64,UPDATE!$1:$1,0),TRUE))=FALSE,H64=FALSE),L64,_xlfn.AGGREGATE(4,6,INDEX(UPDATE!$A:$DC,,MATCH(A64,UPDATE!$1:$1,0))))</f>
        <v>F</v>
      </c>
      <c r="D64" s="19" t="str">
        <f t="shared" si="4"/>
        <v>F</v>
      </c>
      <c r="E64" s="14" t="s">
        <v>113</v>
      </c>
      <c r="F64" s="14" t="str">
        <f t="shared" si="6"/>
        <v>✅</v>
      </c>
      <c r="G64" s="48" t="s">
        <v>207</v>
      </c>
      <c r="H64" s="139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63</v>
      </c>
      <c r="J64" s="82" t="b">
        <f>IFERROR(IF(MATCH(SETTINGS!S64,COVER!$A:$A,0),TRUE,FALSE),FALSE)</f>
        <v>1</v>
      </c>
      <c r="L64" s="71" t="s">
        <v>24</v>
      </c>
      <c r="N64" s="78" t="b">
        <f t="shared" si="5"/>
        <v>1</v>
      </c>
      <c r="O64" s="79" t="s">
        <v>206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594</v>
      </c>
      <c r="S64" s="84" t="s">
        <v>201</v>
      </c>
      <c r="T64" s="93" t="s">
        <v>202</v>
      </c>
      <c r="U64" s="74" t="s">
        <v>26</v>
      </c>
    </row>
    <row r="65" spans="1:21" x14ac:dyDescent="0.2">
      <c r="A65" s="33" t="s">
        <v>208</v>
      </c>
      <c r="B65" s="33" t="s">
        <v>209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4"/>
        <v>F</v>
      </c>
      <c r="E65" s="14" t="s">
        <v>29</v>
      </c>
      <c r="F65" s="14" t="str">
        <f t="shared" si="6"/>
        <v>✅</v>
      </c>
      <c r="H65" s="139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17</v>
      </c>
      <c r="J65" s="82" t="b">
        <f>IFERROR(IF(MATCH(SETTINGS!S65,COVER!$A:$A,0),TRUE,FALSE),FALSE)</f>
        <v>1</v>
      </c>
      <c r="L65" s="71" t="s">
        <v>24</v>
      </c>
      <c r="N65" s="78" t="b">
        <f t="shared" si="5"/>
        <v>1</v>
      </c>
      <c r="O65" s="79" t="s">
        <v>208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158</v>
      </c>
      <c r="S65" s="84" t="s">
        <v>208</v>
      </c>
      <c r="T65" s="93" t="s">
        <v>202</v>
      </c>
      <c r="U65" s="74" t="s">
        <v>26</v>
      </c>
    </row>
    <row r="66" spans="1:21" x14ac:dyDescent="0.2">
      <c r="A66" s="33" t="s">
        <v>210</v>
      </c>
      <c r="B66" s="33" t="s">
        <v>211</v>
      </c>
      <c r="C66" s="13" t="str">
        <f>IF(OR(ISNUMBER(IFERROR(MATCH(A66,UPDATE!$1:$1,0),TRUE))=FALSE,H66=FALSE),L66,_xlfn.AGGREGATE(4,6,INDEX(UPDATE!$A:$DC,,MATCH(A66,UPDATE!$1:$1,0))))</f>
        <v>F</v>
      </c>
      <c r="D66" s="19" t="str">
        <f t="shared" ref="D66:D97" si="7">IF(C66="F","F",M66)</f>
        <v>F</v>
      </c>
      <c r="E66" s="14" t="s">
        <v>29</v>
      </c>
      <c r="F66" s="14" t="str">
        <f t="shared" si="6"/>
        <v>✅</v>
      </c>
      <c r="H66" s="139" t="b">
        <f>IF(ISNUMBER(INDEX(UPDATE!$A:$DC,2,MATCH(SETTINGS!A66,UPDATE!$1:$1,0)))=TRUE,TRUE,FALSE)</f>
        <v>0</v>
      </c>
      <c r="I66" s="82">
        <f>IFERROR(INDEX(UPDATE!A:A,MATCH(_xlfn.AGGREGATE(4,6,INDEX(UPDATE!$A$3:$DC$160,,MATCH(A66,UPDATE!$1:$1,0))),INDEX(UPDATE!$A:$DC,,MATCH(A66,UPDATE!$1:$1,0)),0)),K66)</f>
        <v>24</v>
      </c>
      <c r="J66" s="82" t="b">
        <f>IFERROR(IF(MATCH(SETTINGS!S66,COVER!$A:$A,0),TRUE,FALSE),FALSE)</f>
        <v>1</v>
      </c>
      <c r="L66" s="71" t="s">
        <v>24</v>
      </c>
      <c r="N66" s="78" t="b">
        <f t="shared" ref="N66:N97" si="8">IF(F66&lt;&gt;"",F66="✅","")</f>
        <v>1</v>
      </c>
      <c r="O66" s="79" t="s">
        <v>210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95</v>
      </c>
      <c r="S66" s="84" t="s">
        <v>210</v>
      </c>
      <c r="T66" s="93" t="s">
        <v>202</v>
      </c>
      <c r="U66" s="74" t="s">
        <v>26</v>
      </c>
    </row>
    <row r="67" spans="1:21" x14ac:dyDescent="0.2">
      <c r="A67" s="33" t="s">
        <v>212</v>
      </c>
      <c r="B67" s="33" t="s">
        <v>213</v>
      </c>
      <c r="C67" s="13" t="str">
        <f>IF(OR(ISNUMBER(IFERROR(MATCH(A67,UPDATE!$1:$1,0),TRUE))=FALSE,H67=FALSE),L67,_xlfn.AGGREGATE(4,6,INDEX(UPDATE!$A:$DC,,MATCH(A67,UPDATE!$1:$1,0))))</f>
        <v>F</v>
      </c>
      <c r="D67" s="19" t="str">
        <f t="shared" si="7"/>
        <v>F</v>
      </c>
      <c r="E67" s="14" t="s">
        <v>29</v>
      </c>
      <c r="F67" s="14" t="str">
        <f t="shared" si="6"/>
        <v>✅</v>
      </c>
      <c r="H67" s="139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27</v>
      </c>
      <c r="J67" s="82" t="b">
        <f>IFERROR(IF(MATCH(SETTINGS!S67,COVER!$A:$A,0),TRUE,FALSE),FALSE)</f>
        <v>1</v>
      </c>
      <c r="L67" s="71" t="s">
        <v>24</v>
      </c>
      <c r="N67" s="78" t="b">
        <f t="shared" si="8"/>
        <v>1</v>
      </c>
      <c r="O67" s="79" t="s">
        <v>212</v>
      </c>
      <c r="P67" s="78" t="b">
        <f>IF(IFERROR(HLOOKUP(A67,UPDATE!$1:$1,1,FALSE),FALSE)&lt;&gt;FALSE,TRUE,FALSE)</f>
        <v>1</v>
      </c>
      <c r="Q67" s="84" t="b">
        <f>TRUE</f>
        <v>1</v>
      </c>
      <c r="R67" s="84">
        <f>IFERROR(_xlfn.AGGREGATE(4,6,INDEX(UPDATE!$A:$DC,,MATCH(A67,UPDATE!$1:$1,0))),NA())</f>
        <v>110</v>
      </c>
      <c r="S67" s="84" t="s">
        <v>212</v>
      </c>
      <c r="T67" s="93" t="s">
        <v>202</v>
      </c>
      <c r="U67" s="74" t="s">
        <v>26</v>
      </c>
    </row>
    <row r="68" spans="1:21" x14ac:dyDescent="0.2">
      <c r="A68" s="33" t="s">
        <v>214</v>
      </c>
      <c r="B68" s="33" t="s">
        <v>215</v>
      </c>
      <c r="C68" s="13">
        <f>IF(OR(ISNUMBER(IFERROR(MATCH(A68,UPDATE!$1:$1,0),TRUE))=FALSE,H68=FALSE),L68,_xlfn.AGGREGATE(4,6,INDEX(UPDATE!$A:$DC,,MATCH(A68,UPDATE!$1:$1,0))))</f>
        <v>7</v>
      </c>
      <c r="D68" s="19" t="str">
        <f t="shared" si="7"/>
        <v>x</v>
      </c>
      <c r="E68" s="14" t="s">
        <v>29</v>
      </c>
      <c r="F68" s="14" t="str">
        <f t="shared" ref="F68:F99" si="9">IF(AND(OR(P68=TRUE,K68&lt;&gt;""),J68=TRUE),"✅","❌")</f>
        <v>✅</v>
      </c>
      <c r="H68" s="139" t="b">
        <f>IF(ISNUMBER(INDEX(UPDATE!$A:$DC,2,MATCH(SETTINGS!A68,UPDATE!$1:$1,0)))=TRUE,TRUE,FALSE)</f>
        <v>1</v>
      </c>
      <c r="I68" s="82">
        <f>IFERROR(INDEX(UPDATE!A:A,MATCH(_xlfn.AGGREGATE(4,6,INDEX(UPDATE!$A$3:$DC$160,,MATCH(A68,UPDATE!$1:$1,0))),INDEX(UPDATE!$A:$DC,,MATCH(A68,UPDATE!$1:$1,0)),0)),K68)</f>
        <v>1</v>
      </c>
      <c r="J68" s="82" t="b">
        <f>IFERROR(IF(MATCH(SETTINGS!S68,COVER!$A:$A,0),TRUE,FALSE),FALSE)</f>
        <v>1</v>
      </c>
      <c r="L68" s="71">
        <f>R68</f>
        <v>7</v>
      </c>
      <c r="M68" s="72" t="s">
        <v>52</v>
      </c>
      <c r="N68" s="78" t="b">
        <f t="shared" si="8"/>
        <v>1</v>
      </c>
      <c r="O68" s="79" t="s">
        <v>214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7</v>
      </c>
      <c r="S68" s="84" t="s">
        <v>214</v>
      </c>
      <c r="T68" s="93" t="s">
        <v>202</v>
      </c>
      <c r="U68" s="74" t="s">
        <v>26</v>
      </c>
    </row>
    <row r="69" spans="1:21" x14ac:dyDescent="0.2">
      <c r="A69" s="33" t="s">
        <v>216</v>
      </c>
      <c r="B69" s="33" t="s">
        <v>217</v>
      </c>
      <c r="C69" s="13">
        <f>IF(OR(ISNUMBER(IFERROR(MATCH(A69,UPDATE!$1:$1,0),TRUE))=FALSE,H69=FALSE),L69,_xlfn.AGGREGATE(4,6,INDEX(UPDATE!$A:$DC,,MATCH(A69,UPDATE!$1:$1,0))))</f>
        <v>93</v>
      </c>
      <c r="D69" s="19" t="str">
        <f t="shared" si="7"/>
        <v>x</v>
      </c>
      <c r="E69" s="14" t="s">
        <v>29</v>
      </c>
      <c r="F69" s="14" t="str">
        <f t="shared" si="9"/>
        <v>✅</v>
      </c>
      <c r="H69" s="139" t="b">
        <f>IF(ISNUMBER(INDEX(UPDATE!$A:$DC,2,MATCH(SETTINGS!A69,UPDATE!$1:$1,0)))=TRUE,TRUE,FALSE)</f>
        <v>1</v>
      </c>
      <c r="I69" s="82">
        <f>IFERROR(INDEX(UPDATE!A:A,MATCH(_xlfn.AGGREGATE(4,6,INDEX(UPDATE!$A$3:$DC$160,,MATCH(A69,UPDATE!$1:$1,0))),INDEX(UPDATE!$A:$DC,,MATCH(A69,UPDATE!$1:$1,0)),0)),K69)</f>
        <v>10</v>
      </c>
      <c r="J69" s="82" t="b">
        <f>IFERROR(IF(MATCH(SETTINGS!S69,COVER!$A:$A,0),TRUE,FALSE),FALSE)</f>
        <v>1</v>
      </c>
      <c r="L69" s="71">
        <f>R69</f>
        <v>93</v>
      </c>
      <c r="M69" s="72" t="s">
        <v>52</v>
      </c>
      <c r="N69" s="78" t="b">
        <f t="shared" si="8"/>
        <v>1</v>
      </c>
      <c r="O69" s="79" t="s">
        <v>217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93</v>
      </c>
      <c r="S69" s="84" t="s">
        <v>216</v>
      </c>
      <c r="T69" s="93" t="s">
        <v>218</v>
      </c>
      <c r="U69" s="74" t="s">
        <v>26</v>
      </c>
    </row>
    <row r="70" spans="1:21" x14ac:dyDescent="0.2">
      <c r="A70" s="33" t="s">
        <v>219</v>
      </c>
      <c r="B70" s="33" t="s">
        <v>219</v>
      </c>
      <c r="C70" s="13">
        <f>IF(OR(ISNUMBER(IFERROR(MATCH(A70,UPDATE!$1:$1,0),TRUE))=FALSE,H70=FALSE),L70,_xlfn.AGGREGATE(4,6,INDEX(UPDATE!$A:$DC,,MATCH(A70,UPDATE!$1:$1,0))))</f>
        <v>768</v>
      </c>
      <c r="D70" s="19" t="str">
        <f t="shared" si="7"/>
        <v>x</v>
      </c>
      <c r="E70" s="14" t="s">
        <v>29</v>
      </c>
      <c r="F70" s="14" t="str">
        <f t="shared" si="9"/>
        <v>✅</v>
      </c>
      <c r="H70" s="139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70</v>
      </c>
      <c r="J70" s="82" t="b">
        <f>IFERROR(IF(MATCH(SETTINGS!S70,COVER!$A:$A,0),TRUE,FALSE),FALSE)</f>
        <v>1</v>
      </c>
      <c r="L70" s="71">
        <f>R70</f>
        <v>768</v>
      </c>
      <c r="M70" s="72" t="s">
        <v>52</v>
      </c>
      <c r="N70" s="78" t="b">
        <f t="shared" si="8"/>
        <v>1</v>
      </c>
      <c r="O70" s="79" t="s">
        <v>219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768</v>
      </c>
      <c r="S70" s="84" t="s">
        <v>219</v>
      </c>
      <c r="T70" s="93" t="s">
        <v>220</v>
      </c>
      <c r="U70" s="74" t="s">
        <v>26</v>
      </c>
    </row>
    <row r="71" spans="1:21" x14ac:dyDescent="0.2">
      <c r="A71" s="33" t="s">
        <v>221</v>
      </c>
      <c r="B71" s="33" t="s">
        <v>222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7"/>
        <v>F</v>
      </c>
      <c r="E71" s="14" t="s">
        <v>29</v>
      </c>
      <c r="F71" s="14" t="str">
        <f t="shared" si="9"/>
        <v>✅</v>
      </c>
      <c r="H71" s="139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30</v>
      </c>
      <c r="J71" s="82" t="b">
        <f>IFERROR(IF(MATCH(SETTINGS!S71,COVER!$A:$A,0),TRUE,FALSE),FALSE)</f>
        <v>1</v>
      </c>
      <c r="L71" s="71" t="s">
        <v>24</v>
      </c>
      <c r="N71" s="78" t="b">
        <f t="shared" si="8"/>
        <v>1</v>
      </c>
      <c r="O71" s="79" t="s">
        <v>223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275</v>
      </c>
      <c r="S71" s="84" t="s">
        <v>221</v>
      </c>
      <c r="T71" s="93" t="s">
        <v>224</v>
      </c>
      <c r="U71" s="74" t="s">
        <v>26</v>
      </c>
    </row>
    <row r="72" spans="1:21" x14ac:dyDescent="0.2">
      <c r="A72" s="75" t="s">
        <v>225</v>
      </c>
      <c r="B72" s="50" t="s">
        <v>226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7"/>
        <v>F</v>
      </c>
      <c r="E72" s="14" t="s">
        <v>29</v>
      </c>
      <c r="F72" s="14" t="str">
        <f t="shared" si="9"/>
        <v>✅</v>
      </c>
      <c r="H72" s="139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3</v>
      </c>
      <c r="J72" s="82" t="b">
        <f>IFERROR(IF(MATCH(SETTINGS!S72,COVER!$A:$A,0),TRUE,FALSE),FALSE)</f>
        <v>1</v>
      </c>
      <c r="L72" s="71" t="s">
        <v>24</v>
      </c>
      <c r="M72" s="72"/>
      <c r="N72" s="78" t="b">
        <f t="shared" si="8"/>
        <v>1</v>
      </c>
      <c r="O72" s="79" t="s">
        <v>226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16</v>
      </c>
      <c r="S72" s="84" t="s">
        <v>225</v>
      </c>
      <c r="T72" s="123" t="s">
        <v>25</v>
      </c>
      <c r="U72" s="74" t="s">
        <v>26</v>
      </c>
    </row>
    <row r="73" spans="1:21" x14ac:dyDescent="0.2">
      <c r="A73" s="97" t="s">
        <v>227</v>
      </c>
      <c r="B73" s="50" t="s">
        <v>228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 t="shared" si="7"/>
        <v>F</v>
      </c>
      <c r="E73" s="14" t="s">
        <v>29</v>
      </c>
      <c r="F73" s="14" t="str">
        <f t="shared" si="9"/>
        <v>❌</v>
      </c>
      <c r="H73" s="139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0</v>
      </c>
      <c r="J73" s="82" t="b">
        <f>IFERROR(IF(MATCH(SETTINGS!S73,COVER!$A:$A,0),TRUE,FALSE),FALSE)</f>
        <v>1</v>
      </c>
      <c r="L73" s="71" t="s">
        <v>24</v>
      </c>
      <c r="N73" s="78" t="b">
        <f t="shared" si="8"/>
        <v>0</v>
      </c>
      <c r="O73" s="79" t="s">
        <v>227</v>
      </c>
      <c r="P73" s="78" t="b">
        <f>IF(IFERROR(HLOOKUP(A73,UPDATE!$1:$1,1,FALSE),FALSE)&lt;&gt;FALSE,TRUE,FALSE)</f>
        <v>0</v>
      </c>
      <c r="Q73" s="84" t="b">
        <f>TRUE</f>
        <v>1</v>
      </c>
      <c r="R73" s="84" t="e">
        <f>IFERROR(_xlfn.AGGREGATE(4,6,INDEX(UPDATE!$A:$DC,,MATCH(A73,UPDATE!$1:$1,0))),NA())</f>
        <v>#N/A</v>
      </c>
      <c r="S73" s="84" t="s">
        <v>227</v>
      </c>
      <c r="T73" s="123" t="s">
        <v>25</v>
      </c>
      <c r="U73" s="74" t="s">
        <v>26</v>
      </c>
    </row>
    <row r="74" spans="1:21" x14ac:dyDescent="0.2">
      <c r="A74" s="33" t="s">
        <v>229</v>
      </c>
      <c r="B74" s="33" t="s">
        <v>230</v>
      </c>
      <c r="C74" s="13">
        <f>IF(OR(ISNUMBER(IFERROR(MATCH(A74,UPDATE!$1:$1,0),TRUE))=FALSE,H74=FALSE),L74,_xlfn.AGGREGATE(4,6,INDEX(UPDATE!$A:$DC,,MATCH(A74,UPDATE!$1:$1,0))))</f>
        <v>162</v>
      </c>
      <c r="D74" s="19" t="str">
        <f t="shared" si="7"/>
        <v>x</v>
      </c>
      <c r="E74" s="14" t="s">
        <v>23</v>
      </c>
      <c r="F74" s="14" t="str">
        <f t="shared" si="9"/>
        <v>✅</v>
      </c>
      <c r="H74" s="139" t="b">
        <f>IF(ISNUMBER(INDEX(UPDATE!$A:$DC,2,MATCH(SETTINGS!A74,UPDATE!$1:$1,0)))=TRUE,TRUE,FALSE)</f>
        <v>1</v>
      </c>
      <c r="I74" s="82">
        <f>IFERROR(INDEX(UPDATE!A:A,MATCH(_xlfn.AGGREGATE(4,6,INDEX(UPDATE!$A$3:$DC$160,,MATCH(A74,UPDATE!$1:$1,0))),INDEX(UPDATE!$A:$DC,,MATCH(A74,UPDATE!$1:$1,0)),0)),K74)</f>
        <v>16</v>
      </c>
      <c r="J74" s="82" t="b">
        <f>IFERROR(IF(MATCH(SETTINGS!S74,COVER!$A:$A,0),TRUE,FALSE),FALSE)</f>
        <v>1</v>
      </c>
      <c r="L74" s="71">
        <f>R74</f>
        <v>162</v>
      </c>
      <c r="M74" s="72" t="s">
        <v>52</v>
      </c>
      <c r="N74" s="78" t="b">
        <f t="shared" si="8"/>
        <v>1</v>
      </c>
      <c r="O74" s="79" t="s">
        <v>229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162</v>
      </c>
      <c r="S74" s="84" t="s">
        <v>229</v>
      </c>
      <c r="T74" s="93" t="s">
        <v>231</v>
      </c>
      <c r="U74" s="74" t="s">
        <v>26</v>
      </c>
    </row>
    <row r="75" spans="1:21" x14ac:dyDescent="0.2">
      <c r="A75" s="33" t="s">
        <v>232</v>
      </c>
      <c r="B75" s="33" t="s">
        <v>233</v>
      </c>
      <c r="C75" s="13">
        <f>IF(OR(ISNUMBER(IFERROR(MATCH(A75,UPDATE!$1:$1,0),TRUE))=FALSE,H75=FALSE),L75,_xlfn.AGGREGATE(4,6,INDEX(UPDATE!$A:$DC,,MATCH(A75,UPDATE!$1:$1,0))))</f>
        <v>400</v>
      </c>
      <c r="D75" s="19" t="str">
        <f t="shared" si="7"/>
        <v>x</v>
      </c>
      <c r="E75" s="14" t="s">
        <v>29</v>
      </c>
      <c r="F75" s="14" t="str">
        <f t="shared" si="9"/>
        <v>✅</v>
      </c>
      <c r="H75" s="139" t="b">
        <f>IF(ISNUMBER(INDEX(UPDATE!$A:$DC,2,MATCH(SETTINGS!A75,UPDATE!$1:$1,0)))=TRUE,TRUE,FALSE)</f>
        <v>1</v>
      </c>
      <c r="I75" s="82">
        <f>IFERROR(INDEX(UPDATE!A:A,MATCH(_xlfn.AGGREGATE(4,6,INDEX(UPDATE!$A$3:$DC$160,,MATCH(A75,UPDATE!$1:$1,0))),INDEX(UPDATE!$A:$DC,,MATCH(A75,UPDATE!$1:$1,0)),0)),K75)</f>
        <v>38</v>
      </c>
      <c r="J75" s="82" t="b">
        <f>IFERROR(IF(MATCH(SETTINGS!S75,COVER!$A:$A,0),TRUE,FALSE),FALSE)</f>
        <v>1</v>
      </c>
      <c r="L75" s="71">
        <f>R75</f>
        <v>400</v>
      </c>
      <c r="M75" s="72" t="s">
        <v>52</v>
      </c>
      <c r="N75" s="78" t="b">
        <f t="shared" si="8"/>
        <v>1</v>
      </c>
      <c r="O75" s="79" t="s">
        <v>233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400</v>
      </c>
      <c r="S75" s="84" t="s">
        <v>232</v>
      </c>
      <c r="T75" s="93" t="s">
        <v>234</v>
      </c>
      <c r="U75" s="74" t="s">
        <v>235</v>
      </c>
    </row>
    <row r="76" spans="1:21" x14ac:dyDescent="0.2">
      <c r="A76" s="33" t="s">
        <v>236</v>
      </c>
      <c r="B76" s="33" t="s">
        <v>237</v>
      </c>
      <c r="C76" s="13" t="str">
        <f>IF(OR(ISNUMBER(IFERROR(MATCH(A76,UPDATE!$1:$1,0),TRUE))=FALSE,H76=FALSE),L76,_xlfn.AGGREGATE(4,6,INDEX(UPDATE!$A:$DC,,MATCH(A76,UPDATE!$1:$1,0))))</f>
        <v>F</v>
      </c>
      <c r="D76" s="19" t="str">
        <f t="shared" si="7"/>
        <v>F</v>
      </c>
      <c r="E76" s="14" t="s">
        <v>29</v>
      </c>
      <c r="F76" s="14" t="str">
        <f t="shared" si="9"/>
        <v>✅</v>
      </c>
      <c r="H76" s="139" t="b">
        <f>IF(ISNUMBER(INDEX(UPDATE!$A:$DC,2,MATCH(SETTINGS!A76,UPDATE!$1:$1,0)))=TRUE,TRUE,FALSE)</f>
        <v>0</v>
      </c>
      <c r="I76" s="82">
        <f>IFERROR(INDEX(UPDATE!A:A,MATCH(_xlfn.AGGREGATE(4,6,INDEX(UPDATE!$A$3:$DC$160,,MATCH(A76,UPDATE!$1:$1,0))),INDEX(UPDATE!$A:$DC,,MATCH(A76,UPDATE!$1:$1,0)),0)),K76)</f>
        <v>16</v>
      </c>
      <c r="J76" s="82" t="b">
        <f>IFERROR(IF(MATCH(SETTINGS!S76,COVER!$A:$A,0),TRUE,FALSE),FALSE)</f>
        <v>1</v>
      </c>
      <c r="L76" s="71" t="s">
        <v>24</v>
      </c>
      <c r="N76" s="78" t="b">
        <f t="shared" si="8"/>
        <v>1</v>
      </c>
      <c r="O76" s="79" t="s">
        <v>237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101</v>
      </c>
      <c r="S76" s="84" t="s">
        <v>236</v>
      </c>
      <c r="T76" s="93" t="s">
        <v>238</v>
      </c>
      <c r="U76" s="74" t="s">
        <v>26</v>
      </c>
    </row>
    <row r="77" spans="1:21" x14ac:dyDescent="0.2">
      <c r="A77" s="33" t="s">
        <v>239</v>
      </c>
      <c r="B77" s="33" t="s">
        <v>239</v>
      </c>
      <c r="C77" s="13" t="str">
        <f>IF(OR(ISNUMBER(IFERROR(MATCH(A77,UPDATE!$1:$1,0),TRUE))=FALSE,H77=FALSE),L77,_xlfn.AGGREGATE(4,6,INDEX(UPDATE!$A:$DC,,MATCH(A77,UPDATE!$1:$1,0))))</f>
        <v>F</v>
      </c>
      <c r="D77" s="19" t="str">
        <f t="shared" si="7"/>
        <v>F</v>
      </c>
      <c r="E77" s="14" t="s">
        <v>29</v>
      </c>
      <c r="F77" s="14" t="str">
        <f t="shared" si="9"/>
        <v>✅</v>
      </c>
      <c r="H77" s="139" t="b">
        <f>IF(ISNUMBER(INDEX(UPDATE!$A:$DC,2,MATCH(SETTINGS!A77,UPDATE!$1:$1,0)))=TRUE,TRUE,FALSE)</f>
        <v>0</v>
      </c>
      <c r="I77" s="82">
        <f>IFERROR(INDEX(UPDATE!A:A,MATCH(_xlfn.AGGREGATE(4,6,INDEX(UPDATE!$A$3:$DC$160,,MATCH(A77,UPDATE!$1:$1,0))),INDEX(UPDATE!$A:$DC,,MATCH(A77,UPDATE!$1:$1,0)),0)),K77)</f>
        <v>18</v>
      </c>
      <c r="J77" s="82" t="b">
        <f>IFERROR(IF(MATCH(SETTINGS!S77,COVER!$A:$A,0),TRUE,FALSE),FALSE)</f>
        <v>1</v>
      </c>
      <c r="L77" s="71" t="s">
        <v>24</v>
      </c>
      <c r="N77" s="78" t="b">
        <f t="shared" si="8"/>
        <v>1</v>
      </c>
      <c r="O77" s="79" t="s">
        <v>239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162</v>
      </c>
      <c r="S77" s="84" t="s">
        <v>239</v>
      </c>
      <c r="T77" s="93" t="s">
        <v>240</v>
      </c>
      <c r="U77" s="74" t="s">
        <v>26</v>
      </c>
    </row>
    <row r="78" spans="1:21" x14ac:dyDescent="0.2">
      <c r="A78" s="75" t="s">
        <v>241</v>
      </c>
      <c r="B78" s="50" t="s">
        <v>242</v>
      </c>
      <c r="C78" s="13" t="str">
        <f>IF(OR(ISNUMBER(IFERROR(MATCH(A78,UPDATE!$1:$1,0),TRUE))=FALSE,H78=FALSE),L78,_xlfn.AGGREGATE(4,6,INDEX(UPDATE!$A:$DC,,MATCH(A78,UPDATE!$1:$1,0))))</f>
        <v>F</v>
      </c>
      <c r="D78" s="19" t="str">
        <f t="shared" si="7"/>
        <v>F</v>
      </c>
      <c r="E78" s="14" t="s">
        <v>29</v>
      </c>
      <c r="F78" s="14" t="str">
        <f t="shared" si="9"/>
        <v>✅</v>
      </c>
      <c r="H78" s="139" t="b">
        <f>IF(ISNUMBER(INDEX(UPDATE!$A:$DC,2,MATCH(SETTINGS!A78,UPDATE!$1:$1,0)))=TRUE,TRUE,FALSE)</f>
        <v>0</v>
      </c>
      <c r="I78" s="82">
        <f>IFERROR(INDEX(UPDATE!A:A,MATCH(_xlfn.AGGREGATE(4,6,INDEX(UPDATE!$A$3:$DC$160,,MATCH(A78,UPDATE!$1:$1,0))),INDEX(UPDATE!$A:$DC,,MATCH(A78,UPDATE!$1:$1,0)),0)),K78)</f>
        <v>19</v>
      </c>
      <c r="J78" s="82" t="b">
        <f>IFERROR(IF(MATCH(SETTINGS!S78,COVER!$A:$A,0),TRUE,FALSE),FALSE)</f>
        <v>1</v>
      </c>
      <c r="L78" s="71" t="s">
        <v>24</v>
      </c>
      <c r="N78" s="78" t="b">
        <f t="shared" si="8"/>
        <v>1</v>
      </c>
      <c r="O78" s="79" t="s">
        <v>241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193</v>
      </c>
      <c r="S78" s="84" t="s">
        <v>241</v>
      </c>
      <c r="T78" s="123" t="s">
        <v>191</v>
      </c>
      <c r="U78" s="74" t="s">
        <v>26</v>
      </c>
    </row>
    <row r="79" spans="1:21" x14ac:dyDescent="0.2">
      <c r="A79" s="75" t="s">
        <v>243</v>
      </c>
      <c r="B79" s="50" t="s">
        <v>244</v>
      </c>
      <c r="C79" s="13">
        <f>IF(OR(ISNUMBER(IFERROR(MATCH(A79,UPDATE!$1:$1,0),TRUE))=FALSE,H79=FALSE),L79,_xlfn.AGGREGATE(4,6,INDEX(UPDATE!$A:$DC,,MATCH(A79,UPDATE!$1:$1,0))))</f>
        <v>76</v>
      </c>
      <c r="D79" s="19" t="str">
        <f t="shared" si="7"/>
        <v>x</v>
      </c>
      <c r="E79" s="14" t="s">
        <v>29</v>
      </c>
      <c r="F79" s="14" t="str">
        <f t="shared" si="9"/>
        <v>✅</v>
      </c>
      <c r="H79" s="139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19</v>
      </c>
      <c r="J79" s="82" t="b">
        <f>IFERROR(IF(MATCH(SETTINGS!S79,COVER!$A:$A,0),TRUE,FALSE),FALSE)</f>
        <v>1</v>
      </c>
      <c r="L79" s="71">
        <f>R79</f>
        <v>76</v>
      </c>
      <c r="M79" s="72" t="s">
        <v>52</v>
      </c>
      <c r="N79" s="78" t="b">
        <f t="shared" si="8"/>
        <v>1</v>
      </c>
      <c r="O79" s="79" t="s">
        <v>243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76</v>
      </c>
      <c r="S79" s="84" t="s">
        <v>243</v>
      </c>
      <c r="T79" s="93" t="s">
        <v>245</v>
      </c>
      <c r="U79" s="74" t="s">
        <v>26</v>
      </c>
    </row>
    <row r="80" spans="1:21" x14ac:dyDescent="0.2">
      <c r="A80" s="96" t="s">
        <v>246</v>
      </c>
      <c r="B80" s="33" t="s">
        <v>246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 t="shared" si="7"/>
        <v>F</v>
      </c>
      <c r="E80" s="14" t="s">
        <v>29</v>
      </c>
      <c r="F80" s="14" t="str">
        <f t="shared" si="9"/>
        <v>✅</v>
      </c>
      <c r="H80" s="139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72</v>
      </c>
      <c r="J80" s="82" t="b">
        <f>IFERROR(IF(MATCH(SETTINGS!S80,COVER!$A:$A,0),TRUE,FALSE),FALSE)</f>
        <v>1</v>
      </c>
      <c r="L80" s="71" t="s">
        <v>24</v>
      </c>
      <c r="N80" s="78" t="b">
        <f t="shared" si="8"/>
        <v>1</v>
      </c>
      <c r="O80" s="79" t="s">
        <v>246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700</v>
      </c>
      <c r="S80" s="84" t="s">
        <v>246</v>
      </c>
      <c r="T80" s="93" t="s">
        <v>247</v>
      </c>
      <c r="U80" s="74" t="s">
        <v>26</v>
      </c>
    </row>
    <row r="81" spans="1:21" x14ac:dyDescent="0.2">
      <c r="A81" s="33" t="s">
        <v>248</v>
      </c>
      <c r="B81" s="33" t="s">
        <v>249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7"/>
        <v>F</v>
      </c>
      <c r="E81" s="14" t="s">
        <v>23</v>
      </c>
      <c r="F81" s="14" t="str">
        <f t="shared" si="9"/>
        <v>✅</v>
      </c>
      <c r="H81" s="139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41</v>
      </c>
      <c r="J81" s="82" t="b">
        <f>IFERROR(IF(MATCH(SETTINGS!S81,COVER!$A:$A,0),TRUE,FALSE),FALSE)</f>
        <v>1</v>
      </c>
      <c r="L81" s="71" t="s">
        <v>24</v>
      </c>
      <c r="N81" s="78" t="b">
        <f t="shared" si="8"/>
        <v>1</v>
      </c>
      <c r="O81" s="79" t="s">
        <v>249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346</v>
      </c>
      <c r="S81" s="84" t="s">
        <v>248</v>
      </c>
      <c r="T81" s="93" t="s">
        <v>250</v>
      </c>
      <c r="U81" s="74" t="s">
        <v>26</v>
      </c>
    </row>
    <row r="82" spans="1:21" x14ac:dyDescent="0.2">
      <c r="A82" s="75" t="s">
        <v>251</v>
      </c>
      <c r="B82" s="50" t="s">
        <v>252</v>
      </c>
      <c r="C82" s="13">
        <f>IF(OR(ISNUMBER(IFERROR(MATCH(A82,UPDATE!$1:$1,0),TRUE))=FALSE,H82=FALSE),L82,_xlfn.AGGREGATE(4,6,INDEX(UPDATE!$A:$DC,,MATCH(A82,UPDATE!$1:$1,0))))</f>
        <v>107</v>
      </c>
      <c r="D82" s="19" t="str">
        <f t="shared" si="7"/>
        <v>x</v>
      </c>
      <c r="E82" s="14" t="s">
        <v>29</v>
      </c>
      <c r="F82" s="14" t="str">
        <f t="shared" si="9"/>
        <v>✅</v>
      </c>
      <c r="H82" s="139" t="b">
        <f>IF(ISNUMBER(INDEX(UPDATE!$A:$DC,2,MATCH(SETTINGS!A82,UPDATE!$1:$1,0)))=TRUE,TRUE,FALSE)</f>
        <v>1</v>
      </c>
      <c r="I82" s="82">
        <f>IFERROR(INDEX(UPDATE!A:A,MATCH(_xlfn.AGGREGATE(4,6,INDEX(UPDATE!$A$3:$DC$160,,MATCH(A82,UPDATE!$1:$1,0))),INDEX(UPDATE!$A:$DC,,MATCH(A82,UPDATE!$1:$1,0)),0)),K82)</f>
        <v>26</v>
      </c>
      <c r="J82" s="82" t="b">
        <f>IFERROR(IF(MATCH(SETTINGS!S82,COVER!$A:$A,0),TRUE,FALSE),FALSE)</f>
        <v>1</v>
      </c>
      <c r="L82" s="71">
        <f>R82</f>
        <v>107</v>
      </c>
      <c r="M82" s="72" t="s">
        <v>52</v>
      </c>
      <c r="N82" s="78" t="b">
        <f t="shared" si="8"/>
        <v>1</v>
      </c>
      <c r="O82" s="79" t="s">
        <v>251</v>
      </c>
      <c r="P82" s="78" t="b">
        <f>IF(IFERROR(HLOOKUP(A82,UPDATE!$1:$1,1,FALSE),FALSE)&lt;&gt;FALSE,TRUE,FALSE)</f>
        <v>1</v>
      </c>
      <c r="Q82" s="84" t="b">
        <f>TRUE</f>
        <v>1</v>
      </c>
      <c r="R82" s="84">
        <f>IFERROR(_xlfn.AGGREGATE(4,6,INDEX(UPDATE!$A:$DC,,MATCH(A82,UPDATE!$1:$1,0))),NA())</f>
        <v>107</v>
      </c>
      <c r="S82" s="84" t="s">
        <v>251</v>
      </c>
      <c r="T82" s="93" t="s">
        <v>253</v>
      </c>
      <c r="U82" s="74" t="s">
        <v>26</v>
      </c>
    </row>
    <row r="83" spans="1:21" x14ac:dyDescent="0.2">
      <c r="A83" s="33" t="s">
        <v>254</v>
      </c>
      <c r="B83" s="33" t="s">
        <v>255</v>
      </c>
      <c r="C83" s="13">
        <f>IF(OR(ISNUMBER(IFERROR(MATCH(A83,UPDATE!$1:$1,0),TRUE))=FALSE,H83=FALSE),L83,_xlfn.AGGREGATE(4,6,INDEX(UPDATE!$A:$DC,,MATCH(A83,UPDATE!$1:$1,0))))</f>
        <v>1093</v>
      </c>
      <c r="D83" s="19" t="str">
        <f t="shared" si="7"/>
        <v>x</v>
      </c>
      <c r="E83" s="14" t="s">
        <v>29</v>
      </c>
      <c r="F83" s="14" t="str">
        <f t="shared" si="9"/>
        <v>✅</v>
      </c>
      <c r="H83" s="139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106</v>
      </c>
      <c r="J83" s="82" t="b">
        <f>IFERROR(IF(MATCH(SETTINGS!S83,COVER!$A:$A,0),TRUE,FALSE),FALSE)</f>
        <v>1</v>
      </c>
      <c r="L83" s="71">
        <f>R83</f>
        <v>1093</v>
      </c>
      <c r="M83" s="72" t="s">
        <v>52</v>
      </c>
      <c r="N83" s="78" t="b">
        <f t="shared" si="8"/>
        <v>1</v>
      </c>
      <c r="O83" s="79" t="s">
        <v>255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1093</v>
      </c>
      <c r="S83" s="84" t="s">
        <v>254</v>
      </c>
      <c r="T83" s="93" t="s">
        <v>256</v>
      </c>
      <c r="U83" s="74" t="s">
        <v>26</v>
      </c>
    </row>
    <row r="84" spans="1:21" x14ac:dyDescent="0.2">
      <c r="A84" s="33" t="s">
        <v>257</v>
      </c>
      <c r="B84" s="33" t="s">
        <v>258</v>
      </c>
      <c r="C84" s="13">
        <f>IF(OR(ISNUMBER(IFERROR(MATCH(A84,UPDATE!$1:$1,0),TRUE))=FALSE,H84=FALSE),L84,_xlfn.AGGREGATE(4,6,INDEX(UPDATE!$A:$DC,,MATCH(A84,UPDATE!$1:$1,0))))</f>
        <v>189</v>
      </c>
      <c r="D84" s="19" t="str">
        <f t="shared" si="7"/>
        <v>x</v>
      </c>
      <c r="E84" s="14" t="s">
        <v>108</v>
      </c>
      <c r="F84" s="14" t="str">
        <f t="shared" si="9"/>
        <v>✅</v>
      </c>
      <c r="H84" s="139" t="b">
        <f>IF(ISNUMBER(INDEX(UPDATE!$A:$DC,2,MATCH(SETTINGS!A84,UPDATE!$1:$1,0)))=TRUE,TRUE,FALSE)</f>
        <v>1</v>
      </c>
      <c r="I84" s="82">
        <f>IFERROR(INDEX(UPDATE!A:A,MATCH(_xlfn.AGGREGATE(4,6,INDEX(UPDATE!$A$3:$DC$160,,MATCH(A84,UPDATE!$1:$1,0))),INDEX(UPDATE!$A:$DC,,MATCH(A84,UPDATE!$1:$1,0)),0)),K84)</f>
        <v>27</v>
      </c>
      <c r="J84" s="82" t="b">
        <f>IFERROR(IF(MATCH(SETTINGS!S84,COVER!$A:$A,0),TRUE,FALSE),FALSE)</f>
        <v>1</v>
      </c>
      <c r="L84" s="71">
        <f>R84</f>
        <v>189</v>
      </c>
      <c r="M84" s="72" t="s">
        <v>52</v>
      </c>
      <c r="N84" s="78" t="b">
        <f t="shared" si="8"/>
        <v>1</v>
      </c>
      <c r="O84" s="79" t="s">
        <v>259</v>
      </c>
      <c r="P84" s="78" t="b">
        <f>IF(IFERROR(HLOOKUP(A84,UPDATE!$1:$1,1,FALSE),FALSE)&lt;&gt;FALSE,TRUE,FALSE)</f>
        <v>1</v>
      </c>
      <c r="Q84" s="84" t="b">
        <f>TRUE</f>
        <v>1</v>
      </c>
      <c r="R84" s="84">
        <f>IFERROR(_xlfn.AGGREGATE(4,6,INDEX(UPDATE!$A:$DC,,MATCH(A84,UPDATE!$1:$1,0))),NA())</f>
        <v>189</v>
      </c>
      <c r="S84" s="84" t="s">
        <v>257</v>
      </c>
      <c r="T84" s="128" t="s">
        <v>260</v>
      </c>
      <c r="U84" s="74" t="s">
        <v>26</v>
      </c>
    </row>
    <row r="85" spans="1:21" x14ac:dyDescent="0.2">
      <c r="A85" s="75" t="s">
        <v>261</v>
      </c>
      <c r="B85" s="50" t="s">
        <v>261</v>
      </c>
      <c r="C85" s="13" t="str">
        <f>IF(OR(ISNUMBER(IFERROR(MATCH(A85,UPDATE!$1:$1,0),TRUE))=FALSE,H85=FALSE),L85,_xlfn.AGGREGATE(4,6,INDEX(UPDATE!$A:$DC,,MATCH(A85,UPDATE!$1:$1,0))))</f>
        <v>F</v>
      </c>
      <c r="D85" s="19" t="str">
        <f t="shared" si="7"/>
        <v>F</v>
      </c>
      <c r="E85" s="14" t="s">
        <v>29</v>
      </c>
      <c r="F85" s="14" t="str">
        <f t="shared" si="9"/>
        <v>✅</v>
      </c>
      <c r="H85" s="139" t="b">
        <f>IF(ISNUMBER(INDEX(UPDATE!$A:$DC,2,MATCH(SETTINGS!A85,UPDATE!$1:$1,0)))=TRUE,TRUE,FALSE)</f>
        <v>0</v>
      </c>
      <c r="I85" s="82">
        <f>IFERROR(INDEX(UPDATE!A:A,MATCH(_xlfn.AGGREGATE(4,6,INDEX(UPDATE!$A$3:$DC$160,,MATCH(A85,UPDATE!$1:$1,0))),INDEX(UPDATE!$A:$DC,,MATCH(A85,UPDATE!$1:$1,0)),0)),K85)</f>
        <v>4</v>
      </c>
      <c r="J85" s="82" t="b">
        <f>IFERROR(IF(MATCH(SETTINGS!S85,COVER!$A:$A,0),TRUE,FALSE),FALSE)</f>
        <v>1</v>
      </c>
      <c r="L85" s="71" t="s">
        <v>24</v>
      </c>
      <c r="M85" s="72"/>
      <c r="N85" s="78" t="b">
        <f t="shared" si="8"/>
        <v>1</v>
      </c>
      <c r="O85" s="79" t="s">
        <v>261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26</v>
      </c>
      <c r="S85" s="84" t="s">
        <v>261</v>
      </c>
      <c r="T85" s="123" t="s">
        <v>25</v>
      </c>
      <c r="U85" s="74" t="s">
        <v>26</v>
      </c>
    </row>
    <row r="86" spans="1:21" x14ac:dyDescent="0.2">
      <c r="A86" s="75" t="s">
        <v>262</v>
      </c>
      <c r="B86" s="33" t="s">
        <v>263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 t="shared" si="7"/>
        <v>F</v>
      </c>
      <c r="E86" s="14" t="s">
        <v>29</v>
      </c>
      <c r="F86" s="14" t="str">
        <f t="shared" si="9"/>
        <v>✅</v>
      </c>
      <c r="H86" s="139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28</v>
      </c>
      <c r="J86" s="82" t="b">
        <f>IFERROR(IF(MATCH(SETTINGS!S86,COVER!$A:$A,0),TRUE,FALSE),FALSE)</f>
        <v>1</v>
      </c>
      <c r="L86" s="71" t="s">
        <v>24</v>
      </c>
      <c r="N86" s="78" t="b">
        <f t="shared" si="8"/>
        <v>1</v>
      </c>
      <c r="O86" s="79" t="s">
        <v>264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278</v>
      </c>
      <c r="S86" s="84" t="s">
        <v>262</v>
      </c>
      <c r="T86" s="124" t="s">
        <v>265</v>
      </c>
      <c r="U86" s="74" t="s">
        <v>26</v>
      </c>
    </row>
    <row r="87" spans="1:21" x14ac:dyDescent="0.2">
      <c r="A87" s="75" t="s">
        <v>266</v>
      </c>
      <c r="B87" s="50" t="s">
        <v>266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7"/>
        <v>F</v>
      </c>
      <c r="E87" s="14" t="s">
        <v>29</v>
      </c>
      <c r="F87" s="14" t="str">
        <f t="shared" si="9"/>
        <v>✅</v>
      </c>
      <c r="H87" s="139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24</v>
      </c>
      <c r="J87" s="82" t="b">
        <f>IFERROR(IF(MATCH(SETTINGS!S87,COVER!$A:$A,0),TRUE,FALSE),FALSE)</f>
        <v>1</v>
      </c>
      <c r="L87" s="71" t="s">
        <v>24</v>
      </c>
      <c r="M87" s="72"/>
      <c r="N87" s="78" t="b">
        <f t="shared" si="8"/>
        <v>1</v>
      </c>
      <c r="O87" s="79" t="s">
        <v>266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233</v>
      </c>
      <c r="S87" s="84" t="s">
        <v>266</v>
      </c>
      <c r="T87" s="136" t="s">
        <v>25</v>
      </c>
      <c r="U87" s="74" t="s">
        <v>26</v>
      </c>
    </row>
    <row r="88" spans="1:21" x14ac:dyDescent="0.2">
      <c r="A88" s="33" t="s">
        <v>267</v>
      </c>
      <c r="B88" s="33" t="s">
        <v>268</v>
      </c>
      <c r="C88" s="13">
        <f>IF(OR(ISNUMBER(IFERROR(MATCH(A88,UPDATE!$1:$1,0),TRUE))=FALSE,H88=FALSE),L88,_xlfn.AGGREGATE(4,6,INDEX(UPDATE!$A:$DC,,MATCH(A88,UPDATE!$1:$1,0))))</f>
        <v>135</v>
      </c>
      <c r="D88" s="19" t="str">
        <f t="shared" si="7"/>
        <v>x</v>
      </c>
      <c r="E88" s="14" t="s">
        <v>29</v>
      </c>
      <c r="F88" s="14" t="str">
        <f t="shared" si="9"/>
        <v>✅</v>
      </c>
      <c r="H88" s="139" t="b">
        <f>IF(ISNUMBER(INDEX(UPDATE!$A:$DC,2,MATCH(SETTINGS!A88,UPDATE!$1:$1,0)))=TRUE,TRUE,FALSE)</f>
        <v>1</v>
      </c>
      <c r="I88" s="82">
        <f>IFERROR(INDEX(UPDATE!A:A,MATCH(_xlfn.AGGREGATE(4,6,INDEX(UPDATE!$A$3:$DC$160,,MATCH(A88,UPDATE!$1:$1,0))),INDEX(UPDATE!$A:$DC,,MATCH(A88,UPDATE!$1:$1,0)),0)),K88)</f>
        <v>13</v>
      </c>
      <c r="J88" s="82" t="b">
        <f>IFERROR(IF(MATCH(SETTINGS!S88,COVER!$A:$A,0),TRUE,FALSE),FALSE)</f>
        <v>1</v>
      </c>
      <c r="L88" s="71">
        <f>R88</f>
        <v>135</v>
      </c>
      <c r="M88" s="72" t="s">
        <v>52</v>
      </c>
      <c r="N88" s="78" t="b">
        <f t="shared" si="8"/>
        <v>1</v>
      </c>
      <c r="O88" s="79" t="s">
        <v>268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135</v>
      </c>
      <c r="S88" s="84" t="s">
        <v>267</v>
      </c>
      <c r="T88" s="128" t="s">
        <v>269</v>
      </c>
      <c r="U88" s="74" t="s">
        <v>26</v>
      </c>
    </row>
    <row r="89" spans="1:21" x14ac:dyDescent="0.2">
      <c r="A89" s="97" t="s">
        <v>270</v>
      </c>
      <c r="B89" s="50" t="s">
        <v>270</v>
      </c>
      <c r="C89" s="13" t="str">
        <f>IF(OR(ISNUMBER(IFERROR(MATCH(A89,UPDATE!$1:$1,0),TRUE))=FALSE,H89=FALSE),L89,_xlfn.AGGREGATE(4,6,INDEX(UPDATE!$A:$DC,,MATCH(A89,UPDATE!$1:$1,0))))</f>
        <v>F</v>
      </c>
      <c r="D89" s="19" t="str">
        <f t="shared" si="7"/>
        <v>F</v>
      </c>
      <c r="E89" s="14" t="s">
        <v>108</v>
      </c>
      <c r="F89" s="14" t="str">
        <f t="shared" si="9"/>
        <v>❌</v>
      </c>
      <c r="H89" s="139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0</v>
      </c>
      <c r="J89" s="82" t="b">
        <f>IFERROR(IF(MATCH(SETTINGS!S89,COVER!$A:$A,0),TRUE,FALSE),FALSE)</f>
        <v>1</v>
      </c>
      <c r="L89" s="71" t="s">
        <v>24</v>
      </c>
      <c r="N89" s="78" t="b">
        <f t="shared" si="8"/>
        <v>0</v>
      </c>
      <c r="O89" s="79" t="s">
        <v>270</v>
      </c>
      <c r="P89" s="78" t="b">
        <f>IF(IFERROR(HLOOKUP(A89,UPDATE!$1:$1,1,FALSE),FALSE)&lt;&gt;FALSE,TRUE,FALSE)</f>
        <v>0</v>
      </c>
      <c r="Q89" s="84" t="b">
        <f>TRUE</f>
        <v>1</v>
      </c>
      <c r="R89" s="84" t="e">
        <f>IFERROR(_xlfn.AGGREGATE(4,6,INDEX(UPDATE!$A:$DC,,MATCH(A89,UPDATE!$1:$1,0))),NA())</f>
        <v>#N/A</v>
      </c>
      <c r="S89" s="84" t="s">
        <v>270</v>
      </c>
      <c r="T89" s="136" t="s">
        <v>25</v>
      </c>
      <c r="U89" s="74" t="s">
        <v>26</v>
      </c>
    </row>
    <row r="90" spans="1:21" x14ac:dyDescent="0.2">
      <c r="A90" s="145" t="s">
        <v>271</v>
      </c>
      <c r="B90" s="33" t="s">
        <v>271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 t="shared" si="7"/>
        <v>F</v>
      </c>
      <c r="E90" s="14" t="s">
        <v>29</v>
      </c>
      <c r="F90" s="14" t="str">
        <f t="shared" si="9"/>
        <v>✅</v>
      </c>
      <c r="H90" s="139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25</v>
      </c>
      <c r="J90" s="82" t="b">
        <f>IFERROR(IF(MATCH(SETTINGS!S90,COVER!$A:$A,0),TRUE,FALSE),FALSE)</f>
        <v>1</v>
      </c>
      <c r="L90" s="71" t="s">
        <v>24</v>
      </c>
      <c r="N90" s="78" t="b">
        <f t="shared" si="8"/>
        <v>1</v>
      </c>
      <c r="O90" s="79" t="s">
        <v>271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266</v>
      </c>
      <c r="S90" s="84" t="s">
        <v>271</v>
      </c>
      <c r="T90" s="136" t="s">
        <v>191</v>
      </c>
      <c r="U90" s="74" t="s">
        <v>26</v>
      </c>
    </row>
    <row r="91" spans="1:21" x14ac:dyDescent="0.2">
      <c r="A91" s="96" t="s">
        <v>272</v>
      </c>
      <c r="B91" s="33" t="s">
        <v>273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 t="shared" si="7"/>
        <v>F</v>
      </c>
      <c r="E91" s="14" t="s">
        <v>29</v>
      </c>
      <c r="F91" s="14" t="str">
        <f t="shared" si="9"/>
        <v>❌</v>
      </c>
      <c r="H91" s="139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0</v>
      </c>
      <c r="J91" s="82" t="b">
        <f>IFERROR(IF(MATCH(SETTINGS!S91,COVER!$A:$A,0),TRUE,FALSE),FALSE)</f>
        <v>1</v>
      </c>
      <c r="L91" s="71" t="s">
        <v>24</v>
      </c>
      <c r="N91" s="78" t="b">
        <f t="shared" si="8"/>
        <v>0</v>
      </c>
      <c r="O91" s="79" t="s">
        <v>273</v>
      </c>
      <c r="P91" s="78" t="b">
        <f>IF(IFERROR(HLOOKUP(A91,UPDATE!$1:$1,1,FALSE),FALSE)&lt;&gt;FALSE,TRUE,FALSE)</f>
        <v>0</v>
      </c>
      <c r="Q91" s="84" t="b">
        <f>TRUE</f>
        <v>1</v>
      </c>
      <c r="R91" s="84" t="e">
        <f>IFERROR(_xlfn.AGGREGATE(4,6,INDEX(UPDATE!$A:$DC,,MATCH(A91,UPDATE!$1:$1,0))),NA())</f>
        <v>#N/A</v>
      </c>
      <c r="S91" s="84" t="s">
        <v>272</v>
      </c>
      <c r="T91" s="123" t="s">
        <v>191</v>
      </c>
      <c r="U91" s="74" t="s">
        <v>26</v>
      </c>
    </row>
    <row r="92" spans="1:21" x14ac:dyDescent="0.2">
      <c r="A92" s="97" t="s">
        <v>274</v>
      </c>
      <c r="B92" s="50" t="s">
        <v>275</v>
      </c>
      <c r="C92" s="13" t="str">
        <f>IF(OR(ISNUMBER(IFERROR(MATCH(A92,UPDATE!$1:$1,0),TRUE))=FALSE,H92=FALSE),L92,_xlfn.AGGREGATE(4,6,INDEX(UPDATE!$A:$DC,,MATCH(A92,UPDATE!$1:$1,0))))</f>
        <v>F</v>
      </c>
      <c r="D92" s="19" t="str">
        <f t="shared" si="7"/>
        <v>F</v>
      </c>
      <c r="E92" s="14" t="s">
        <v>23</v>
      </c>
      <c r="F92" s="14" t="str">
        <f t="shared" si="9"/>
        <v>✅</v>
      </c>
      <c r="H92" s="139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31</v>
      </c>
      <c r="J92" s="82" t="b">
        <f>IFERROR(IF(MATCH(SETTINGS!S92,COVER!$A:$A,0),TRUE,FALSE),FALSE)</f>
        <v>1</v>
      </c>
      <c r="L92" s="71" t="s">
        <v>24</v>
      </c>
      <c r="N92" s="78" t="b">
        <f t="shared" si="8"/>
        <v>1</v>
      </c>
      <c r="O92" s="79" t="s">
        <v>274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276</v>
      </c>
      <c r="S92" s="84" t="s">
        <v>274</v>
      </c>
      <c r="T92" s="93" t="s">
        <v>276</v>
      </c>
      <c r="U92" s="74" t="s">
        <v>26</v>
      </c>
    </row>
    <row r="93" spans="1:21" x14ac:dyDescent="0.2">
      <c r="A93" s="144" t="s">
        <v>277</v>
      </c>
      <c r="B93" s="33" t="s">
        <v>278</v>
      </c>
      <c r="C93" s="13" t="str">
        <f>IF(OR(ISNUMBER(IFERROR(MATCH(A93,UPDATE!$1:$1,0),TRUE))=FALSE,H93=FALSE),L93,_xlfn.AGGREGATE(4,6,INDEX(UPDATE!$A:$DC,,MATCH(A93,UPDATE!$1:$1,0))))</f>
        <v>F</v>
      </c>
      <c r="D93" s="19" t="str">
        <f t="shared" si="7"/>
        <v>F</v>
      </c>
      <c r="E93" s="14" t="s">
        <v>29</v>
      </c>
      <c r="F93" s="14" t="str">
        <f t="shared" si="9"/>
        <v>✅</v>
      </c>
      <c r="H93" s="139" t="b">
        <f>IF(ISNUMBER(INDEX(UPDATE!$A:$DC,2,MATCH(SETTINGS!A93,UPDATE!$1:$1,0)))=TRUE,TRUE,FALSE)</f>
        <v>0</v>
      </c>
      <c r="I93" s="82">
        <f>IFERROR(INDEX(UPDATE!A:A,MATCH(_xlfn.AGGREGATE(4,6,INDEX(UPDATE!$A$3:$DC$160,,MATCH(A93,UPDATE!$1:$1,0))),INDEX(UPDATE!$A:$DC,,MATCH(A93,UPDATE!$1:$1,0)),0)),K93)</f>
        <v>34</v>
      </c>
      <c r="J93" s="82" t="b">
        <f>IFERROR(IF(MATCH(SETTINGS!S93,COVER!$A:$A,0),TRUE,FALSE),FALSE)</f>
        <v>1</v>
      </c>
      <c r="L93" s="71" t="s">
        <v>24</v>
      </c>
      <c r="N93" s="78" t="b">
        <f t="shared" si="8"/>
        <v>1</v>
      </c>
      <c r="O93" s="79" t="s">
        <v>279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139</v>
      </c>
      <c r="S93" s="84" t="s">
        <v>277</v>
      </c>
      <c r="T93" s="93" t="s">
        <v>280</v>
      </c>
      <c r="U93" s="74" t="s">
        <v>26</v>
      </c>
    </row>
    <row r="94" spans="1:21" x14ac:dyDescent="0.2">
      <c r="A94" s="97" t="s">
        <v>281</v>
      </c>
      <c r="B94" s="50" t="s">
        <v>282</v>
      </c>
      <c r="C94" s="13" t="str">
        <f>IF(OR(ISNUMBER(IFERROR(MATCH(A94,UPDATE!$1:$1,0),TRUE))=FALSE,H94=FALSE),L94,_xlfn.AGGREGATE(4,6,INDEX(UPDATE!$A:$DC,,MATCH(A94,UPDATE!$1:$1,0))))</f>
        <v>F</v>
      </c>
      <c r="D94" s="19" t="str">
        <f t="shared" si="7"/>
        <v>F</v>
      </c>
      <c r="E94" s="14" t="s">
        <v>29</v>
      </c>
      <c r="F94" s="14" t="str">
        <f t="shared" si="9"/>
        <v>✅</v>
      </c>
      <c r="H94" s="139" t="b">
        <f>IF(ISNUMBER(INDEX(UPDATE!$A:$DC,2,MATCH(SETTINGS!A94,UPDATE!$1:$1,0)))=TRUE,TRUE,FALSE)</f>
        <v>0</v>
      </c>
      <c r="I94" s="82">
        <f>IFERROR(INDEX(UPDATE!A:A,MATCH(_xlfn.AGGREGATE(4,6,INDEX(UPDATE!$A$3:$DC$160,,MATCH(A94,UPDATE!$1:$1,0))),INDEX(UPDATE!$A:$DC,,MATCH(A94,UPDATE!$1:$1,0)),0)),K94)</f>
        <v>25</v>
      </c>
      <c r="J94" s="82" t="b">
        <f>IFERROR(IF(MATCH(SETTINGS!S94,COVER!$A:$A,0),TRUE,FALSE),FALSE)</f>
        <v>1</v>
      </c>
      <c r="L94" s="71" t="s">
        <v>24</v>
      </c>
      <c r="M94" s="72"/>
      <c r="N94" s="78" t="b">
        <f t="shared" si="8"/>
        <v>1</v>
      </c>
      <c r="O94" s="79" t="s">
        <v>282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112</v>
      </c>
      <c r="S94" s="84" t="s">
        <v>281</v>
      </c>
      <c r="T94" s="93" t="s">
        <v>283</v>
      </c>
      <c r="U94" s="74" t="s">
        <v>26</v>
      </c>
    </row>
    <row r="95" spans="1:21" x14ac:dyDescent="0.2">
      <c r="A95" s="96" t="s">
        <v>284</v>
      </c>
      <c r="B95" s="33" t="s">
        <v>285</v>
      </c>
      <c r="C95" s="13">
        <f>IF(OR(ISNUMBER(IFERROR(MATCH(A95,UPDATE!$1:$1,0),TRUE))=FALSE,H95=FALSE),L95,_xlfn.AGGREGATE(4,6,INDEX(UPDATE!$A:$DC,,MATCH(A95,UPDATE!$1:$1,0))))</f>
        <v>85</v>
      </c>
      <c r="D95" s="19" t="str">
        <f t="shared" si="7"/>
        <v>x</v>
      </c>
      <c r="E95" s="14" t="s">
        <v>23</v>
      </c>
      <c r="F95" s="14" t="str">
        <f t="shared" si="9"/>
        <v>✅</v>
      </c>
      <c r="H95" s="139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11</v>
      </c>
      <c r="J95" s="82" t="b">
        <f>IFERROR(IF(MATCH(SETTINGS!S95,COVER!$A:$A,0),TRUE,FALSE),FALSE)</f>
        <v>1</v>
      </c>
      <c r="L95" s="71">
        <f>R95</f>
        <v>85</v>
      </c>
      <c r="M95" s="72" t="s">
        <v>52</v>
      </c>
      <c r="N95" s="78" t="b">
        <f t="shared" si="8"/>
        <v>1</v>
      </c>
      <c r="O95" s="79" t="s">
        <v>285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85</v>
      </c>
      <c r="S95" s="84" t="s">
        <v>284</v>
      </c>
      <c r="T95" s="128" t="s">
        <v>286</v>
      </c>
      <c r="U95" s="74" t="s">
        <v>26</v>
      </c>
    </row>
    <row r="96" spans="1:21" x14ac:dyDescent="0.2">
      <c r="A96" s="96" t="s">
        <v>287</v>
      </c>
      <c r="B96" s="33" t="s">
        <v>288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 t="shared" si="7"/>
        <v>F</v>
      </c>
      <c r="E96" s="14" t="s">
        <v>289</v>
      </c>
      <c r="F96" s="14" t="str">
        <f t="shared" si="9"/>
        <v>❌</v>
      </c>
      <c r="H96" s="139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0</v>
      </c>
      <c r="J96" s="82" t="b">
        <f>IFERROR(IF(MATCH(SETTINGS!S96,COVER!$A:$A,0),TRUE,FALSE),FALSE)</f>
        <v>0</v>
      </c>
      <c r="L96" s="71" t="s">
        <v>24</v>
      </c>
      <c r="M96" s="72"/>
      <c r="N96" s="78" t="b">
        <f t="shared" si="8"/>
        <v>0</v>
      </c>
      <c r="O96" s="79" t="s">
        <v>288</v>
      </c>
      <c r="P96" s="78" t="b">
        <f>IF(IFERROR(HLOOKUP(A96,UPDATE!$1:$1,1,FALSE),FALSE)&lt;&gt;FALSE,TRUE,FALSE)</f>
        <v>0</v>
      </c>
      <c r="Q96" s="84" t="b">
        <f>TRUE</f>
        <v>1</v>
      </c>
      <c r="R96" s="84" t="e">
        <f>IFERROR(_xlfn.AGGREGATE(4,6,INDEX(UPDATE!$A:$DC,,MATCH(A96,UPDATE!$1:$1,0))),NA())</f>
        <v>#N/A</v>
      </c>
      <c r="S96" s="84" t="s">
        <v>287</v>
      </c>
      <c r="T96" s="128" t="s">
        <v>290</v>
      </c>
      <c r="U96" s="74" t="s">
        <v>26</v>
      </c>
    </row>
    <row r="97" spans="1:21" x14ac:dyDescent="0.2">
      <c r="A97" s="96" t="s">
        <v>291</v>
      </c>
      <c r="B97" s="33" t="s">
        <v>292</v>
      </c>
      <c r="C97" s="13">
        <f>IF(OR(ISNUMBER(IFERROR(MATCH(A97,UPDATE!$1:$1,0),TRUE))=FALSE,H97=FALSE),L97,_xlfn.AGGREGATE(4,6,INDEX(UPDATE!$A:$DC,,MATCH(A97,UPDATE!$1:$1,0))))</f>
        <v>104</v>
      </c>
      <c r="D97" s="19" t="str">
        <f t="shared" si="7"/>
        <v>x</v>
      </c>
      <c r="E97" s="14" t="s">
        <v>23</v>
      </c>
      <c r="F97" s="14" t="str">
        <f t="shared" si="9"/>
        <v>✅</v>
      </c>
      <c r="H97" s="139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11</v>
      </c>
      <c r="J97" s="82" t="b">
        <f>IFERROR(IF(MATCH(SETTINGS!S97,COVER!$A:$A,0),TRUE,FALSE),FALSE)</f>
        <v>1</v>
      </c>
      <c r="L97" s="71">
        <f>R97</f>
        <v>104</v>
      </c>
      <c r="M97" s="72" t="s">
        <v>52</v>
      </c>
      <c r="N97" s="78" t="b">
        <f t="shared" si="8"/>
        <v>1</v>
      </c>
      <c r="O97" s="79" t="s">
        <v>293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104</v>
      </c>
      <c r="S97" s="84" t="s">
        <v>291</v>
      </c>
      <c r="T97" s="93" t="s">
        <v>294</v>
      </c>
      <c r="U97" s="74" t="s">
        <v>26</v>
      </c>
    </row>
    <row r="98" spans="1:21" x14ac:dyDescent="0.2">
      <c r="A98" s="33" t="s">
        <v>295</v>
      </c>
      <c r="B98" s="33" t="s">
        <v>296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13" si="10">IF(C98="F","F",M98)</f>
        <v>F</v>
      </c>
      <c r="E98" s="14" t="s">
        <v>29</v>
      </c>
      <c r="F98" s="14" t="str">
        <f t="shared" si="9"/>
        <v>✅</v>
      </c>
      <c r="H98" s="139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14</v>
      </c>
      <c r="J98" s="82" t="b">
        <f>IFERROR(IF(MATCH(SETTINGS!S98,COVER!$A:$A,0),TRUE,FALSE),FALSE)</f>
        <v>1</v>
      </c>
      <c r="L98" s="71" t="s">
        <v>24</v>
      </c>
      <c r="N98" s="78" t="b">
        <f t="shared" ref="N98:N113" si="11">IF(F98&lt;&gt;"",F98="✅","")</f>
        <v>1</v>
      </c>
      <c r="O98" s="79" t="s">
        <v>296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143</v>
      </c>
      <c r="S98" s="84" t="s">
        <v>295</v>
      </c>
      <c r="T98" s="128" t="s">
        <v>297</v>
      </c>
      <c r="U98" s="74" t="s">
        <v>26</v>
      </c>
    </row>
    <row r="99" spans="1:21" x14ac:dyDescent="0.2">
      <c r="A99" s="33" t="s">
        <v>298</v>
      </c>
      <c r="B99" s="33" t="s">
        <v>299</v>
      </c>
      <c r="C99" s="13" t="str">
        <f>IF(OR(ISNUMBER(IFERROR(MATCH(A99,UPDATE!$1:$1,0),TRUE))=FALSE,H99=FALSE),L99,_xlfn.AGGREGATE(4,6,INDEX(UPDATE!$A:$DC,,MATCH(A99,UPDATE!$1:$1,0))))</f>
        <v>F</v>
      </c>
      <c r="D99" s="19" t="str">
        <f t="shared" si="10"/>
        <v>F</v>
      </c>
      <c r="E99" s="14" t="s">
        <v>29</v>
      </c>
      <c r="F99" s="14" t="str">
        <f t="shared" si="9"/>
        <v>✅</v>
      </c>
      <c r="H99" s="139" t="b">
        <f>IF(ISNUMBER(INDEX(UPDATE!$A:$DC,2,MATCH(SETTINGS!A99,UPDATE!$1:$1,0)))=TRUE,TRUE,FALSE)</f>
        <v>0</v>
      </c>
      <c r="I99" s="82">
        <f>IFERROR(INDEX(UPDATE!A:A,MATCH(_xlfn.AGGREGATE(4,6,INDEX(UPDATE!$A$3:$DC$160,,MATCH(A99,UPDATE!$1:$1,0))),INDEX(UPDATE!$A:$DC,,MATCH(A99,UPDATE!$1:$1,0)),0)),K99)</f>
        <v>16</v>
      </c>
      <c r="J99" s="82" t="b">
        <f>IFERROR(IF(MATCH(SETTINGS!S99,COVER!$A:$A,0),TRUE,FALSE),FALSE)</f>
        <v>1</v>
      </c>
      <c r="L99" s="71" t="s">
        <v>24</v>
      </c>
      <c r="N99" s="78" t="b">
        <f t="shared" si="11"/>
        <v>1</v>
      </c>
      <c r="O99" s="79" t="s">
        <v>299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179</v>
      </c>
      <c r="S99" s="84" t="s">
        <v>298</v>
      </c>
      <c r="T99" s="128" t="s">
        <v>300</v>
      </c>
      <c r="U99" s="74" t="s">
        <v>26</v>
      </c>
    </row>
    <row r="100" spans="1:21" x14ac:dyDescent="0.2">
      <c r="A100" s="75" t="s">
        <v>301</v>
      </c>
      <c r="B100" s="50" t="s">
        <v>302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10"/>
        <v>F</v>
      </c>
      <c r="E100" s="14" t="s">
        <v>29</v>
      </c>
      <c r="F100" s="14" t="str">
        <f t="shared" ref="F100:F113" si="12">IF(AND(OR(P100=TRUE,K100&lt;&gt;""),J100=TRUE),"✅","❌")</f>
        <v>✅</v>
      </c>
      <c r="H100" s="139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31</v>
      </c>
      <c r="J100" s="82" t="b">
        <f>IFERROR(IF(MATCH(SETTINGS!S100,COVER!$A:$A,0),TRUE,FALSE),FALSE)</f>
        <v>1</v>
      </c>
      <c r="L100" s="71" t="s">
        <v>24</v>
      </c>
      <c r="M100" s="72"/>
      <c r="N100" s="78" t="b">
        <f t="shared" si="11"/>
        <v>1</v>
      </c>
      <c r="O100" s="79" t="s">
        <v>302</v>
      </c>
      <c r="P100" s="78" t="b">
        <f>IF(IFERROR(HLOOKUP(A100,UPDATE!$1:$1,1,FALSE),FALSE)&lt;&gt;FALSE,TRUE,FALSE)</f>
        <v>1</v>
      </c>
      <c r="Q100" s="84" t="b">
        <f>TRUE</f>
        <v>1</v>
      </c>
      <c r="R100" s="84">
        <f>IFERROR(_xlfn.AGGREGATE(4,6,INDEX(UPDATE!$A:$DC,,MATCH(A100,UPDATE!$1:$1,0))),NA())</f>
        <v>278</v>
      </c>
      <c r="S100" s="84" t="s">
        <v>301</v>
      </c>
      <c r="T100" s="93" t="s">
        <v>303</v>
      </c>
      <c r="U100" s="74" t="s">
        <v>26</v>
      </c>
    </row>
    <row r="101" spans="1:21" x14ac:dyDescent="0.2">
      <c r="A101" s="33" t="s">
        <v>304</v>
      </c>
      <c r="B101" s="33" t="s">
        <v>304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10"/>
        <v>F</v>
      </c>
      <c r="E101" s="14" t="s">
        <v>108</v>
      </c>
      <c r="F101" s="14" t="str">
        <f t="shared" si="12"/>
        <v>✅</v>
      </c>
      <c r="H101" s="139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37</v>
      </c>
      <c r="J101" s="82" t="b">
        <f>IFERROR(IF(MATCH(SETTINGS!S101,COVER!$A:$A,0),TRUE,FALSE),FALSE)</f>
        <v>1</v>
      </c>
      <c r="K101" s="71">
        <v>37</v>
      </c>
      <c r="L101" s="71" t="s">
        <v>24</v>
      </c>
      <c r="N101" s="78" t="b">
        <f t="shared" si="11"/>
        <v>1</v>
      </c>
      <c r="O101" s="79" t="s">
        <v>304</v>
      </c>
      <c r="P101" s="78" t="b">
        <f>IF(IFERROR(HLOOKUP(A101,UPDATE!$1:$1,1,FALSE),FALSE)&lt;&gt;FALSE,TRUE,FALSE)</f>
        <v>0</v>
      </c>
      <c r="Q101" s="84" t="b">
        <f>TRUE</f>
        <v>1</v>
      </c>
      <c r="R101" s="84" t="e">
        <f>IFERROR(_xlfn.AGGREGATE(4,6,INDEX(UPDATE!$A:$DC,,MATCH(A101,UPDATE!$1:$1,0))),NA())</f>
        <v>#N/A</v>
      </c>
      <c r="S101" s="84" t="s">
        <v>304</v>
      </c>
      <c r="T101" s="123" t="s">
        <v>25</v>
      </c>
      <c r="U101" s="74" t="s">
        <v>26</v>
      </c>
    </row>
    <row r="102" spans="1:21" x14ac:dyDescent="0.2">
      <c r="A102" s="96" t="s">
        <v>305</v>
      </c>
      <c r="B102" s="33" t="s">
        <v>306</v>
      </c>
      <c r="C102" s="13">
        <f>IF(OR(ISNUMBER(IFERROR(MATCH(A102,UPDATE!$1:$1,0),TRUE))=FALSE,H102=FALSE),L102,_xlfn.AGGREGATE(4,6,INDEX(UPDATE!$A:$DC,,MATCH(A102,UPDATE!$1:$1,0))))</f>
        <v>203</v>
      </c>
      <c r="D102" s="19" t="str">
        <f t="shared" si="10"/>
        <v>x</v>
      </c>
      <c r="E102" s="14" t="s">
        <v>29</v>
      </c>
      <c r="F102" s="14" t="str">
        <f t="shared" si="12"/>
        <v>✅</v>
      </c>
      <c r="H102" s="139" t="b">
        <f>IF(ISNUMBER(INDEX(UPDATE!$A:$DC,2,MATCH(SETTINGS!A102,UPDATE!$1:$1,0)))=TRUE,TRUE,FALSE)</f>
        <v>1</v>
      </c>
      <c r="I102" s="82">
        <f>IFERROR(INDEX(UPDATE!A:A,MATCH(_xlfn.AGGREGATE(4,6,INDEX(UPDATE!$A$3:$DC$160,,MATCH(A102,UPDATE!$1:$1,0))),INDEX(UPDATE!$A:$DC,,MATCH(A102,UPDATE!$1:$1,0)),0)),K102)</f>
        <v>27</v>
      </c>
      <c r="J102" s="82" t="b">
        <f>IFERROR(IF(MATCH(SETTINGS!S102,COVER!$A:$A,0),TRUE,FALSE),FALSE)</f>
        <v>1</v>
      </c>
      <c r="L102" s="71">
        <f>R102</f>
        <v>203</v>
      </c>
      <c r="M102" s="72" t="s">
        <v>52</v>
      </c>
      <c r="N102" s="78" t="b">
        <f t="shared" si="11"/>
        <v>1</v>
      </c>
      <c r="O102" s="79" t="s">
        <v>306</v>
      </c>
      <c r="P102" s="78" t="b">
        <f>IF(IFERROR(HLOOKUP(A102,UPDATE!$1:$1,1,FALSE),FALSE)&lt;&gt;FALSE,TRUE,FALSE)</f>
        <v>1</v>
      </c>
      <c r="Q102" s="84" t="b">
        <f>TRUE</f>
        <v>1</v>
      </c>
      <c r="R102" s="84">
        <f>IFERROR(_xlfn.AGGREGATE(4,6,INDEX(UPDATE!$A:$DC,,MATCH(A102,UPDATE!$1:$1,0))),NA())</f>
        <v>203</v>
      </c>
      <c r="S102" s="84" t="s">
        <v>305</v>
      </c>
      <c r="T102" s="93" t="s">
        <v>307</v>
      </c>
      <c r="U102" s="74" t="s">
        <v>26</v>
      </c>
    </row>
    <row r="103" spans="1:21" x14ac:dyDescent="0.2">
      <c r="A103" s="97" t="s">
        <v>308</v>
      </c>
      <c r="B103" s="50" t="s">
        <v>309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 t="shared" si="10"/>
        <v>F</v>
      </c>
      <c r="E103" s="14" t="s">
        <v>29</v>
      </c>
      <c r="F103" s="14" t="str">
        <f t="shared" si="12"/>
        <v>✅</v>
      </c>
      <c r="H103" s="139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9</v>
      </c>
      <c r="J103" s="82" t="b">
        <f>IFERROR(IF(MATCH(SETTINGS!S103,COVER!$A:$A,0),TRUE,FALSE),FALSE)</f>
        <v>1</v>
      </c>
      <c r="L103" s="71" t="s">
        <v>24</v>
      </c>
      <c r="N103" s="78" t="b">
        <f t="shared" si="11"/>
        <v>1</v>
      </c>
      <c r="O103" s="79" t="s">
        <v>308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44</v>
      </c>
      <c r="S103" s="84" t="s">
        <v>308</v>
      </c>
      <c r="T103" s="123" t="s">
        <v>25</v>
      </c>
      <c r="U103" s="74" t="s">
        <v>26</v>
      </c>
    </row>
    <row r="104" spans="1:21" x14ac:dyDescent="0.2">
      <c r="A104" s="96" t="s">
        <v>310</v>
      </c>
      <c r="B104" s="33" t="s">
        <v>311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10"/>
        <v>F</v>
      </c>
      <c r="E104" s="14" t="s">
        <v>312</v>
      </c>
      <c r="F104" s="14" t="str">
        <f t="shared" si="12"/>
        <v>✅</v>
      </c>
      <c r="H104" s="139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19</v>
      </c>
      <c r="J104" s="82" t="b">
        <f>IFERROR(IF(MATCH(SETTINGS!S104,COVER!$A:$A,0),TRUE,FALSE),FALSE)</f>
        <v>1</v>
      </c>
      <c r="L104" s="71" t="s">
        <v>24</v>
      </c>
      <c r="N104" s="78" t="b">
        <f t="shared" si="11"/>
        <v>1</v>
      </c>
      <c r="O104" s="79" t="s">
        <v>313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19</v>
      </c>
      <c r="S104" s="84" t="s">
        <v>310</v>
      </c>
      <c r="T104" s="123" t="s">
        <v>25</v>
      </c>
      <c r="U104" s="74" t="s">
        <v>26</v>
      </c>
    </row>
    <row r="105" spans="1:21" x14ac:dyDescent="0.2">
      <c r="A105" s="75" t="s">
        <v>314</v>
      </c>
      <c r="B105" s="50" t="s">
        <v>315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 t="shared" si="10"/>
        <v>F</v>
      </c>
      <c r="E105" s="14" t="s">
        <v>29</v>
      </c>
      <c r="F105" s="14" t="str">
        <f t="shared" si="12"/>
        <v>✅</v>
      </c>
      <c r="G105" s="48" t="s">
        <v>491</v>
      </c>
      <c r="H105" s="139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10</v>
      </c>
      <c r="J105" s="82" t="b">
        <f>IFERROR(IF(MATCH(SETTINGS!S105,COVER!$A:$A,0),TRUE,FALSE),FALSE)</f>
        <v>1</v>
      </c>
      <c r="L105" s="71" t="s">
        <v>24</v>
      </c>
      <c r="N105" s="78" t="b">
        <f t="shared" si="11"/>
        <v>1</v>
      </c>
      <c r="O105" s="79" t="s">
        <v>316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94</v>
      </c>
      <c r="S105" s="84" t="s">
        <v>314</v>
      </c>
      <c r="T105" s="5" t="s">
        <v>492</v>
      </c>
      <c r="U105" s="74" t="s">
        <v>26</v>
      </c>
    </row>
    <row r="106" spans="1:21" x14ac:dyDescent="0.2">
      <c r="A106" s="97" t="s">
        <v>317</v>
      </c>
      <c r="B106" s="50" t="s">
        <v>318</v>
      </c>
      <c r="C106" s="13" t="e">
        <f>IF(OR(ISNUMBER(IFERROR(MATCH(A106,UPDATE!$1:$1,0),TRUE))=FALSE,H106=FALSE),L106,_xlfn.AGGREGATE(4,6,INDEX(UPDATE!$A:$DC,,MATCH(A106,UPDATE!$1:$1,0))))</f>
        <v>#N/A</v>
      </c>
      <c r="D106" s="19" t="e">
        <f t="shared" si="10"/>
        <v>#N/A</v>
      </c>
      <c r="E106" s="14" t="s">
        <v>29</v>
      </c>
      <c r="F106" s="14" t="str">
        <f t="shared" si="12"/>
        <v>❌</v>
      </c>
      <c r="H106" s="139" t="b">
        <f>IF(ISNUMBER(INDEX(UPDATE!$A:$DC,2,MATCH(SETTINGS!A106,UPDATE!$1:$1,0)))=TRUE,TRUE,FALSE)</f>
        <v>0</v>
      </c>
      <c r="I106" s="82">
        <f>IFERROR(INDEX(UPDATE!A:A,MATCH(_xlfn.AGGREGATE(4,6,INDEX(UPDATE!$A$3:$DC$160,,MATCH(A106,UPDATE!$1:$1,0))),INDEX(UPDATE!$A:$DC,,MATCH(A106,UPDATE!$1:$1,0)),0)),K106)</f>
        <v>0</v>
      </c>
      <c r="J106" s="82" t="b">
        <f>IFERROR(IF(MATCH(SETTINGS!S106,COVER!$A:$A,0),TRUE,FALSE),FALSE)</f>
        <v>1</v>
      </c>
      <c r="L106" s="71" t="e">
        <f>R106</f>
        <v>#N/A</v>
      </c>
      <c r="M106" s="71" t="s">
        <v>52</v>
      </c>
      <c r="N106" s="78" t="b">
        <f t="shared" si="11"/>
        <v>0</v>
      </c>
      <c r="O106" s="79" t="s">
        <v>318</v>
      </c>
      <c r="P106" s="78" t="b">
        <f>IF(IFERROR(HLOOKUP(A106,UPDATE!$1:$1,1,FALSE),FALSE)&lt;&gt;FALSE,TRUE,FALSE)</f>
        <v>0</v>
      </c>
      <c r="Q106" s="84" t="b">
        <f>TRUE</f>
        <v>1</v>
      </c>
      <c r="R106" s="84" t="e">
        <f>IFERROR(_xlfn.AGGREGATE(4,6,INDEX(UPDATE!$A:$DC,,MATCH(A106,UPDATE!$1:$1,0))),NA())</f>
        <v>#N/A</v>
      </c>
      <c r="S106" s="84" t="s">
        <v>317</v>
      </c>
      <c r="T106" s="123" t="s">
        <v>25</v>
      </c>
      <c r="U106" s="74" t="s">
        <v>26</v>
      </c>
    </row>
    <row r="107" spans="1:21" x14ac:dyDescent="0.2">
      <c r="A107" s="75" t="s">
        <v>319</v>
      </c>
      <c r="B107" s="50" t="s">
        <v>320</v>
      </c>
      <c r="C107" s="13">
        <f>IF(OR(ISNUMBER(IFERROR(MATCH(A107,UPDATE!$1:$1,0),TRUE))=FALSE,H107=FALSE),L107,_xlfn.AGGREGATE(4,6,INDEX(UPDATE!$A:$DC,,MATCH(A107,UPDATE!$1:$1,0))))</f>
        <v>105</v>
      </c>
      <c r="D107" s="19" t="str">
        <f t="shared" si="10"/>
        <v>x</v>
      </c>
      <c r="E107" s="14" t="s">
        <v>29</v>
      </c>
      <c r="F107" s="14" t="str">
        <f t="shared" si="12"/>
        <v>✅</v>
      </c>
      <c r="H107" s="139" t="b">
        <f>IF(ISNUMBER(INDEX(UPDATE!$A:$DC,2,MATCH(SETTINGS!A107,UPDATE!$1:$1,0)))=TRUE,TRUE,FALSE)</f>
        <v>1</v>
      </c>
      <c r="I107" s="82">
        <f>IFERROR(INDEX(UPDATE!A:A,MATCH(_xlfn.AGGREGATE(4,6,INDEX(UPDATE!$A$3:$DC$160,,MATCH(A107,UPDATE!$1:$1,0))),INDEX(UPDATE!$A:$DC,,MATCH(A107,UPDATE!$1:$1,0)),0)),K107)</f>
        <v>17</v>
      </c>
      <c r="J107" s="82" t="b">
        <f>IFERROR(IF(MATCH(SETTINGS!S107,COVER!$A:$A,0),TRUE,FALSE),FALSE)</f>
        <v>1</v>
      </c>
      <c r="L107" s="71">
        <f>R107</f>
        <v>105</v>
      </c>
      <c r="M107" s="71" t="s">
        <v>52</v>
      </c>
      <c r="N107" s="78" t="b">
        <f t="shared" si="11"/>
        <v>1</v>
      </c>
      <c r="O107" s="79" t="s">
        <v>319</v>
      </c>
      <c r="P107" s="78" t="b">
        <f>IF(IFERROR(HLOOKUP(A107,UPDATE!$1:$1,1,FALSE),FALSE)&lt;&gt;FALSE,TRUE,FALSE)</f>
        <v>1</v>
      </c>
      <c r="Q107" s="84" t="b">
        <f>TRUE</f>
        <v>1</v>
      </c>
      <c r="R107" s="84">
        <f>IFERROR(_xlfn.AGGREGATE(4,6,INDEX(UPDATE!$A:$DC,,MATCH(A107,UPDATE!$1:$1,0))),NA())</f>
        <v>105</v>
      </c>
      <c r="S107" s="84" t="s">
        <v>319</v>
      </c>
      <c r="T107" s="123" t="s">
        <v>25</v>
      </c>
      <c r="U107" s="74" t="s">
        <v>26</v>
      </c>
    </row>
    <row r="108" spans="1:21" x14ac:dyDescent="0.2">
      <c r="A108" s="75" t="s">
        <v>321</v>
      </c>
      <c r="B108" s="50" t="s">
        <v>321</v>
      </c>
      <c r="C108" s="13" t="str">
        <f>IF(OR(ISNUMBER(IFERROR(MATCH(A108,UPDATE!$1:$1,0),TRUE))=FALSE,H108=FALSE),L108,_xlfn.AGGREGATE(4,6,INDEX(UPDATE!$A:$DC,,MATCH(A108,UPDATE!$1:$1,0))))</f>
        <v>F</v>
      </c>
      <c r="D108" s="19" t="str">
        <f t="shared" si="10"/>
        <v>F</v>
      </c>
      <c r="E108" s="14" t="s">
        <v>29</v>
      </c>
      <c r="F108" s="14" t="str">
        <f t="shared" si="12"/>
        <v>✅</v>
      </c>
      <c r="H108" s="139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19</v>
      </c>
      <c r="J108" s="82" t="b">
        <f>IFERROR(IF(MATCH(SETTINGS!S108,COVER!$A:$A,0),TRUE,FALSE),FALSE)</f>
        <v>1</v>
      </c>
      <c r="L108" s="71" t="s">
        <v>24</v>
      </c>
      <c r="N108" s="78" t="b">
        <f t="shared" si="11"/>
        <v>1</v>
      </c>
      <c r="O108" s="79" t="s">
        <v>321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100</v>
      </c>
      <c r="S108" s="84" t="s">
        <v>321</v>
      </c>
      <c r="T108" s="123" t="s">
        <v>25</v>
      </c>
      <c r="U108" s="74" t="s">
        <v>26</v>
      </c>
    </row>
    <row r="109" spans="1:21" x14ac:dyDescent="0.2">
      <c r="A109" s="97" t="s">
        <v>322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10"/>
        <v>F</v>
      </c>
      <c r="E109" s="14" t="s">
        <v>29</v>
      </c>
      <c r="F109" s="14" t="str">
        <f t="shared" si="12"/>
        <v>❌</v>
      </c>
      <c r="H109" s="139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0</v>
      </c>
      <c r="J109" s="82" t="b">
        <f>IFERROR(IF(MATCH(SETTINGS!S109,COVER!$A:$A,0),TRUE,FALSE),FALSE)</f>
        <v>0</v>
      </c>
      <c r="L109" s="71" t="s">
        <v>24</v>
      </c>
      <c r="N109" s="78" t="b">
        <f t="shared" si="11"/>
        <v>0</v>
      </c>
      <c r="O109" s="79" t="s">
        <v>322</v>
      </c>
      <c r="P109" s="78" t="b">
        <f>IF(IFERROR(HLOOKUP(A109,UPDATE!$1:$1,1,FALSE),FALSE)&lt;&gt;FALSE,TRUE,FALSE)</f>
        <v>0</v>
      </c>
      <c r="Q109" s="84" t="b">
        <f>TRUE</f>
        <v>1</v>
      </c>
      <c r="R109" s="84" t="e">
        <f>IFERROR(_xlfn.AGGREGATE(4,6,INDEX(UPDATE!$A:$DC,,MATCH(A109,UPDATE!$1:$1,0))),NA())</f>
        <v>#N/A</v>
      </c>
      <c r="S109" s="84" t="s">
        <v>322</v>
      </c>
      <c r="T109" s="123" t="s">
        <v>25</v>
      </c>
      <c r="U109" s="74" t="s">
        <v>26</v>
      </c>
    </row>
    <row r="110" spans="1:21" x14ac:dyDescent="0.2">
      <c r="A110" s="97" t="s">
        <v>323</v>
      </c>
      <c r="B110" s="50" t="s">
        <v>324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10"/>
        <v>F</v>
      </c>
      <c r="E110" s="14" t="s">
        <v>29</v>
      </c>
      <c r="F110" s="14" t="str">
        <f t="shared" si="12"/>
        <v>❌</v>
      </c>
      <c r="H110" s="139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 t="shared" si="11"/>
        <v>0</v>
      </c>
      <c r="O110" s="79" t="s">
        <v>323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 t="s">
        <v>323</v>
      </c>
      <c r="T110" s="123" t="s">
        <v>25</v>
      </c>
      <c r="U110" s="74" t="s">
        <v>26</v>
      </c>
    </row>
    <row r="111" spans="1:21" x14ac:dyDescent="0.2">
      <c r="A111" s="75" t="s">
        <v>325</v>
      </c>
      <c r="B111" s="50" t="s">
        <v>326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 t="shared" si="10"/>
        <v>F</v>
      </c>
      <c r="E111" s="14" t="s">
        <v>29</v>
      </c>
      <c r="F111" s="14" t="str">
        <f t="shared" si="12"/>
        <v>❌</v>
      </c>
      <c r="H111" s="139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0</v>
      </c>
      <c r="J111" s="82" t="b">
        <f>IFERROR(IF(MATCH(SETTINGS!S111,COVER!$A:$A,0),TRUE,FALSE),FALSE)</f>
        <v>0</v>
      </c>
      <c r="L111" s="71" t="s">
        <v>24</v>
      </c>
      <c r="N111" s="78" t="b">
        <f t="shared" si="11"/>
        <v>0</v>
      </c>
      <c r="O111" s="79" t="s">
        <v>326</v>
      </c>
      <c r="P111" s="78" t="b">
        <f>IF(IFERROR(HLOOKUP(A111,UPDATE!$1:$1,1,FALSE),FALSE)&lt;&gt;FALSE,TRUE,FALSE)</f>
        <v>0</v>
      </c>
      <c r="Q111" s="84" t="b">
        <f>TRUE</f>
        <v>1</v>
      </c>
      <c r="R111" s="84" t="e">
        <f>IFERROR(_xlfn.AGGREGATE(4,6,INDEX(UPDATE!$A:$DC,,MATCH(A111,UPDATE!$1:$1,0))),NA())</f>
        <v>#N/A</v>
      </c>
      <c r="S111" s="84"/>
      <c r="T111" s="123" t="s">
        <v>25</v>
      </c>
      <c r="U111" s="74" t="s">
        <v>26</v>
      </c>
    </row>
    <row r="112" spans="1:21" x14ac:dyDescent="0.2">
      <c r="A112" s="75" t="s">
        <v>327</v>
      </c>
      <c r="B112" s="50" t="s">
        <v>328</v>
      </c>
      <c r="C112" s="13" t="e">
        <f>IF(OR(ISNUMBER(IFERROR(MATCH(A112,UPDATE!$1:$1,0),TRUE))=FALSE,H112=FALSE),L112,_xlfn.AGGREGATE(4,6,INDEX(UPDATE!$A:$DC,,MATCH(A112,UPDATE!$1:$1,0))))</f>
        <v>#N/A</v>
      </c>
      <c r="D112" s="19" t="e">
        <f t="shared" si="10"/>
        <v>#N/A</v>
      </c>
      <c r="E112" s="14" t="s">
        <v>29</v>
      </c>
      <c r="F112" s="14" t="str">
        <f t="shared" si="12"/>
        <v>❌</v>
      </c>
      <c r="H112" s="139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0</v>
      </c>
      <c r="J112" s="82" t="b">
        <f>IFERROR(IF(MATCH(SETTINGS!S112,COVER!$A:$A,0),TRUE,FALSE),FALSE)</f>
        <v>0</v>
      </c>
      <c r="L112" s="71" t="e">
        <f>R112</f>
        <v>#N/A</v>
      </c>
      <c r="M112" s="71" t="s">
        <v>52</v>
      </c>
      <c r="N112" s="78" t="b">
        <f t="shared" si="11"/>
        <v>0</v>
      </c>
      <c r="O112" s="79" t="s">
        <v>328</v>
      </c>
      <c r="P112" s="78" t="b">
        <f>IF(IFERROR(HLOOKUP(A112,UPDATE!$1:$1,1,FALSE),FALSE)&lt;&gt;FALSE,TRUE,FALSE)</f>
        <v>0</v>
      </c>
      <c r="Q112" s="84" t="b">
        <f>TRUE</f>
        <v>1</v>
      </c>
      <c r="R112" s="84" t="e">
        <f>IFERROR(_xlfn.AGGREGATE(4,6,INDEX(UPDATE!$A:$DC,,MATCH(A112,UPDATE!$1:$1,0))),NA())</f>
        <v>#N/A</v>
      </c>
      <c r="S112" s="84" t="s">
        <v>327</v>
      </c>
      <c r="T112" s="123" t="s">
        <v>25</v>
      </c>
      <c r="U112" s="74" t="s">
        <v>26</v>
      </c>
    </row>
    <row r="113" spans="1:21" x14ac:dyDescent="0.2">
      <c r="A113" s="97" t="s">
        <v>329</v>
      </c>
      <c r="B113" s="50" t="s">
        <v>330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10"/>
        <v>F</v>
      </c>
      <c r="E113" s="14" t="s">
        <v>289</v>
      </c>
      <c r="F113" s="14" t="str">
        <f t="shared" si="12"/>
        <v>✅</v>
      </c>
      <c r="H113" s="139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27</v>
      </c>
      <c r="J113" s="82" t="b">
        <f>IFERROR(IF(MATCH(SETTINGS!S113,COVER!$A:$A,0),TRUE,FALSE),FALSE)</f>
        <v>1</v>
      </c>
      <c r="K113" s="71">
        <v>27</v>
      </c>
      <c r="L113" s="71" t="s">
        <v>24</v>
      </c>
      <c r="N113" s="78" t="b">
        <f t="shared" si="11"/>
        <v>1</v>
      </c>
      <c r="O113" s="79" t="s">
        <v>330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329</v>
      </c>
      <c r="T113" s="123" t="s">
        <v>25</v>
      </c>
      <c r="U113" s="74" t="s">
        <v>26</v>
      </c>
    </row>
  </sheetData>
  <autoFilter ref="A1:U61" xr:uid="{00000000-0009-0000-0000-000000000000}">
    <sortState xmlns:xlrd2="http://schemas.microsoft.com/office/spreadsheetml/2017/richdata2" ref="A2:U104">
      <sortCondition ref="A1:A104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display="https://baki.fandom.com/wiki/Baki_the_Grappler_(franchise)" xr:uid="{00000000-0004-0000-0000-00001E000000}"/>
    <hyperlink ref="T37" r:id="rId32" xr:uid="{00000000-0004-0000-0000-00001F000000}"/>
    <hyperlink ref="T38" r:id="rId33" xr:uid="{00000000-0004-0000-0000-000020000000}"/>
    <hyperlink ref="T39" r:id="rId34" xr:uid="{00000000-0004-0000-0000-000021000000}"/>
    <hyperlink ref="T40" r:id="rId35" display="https://baki.fandom.com/wiki/Baki_the_Grappler_(franchise)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8" r:id="rId43" xr:uid="{00000000-0004-0000-0000-00002A000000}"/>
    <hyperlink ref="T49" r:id="rId44" xr:uid="{00000000-0004-0000-0000-00002B000000}"/>
    <hyperlink ref="T50" r:id="rId45" xr:uid="{00000000-0004-0000-0000-00002C000000}"/>
    <hyperlink ref="T51" r:id="rId46" xr:uid="{00000000-0004-0000-0000-00002D000000}"/>
    <hyperlink ref="T52" r:id="rId47" display="https://baki.fandom.com/wiki/Baki_the_Grappler_(franchise)" xr:uid="{00000000-0004-0000-0000-00002E000000}"/>
    <hyperlink ref="T53" r:id="rId48" xr:uid="{00000000-0004-0000-0000-00002F000000}"/>
    <hyperlink ref="T54" r:id="rId49" xr:uid="{00000000-0004-0000-0000-000030000000}"/>
    <hyperlink ref="T55" r:id="rId50" xr:uid="{00000000-0004-0000-0000-000031000000}"/>
    <hyperlink ref="T56" r:id="rId51" xr:uid="{00000000-0004-0000-0000-000032000000}"/>
    <hyperlink ref="T58" r:id="rId52" xr:uid="{00000000-0004-0000-0000-000033000000}"/>
    <hyperlink ref="T59" r:id="rId53" xr:uid="{00000000-0004-0000-0000-000034000000}"/>
    <hyperlink ref="T60" r:id="rId54" xr:uid="{00000000-0004-0000-0000-000035000000}"/>
    <hyperlink ref="T61" r:id="rId55" xr:uid="{00000000-0004-0000-0000-000036000000}"/>
    <hyperlink ref="T62" r:id="rId56" xr:uid="{00000000-0004-0000-0000-000037000000}"/>
    <hyperlink ref="T63" r:id="rId57" xr:uid="{00000000-0004-0000-0000-000038000000}"/>
    <hyperlink ref="T64" r:id="rId58" xr:uid="{00000000-0004-0000-0000-000039000000}"/>
    <hyperlink ref="T65" r:id="rId59" xr:uid="{00000000-0004-0000-0000-00003A000000}"/>
    <hyperlink ref="T66" r:id="rId60" xr:uid="{00000000-0004-0000-0000-00003B000000}"/>
    <hyperlink ref="T67" r:id="rId61" xr:uid="{00000000-0004-0000-0000-00003C000000}"/>
    <hyperlink ref="T68" r:id="rId62" xr:uid="{00000000-0004-0000-0000-00003D000000}"/>
    <hyperlink ref="T69" r:id="rId63" xr:uid="{00000000-0004-0000-0000-00003E000000}"/>
    <hyperlink ref="T70" r:id="rId64" xr:uid="{00000000-0004-0000-0000-00003F000000}"/>
    <hyperlink ref="T71" r:id="rId65" xr:uid="{00000000-0004-0000-0000-000040000000}"/>
    <hyperlink ref="T72" r:id="rId66" display="https://baki.fandom.com/wiki/Baki_the_Grappler_(franchise)" xr:uid="{00000000-0004-0000-0000-000041000000}"/>
    <hyperlink ref="T73" r:id="rId67" display="https://baki.fandom.com/wiki/Baki_the_Grappler_(franchise)" xr:uid="{00000000-0004-0000-0000-000042000000}"/>
    <hyperlink ref="T74" r:id="rId68" xr:uid="{00000000-0004-0000-0000-000043000000}"/>
    <hyperlink ref="T75" r:id="rId69" xr:uid="{00000000-0004-0000-0000-000044000000}"/>
    <hyperlink ref="T76" r:id="rId70" xr:uid="{00000000-0004-0000-0000-000045000000}"/>
    <hyperlink ref="T77" r:id="rId71" xr:uid="{00000000-0004-0000-0000-000046000000}"/>
    <hyperlink ref="T79" r:id="rId72" xr:uid="{00000000-0004-0000-0000-000047000000}"/>
    <hyperlink ref="T80" r:id="rId73" xr:uid="{00000000-0004-0000-0000-000048000000}"/>
    <hyperlink ref="T81" r:id="rId74" xr:uid="{00000000-0004-0000-0000-000049000000}"/>
    <hyperlink ref="T82" r:id="rId75" xr:uid="{00000000-0004-0000-0000-00004A000000}"/>
    <hyperlink ref="T83" r:id="rId76" location="Volume_101_To_110" xr:uid="{00000000-0004-0000-0000-00004B000000}"/>
    <hyperlink ref="T84" r:id="rId77" xr:uid="{00000000-0004-0000-0000-00004C000000}"/>
    <hyperlink ref="T85" r:id="rId78" display="https://baki.fandom.com/wiki/Baki_the_Grappler_(franchise)" xr:uid="{00000000-0004-0000-0000-00004D000000}"/>
    <hyperlink ref="T86" r:id="rId79" xr:uid="{00000000-0004-0000-0000-00004E000000}"/>
    <hyperlink ref="T87" r:id="rId80" display="https://baki.fandom.com/wiki/Baki_the_Grappler_(franchise)" xr:uid="{00000000-0004-0000-0000-00004F000000}"/>
    <hyperlink ref="T88" r:id="rId81" location="Volume_13" xr:uid="{00000000-0004-0000-0000-000050000000}"/>
    <hyperlink ref="T89" r:id="rId82" display="https://baki.fandom.com/wiki/Baki_the_Grappler_(franchise)" xr:uid="{00000000-0004-0000-0000-000051000000}"/>
    <hyperlink ref="T92" r:id="rId83" xr:uid="{00000000-0004-0000-0000-000052000000}"/>
    <hyperlink ref="T93" r:id="rId84" xr:uid="{00000000-0004-0000-0000-000053000000}"/>
    <hyperlink ref="T94" r:id="rId85" xr:uid="{00000000-0004-0000-0000-000054000000}"/>
    <hyperlink ref="T95" r:id="rId86" xr:uid="{00000000-0004-0000-0000-000055000000}"/>
    <hyperlink ref="T96" r:id="rId87" xr:uid="{00000000-0004-0000-0000-000056000000}"/>
    <hyperlink ref="T97" r:id="rId88" xr:uid="{00000000-0004-0000-0000-000057000000}"/>
    <hyperlink ref="T98" r:id="rId89" xr:uid="{00000000-0004-0000-0000-000058000000}"/>
    <hyperlink ref="T99" r:id="rId90" xr:uid="{00000000-0004-0000-0000-000059000000}"/>
    <hyperlink ref="T100" r:id="rId91" display="https://baki.fandom.com/wiki/Baki_the_Grappler_(franchise)" xr:uid="{00000000-0004-0000-0000-00005A000000}"/>
    <hyperlink ref="T101" r:id="rId92" display="https://baki.fandom.com/wiki/Baki_the_Grappler_(franchise)" xr:uid="{00000000-0004-0000-0000-00005B000000}"/>
    <hyperlink ref="T102" r:id="rId93" display="https://baki.fandom.com/wiki/Baki_the_Grappler_(franchise)" xr:uid="{00000000-0004-0000-0000-00005C000000}"/>
    <hyperlink ref="T103" r:id="rId94" display="https://baki.fandom.com/wiki/Baki_the_Grappler_(franchise)" xr:uid="{00000000-0004-0000-0000-00005D000000}"/>
    <hyperlink ref="T104" r:id="rId95" display="https://baki.fandom.com/wiki/Baki_the_Grappler_(franchise)" xr:uid="{00000000-0004-0000-0000-00005E000000}"/>
    <hyperlink ref="T105" r:id="rId96" xr:uid="{00000000-0004-0000-0000-00005F000000}"/>
    <hyperlink ref="T106" r:id="rId97" display="https://baki.fandom.com/wiki/Baki_the_Grappler_(franchise)" xr:uid="{00000000-0004-0000-0000-000060000000}"/>
    <hyperlink ref="T107" r:id="rId98" display="https://baki.fandom.com/wiki/Baki_the_Grappler_(franchise)" xr:uid="{00000000-0004-0000-0000-000061000000}"/>
    <hyperlink ref="T108" r:id="rId99" display="https://baki.fandom.com/wiki/Baki_the_Grappler_(franchise)" xr:uid="{00000000-0004-0000-0000-000062000000}"/>
    <hyperlink ref="T109" r:id="rId100" display="https://baki.fandom.com/wiki/Baki_the_Grappler_(franchise)" xr:uid="{00000000-0004-0000-0000-000063000000}"/>
    <hyperlink ref="T110" r:id="rId101" display="https://baki.fandom.com/wiki/Baki_the_Grappler_(franchise)" xr:uid="{00000000-0004-0000-0000-000064000000}"/>
    <hyperlink ref="T111" r:id="rId102" display="https://baki.fandom.com/wiki/Baki_the_Grappler_(franchise)" xr:uid="{00000000-0004-0000-0000-000065000000}"/>
    <hyperlink ref="T112" r:id="rId103" display="https://baki.fandom.com/wiki/Baki_the_Grappler_(franchise)" xr:uid="{00000000-0004-0000-0000-000066000000}"/>
    <hyperlink ref="T113" r:id="rId104" display="https://baki.fandom.com/wiki/Baki_the_Grappler_(franchise)" xr:uid="{00000000-0004-0000-0000-000067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CL117" activePane="bottomRight" state="frozen"/>
      <selection pane="topRight" activeCell="B1" sqref="B1"/>
      <selection pane="bottomLeft" activeCell="A3" sqref="A3"/>
      <selection pane="bottomRight" activeCell="CS149" sqref="CS149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6" width="10.83203125" style="3" customWidth="1"/>
    <col min="107" max="107" width="10.83203125" style="67" customWidth="1"/>
    <col min="108" max="195" width="10.83203125" style="3" customWidth="1"/>
    <col min="196" max="16384" width="10.83203125" style="3"/>
  </cols>
  <sheetData>
    <row r="1" spans="1:107" s="108" customFormat="1" x14ac:dyDescent="0.2">
      <c r="A1" s="107" t="s">
        <v>331</v>
      </c>
      <c r="B1" s="108" t="s">
        <v>69</v>
      </c>
      <c r="C1" s="108" t="s">
        <v>267</v>
      </c>
      <c r="D1" s="108" t="s">
        <v>106</v>
      </c>
      <c r="E1" s="108" t="s">
        <v>196</v>
      </c>
      <c r="F1" s="108" t="s">
        <v>232</v>
      </c>
      <c r="G1" s="108" t="s">
        <v>101</v>
      </c>
      <c r="H1" s="108" t="s">
        <v>177</v>
      </c>
      <c r="I1" s="108" t="s">
        <v>254</v>
      </c>
      <c r="J1" s="108" t="s">
        <v>95</v>
      </c>
      <c r="K1" s="108" t="s">
        <v>257</v>
      </c>
      <c r="L1" s="108" t="s">
        <v>229</v>
      </c>
      <c r="M1" s="108" t="s">
        <v>284</v>
      </c>
      <c r="N1" s="108" t="s">
        <v>116</v>
      </c>
      <c r="O1" s="108" t="s">
        <v>291</v>
      </c>
      <c r="P1" s="109" t="s">
        <v>199</v>
      </c>
      <c r="Q1" s="109" t="s">
        <v>203</v>
      </c>
      <c r="R1" s="109" t="s">
        <v>204</v>
      </c>
      <c r="S1" s="109" t="s">
        <v>205</v>
      </c>
      <c r="T1" s="109" t="s">
        <v>206</v>
      </c>
      <c r="U1" s="109" t="s">
        <v>208</v>
      </c>
      <c r="V1" s="109" t="s">
        <v>210</v>
      </c>
      <c r="W1" s="109" t="s">
        <v>212</v>
      </c>
      <c r="X1" s="108" t="s">
        <v>214</v>
      </c>
      <c r="Y1" s="109" t="s">
        <v>248</v>
      </c>
      <c r="Z1" s="109" t="s">
        <v>277</v>
      </c>
      <c r="AA1" s="109" t="s">
        <v>221</v>
      </c>
      <c r="AB1" s="109" t="s">
        <v>111</v>
      </c>
      <c r="AC1" s="109" t="s">
        <v>80</v>
      </c>
      <c r="AD1" s="109" t="s">
        <v>157</v>
      </c>
      <c r="AE1" s="109" t="s">
        <v>153</v>
      </c>
      <c r="AF1" s="109" t="s">
        <v>169</v>
      </c>
      <c r="AG1" s="109" t="s">
        <v>236</v>
      </c>
      <c r="AH1" s="109" t="s">
        <v>184</v>
      </c>
      <c r="AI1" s="137" t="s">
        <v>332</v>
      </c>
      <c r="AJ1" s="109" t="s">
        <v>239</v>
      </c>
      <c r="AK1" s="110" t="s">
        <v>155</v>
      </c>
      <c r="AL1" s="110" t="s">
        <v>241</v>
      </c>
      <c r="AM1" s="111" t="s">
        <v>190</v>
      </c>
      <c r="AN1" s="110" t="s">
        <v>48</v>
      </c>
      <c r="AO1" s="112" t="s">
        <v>243</v>
      </c>
      <c r="AP1" s="112" t="s">
        <v>72</v>
      </c>
      <c r="AQ1" s="110" t="s">
        <v>74</v>
      </c>
      <c r="AR1" s="110" t="s">
        <v>271</v>
      </c>
      <c r="AS1" s="113" t="s">
        <v>216</v>
      </c>
      <c r="AT1" s="114" t="s">
        <v>82</v>
      </c>
      <c r="AU1" s="114" t="s">
        <v>142</v>
      </c>
      <c r="AV1" s="110" t="s">
        <v>27</v>
      </c>
      <c r="AW1" s="110" t="s">
        <v>147</v>
      </c>
      <c r="AX1" s="115" t="s">
        <v>219</v>
      </c>
      <c r="AY1" s="110" t="s">
        <v>246</v>
      </c>
      <c r="AZ1" s="110" t="s">
        <v>274</v>
      </c>
      <c r="BA1" s="110" t="s">
        <v>295</v>
      </c>
      <c r="BB1" s="110" t="s">
        <v>298</v>
      </c>
      <c r="BC1" s="110" t="s">
        <v>301</v>
      </c>
      <c r="BD1" s="110" t="s">
        <v>134</v>
      </c>
      <c r="BE1" s="116" t="s">
        <v>305</v>
      </c>
      <c r="BF1" s="125" t="s">
        <v>98</v>
      </c>
      <c r="BG1" s="110" t="s">
        <v>120</v>
      </c>
      <c r="BH1" s="110" t="s">
        <v>281</v>
      </c>
      <c r="BI1" s="117" t="s">
        <v>251</v>
      </c>
      <c r="BJ1" s="110" t="s">
        <v>192</v>
      </c>
      <c r="BK1" s="110" t="s">
        <v>181</v>
      </c>
      <c r="BL1" s="110" t="s">
        <v>53</v>
      </c>
      <c r="BM1" s="109" t="s">
        <v>57</v>
      </c>
      <c r="BN1" s="110" t="s">
        <v>60</v>
      </c>
      <c r="BO1" s="110" t="s">
        <v>63</v>
      </c>
      <c r="BP1" s="118" t="s">
        <v>66</v>
      </c>
      <c r="BQ1" s="109" t="s">
        <v>310</v>
      </c>
      <c r="BR1" s="119" t="s">
        <v>262</v>
      </c>
      <c r="BS1" s="106" t="s">
        <v>77</v>
      </c>
      <c r="BT1" s="120" t="s">
        <v>50</v>
      </c>
      <c r="BU1" s="109" t="s">
        <v>32</v>
      </c>
      <c r="BV1" s="110" t="s">
        <v>34</v>
      </c>
      <c r="BW1" s="110" t="s">
        <v>38</v>
      </c>
      <c r="BX1" s="110" t="s">
        <v>42</v>
      </c>
      <c r="BY1" s="110" t="s">
        <v>123</v>
      </c>
      <c r="BZ1" s="121" t="s">
        <v>187</v>
      </c>
      <c r="CA1" s="109" t="s">
        <v>308</v>
      </c>
      <c r="CB1" s="106" t="s">
        <v>161</v>
      </c>
      <c r="CC1" s="126" t="s">
        <v>163</v>
      </c>
      <c r="CD1" s="127" t="s">
        <v>166</v>
      </c>
      <c r="CE1" s="109" t="s">
        <v>89</v>
      </c>
      <c r="CF1" s="129" t="s">
        <v>85</v>
      </c>
      <c r="CG1" s="131" t="s">
        <v>104</v>
      </c>
      <c r="CH1" s="132" t="s">
        <v>152</v>
      </c>
      <c r="CI1" s="133" t="s">
        <v>145</v>
      </c>
      <c r="CJ1" s="134" t="s">
        <v>173</v>
      </c>
      <c r="CK1" s="109" t="s">
        <v>225</v>
      </c>
      <c r="CL1" s="108" t="s">
        <v>127</v>
      </c>
      <c r="CM1" s="109" t="s">
        <v>261</v>
      </c>
      <c r="CN1" s="109" t="s">
        <v>176</v>
      </c>
      <c r="CO1" s="109" t="s">
        <v>266</v>
      </c>
      <c r="CP1" s="109" t="s">
        <v>44</v>
      </c>
      <c r="CQ1" s="109" t="s">
        <v>321</v>
      </c>
      <c r="CR1" s="142" t="s">
        <v>319</v>
      </c>
      <c r="CS1" s="109" t="s">
        <v>314</v>
      </c>
      <c r="DC1" s="122"/>
    </row>
    <row r="2" spans="1:107" s="55" customFormat="1" x14ac:dyDescent="0.2">
      <c r="A2" s="63" t="s">
        <v>7</v>
      </c>
      <c r="B2" s="55">
        <v>368</v>
      </c>
      <c r="C2" s="55">
        <v>135</v>
      </c>
      <c r="D2" s="55">
        <v>1118</v>
      </c>
      <c r="E2" s="55">
        <v>236</v>
      </c>
      <c r="F2" s="55">
        <v>400</v>
      </c>
      <c r="G2" s="55">
        <v>41</v>
      </c>
      <c r="H2" s="55">
        <v>400</v>
      </c>
      <c r="I2" s="55">
        <v>1093</v>
      </c>
      <c r="J2" s="55">
        <v>143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7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8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93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203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107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1433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30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3">
        <v>105</v>
      </c>
      <c r="CS2" s="6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5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5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5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5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5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5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5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5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</row>
    <row r="33" spans="1:97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</row>
    <row r="34" spans="1:97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</row>
    <row r="35" spans="1:97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</row>
    <row r="36" spans="1:97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</row>
    <row r="37" spans="1:97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</row>
    <row r="38" spans="1:97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</row>
    <row r="39" spans="1:97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</row>
    <row r="40" spans="1:97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</row>
    <row r="41" spans="1:97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</row>
    <row r="42" spans="1:97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</row>
    <row r="43" spans="1:97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</row>
    <row r="44" spans="1:97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</row>
    <row r="45" spans="1:97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</row>
    <row r="46" spans="1:97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</row>
    <row r="47" spans="1:97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</row>
    <row r="48" spans="1:97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</row>
    <row r="49" spans="1:97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</row>
    <row r="50" spans="1:97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</row>
    <row r="51" spans="1:97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</row>
    <row r="52" spans="1:97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</row>
    <row r="53" spans="1:97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</row>
    <row r="54" spans="1:97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</row>
    <row r="55" spans="1:97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</row>
    <row r="56" spans="1:97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</row>
    <row r="57" spans="1:97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</row>
    <row r="58" spans="1:97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</row>
    <row r="59" spans="1:97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</row>
    <row r="60" spans="1:97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</row>
    <row r="61" spans="1:97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</row>
    <row r="62" spans="1:97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</row>
    <row r="63" spans="1:97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</row>
    <row r="64" spans="1:97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</row>
    <row r="65" spans="1:97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</row>
    <row r="66" spans="1:97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</row>
    <row r="67" spans="1:97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</row>
    <row r="68" spans="1:97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</row>
    <row r="69" spans="1:97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</row>
    <row r="70" spans="1:97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</row>
    <row r="71" spans="1:97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</row>
    <row r="72" spans="1:97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</row>
    <row r="73" spans="1:97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</row>
    <row r="74" spans="1:97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</row>
    <row r="75" spans="1:97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</row>
    <row r="76" spans="1:97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</row>
    <row r="77" spans="1:97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</row>
    <row r="78" spans="1:97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</row>
    <row r="79" spans="1:97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</row>
    <row r="80" spans="1:97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</row>
    <row r="81" spans="1:97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</row>
    <row r="82" spans="1:97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t="e">
        <f>NA()</f>
        <v>#N/A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</row>
    <row r="83" spans="1:97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</row>
    <row r="84" spans="1:97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</row>
    <row r="85" spans="1:97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</row>
    <row r="86" spans="1:97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</row>
    <row r="87" spans="1:97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</row>
    <row r="88" spans="1:97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</row>
    <row r="89" spans="1:97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</row>
    <row r="90" spans="1:97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</row>
    <row r="91" spans="1:97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</row>
    <row r="92" spans="1:97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</row>
    <row r="93" spans="1:97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</row>
    <row r="94" spans="1:97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</row>
    <row r="95" spans="1:97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</row>
    <row r="96" spans="1:97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</row>
    <row r="97" spans="1:97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</row>
    <row r="98" spans="1:97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</row>
    <row r="99" spans="1:97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</row>
    <row r="100" spans="1:97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</row>
    <row r="101" spans="1:97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</row>
    <row r="102" spans="1:97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</row>
    <row r="103" spans="1:97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</row>
    <row r="104" spans="1:97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</row>
    <row r="105" spans="1:97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</row>
    <row r="106" spans="1:97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</row>
    <row r="107" spans="1:97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</row>
    <row r="108" spans="1:97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</row>
    <row r="109" spans="1:97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</row>
    <row r="110" spans="1:97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</row>
    <row r="111" spans="1:97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</row>
    <row r="112" spans="1:97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</row>
    <row r="113" spans="1:97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</row>
    <row r="114" spans="1:97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</row>
    <row r="115" spans="1:97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</row>
    <row r="116" spans="1:97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</row>
    <row r="117" spans="1:97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</row>
    <row r="118" spans="1:97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</row>
    <row r="119" spans="1:97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</row>
    <row r="120" spans="1:97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</row>
    <row r="121" spans="1:97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</row>
    <row r="122" spans="1:97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</row>
    <row r="123" spans="1:97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</row>
    <row r="124" spans="1:97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</row>
    <row r="125" spans="1:97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</row>
    <row r="126" spans="1:97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</row>
    <row r="127" spans="1:97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</row>
    <row r="128" spans="1:97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112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</row>
    <row r="129" spans="1:97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</row>
    <row r="130" spans="1:97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</row>
    <row r="131" spans="1:97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</row>
    <row r="132" spans="1:97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</row>
    <row r="133" spans="1:97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</row>
    <row r="134" spans="1:97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</row>
    <row r="135" spans="1:97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</row>
    <row r="136" spans="1:97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</row>
    <row r="137" spans="1:97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</row>
    <row r="138" spans="1:97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</row>
    <row r="139" spans="1:97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</row>
    <row r="140" spans="1:97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</row>
    <row r="141" spans="1:97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</row>
    <row r="142" spans="1:97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</row>
    <row r="143" spans="1:97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</row>
    <row r="144" spans="1:97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</row>
    <row r="145" spans="1:97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</row>
    <row r="146" spans="1:97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</row>
    <row r="147" spans="1:97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</row>
    <row r="148" spans="1:97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</row>
    <row r="149" spans="1:97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</row>
    <row r="150" spans="1:97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</row>
    <row r="151" spans="1:97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</row>
    <row r="152" spans="1:97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3"/>
  <sheetViews>
    <sheetView topLeftCell="A60" zoomScale="85" zoomScaleNormal="85" workbookViewId="0">
      <selection activeCell="D89" sqref="D8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333</v>
      </c>
      <c r="C1" s="94" t="s">
        <v>334</v>
      </c>
    </row>
    <row r="2" spans="1:3" x14ac:dyDescent="0.2">
      <c r="A2" s="3" t="s">
        <v>21</v>
      </c>
      <c r="B2" s="5" t="s">
        <v>335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336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337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338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339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340</v>
      </c>
      <c r="C7" s="95" t="b">
        <f>IF(IFERROR(VLOOKUP(A7,SETTINGS!$S:$S,1,FALSE),FALSE)=FALSE,FALSE,TRUE)</f>
        <v>1</v>
      </c>
    </row>
    <row r="8" spans="1:3" x14ac:dyDescent="0.2">
      <c r="A8" s="3" t="s">
        <v>46</v>
      </c>
      <c r="B8" s="5" t="s">
        <v>341</v>
      </c>
      <c r="C8" s="95" t="b">
        <f>IF(IFERROR(VLOOKUP(A8,SETTINGS!$S:$S,1,FALSE),FALSE)=FALSE,FALSE,TRUE)</f>
        <v>1</v>
      </c>
    </row>
    <row r="9" spans="1:3" x14ac:dyDescent="0.2">
      <c r="A9" s="3" t="s">
        <v>48</v>
      </c>
      <c r="B9" t="s">
        <v>342</v>
      </c>
      <c r="C9" s="95" t="b">
        <f>IF(IFERROR(VLOOKUP(A9,SETTINGS!$S:$S,1,FALSE),FALSE)=FALSE,FALSE,TRUE)</f>
        <v>1</v>
      </c>
    </row>
    <row r="10" spans="1:3" x14ac:dyDescent="0.2">
      <c r="A10" s="3" t="s">
        <v>50</v>
      </c>
      <c r="B10" s="5" t="s">
        <v>343</v>
      </c>
      <c r="C10" s="95" t="b">
        <f>IF(IFERROR(VLOOKUP(A10,SETTINGS!$S:$S,1,FALSE),FALSE)=FALSE,FALSE,TRUE)</f>
        <v>1</v>
      </c>
    </row>
    <row r="11" spans="1:3" x14ac:dyDescent="0.2">
      <c r="A11" s="3" t="s">
        <v>53</v>
      </c>
      <c r="B11" s="5" t="s">
        <v>344</v>
      </c>
      <c r="C11" s="95" t="b">
        <f>IF(IFERROR(VLOOKUP(A11,SETTINGS!$S:$S,1,FALSE),FALSE)=FALSE,FALSE,TRUE)</f>
        <v>1</v>
      </c>
    </row>
    <row r="12" spans="1:3" x14ac:dyDescent="0.2">
      <c r="A12" s="3" t="s">
        <v>57</v>
      </c>
      <c r="B12" s="5" t="s">
        <v>345</v>
      </c>
      <c r="C12" s="95" t="b">
        <f>IF(IFERROR(VLOOKUP(A12,SETTINGS!$S:$S,1,FALSE),FALSE)=FALSE,FALSE,TRUE)</f>
        <v>1</v>
      </c>
    </row>
    <row r="13" spans="1:3" x14ac:dyDescent="0.2">
      <c r="A13" s="3" t="s">
        <v>60</v>
      </c>
      <c r="B13" s="5" t="s">
        <v>346</v>
      </c>
      <c r="C13" s="95" t="b">
        <f>IF(IFERROR(VLOOKUP(A13,SETTINGS!$S:$S,1,FALSE),FALSE)=FALSE,FALSE,TRUE)</f>
        <v>1</v>
      </c>
    </row>
    <row r="14" spans="1:3" x14ac:dyDescent="0.2">
      <c r="A14" s="3" t="s">
        <v>63</v>
      </c>
      <c r="B14" s="5" t="s">
        <v>347</v>
      </c>
      <c r="C14" s="95" t="b">
        <f>IF(IFERROR(VLOOKUP(A14,SETTINGS!$S:$S,1,FALSE),FALSE)=FALSE,FALSE,TRUE)</f>
        <v>1</v>
      </c>
    </row>
    <row r="15" spans="1:3" x14ac:dyDescent="0.2">
      <c r="A15" s="3" t="s">
        <v>66</v>
      </c>
      <c r="B15" s="5" t="s">
        <v>348</v>
      </c>
      <c r="C15" s="95" t="b">
        <f>IF(IFERROR(VLOOKUP(A15,SETTINGS!$S:$S,1,FALSE),FALSE)=FALSE,FALSE,TRUE)</f>
        <v>1</v>
      </c>
    </row>
    <row r="16" spans="1:3" x14ac:dyDescent="0.2">
      <c r="A16" s="3" t="s">
        <v>69</v>
      </c>
      <c r="B16" s="4" t="s">
        <v>349</v>
      </c>
      <c r="C16" s="95" t="b">
        <f>IF(IFERROR(VLOOKUP(A16,SETTINGS!$S:$S,1,FALSE),FALSE)=FALSE,FALSE,TRUE)</f>
        <v>1</v>
      </c>
    </row>
    <row r="17" spans="1:3" x14ac:dyDescent="0.2">
      <c r="A17" s="3" t="s">
        <v>350</v>
      </c>
      <c r="B17" t="s">
        <v>351</v>
      </c>
      <c r="C17" s="95" t="b">
        <f>IF(IFERROR(VLOOKUP(A17,SETTINGS!$S:$S,1,FALSE),FALSE)=FALSE,FALSE,TRUE)</f>
        <v>0</v>
      </c>
    </row>
    <row r="18" spans="1:3" x14ac:dyDescent="0.2">
      <c r="A18" s="3" t="s">
        <v>72</v>
      </c>
      <c r="B18" t="s">
        <v>352</v>
      </c>
      <c r="C18" s="95" t="b">
        <f>IF(IFERROR(VLOOKUP(A18,SETTINGS!$S:$S,1,FALSE),FALSE)=FALSE,FALSE,TRUE)</f>
        <v>1</v>
      </c>
    </row>
    <row r="19" spans="1:3" x14ac:dyDescent="0.2">
      <c r="A19" s="3" t="s">
        <v>77</v>
      </c>
      <c r="B19" t="s">
        <v>353</v>
      </c>
      <c r="C19" s="95" t="b">
        <f>IF(IFERROR(VLOOKUP(A19,SETTINGS!$S:$S,1,FALSE),FALSE)=FALSE,FALSE,TRUE)</f>
        <v>1</v>
      </c>
    </row>
    <row r="20" spans="1:3" x14ac:dyDescent="0.2">
      <c r="A20" s="3" t="s">
        <v>80</v>
      </c>
      <c r="B20" s="4" t="s">
        <v>354</v>
      </c>
      <c r="C20" s="95" t="b">
        <f>IF(IFERROR(VLOOKUP(A20,SETTINGS!$S:$S,1,FALSE),FALSE)=FALSE,FALSE,TRUE)</f>
        <v>1</v>
      </c>
    </row>
    <row r="21" spans="1:3" x14ac:dyDescent="0.2">
      <c r="A21" s="3" t="s">
        <v>82</v>
      </c>
      <c r="B21" t="s">
        <v>355</v>
      </c>
      <c r="C21" s="95" t="b">
        <f>IF(IFERROR(VLOOKUP(A21,SETTINGS!$S:$S,1,FALSE),FALSE)=FALSE,FALSE,TRUE)</f>
        <v>1</v>
      </c>
    </row>
    <row r="22" spans="1:3" x14ac:dyDescent="0.2">
      <c r="A22" s="3" t="s">
        <v>85</v>
      </c>
      <c r="B22" s="5" t="s">
        <v>356</v>
      </c>
      <c r="C22" s="95" t="b">
        <f>IF(IFERROR(VLOOKUP(A22,SETTINGS!$S:$S,1,FALSE),FALSE)=FALSE,FALSE,TRUE)</f>
        <v>1</v>
      </c>
    </row>
    <row r="23" spans="1:3" x14ac:dyDescent="0.2">
      <c r="A23" s="3" t="s">
        <v>89</v>
      </c>
      <c r="B23" s="5" t="s">
        <v>357</v>
      </c>
      <c r="C23" s="95" t="b">
        <f>IF(IFERROR(VLOOKUP(A23,SETTINGS!$S:$S,1,FALSE),FALSE)=FALSE,FALSE,TRUE)</f>
        <v>1</v>
      </c>
    </row>
    <row r="24" spans="1:3" x14ac:dyDescent="0.2">
      <c r="A24" s="3" t="s">
        <v>91</v>
      </c>
      <c r="B24" s="5" t="s">
        <v>358</v>
      </c>
      <c r="C24" s="95" t="b">
        <f>IF(IFERROR(VLOOKUP(A24,SETTINGS!$S:$S,1,FALSE),FALSE)=FALSE,FALSE,TRUE)</f>
        <v>1</v>
      </c>
    </row>
    <row r="25" spans="1:3" x14ac:dyDescent="0.2">
      <c r="A25" s="3" t="s">
        <v>95</v>
      </c>
      <c r="B25" t="s">
        <v>359</v>
      </c>
      <c r="C25" s="95" t="b">
        <f>IF(IFERROR(VLOOKUP(A25,SETTINGS!$S:$S,1,FALSE),FALSE)=FALSE,FALSE,TRUE)</f>
        <v>1</v>
      </c>
    </row>
    <row r="26" spans="1:3" x14ac:dyDescent="0.2">
      <c r="A26" s="3" t="s">
        <v>360</v>
      </c>
      <c r="B26" t="s">
        <v>361</v>
      </c>
      <c r="C26" s="95" t="b">
        <f>IF(IFERROR(VLOOKUP(A26,SETTINGS!$S:$S,1,FALSE),FALSE)=FALSE,FALSE,TRUE)</f>
        <v>0</v>
      </c>
    </row>
    <row r="27" spans="1:3" x14ac:dyDescent="0.2">
      <c r="A27" s="3" t="s">
        <v>98</v>
      </c>
      <c r="B27" s="5" t="s">
        <v>362</v>
      </c>
      <c r="C27" s="95" t="b">
        <f>IF(IFERROR(VLOOKUP(A27,SETTINGS!$S:$S,1,FALSE),FALSE)=FALSE,FALSE,TRUE)</f>
        <v>1</v>
      </c>
    </row>
    <row r="28" spans="1:3" x14ac:dyDescent="0.2">
      <c r="A28" s="3" t="s">
        <v>101</v>
      </c>
      <c r="B28" s="4" t="s">
        <v>363</v>
      </c>
      <c r="C28" s="95" t="b">
        <f>IF(IFERROR(VLOOKUP(A28,SETTINGS!$S:$S,1,FALSE),FALSE)=FALSE,FALSE,TRUE)</f>
        <v>1</v>
      </c>
    </row>
    <row r="29" spans="1:3" x14ac:dyDescent="0.2">
      <c r="A29" s="3" t="s">
        <v>104</v>
      </c>
      <c r="B29" s="5" t="s">
        <v>364</v>
      </c>
      <c r="C29" s="95" t="b">
        <f>IF(IFERROR(VLOOKUP(A29,SETTINGS!$S:$S,1,FALSE),FALSE)=FALSE,FALSE,TRUE)</f>
        <v>1</v>
      </c>
    </row>
    <row r="30" spans="1:3" x14ac:dyDescent="0.2">
      <c r="A30" s="3" t="s">
        <v>106</v>
      </c>
      <c r="B30" s="4" t="s">
        <v>365</v>
      </c>
      <c r="C30" s="95" t="b">
        <f>IF(IFERROR(VLOOKUP(A30,SETTINGS!$S:$S,1,FALSE),FALSE)=FALSE,FALSE,TRUE)</f>
        <v>1</v>
      </c>
    </row>
    <row r="31" spans="1:3" x14ac:dyDescent="0.2">
      <c r="A31" s="3" t="s">
        <v>111</v>
      </c>
      <c r="B31" t="s">
        <v>366</v>
      </c>
      <c r="C31" s="95" t="b">
        <f>IF(IFERROR(VLOOKUP(A31,SETTINGS!$S:$S,1,FALSE),FALSE)=FALSE,FALSE,TRUE)</f>
        <v>1</v>
      </c>
    </row>
    <row r="32" spans="1:3" x14ac:dyDescent="0.2">
      <c r="A32" s="3" t="s">
        <v>116</v>
      </c>
      <c r="B32" t="s">
        <v>367</v>
      </c>
      <c r="C32" s="95" t="b">
        <f>IF(IFERROR(VLOOKUP(A32,SETTINGS!$S:$S,1,FALSE),FALSE)=FALSE,FALSE,TRUE)</f>
        <v>1</v>
      </c>
    </row>
    <row r="33" spans="1:3" x14ac:dyDescent="0.2">
      <c r="A33" s="3" t="s">
        <v>120</v>
      </c>
      <c r="B33" t="s">
        <v>368</v>
      </c>
      <c r="C33" s="95" t="b">
        <f>IF(IFERROR(VLOOKUP(A33,SETTINGS!$S:$S,1,FALSE),FALSE)=FALSE,FALSE,TRUE)</f>
        <v>1</v>
      </c>
    </row>
    <row r="34" spans="1:3" x14ac:dyDescent="0.2">
      <c r="A34" s="3" t="s">
        <v>369</v>
      </c>
      <c r="B34" t="s">
        <v>370</v>
      </c>
      <c r="C34" s="95" t="b">
        <f>IF(IFERROR(VLOOKUP(A34,SETTINGS!$S:$S,1,FALSE),FALSE)=FALSE,FALSE,TRUE)</f>
        <v>0</v>
      </c>
    </row>
    <row r="35" spans="1:3" x14ac:dyDescent="0.2">
      <c r="A35" s="3" t="s">
        <v>123</v>
      </c>
      <c r="B35" t="s">
        <v>371</v>
      </c>
      <c r="C35" s="95" t="b">
        <f>IF(IFERROR(VLOOKUP(A35,SETTINGS!$S:$S,1,FALSE),FALSE)=FALSE,FALSE,TRUE)</f>
        <v>1</v>
      </c>
    </row>
    <row r="36" spans="1:3" x14ac:dyDescent="0.2">
      <c r="A36" s="3" t="s">
        <v>132</v>
      </c>
      <c r="B36" s="5" t="s">
        <v>372</v>
      </c>
      <c r="C36" s="95" t="b">
        <f>IF(IFERROR(VLOOKUP(A36,SETTINGS!$S:$S,1,FALSE),FALSE)=FALSE,FALSE,TRUE)</f>
        <v>1</v>
      </c>
    </row>
    <row r="37" spans="1:3" x14ac:dyDescent="0.2">
      <c r="A37" s="3" t="s">
        <v>134</v>
      </c>
      <c r="B37" s="5" t="s">
        <v>373</v>
      </c>
      <c r="C37" s="95" t="b">
        <f>IF(IFERROR(VLOOKUP(A37,SETTINGS!$S:$S,1,FALSE),FALSE)=FALSE,FALSE,TRUE)</f>
        <v>1</v>
      </c>
    </row>
    <row r="38" spans="1:3" x14ac:dyDescent="0.2">
      <c r="A38" s="3" t="s">
        <v>138</v>
      </c>
      <c r="B38" s="5" t="s">
        <v>374</v>
      </c>
      <c r="C38" s="95" t="b">
        <f>IF(IFERROR(VLOOKUP(A38,SETTINGS!$S:$S,1,FALSE),FALSE)=FALSE,FALSE,TRUE)</f>
        <v>1</v>
      </c>
    </row>
    <row r="39" spans="1:3" x14ac:dyDescent="0.2">
      <c r="A39" s="3" t="s">
        <v>142</v>
      </c>
      <c r="B39" t="s">
        <v>375</v>
      </c>
      <c r="C39" s="95" t="b">
        <f>IF(IFERROR(VLOOKUP(A39,SETTINGS!$S:$S,1,FALSE),FALSE)=FALSE,FALSE,TRUE)</f>
        <v>1</v>
      </c>
    </row>
    <row r="40" spans="1:3" x14ac:dyDescent="0.2">
      <c r="A40" s="3" t="s">
        <v>145</v>
      </c>
      <c r="B40" t="s">
        <v>376</v>
      </c>
      <c r="C40" s="95" t="b">
        <f>IF(IFERROR(VLOOKUP(A40,SETTINGS!$S:$S,1,FALSE),FALSE)=FALSE,FALSE,TRUE)</f>
        <v>1</v>
      </c>
    </row>
    <row r="41" spans="1:3" x14ac:dyDescent="0.2">
      <c r="A41" s="3" t="s">
        <v>147</v>
      </c>
      <c r="B41" t="s">
        <v>377</v>
      </c>
      <c r="C41" s="95" t="b">
        <f>IF(IFERROR(VLOOKUP(A41,SETTINGS!$S:$S,1,FALSE),FALSE)=FALSE,FALSE,TRUE)</f>
        <v>1</v>
      </c>
    </row>
    <row r="42" spans="1:3" x14ac:dyDescent="0.2">
      <c r="A42" s="3" t="s">
        <v>152</v>
      </c>
      <c r="B42" s="5" t="s">
        <v>378</v>
      </c>
      <c r="C42" s="95" t="b">
        <f>IF(IFERROR(VLOOKUP(A42,SETTINGS!$S:$S,1,FALSE),FALSE)=FALSE,FALSE,TRUE)</f>
        <v>1</v>
      </c>
    </row>
    <row r="43" spans="1:3" x14ac:dyDescent="0.2">
      <c r="A43" s="3" t="s">
        <v>153</v>
      </c>
      <c r="B43" s="4" t="s">
        <v>379</v>
      </c>
      <c r="C43" s="95" t="b">
        <f>IF(IFERROR(VLOOKUP(A43,SETTINGS!$S:$S,1,FALSE),FALSE)=FALSE,FALSE,TRUE)</f>
        <v>1</v>
      </c>
    </row>
    <row r="44" spans="1:3" x14ac:dyDescent="0.2">
      <c r="A44" s="3" t="s">
        <v>155</v>
      </c>
      <c r="B44" t="s">
        <v>380</v>
      </c>
      <c r="C44" s="95" t="b">
        <f>IF(IFERROR(VLOOKUP(A44,SETTINGS!$S:$S,1,FALSE),FALSE)=FALSE,FALSE,TRUE)</f>
        <v>1</v>
      </c>
    </row>
    <row r="45" spans="1:3" x14ac:dyDescent="0.2">
      <c r="A45" s="3" t="s">
        <v>381</v>
      </c>
      <c r="B45" t="s">
        <v>382</v>
      </c>
      <c r="C45" s="95" t="b">
        <f>IF(IFERROR(VLOOKUP(A45,SETTINGS!$S:$S,1,FALSE),FALSE)=FALSE,FALSE,TRUE)</f>
        <v>0</v>
      </c>
    </row>
    <row r="46" spans="1:3" x14ac:dyDescent="0.2">
      <c r="A46" s="3" t="s">
        <v>157</v>
      </c>
      <c r="B46" s="4" t="s">
        <v>383</v>
      </c>
      <c r="C46" s="95" t="b">
        <f>IF(IFERROR(VLOOKUP(A46,SETTINGS!$S:$S,1,FALSE),FALSE)=FALSE,FALSE,TRUE)</f>
        <v>1</v>
      </c>
    </row>
    <row r="47" spans="1:3" x14ac:dyDescent="0.2">
      <c r="A47" s="3" t="s">
        <v>384</v>
      </c>
      <c r="B47" t="s">
        <v>385</v>
      </c>
      <c r="C47" s="95" t="b">
        <f>IF(IFERROR(VLOOKUP(A47,SETTINGS!$S:$S,1,FALSE),FALSE)=FALSE,FALSE,TRUE)</f>
        <v>0</v>
      </c>
    </row>
    <row r="48" spans="1:3" x14ac:dyDescent="0.2">
      <c r="A48" s="3" t="s">
        <v>159</v>
      </c>
      <c r="B48" s="5" t="s">
        <v>386</v>
      </c>
      <c r="C48" s="95" t="b">
        <f>IF(IFERROR(VLOOKUP(A48,SETTINGS!$S:$S,1,FALSE),FALSE)=FALSE,FALSE,TRUE)</f>
        <v>1</v>
      </c>
    </row>
    <row r="49" spans="1:3" x14ac:dyDescent="0.2">
      <c r="A49" s="3" t="s">
        <v>161</v>
      </c>
      <c r="B49" s="5" t="s">
        <v>387</v>
      </c>
      <c r="C49" s="95" t="b">
        <f>IF(IFERROR(VLOOKUP(A49,SETTINGS!$S:$S,1,FALSE),FALSE)=FALSE,FALSE,TRUE)</f>
        <v>1</v>
      </c>
    </row>
    <row r="50" spans="1:3" x14ac:dyDescent="0.2">
      <c r="A50" s="3" t="s">
        <v>163</v>
      </c>
      <c r="B50" s="5" t="s">
        <v>388</v>
      </c>
      <c r="C50" s="95" t="b">
        <f>IF(IFERROR(VLOOKUP(A50,SETTINGS!$S:$S,1,FALSE),FALSE)=FALSE,FALSE,TRUE)</f>
        <v>1</v>
      </c>
    </row>
    <row r="51" spans="1:3" x14ac:dyDescent="0.2">
      <c r="A51" s="3" t="s">
        <v>166</v>
      </c>
      <c r="B51" s="5" t="s">
        <v>389</v>
      </c>
      <c r="C51" s="95" t="b">
        <f>IF(IFERROR(VLOOKUP(A51,SETTINGS!$S:$S,1,FALSE),FALSE)=FALSE,FALSE,TRUE)</f>
        <v>1</v>
      </c>
    </row>
    <row r="52" spans="1:3" x14ac:dyDescent="0.2">
      <c r="A52" s="3" t="s">
        <v>390</v>
      </c>
      <c r="B52" t="s">
        <v>391</v>
      </c>
      <c r="C52" s="95" t="b">
        <f>IF(IFERROR(VLOOKUP(A52,SETTINGS!$S:$S,1,FALSE),FALSE)=FALSE,FALSE,TRUE)</f>
        <v>0</v>
      </c>
    </row>
    <row r="53" spans="1:3" x14ac:dyDescent="0.2">
      <c r="A53" s="3" t="s">
        <v>392</v>
      </c>
      <c r="B53" t="s">
        <v>393</v>
      </c>
      <c r="C53" s="95" t="b">
        <f>IF(IFERROR(VLOOKUP(A53,SETTINGS!$S:$S,1,FALSE),FALSE)=FALSE,FALSE,TRUE)</f>
        <v>0</v>
      </c>
    </row>
    <row r="54" spans="1:3" x14ac:dyDescent="0.2">
      <c r="A54" s="3" t="s">
        <v>169</v>
      </c>
      <c r="B54" s="4" t="s">
        <v>394</v>
      </c>
      <c r="C54" s="95" t="b">
        <f>IF(IFERROR(VLOOKUP(A54,SETTINGS!$S:$S,1,FALSE),FALSE)=FALSE,FALSE,TRUE)</f>
        <v>1</v>
      </c>
    </row>
    <row r="55" spans="1:3" x14ac:dyDescent="0.2">
      <c r="A55" s="3" t="s">
        <v>173</v>
      </c>
      <c r="B55" s="5" t="s">
        <v>395</v>
      </c>
      <c r="C55" s="95" t="b">
        <f>IF(IFERROR(VLOOKUP(A55,SETTINGS!$S:$S,1,FALSE),FALSE)=FALSE,FALSE,TRUE)</f>
        <v>1</v>
      </c>
    </row>
    <row r="56" spans="1:3" x14ac:dyDescent="0.2">
      <c r="A56" s="3" t="s">
        <v>176</v>
      </c>
      <c r="B56" s="5" t="s">
        <v>396</v>
      </c>
      <c r="C56" s="95" t="b">
        <f>IF(IFERROR(VLOOKUP(A56,SETTINGS!$S:$S,1,FALSE),FALSE)=FALSE,FALSE,TRUE)</f>
        <v>1</v>
      </c>
    </row>
    <row r="57" spans="1:3" x14ac:dyDescent="0.2">
      <c r="A57" s="3" t="s">
        <v>177</v>
      </c>
      <c r="B57" s="4" t="s">
        <v>397</v>
      </c>
      <c r="C57" s="95" t="b">
        <f>IF(IFERROR(VLOOKUP(A57,SETTINGS!$S:$S,1,FALSE),FALSE)=FALSE,FALSE,TRUE)</f>
        <v>1</v>
      </c>
    </row>
    <row r="58" spans="1:3" x14ac:dyDescent="0.2">
      <c r="A58" s="3" t="s">
        <v>181</v>
      </c>
      <c r="B58" t="s">
        <v>398</v>
      </c>
      <c r="C58" s="95" t="b">
        <f>IF(IFERROR(VLOOKUP(A58,SETTINGS!$S:$S,1,FALSE),FALSE)=FALSE,FALSE,TRUE)</f>
        <v>1</v>
      </c>
    </row>
    <row r="59" spans="1:3" x14ac:dyDescent="0.2">
      <c r="A59" s="3" t="s">
        <v>184</v>
      </c>
      <c r="B59" s="5" t="s">
        <v>399</v>
      </c>
      <c r="C59" s="95" t="b">
        <f>IF(IFERROR(VLOOKUP(A59,SETTINGS!$S:$S,1,FALSE),FALSE)=FALSE,FALSE,TRUE)</f>
        <v>1</v>
      </c>
    </row>
    <row r="60" spans="1:3" x14ac:dyDescent="0.2">
      <c r="A60" s="3" t="s">
        <v>187</v>
      </c>
      <c r="B60" t="s">
        <v>400</v>
      </c>
      <c r="C60" s="95" t="b">
        <f>IF(IFERROR(VLOOKUP(A60,SETTINGS!$S:$S,1,FALSE),FALSE)=FALSE,FALSE,TRUE)</f>
        <v>1</v>
      </c>
    </row>
    <row r="61" spans="1:3" x14ac:dyDescent="0.2">
      <c r="A61" s="3" t="s">
        <v>190</v>
      </c>
      <c r="B61" t="s">
        <v>401</v>
      </c>
      <c r="C61" s="95" t="b">
        <f>IF(IFERROR(VLOOKUP(A61,SETTINGS!$S:$S,1,FALSE),FALSE)=FALSE,FALSE,TRUE)</f>
        <v>1</v>
      </c>
    </row>
    <row r="62" spans="1:3" x14ac:dyDescent="0.2">
      <c r="A62" s="3" t="s">
        <v>192</v>
      </c>
      <c r="B62" t="s">
        <v>402</v>
      </c>
      <c r="C62" s="95" t="b">
        <f>IF(IFERROR(VLOOKUP(A62,SETTINGS!$S:$S,1,FALSE),FALSE)=FALSE,FALSE,TRUE)</f>
        <v>1</v>
      </c>
    </row>
    <row r="63" spans="1:3" x14ac:dyDescent="0.2">
      <c r="A63" s="3" t="s">
        <v>196</v>
      </c>
      <c r="B63" s="4" t="s">
        <v>403</v>
      </c>
      <c r="C63" s="95" t="b">
        <f>IF(IFERROR(VLOOKUP(A63,SETTINGS!$S:$S,1,FALSE),FALSE)=FALSE,FALSE,TRUE)</f>
        <v>1</v>
      </c>
    </row>
    <row r="64" spans="1:3" x14ac:dyDescent="0.2">
      <c r="A64" s="3" t="s">
        <v>201</v>
      </c>
      <c r="B64" s="5" t="s">
        <v>404</v>
      </c>
      <c r="C64" s="95" t="b">
        <f>IF(IFERROR(VLOOKUP(A64,SETTINGS!$S:$S,1,FALSE),FALSE)=FALSE,FALSE,TRUE)</f>
        <v>1</v>
      </c>
    </row>
    <row r="65" spans="1:3" x14ac:dyDescent="0.2">
      <c r="A65" s="3" t="s">
        <v>208</v>
      </c>
      <c r="B65" s="5" t="s">
        <v>405</v>
      </c>
      <c r="C65" s="95" t="b">
        <f>IF(IFERROR(VLOOKUP(A65,SETTINGS!$S:$S,1,FALSE),FALSE)=FALSE,FALSE,TRUE)</f>
        <v>1</v>
      </c>
    </row>
    <row r="66" spans="1:3" x14ac:dyDescent="0.2">
      <c r="A66" s="3" t="s">
        <v>210</v>
      </c>
      <c r="B66" s="5" t="s">
        <v>406</v>
      </c>
      <c r="C66" s="95" t="b">
        <f>IF(IFERROR(VLOOKUP(A66,SETTINGS!$S:$S,1,FALSE),FALSE)=FALSE,FALSE,TRUE)</f>
        <v>1</v>
      </c>
    </row>
    <row r="67" spans="1:3" x14ac:dyDescent="0.2">
      <c r="A67" s="3" t="s">
        <v>212</v>
      </c>
      <c r="B67" t="s">
        <v>407</v>
      </c>
      <c r="C67" s="95" t="b">
        <f>IF(IFERROR(VLOOKUP(A67,SETTINGS!$S:$S,1,FALSE),FALSE)=FALSE,FALSE,TRUE)</f>
        <v>1</v>
      </c>
    </row>
    <row r="68" spans="1:3" x14ac:dyDescent="0.2">
      <c r="A68" s="3" t="s">
        <v>214</v>
      </c>
      <c r="B68" s="5" t="s">
        <v>408</v>
      </c>
      <c r="C68" s="95" t="b">
        <f>IF(IFERROR(VLOOKUP(A68,SETTINGS!$S:$S,1,FALSE),FALSE)=FALSE,FALSE,TRUE)</f>
        <v>1</v>
      </c>
    </row>
    <row r="69" spans="1:3" x14ac:dyDescent="0.2">
      <c r="A69" s="3" t="s">
        <v>216</v>
      </c>
      <c r="B69" t="s">
        <v>409</v>
      </c>
      <c r="C69" s="95" t="b">
        <f>IF(IFERROR(VLOOKUP(A69,SETTINGS!$S:$S,1,FALSE),FALSE)=FALSE,FALSE,TRUE)</f>
        <v>1</v>
      </c>
    </row>
    <row r="70" spans="1:3" x14ac:dyDescent="0.2">
      <c r="A70" s="3" t="s">
        <v>219</v>
      </c>
      <c r="B70" t="s">
        <v>410</v>
      </c>
      <c r="C70" s="95" t="b">
        <f>IF(IFERROR(VLOOKUP(A70,SETTINGS!$S:$S,1,FALSE),FALSE)=FALSE,FALSE,TRUE)</f>
        <v>1</v>
      </c>
    </row>
    <row r="71" spans="1:3" x14ac:dyDescent="0.2">
      <c r="A71" s="3" t="s">
        <v>221</v>
      </c>
      <c r="B71" t="s">
        <v>411</v>
      </c>
      <c r="C71" s="95" t="b">
        <f>IF(IFERROR(VLOOKUP(A71,SETTINGS!$S:$S,1,FALSE),FALSE)=FALSE,FALSE,TRUE)</f>
        <v>1</v>
      </c>
    </row>
    <row r="72" spans="1:3" x14ac:dyDescent="0.2">
      <c r="A72" s="3" t="s">
        <v>412</v>
      </c>
      <c r="B72" t="s">
        <v>413</v>
      </c>
      <c r="C72" s="95" t="b">
        <f>IF(IFERROR(VLOOKUP(A72,SETTINGS!$S:$S,1,FALSE),FALSE)=FALSE,FALSE,TRUE)</f>
        <v>0</v>
      </c>
    </row>
    <row r="73" spans="1:3" x14ac:dyDescent="0.2">
      <c r="A73" s="3" t="s">
        <v>225</v>
      </c>
      <c r="B73" s="5" t="s">
        <v>414</v>
      </c>
      <c r="C73" s="95" t="b">
        <f>IF(IFERROR(VLOOKUP(A73,SETTINGS!$S:$S,1,FALSE),FALSE)=FALSE,FALSE,TRUE)</f>
        <v>1</v>
      </c>
    </row>
    <row r="74" spans="1:3" x14ac:dyDescent="0.2">
      <c r="A74" s="3" t="s">
        <v>227</v>
      </c>
      <c r="B74" s="5" t="s">
        <v>415</v>
      </c>
      <c r="C74" s="95" t="b">
        <f>IF(IFERROR(VLOOKUP(A74,SETTINGS!$S:$S,1,FALSE),FALSE)=FALSE,FALSE,TRUE)</f>
        <v>1</v>
      </c>
    </row>
    <row r="75" spans="1:3" x14ac:dyDescent="0.2">
      <c r="A75" s="3" t="s">
        <v>229</v>
      </c>
      <c r="B75" s="4" t="s">
        <v>416</v>
      </c>
      <c r="C75" s="95" t="b">
        <f>IF(IFERROR(VLOOKUP(A75,SETTINGS!$S:$S,1,FALSE),FALSE)=FALSE,FALSE,TRUE)</f>
        <v>1</v>
      </c>
    </row>
    <row r="76" spans="1:3" x14ac:dyDescent="0.2">
      <c r="A76" s="3" t="s">
        <v>232</v>
      </c>
      <c r="B76" s="4" t="s">
        <v>417</v>
      </c>
      <c r="C76" s="95" t="b">
        <f>IF(IFERROR(VLOOKUP(A76,SETTINGS!$S:$S,1,FALSE),FALSE)=FALSE,FALSE,TRUE)</f>
        <v>1</v>
      </c>
    </row>
    <row r="77" spans="1:3" x14ac:dyDescent="0.2">
      <c r="A77" s="3" t="s">
        <v>236</v>
      </c>
      <c r="B77" t="s">
        <v>418</v>
      </c>
      <c r="C77" s="95" t="b">
        <f>IF(IFERROR(VLOOKUP(A77,SETTINGS!$S:$S,1,FALSE),FALSE)=FALSE,FALSE,TRUE)</f>
        <v>1</v>
      </c>
    </row>
    <row r="78" spans="1:3" x14ac:dyDescent="0.2">
      <c r="A78" s="3" t="s">
        <v>239</v>
      </c>
      <c r="B78" s="5" t="s">
        <v>419</v>
      </c>
      <c r="C78" s="95" t="b">
        <f>IF(IFERROR(VLOOKUP(A78,SETTINGS!$S:$S,1,FALSE),FALSE)=FALSE,FALSE,TRUE)</f>
        <v>1</v>
      </c>
    </row>
    <row r="79" spans="1:3" x14ac:dyDescent="0.2">
      <c r="A79" s="3" t="s">
        <v>241</v>
      </c>
      <c r="B79" s="5" t="s">
        <v>420</v>
      </c>
      <c r="C79" s="95" t="b">
        <f>IF(IFERROR(VLOOKUP(A79,SETTINGS!$S:$S,1,FALSE),FALSE)=FALSE,FALSE,TRUE)</f>
        <v>1</v>
      </c>
    </row>
    <row r="80" spans="1:3" x14ac:dyDescent="0.2">
      <c r="A80" s="3" t="s">
        <v>243</v>
      </c>
      <c r="B80" t="s">
        <v>421</v>
      </c>
      <c r="C80" s="95" t="b">
        <f>IF(IFERROR(VLOOKUP(A80,SETTINGS!$S:$S,1,FALSE),FALSE)=FALSE,FALSE,TRUE)</f>
        <v>1</v>
      </c>
    </row>
    <row r="81" spans="1:3" x14ac:dyDescent="0.2">
      <c r="A81" s="3" t="s">
        <v>246</v>
      </c>
      <c r="B81" t="s">
        <v>422</v>
      </c>
      <c r="C81" s="95" t="b">
        <f>IF(IFERROR(VLOOKUP(A81,SETTINGS!$S:$S,1,FALSE),FALSE)=FALSE,FALSE,TRUE)</f>
        <v>1</v>
      </c>
    </row>
    <row r="82" spans="1:3" x14ac:dyDescent="0.2">
      <c r="A82" s="3" t="s">
        <v>248</v>
      </c>
      <c r="B82" t="s">
        <v>423</v>
      </c>
      <c r="C82" s="95" t="b">
        <f>IF(IFERROR(VLOOKUP(A82,SETTINGS!$S:$S,1,FALSE),FALSE)=FALSE,FALSE,TRUE)</f>
        <v>1</v>
      </c>
    </row>
    <row r="83" spans="1:3" x14ac:dyDescent="0.2">
      <c r="A83" s="3" t="s">
        <v>251</v>
      </c>
      <c r="B83" t="s">
        <v>424</v>
      </c>
      <c r="C83" s="95" t="b">
        <f>IF(IFERROR(VLOOKUP(A83,SETTINGS!$S:$S,1,FALSE),FALSE)=FALSE,FALSE,TRUE)</f>
        <v>1</v>
      </c>
    </row>
    <row r="84" spans="1:3" x14ac:dyDescent="0.2">
      <c r="A84" s="3" t="s">
        <v>254</v>
      </c>
      <c r="B84" s="5" t="s">
        <v>425</v>
      </c>
      <c r="C84" s="95" t="b">
        <f>IF(IFERROR(VLOOKUP(A84,SETTINGS!$S:$S,1,FALSE),FALSE)=FALSE,FALSE,TRUE)</f>
        <v>1</v>
      </c>
    </row>
    <row r="85" spans="1:3" x14ac:dyDescent="0.2">
      <c r="A85" s="3" t="s">
        <v>426</v>
      </c>
      <c r="B85" t="s">
        <v>427</v>
      </c>
      <c r="C85" s="95" t="b">
        <f>IF(IFERROR(VLOOKUP(A85,SETTINGS!$S:$S,1,FALSE),FALSE)=FALSE,FALSE,TRUE)</f>
        <v>0</v>
      </c>
    </row>
    <row r="86" spans="1:3" x14ac:dyDescent="0.2">
      <c r="A86" s="3" t="s">
        <v>428</v>
      </c>
      <c r="B86" t="s">
        <v>429</v>
      </c>
      <c r="C86" s="95" t="b">
        <f>IF(IFERROR(VLOOKUP(A86,SETTINGS!$S:$S,1,FALSE),FALSE)=FALSE,FALSE,TRUE)</f>
        <v>1</v>
      </c>
    </row>
    <row r="87" spans="1:3" x14ac:dyDescent="0.2">
      <c r="A87" s="3" t="s">
        <v>261</v>
      </c>
      <c r="B87" s="5" t="s">
        <v>430</v>
      </c>
      <c r="C87" s="95" t="b">
        <f>IF(IFERROR(VLOOKUP(A87,SETTINGS!$S:$S,1,FALSE),FALSE)=FALSE,FALSE,TRUE)</f>
        <v>1</v>
      </c>
    </row>
    <row r="88" spans="1:3" x14ac:dyDescent="0.2">
      <c r="A88" s="3" t="s">
        <v>262</v>
      </c>
      <c r="B88" s="5" t="s">
        <v>431</v>
      </c>
      <c r="C88" s="95" t="b">
        <f>IF(IFERROR(VLOOKUP(A88,SETTINGS!$S:$S,1,FALSE),FALSE)=FALSE,FALSE,TRUE)</f>
        <v>1</v>
      </c>
    </row>
    <row r="89" spans="1:3" x14ac:dyDescent="0.2">
      <c r="A89" s="3" t="s">
        <v>432</v>
      </c>
      <c r="B89" s="5" t="s">
        <v>433</v>
      </c>
      <c r="C89" s="95" t="b">
        <f>IF(IFERROR(VLOOKUP(A89,SETTINGS!$S:$S,1,FALSE),FALSE)=FALSE,FALSE,TRUE)</f>
        <v>0</v>
      </c>
    </row>
    <row r="90" spans="1:3" x14ac:dyDescent="0.2">
      <c r="A90" s="3" t="s">
        <v>266</v>
      </c>
      <c r="B90" s="5" t="s">
        <v>434</v>
      </c>
      <c r="C90" s="95" t="b">
        <f>IF(IFERROR(VLOOKUP(A90,SETTINGS!$S:$S,1,FALSE),FALSE)=FALSE,FALSE,TRUE)</f>
        <v>1</v>
      </c>
    </row>
    <row r="91" spans="1:3" x14ac:dyDescent="0.2">
      <c r="A91" s="3" t="s">
        <v>267</v>
      </c>
      <c r="B91" s="6" t="s">
        <v>435</v>
      </c>
      <c r="C91" s="95" t="b">
        <f>IF(IFERROR(VLOOKUP(A91,SETTINGS!$S:$S,1,FALSE),FALSE)=FALSE,FALSE,TRUE)</f>
        <v>1</v>
      </c>
    </row>
    <row r="92" spans="1:3" x14ac:dyDescent="0.2">
      <c r="A92" s="3" t="s">
        <v>270</v>
      </c>
      <c r="B92" s="5" t="s">
        <v>436</v>
      </c>
      <c r="C92" s="95" t="b">
        <f>IF(IFERROR(VLOOKUP(A92,SETTINGS!$S:$S,1,FALSE),FALSE)=FALSE,FALSE,TRUE)</f>
        <v>1</v>
      </c>
    </row>
    <row r="93" spans="1:3" x14ac:dyDescent="0.2">
      <c r="A93" s="3" t="s">
        <v>271</v>
      </c>
      <c r="B93" t="s">
        <v>437</v>
      </c>
      <c r="C93" s="95" t="b">
        <f>IF(IFERROR(VLOOKUP(A93,SETTINGS!$S:$S,1,FALSE),FALSE)=FALSE,FALSE,TRUE)</f>
        <v>1</v>
      </c>
    </row>
    <row r="94" spans="1:3" x14ac:dyDescent="0.2">
      <c r="A94" s="3" t="s">
        <v>272</v>
      </c>
      <c r="B94" s="4" t="s">
        <v>438</v>
      </c>
      <c r="C94" s="95" t="b">
        <f>IF(IFERROR(VLOOKUP(A94,SETTINGS!$S:$S,1,FALSE),FALSE)=FALSE,FALSE,TRUE)</f>
        <v>1</v>
      </c>
    </row>
    <row r="95" spans="1:3" x14ac:dyDescent="0.2">
      <c r="A95" s="3" t="s">
        <v>439</v>
      </c>
      <c r="B95" t="s">
        <v>440</v>
      </c>
      <c r="C95" s="95" t="b">
        <f>IF(IFERROR(VLOOKUP(A95,SETTINGS!$S:$S,1,FALSE),FALSE)=FALSE,FALSE,TRUE)</f>
        <v>1</v>
      </c>
    </row>
    <row r="96" spans="1:3" x14ac:dyDescent="0.2">
      <c r="A96" s="3" t="s">
        <v>277</v>
      </c>
      <c r="B96" t="s">
        <v>441</v>
      </c>
      <c r="C96" s="95" t="b">
        <f>IF(IFERROR(VLOOKUP(A96,SETTINGS!$S:$S,1,FALSE),FALSE)=FALSE,FALSE,TRUE)</f>
        <v>1</v>
      </c>
    </row>
    <row r="97" spans="1:3" x14ac:dyDescent="0.2">
      <c r="A97" s="3" t="s">
        <v>281</v>
      </c>
      <c r="B97" t="s">
        <v>442</v>
      </c>
      <c r="C97" s="95" t="b">
        <f>IF(IFERROR(VLOOKUP(A97,SETTINGS!$S:$S,1,FALSE),FALSE)=FALSE,FALSE,TRUE)</f>
        <v>1</v>
      </c>
    </row>
    <row r="98" spans="1:3" x14ac:dyDescent="0.2">
      <c r="A98" s="3" t="s">
        <v>284</v>
      </c>
      <c r="B98" s="4" t="s">
        <v>443</v>
      </c>
      <c r="C98" s="95" t="b">
        <f>IF(IFERROR(VLOOKUP(A98,SETTINGS!$S:$S,1,FALSE),FALSE)=FALSE,FALSE,TRUE)</f>
        <v>1</v>
      </c>
    </row>
    <row r="99" spans="1:3" x14ac:dyDescent="0.2">
      <c r="A99" s="3" t="s">
        <v>291</v>
      </c>
      <c r="B99" t="s">
        <v>444</v>
      </c>
      <c r="C99" s="95" t="b">
        <f>IF(IFERROR(VLOOKUP(A99,SETTINGS!$S:$S,1,FALSE),FALSE)=FALSE,FALSE,TRUE)</f>
        <v>1</v>
      </c>
    </row>
    <row r="100" spans="1:3" x14ac:dyDescent="0.2">
      <c r="A100" s="3" t="s">
        <v>295</v>
      </c>
      <c r="B100" s="4" t="s">
        <v>445</v>
      </c>
      <c r="C100" s="95" t="b">
        <f>IF(IFERROR(VLOOKUP(A100,SETTINGS!$S:$S,1,FALSE),FALSE)=FALSE,FALSE,TRUE)</f>
        <v>1</v>
      </c>
    </row>
    <row r="101" spans="1:3" x14ac:dyDescent="0.2">
      <c r="A101" s="3" t="s">
        <v>446</v>
      </c>
      <c r="B101" s="4" t="s">
        <v>447</v>
      </c>
      <c r="C101" s="95" t="b">
        <f>IF(IFERROR(VLOOKUP(A101,SETTINGS!$S:$S,1,FALSE),FALSE)=FALSE,FALSE,TRUE)</f>
        <v>1</v>
      </c>
    </row>
    <row r="102" spans="1:3" x14ac:dyDescent="0.2">
      <c r="A102" s="3" t="s">
        <v>301</v>
      </c>
      <c r="B102" s="5" t="s">
        <v>448</v>
      </c>
      <c r="C102" s="95" t="b">
        <f>IF(IFERROR(VLOOKUP(A102,SETTINGS!$S:$S,1,FALSE),FALSE)=FALSE,FALSE,TRUE)</f>
        <v>1</v>
      </c>
    </row>
    <row r="103" spans="1:3" x14ac:dyDescent="0.2">
      <c r="A103" s="3" t="s">
        <v>304</v>
      </c>
      <c r="B103" s="4" t="s">
        <v>449</v>
      </c>
      <c r="C103" s="95" t="b">
        <f>IF(IFERROR(VLOOKUP(A103,SETTINGS!$S:$S,1,FALSE),FALSE)=FALSE,FALSE,TRUE)</f>
        <v>1</v>
      </c>
    </row>
    <row r="104" spans="1:3" x14ac:dyDescent="0.2">
      <c r="A104" s="3" t="s">
        <v>305</v>
      </c>
      <c r="B104" t="s">
        <v>450</v>
      </c>
      <c r="C104" s="95" t="b">
        <f>IF(IFERROR(VLOOKUP(A104,SETTINGS!$S:$S,1,FALSE),FALSE)=FALSE,FALSE,TRUE)</f>
        <v>1</v>
      </c>
    </row>
    <row r="105" spans="1:3" x14ac:dyDescent="0.2">
      <c r="A105" s="3" t="s">
        <v>308</v>
      </c>
      <c r="B105" t="s">
        <v>451</v>
      </c>
      <c r="C105" s="95" t="b">
        <f>IF(IFERROR(VLOOKUP(A105,SETTINGS!$S:$S,1,FALSE),FALSE)=FALSE,FALSE,TRUE)</f>
        <v>1</v>
      </c>
    </row>
    <row r="106" spans="1:3" x14ac:dyDescent="0.2">
      <c r="A106" s="3" t="s">
        <v>310</v>
      </c>
      <c r="B106" t="s">
        <v>452</v>
      </c>
      <c r="C106" s="95" t="b">
        <f>IF(IFERROR(VLOOKUP(A106,SETTINGS!$S:$S,1,FALSE),FALSE)=FALSE,FALSE,TRUE)</f>
        <v>1</v>
      </c>
    </row>
    <row r="107" spans="1:3" x14ac:dyDescent="0.2">
      <c r="A107" s="3" t="s">
        <v>329</v>
      </c>
      <c r="B107" s="5" t="s">
        <v>453</v>
      </c>
      <c r="C107" s="95" t="b">
        <f>IF(IFERROR(VLOOKUP(A107,SETTINGS!$S:$S,1,FALSE),FALSE)=FALSE,FALSE,TRUE)</f>
        <v>1</v>
      </c>
    </row>
    <row r="108" spans="1:3" x14ac:dyDescent="0.2">
      <c r="A108" s="3" t="s">
        <v>44</v>
      </c>
      <c r="B108" s="5" t="s">
        <v>454</v>
      </c>
      <c r="C108" s="95" t="b">
        <f>IF(IFERROR(VLOOKUP(A108,SETTINGS!$S:$S,1,FALSE),FALSE)=FALSE,FALSE,TRUE)</f>
        <v>1</v>
      </c>
    </row>
    <row r="109" spans="1:3" x14ac:dyDescent="0.2">
      <c r="A109" s="3" t="s">
        <v>314</v>
      </c>
      <c r="B109" s="5" t="s">
        <v>455</v>
      </c>
      <c r="C109" s="95" t="b">
        <f>IF(IFERROR(VLOOKUP(A109,SETTINGS!$S:$S,1,FALSE),FALSE)=FALSE,FALSE,TRUE)</f>
        <v>1</v>
      </c>
    </row>
    <row r="110" spans="1:3" x14ac:dyDescent="0.2">
      <c r="A110" s="3" t="s">
        <v>317</v>
      </c>
      <c r="B110" s="5" t="s">
        <v>456</v>
      </c>
      <c r="C110" s="95" t="b">
        <f>IF(IFERROR(VLOOKUP(A110,SETTINGS!$S:$S,1,FALSE),FALSE)=FALSE,FALSE,TRUE)</f>
        <v>1</v>
      </c>
    </row>
    <row r="111" spans="1:3" x14ac:dyDescent="0.2">
      <c r="A111" s="3" t="s">
        <v>319</v>
      </c>
      <c r="B111" s="5" t="s">
        <v>457</v>
      </c>
      <c r="C111" s="95" t="b">
        <f>IF(IFERROR(VLOOKUP(A111,SETTINGS!$S:$S,1,FALSE),FALSE)=FALSE,FALSE,TRUE)</f>
        <v>1</v>
      </c>
    </row>
    <row r="112" spans="1:3" x14ac:dyDescent="0.2">
      <c r="A112" s="3" t="s">
        <v>321</v>
      </c>
      <c r="B112" s="5" t="s">
        <v>458</v>
      </c>
      <c r="C112" s="95" t="b">
        <f>IF(IFERROR(VLOOKUP(A112,SETTINGS!$S:$S,1,FALSE),FALSE)=FALSE,FALSE,TRUE)</f>
        <v>1</v>
      </c>
    </row>
    <row r="113" spans="1:2" x14ac:dyDescent="0.2">
      <c r="A113" s="3"/>
      <c r="B113" s="5"/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topLeftCell="A51" workbookViewId="0">
      <selection activeCell="A91" sqref="A91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5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3" t="s">
        <v>331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4">
        <f>IF(SETTINGS!I2&lt;&gt;"",SETTINGS!I2,"")</f>
        <v>10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✅</v>
      </c>
      <c r="F2" s="14" t="str">
        <f>IF(SETTINGS!G2&lt;&gt;"",SETTINGS!G2,"")</f>
        <v/>
      </c>
      <c r="H2" s="27" t="s">
        <v>23</v>
      </c>
      <c r="I2" s="28" t="s">
        <v>459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4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108</v>
      </c>
      <c r="I3" s="28" t="s">
        <v>460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4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113</v>
      </c>
      <c r="I4" s="28" t="s">
        <v>461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4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289</v>
      </c>
      <c r="I5" s="28" t="s">
        <v>462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4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463</v>
      </c>
      <c r="I6" s="28" t="s">
        <v>464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4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/>
      </c>
      <c r="H7" s="27" t="s">
        <v>465</v>
      </c>
      <c r="I7" s="28" t="s">
        <v>466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4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467</v>
      </c>
      <c r="I8" s="28" t="s">
        <v>468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4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4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4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>
        <f>IF(SETTINGS!C12&lt;&gt;"",SETTINGS!C12,"")</f>
        <v>371</v>
      </c>
      <c r="C12" s="104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>
        <f>IF(SETTINGS!C13&lt;&gt;"",SETTINGS!C13,"")</f>
        <v>31</v>
      </c>
      <c r="C13" s="104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>
        <f>IF(SETTINGS!C14&lt;&gt;"",SETTINGS!C14,"")</f>
        <v>312</v>
      </c>
      <c r="C14" s="104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Baki4: Baki-dou1</v>
      </c>
      <c r="B15" s="14">
        <f>IF(SETTINGS!C15&lt;&gt;"",SETTINGS!C15,"")</f>
        <v>198</v>
      </c>
      <c r="C15" s="104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Baki5: Baki-dou2</v>
      </c>
      <c r="B16" s="14">
        <f>IF(SETTINGS!C16&lt;&gt;"",SETTINGS!C16,"")</f>
        <v>151</v>
      </c>
      <c r="C16" s="104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/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4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4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4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4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4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4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4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4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4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143</v>
      </c>
      <c r="C26" s="104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4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41</v>
      </c>
      <c r="C28" s="104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/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4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4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Dragon Ball</v>
      </c>
      <c r="B31" s="14" t="str">
        <f>IF(SETTINGS!C31&lt;&gt;"",SETTINGS!C31,"")</f>
        <v>F</v>
      </c>
      <c r="C31" s="104">
        <f>IF(SETTINGS!I31&lt;&gt;"",SETTINGS!I31,"")</f>
        <v>42</v>
      </c>
      <c r="D31" s="24" t="str">
        <f>IF(SETTINGS!E31&lt;&gt;"",IFERROR(VLOOKUP(SETTINGS!E31,$H:$I,2,FALSE),SETTINGS!E31),"")</f>
        <v>&lt;a href="https://mangaclash.com/"&gt;&lt;img src="https://favicon.malsync.moe/?domain=https://mangaclash.com/"&gt; MC&lt;/a&gt;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 Super</v>
      </c>
      <c r="B32" s="14">
        <f>IF(SETTINGS!C32&lt;&gt;"",SETTINGS!C32,"")</f>
        <v>89</v>
      </c>
      <c r="C32" s="104">
        <f>IF(SETTINGS!I32&lt;&gt;"",SETTINGS!I32,"")</f>
        <v>19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Death Note</v>
      </c>
      <c r="B33" s="14" t="str">
        <f>IF(SETTINGS!C33&lt;&gt;"",SETTINGS!C33,"")</f>
        <v>F</v>
      </c>
      <c r="C33" s="104">
        <f>IF(SETTINGS!I33&lt;&gt;"",SETTINGS!I33,"")</f>
        <v>12</v>
      </c>
      <c r="D33" s="24" t="str">
        <f>IF(SETTINGS!E33&lt;&gt;"",IFERROR(VLOOKUP(SETTINGS!E33,$H:$I,2,FALSE),SETTINGS!E33),"")</f>
        <v>&lt;a href="https://www.mangasee123.com/"&gt;&lt;img src="https://favicon.malsync.moe/?domain=https://www.mangasee123.com/"&gt; MS&lt;/a&gt;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Demon Slayer</v>
      </c>
      <c r="B34" s="14" t="str">
        <f>IF(SETTINGS!C34&lt;&gt;"",SETTINGS!C34,"")</f>
        <v>F</v>
      </c>
      <c r="C34" s="104">
        <f>IF(SETTINGS!I34&lt;&gt;"",SETTINGS!I34,"")</f>
        <v>23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Me and the Devil Blues</v>
      </c>
      <c r="B35" s="14">
        <f>IF(SETTINGS!C35&lt;&gt;"",SETTINGS!C35,"")</f>
        <v>34</v>
      </c>
      <c r="C35" s="104">
        <f>IF(SETTINGS!I35&lt;&gt;"",SETTINGS!I35,"")</f>
        <v>5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DNA2</v>
      </c>
      <c r="B36" s="14" t="str">
        <f>IF(SETTINGS!C36&lt;&gt;"",SETTINGS!C36,"")</f>
        <v>F</v>
      </c>
      <c r="C36" s="104">
        <f>IF(SETTINGS!I36&lt;&gt;"",SETTINGS!I36,"")</f>
        <v>5</v>
      </c>
      <c r="D36" s="24" t="str">
        <f>IF(SETTINGS!E36&lt;&gt;"",IFERROR(VLOOKUP(SETTINGS!E36,$H:$I,2,FALSE),SETTINGS!E36),"")</f>
        <v>&lt;a href="http://fanfox.net"&gt;&lt;img src="https://favicon.malsync.moe/?domain=http://fanfox.net"&gt; MF&lt;/a&gt;</v>
      </c>
      <c r="E36" s="14" t="str">
        <f>IF(SETTINGS!F36&lt;&gt;"",SETTINGS!F36,"")</f>
        <v>✅</v>
      </c>
      <c r="F36" s="14" t="str">
        <f>IF(SETTINGS!G41&lt;&gt;"",SETTINGS!G41,"")</f>
        <v>Rename 108.6 et 108.7</v>
      </c>
    </row>
    <row r="37" spans="1:6" x14ac:dyDescent="0.2">
      <c r="A37" s="14" t="str">
        <f>IF(SETTINGS!O37&lt;&gt;"",SETTINGS!O37,"")</f>
        <v>Dr Stone</v>
      </c>
      <c r="B37" s="14" t="str">
        <f>IF(SETTINGS!C37&lt;&gt;"",SETTINGS!C37,"")</f>
        <v>F</v>
      </c>
      <c r="C37" s="104">
        <f>IF(SETTINGS!I37&lt;&gt;"",SETTINGS!I37,"")</f>
        <v>26</v>
      </c>
      <c r="D37" s="24" t="str">
        <f>IF(SETTINGS!E37&lt;&gt;"",IFERROR(VLOOKUP(SETTINGS!E37,$H:$I,2,FALSE),SETTINGS!E37),"")</f>
        <v>&lt;a href="https://www.mangasee123.com/"&gt;&lt;img src="https://favicon.malsync.moe/?domain=https://www.mangasee123.com/"&gt; MS&lt;/a&gt;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Dr Stone - Byakuya</v>
      </c>
      <c r="B38" s="14" t="str">
        <f>IF(SETTINGS!C38&lt;&gt;"",SETTINGS!C38,"")</f>
        <v>F</v>
      </c>
      <c r="C38" s="104">
        <f>IF(SETTINGS!I38&lt;&gt;"",SETTINGS!I38,"")</f>
        <v>0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❌</v>
      </c>
      <c r="F38" s="14" t="str">
        <f>IF(SETTINGS!G43&lt;&gt;"",SETTINGS!G43,"")</f>
        <v/>
      </c>
    </row>
    <row r="39" spans="1:6" x14ac:dyDescent="0.2">
      <c r="A39" s="14" t="str">
        <f>IF(SETTINGS!O39&lt;&gt;"",SETTINGS!O39,"")</f>
        <v>Fire Force</v>
      </c>
      <c r="B39" s="14">
        <f>IF(SETTINGS!C39&lt;&gt;"",SETTINGS!C39,"")</f>
        <v>304</v>
      </c>
      <c r="C39" s="104">
        <f>IF(SETTINGS!I39&lt;&gt;"",SETTINGS!I39,"")</f>
        <v>34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Fire Punch</v>
      </c>
      <c r="B40" s="14" t="str">
        <f>IF(SETTINGS!C40&lt;&gt;"",SETTINGS!C40,"")</f>
        <v>F</v>
      </c>
      <c r="C40" s="104">
        <f>IF(SETTINGS!I40&lt;&gt;"",SETTINGS!I40,"")</f>
        <v>8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✅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Full Metal Alchemist</v>
      </c>
      <c r="B41" s="14" t="str">
        <f>IF(SETTINGS!C41&lt;&gt;"",SETTINGS!C41,"")</f>
        <v>F</v>
      </c>
      <c r="C41" s="104">
        <f>IF(SETTINGS!I41&lt;&gt;"",SETTINGS!I41,"")</f>
        <v>27</v>
      </c>
      <c r="D41" s="24" t="str">
        <f>IF(SETTINGS!E41&lt;&gt;"",IFERROR(VLOOKUP(SETTINGS!E41,$H:$I,2,FALSE),SETTINGS!E41),"")</f>
        <v>&lt;a href="https://manganato.com"&gt;&lt;img src="https://favicon.malsync.moe/?domain=https://manganato.com"&gt; MN&lt;/a&gt;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Freesia</v>
      </c>
      <c r="B42" s="14" t="str">
        <f>IF(SETTINGS!C42&lt;&gt;"",SETTINGS!C42,"")</f>
        <v>F</v>
      </c>
      <c r="C42" s="104">
        <f>IF(SETTINGS!I42&lt;&gt;"",SETTINGS!I42,"")</f>
        <v>12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Gamaran</v>
      </c>
      <c r="B43" s="14" t="str">
        <f>IF(SETTINGS!C43&lt;&gt;"",SETTINGS!C43,"")</f>
        <v>F</v>
      </c>
      <c r="C43" s="104">
        <f>IF(SETTINGS!I43&lt;&gt;"",SETTINGS!I43,"")</f>
        <v>22</v>
      </c>
      <c r="D43" s="24" t="str">
        <f>IF(SETTINGS!E43&lt;&gt;"",IFERROR(VLOOKUP(SETTINGS!E43,$H:$I,2,FALSE),SETTINGS!E43),"")</f>
        <v>&lt;a href="https://www.mangasee123.com/"&gt;&lt;img src="https://favicon.malsync.moe/?domain=https://www.mangasee123.com/"&gt; MS&lt;/a&gt;</v>
      </c>
      <c r="E43" s="14" t="str">
        <f>IF(SETTINGS!F43&lt;&gt;"",SETTINGS!F43,"")</f>
        <v>✅</v>
      </c>
      <c r="F43" s="14" t="str">
        <f>IF(SETTINGS!G48&lt;&gt;"",SETTINGS!G48,"")</f>
        <v/>
      </c>
    </row>
    <row r="44" spans="1:6" x14ac:dyDescent="0.2">
      <c r="A44" s="14" t="str">
        <f>IF(SETTINGS!O44&lt;&gt;"",SETTINGS!O44,"")</f>
        <v>Gantz</v>
      </c>
      <c r="B44" s="14" t="str">
        <f>IF(SETTINGS!C44&lt;&gt;"",SETTINGS!C44,"")</f>
        <v>F</v>
      </c>
      <c r="C44" s="104">
        <f>IF(SETTINGS!I44&lt;&gt;"",SETTINGS!I44,"")</f>
        <v>37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Gintama</v>
      </c>
      <c r="B45" s="14" t="str">
        <f>IF(SETTINGS!C45&lt;&gt;"",SETTINGS!C45,"")</f>
        <v>F</v>
      </c>
      <c r="C45" s="104">
        <f>IF(SETTINGS!I45&lt;&gt;"",SETTINGS!I45,"")</f>
        <v>77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GTO</v>
      </c>
      <c r="B46" s="14" t="str">
        <f>IF(SETTINGS!C46&lt;&gt;"",SETTINGS!C46,"")</f>
        <v>F</v>
      </c>
      <c r="C46" s="104">
        <f>IF(SETTINGS!I46&lt;&gt;"",SETTINGS!I46,"")</f>
        <v>25</v>
      </c>
      <c r="D46" s="24" t="str">
        <f>IF(SETTINGS!E46&lt;&gt;"",IFERROR(VLOOKUP(SETTINGS!E46,$H:$I,2,FALSE),SETTINGS!E46),"")</f>
        <v>&lt;a href="http://fanfox.net"&gt;&lt;img src="https://favicon.malsync.moe/?domain=http://fanfox.net"&gt; MF&lt;/a&gt;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Gunnm</v>
      </c>
      <c r="B47" s="14" t="str">
        <f>IF(SETTINGS!C47&lt;&gt;"",SETTINGS!C47,"")</f>
        <v>F</v>
      </c>
      <c r="C47" s="104">
        <f>IF(SETTINGS!I47&lt;&gt;"",SETTINGS!I47,"")</f>
        <v>9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Gunnm - Last Order</v>
      </c>
      <c r="B48" s="14" t="str">
        <f>IF(SETTINGS!C48&lt;&gt;"",SETTINGS!C48,"")</f>
        <v>F</v>
      </c>
      <c r="C48" s="104">
        <f>IF(SETTINGS!I48&lt;&gt;"",SETTINGS!I48,"")</f>
        <v>19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Gunnm - Mars Chronicle</v>
      </c>
      <c r="B49" s="14" t="str">
        <f>IF(SETTINGS!C49&lt;&gt;"",SETTINGS!C49,"")</f>
        <v>F</v>
      </c>
      <c r="C49" s="104">
        <f>IF(SETTINGS!I49&lt;&gt;"",SETTINGS!I49,"")</f>
        <v>9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✅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Hell's Paradise</v>
      </c>
      <c r="B50" s="14" t="str">
        <f>IF(SETTINGS!C50&lt;&gt;"",SETTINGS!C50,"")</f>
        <v>F</v>
      </c>
      <c r="C50" s="104">
        <f>IF(SETTINGS!I50&lt;&gt;"",SETTINGS!I50,"")</f>
        <v>13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✅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Hikaru no Go</v>
      </c>
      <c r="B51" s="14" t="str">
        <f>IF(SETTINGS!C51&lt;&gt;"",SETTINGS!C51,"")</f>
        <v>F</v>
      </c>
      <c r="C51" s="104">
        <f>IF(SETTINGS!I51&lt;&gt;"",SETTINGS!I51,"")</f>
        <v>23</v>
      </c>
      <c r="D51" s="24" t="str">
        <f>IF(SETTINGS!E51&lt;&gt;"",IFERROR(VLOOKUP(SETTINGS!E51,$H:$I,2,FALSE),SETTINGS!E51),"")</f>
        <v>&lt;a href="https://www.mangasee123.com/"&gt;&lt;img src="https://favicon.malsync.moe/?domain=https://www.mangasee123.com/"&gt; MS&lt;/a&gt;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Homunculus</v>
      </c>
      <c r="B52" s="14" t="str">
        <f>IF(SETTINGS!C52&lt;&gt;"",SETTINGS!C52,"")</f>
        <v>F</v>
      </c>
      <c r="C52" s="104">
        <f>IF(SETTINGS!I52&lt;&gt;"",SETTINGS!I52,"")</f>
        <v>15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Hunter X Hunter</v>
      </c>
      <c r="B53" s="14">
        <f>IF(SETTINGS!C53&lt;&gt;"",SETTINGS!C53,"")</f>
        <v>400</v>
      </c>
      <c r="C53" s="104">
        <f>IF(SETTINGS!I53&lt;&gt;"",SETTINGS!I53,"")</f>
        <v>37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Ikigami</v>
      </c>
      <c r="B54" s="14" t="str">
        <f>IF(SETTINGS!C54&lt;&gt;"",SETTINGS!C54,"")</f>
        <v>F</v>
      </c>
      <c r="C54" s="104">
        <f>IF(SETTINGS!I54&lt;&gt;"",SETTINGS!I54,"")</f>
        <v>10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Blade of the Immortal</v>
      </c>
      <c r="B55" s="14" t="str">
        <f>IF(SETTINGS!C55&lt;&gt;"",SETTINGS!C55,"")</f>
        <v>F</v>
      </c>
      <c r="C55" s="104">
        <f>IF(SETTINGS!I55&lt;&gt;"",SETTINGS!I55,"")</f>
        <v>30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Hajime no Ippo</v>
      </c>
      <c r="B56" s="14">
        <f>IF(SETTINGS!C56&lt;&gt;"",SETTINGS!C56,"")</f>
        <v>1433</v>
      </c>
      <c r="C56" s="104">
        <f>IF(SETTINGS!I56&lt;&gt;"",SETTINGS!I56,"")</f>
        <v>138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Issak</v>
      </c>
      <c r="B57" s="14">
        <f>IF(SETTINGS!C57&lt;&gt;"",SETTINGS!C57,"")</f>
        <v>41</v>
      </c>
      <c r="C57" s="104">
        <f>IF(SETTINGS!I57&lt;&gt;"",SETTINGS!I57,"")</f>
        <v>9</v>
      </c>
      <c r="D57" s="24" t="str">
        <f>IF(SETTINGS!E57&lt;&gt;"",IFERROR(VLOOKUP(SETTINGS!E57,$H:$I,2,FALSE),SETTINGS!E57),"")</f>
        <v>&lt;a href="https://manganato.com"&gt;&lt;img src="https://favicon.malsync.moe/?domain=https://manganato.com"&gt; MN&lt;/a&gt;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Jagaaan</v>
      </c>
      <c r="B58" s="14" t="str">
        <f>IF(SETTINGS!C58&lt;&gt;"",SETTINGS!C58,"")</f>
        <v>F</v>
      </c>
      <c r="C58" s="104">
        <f>IF(SETTINGS!I58&lt;&gt;"",SETTINGS!I58,"")</f>
        <v>14</v>
      </c>
      <c r="D58" s="24" t="str">
        <f>IF(SETTINGS!E58&lt;&gt;"",IFERROR(VLOOKUP(SETTINGS!E58,$H:$I,2,FALSE),SETTINGS!E58),"")</f>
        <v>&lt;a href="https://www.mangasee123.com/"&gt;&lt;img src="https://favicon.malsync.moe/?domain=https://www.mangasee123.com/"&gt; MS&lt;/a&gt;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Jujutsu Kaisen</v>
      </c>
      <c r="B59" s="14">
        <f>IF(SETTINGS!C59&lt;&gt;"",SETTINGS!C59,"")</f>
        <v>236</v>
      </c>
      <c r="C59" s="104">
        <f>IF(SETTINGS!I59&lt;&gt;"",SETTINGS!I59,"")</f>
        <v>23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>DL jusqu'au 594 !</v>
      </c>
    </row>
    <row r="60" spans="1:6" x14ac:dyDescent="0.2">
      <c r="A60" s="14" t="str">
        <f>IF(SETTINGS!O60&lt;&gt;"",SETTINGS!O60,"")</f>
        <v>Jojo1</v>
      </c>
      <c r="B60" s="14" t="str">
        <f>IF(SETTINGS!C60&lt;&gt;"",SETTINGS!C60,"")</f>
        <v>F</v>
      </c>
      <c r="C60" s="104">
        <f>IF(SETTINGS!I60&lt;&gt;"",SETTINGS!I60,"")</f>
        <v>5</v>
      </c>
      <c r="D60" s="24" t="str">
        <f>IF(SETTINGS!E60&lt;&gt;"",IFERROR(VLOOKUP(SETTINGS!E60,$H:$I,2,FALSE),SETTINGS!E60),"")</f>
        <v>&lt;a href="https://mangaclash.com/"&gt;&lt;img src="https://favicon.malsync.moe/?domain=https://mangaclash.com/"&gt; MC&lt;/a&gt;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Jojo2</v>
      </c>
      <c r="B61" s="14" t="str">
        <f>IF(SETTINGS!C61&lt;&gt;"",SETTINGS!C61,"")</f>
        <v>F</v>
      </c>
      <c r="C61" s="104">
        <f>IF(SETTINGS!I61&lt;&gt;"",SETTINGS!I61,"")</f>
        <v>12</v>
      </c>
      <c r="D61" s="24" t="str">
        <f>IF(SETTINGS!E61&lt;&gt;"",IFERROR(VLOOKUP(SETTINGS!E61,$H:$I,2,FALSE),SETTINGS!E61),"")</f>
        <v>&lt;a href="https://mangaclash.com/"&gt;&lt;img src="https://favicon.malsync.moe/?domain=https://mangaclash.com/"&gt; MC&lt;/a&gt;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Jojo3</v>
      </c>
      <c r="B62" s="14" t="str">
        <f>IF(SETTINGS!C62&lt;&gt;"",SETTINGS!C62,"")</f>
        <v>F</v>
      </c>
      <c r="C62" s="104">
        <f>IF(SETTINGS!I62&lt;&gt;"",SETTINGS!I62,"")</f>
        <v>28</v>
      </c>
      <c r="D62" s="24" t="str">
        <f>IF(SETTINGS!E62&lt;&gt;"",IFERROR(VLOOKUP(SETTINGS!E62,$H:$I,2,FALSE),SETTINGS!E62),"")</f>
        <v>&lt;a href="https://mangaclash.com/"&gt;&lt;img src="https://favicon.malsync.moe/?domain=https://mangaclash.com/"&gt; MC&lt;/a&gt;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Jojo4</v>
      </c>
      <c r="B63" s="14" t="str">
        <f>IF(SETTINGS!C63&lt;&gt;"",SETTINGS!C63,"")</f>
        <v>F</v>
      </c>
      <c r="C63" s="104">
        <f>IF(SETTINGS!I63&lt;&gt;"",SETTINGS!I63,"")</f>
        <v>46</v>
      </c>
      <c r="D63" s="24" t="str">
        <f>IF(SETTINGS!E63&lt;&gt;"",IFERROR(VLOOKUP(SETTINGS!E63,$H:$I,2,FALSE),SETTINGS!E63),"")</f>
        <v>&lt;a href="https://mangaclash.com/"&gt;&lt;img src="https://favicon.malsync.moe/?domain=https://mangaclash.com/"&gt; MC&lt;/a&gt;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Jojo5</v>
      </c>
      <c r="B64" s="14" t="str">
        <f>IF(SETTINGS!C64&lt;&gt;"",SETTINGS!C64,"")</f>
        <v>F</v>
      </c>
      <c r="C64" s="104">
        <f>IF(SETTINGS!I64&lt;&gt;"",SETTINGS!I64,"")</f>
        <v>63</v>
      </c>
      <c r="D64" s="24" t="str">
        <f>IF(SETTINGS!E64&lt;&gt;"",IFERROR(VLOOKUP(SETTINGS!E64,$H:$I,2,FALSE),SETTINGS!E64),"")</f>
        <v>&lt;a href="https://mangaclash.com/"&gt;&lt;img src="https://favicon.malsync.moe/?domain=https://mangaclash.com/"&gt; MC&lt;/a&gt;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Jojo6</v>
      </c>
      <c r="B65" s="14" t="str">
        <f>IF(SETTINGS!C65&lt;&gt;"",SETTINGS!C65,"")</f>
        <v>F</v>
      </c>
      <c r="C65" s="104">
        <f>IF(SETTINGS!I65&lt;&gt;"",SETTINGS!I65,"")</f>
        <v>17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Jojo7</v>
      </c>
      <c r="B66" s="14" t="str">
        <f>IF(SETTINGS!C66&lt;&gt;"",SETTINGS!C66,"")</f>
        <v>F</v>
      </c>
      <c r="C66" s="104">
        <f>IF(SETTINGS!I66&lt;&gt;"",SETTINGS!I66,"")</f>
        <v>24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Jojo8</v>
      </c>
      <c r="B67" s="14" t="str">
        <f>IF(SETTINGS!C67&lt;&gt;"",SETTINGS!C67,"")</f>
        <v>F</v>
      </c>
      <c r="C67" s="104">
        <f>IF(SETTINGS!I67&lt;&gt;"",SETTINGS!I67,"")</f>
        <v>27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✅</v>
      </c>
      <c r="F67" s="14" t="str">
        <f>IF(SETTINGS!G72&lt;&gt;"",SETTINGS!G72,"")</f>
        <v/>
      </c>
    </row>
    <row r="68" spans="1:6" x14ac:dyDescent="0.2">
      <c r="A68" s="14" t="str">
        <f>IF(SETTINGS!O68&lt;&gt;"",SETTINGS!O68,"")</f>
        <v>Jojo9</v>
      </c>
      <c r="B68" s="14">
        <f>IF(SETTINGS!C68&lt;&gt;"",SETTINGS!C68,"")</f>
        <v>7</v>
      </c>
      <c r="C68" s="104">
        <f>IF(SETTINGS!I68&lt;&gt;"",SETTINGS!I68,"")</f>
        <v>1</v>
      </c>
      <c r="D68" s="24" t="str">
        <f>IF(SETTINGS!E68&lt;&gt;"",IFERROR(VLOOKUP(SETTINGS!E68,$H:$I,2,FALSE),SETTINGS!E68),"")</f>
        <v>&lt;a href="https://www.mangasee123.com/"&gt;&lt;img src="https://favicon.malsync.moe/?domain=https://www.mangasee123.com/"&gt; MS&lt;/a&gt;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Kaiju No. 8</v>
      </c>
      <c r="B69" s="14">
        <f>IF(SETTINGS!C69&lt;&gt;"",SETTINGS!C69,"")</f>
        <v>93</v>
      </c>
      <c r="C69" s="104">
        <f>IF(SETTINGS!I69&lt;&gt;"",SETTINGS!I69,"")</f>
        <v>10</v>
      </c>
      <c r="D69" s="24" t="str">
        <f>IF(SETTINGS!E69&lt;&gt;"",IFERROR(VLOOKUP(SETTINGS!E69,$H:$I,2,FALSE),SETTINGS!E69),"")</f>
        <v>&lt;a href="https://www.mangasee123.com/"&gt;&lt;img src="https://favicon.malsync.moe/?domain=https://www.mangasee123.com/"&gt; MS&lt;/a&gt;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Kingdom</v>
      </c>
      <c r="B70" s="14">
        <f>IF(SETTINGS!C70&lt;&gt;"",SETTINGS!C70,"")</f>
        <v>768</v>
      </c>
      <c r="C70" s="104">
        <f>IF(SETTINGS!I70&lt;&gt;"",SETTINGS!I70,"")</f>
        <v>70</v>
      </c>
      <c r="D70" s="24" t="str">
        <f>IF(SETTINGS!E70&lt;&gt;"",IFERROR(VLOOKUP(SETTINGS!E70,$H:$I,2,FALSE),SETTINGS!E70),"")</f>
        <v>&lt;a href="https://www.mangasee123.com/"&gt;&lt;img src="https://favicon.malsync.moe/?domain=https://www.mangasee123.com/"&gt; MS&lt;/a&gt;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Kuroko no Basket</v>
      </c>
      <c r="B71" s="14" t="str">
        <f>IF(SETTINGS!C71&lt;&gt;"",SETTINGS!C71,"")</f>
        <v>F</v>
      </c>
      <c r="C71" s="104">
        <f>IF(SETTINGS!I71&lt;&gt;"",SETTINGS!I71,"")</f>
        <v>30</v>
      </c>
      <c r="D71" s="24" t="str">
        <f>IF(SETTINGS!E71&lt;&gt;"",IFERROR(VLOOKUP(SETTINGS!E71,$H:$I,2,FALSE),SETTINGS!E71),"")</f>
        <v>&lt;a href="https://www.mangasee123.com/"&gt;&lt;img src="https://favicon.malsync.moe/?domain=https://www.mangasee123.com/"&gt; MS&lt;/a&gt;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Level E</v>
      </c>
      <c r="B72" s="14" t="str">
        <f>IF(SETTINGS!C72&lt;&gt;"",SETTINGS!C72,"")</f>
        <v>F</v>
      </c>
      <c r="C72" s="104">
        <f>IF(SETTINGS!I72&lt;&gt;"",SETTINGS!I72,"")</f>
        <v>3</v>
      </c>
      <c r="D72" s="24" t="str">
        <f>IF(SETTINGS!E72&lt;&gt;"",IFERROR(VLOOKUP(SETTINGS!E72,$H:$I,2,FALSE),SETTINGS!E72),"")</f>
        <v>&lt;a href="https://www.mangasee123.com/"&gt;&lt;img src="https://favicon.malsync.moe/?domain=https://www.mangasee123.com/"&gt; MS&lt;/a&gt;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Mariko</v>
      </c>
      <c r="B73" s="14" t="str">
        <f>IF(SETTINGS!C73&lt;&gt;"",SETTINGS!C73,"")</f>
        <v>F</v>
      </c>
      <c r="C73" s="104">
        <f>IF(SETTINGS!I73&lt;&gt;"",SETTINGS!I73,"")</f>
        <v>0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❌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Mashle</v>
      </c>
      <c r="B74" s="14">
        <f>IF(SETTINGS!C74&lt;&gt;"",SETTINGS!C74,"")</f>
        <v>162</v>
      </c>
      <c r="C74" s="104">
        <f>IF(SETTINGS!I74&lt;&gt;"",SETTINGS!I74,"")</f>
        <v>16</v>
      </c>
      <c r="D74" s="24" t="str">
        <f>IF(SETTINGS!E74&lt;&gt;"",IFERROR(VLOOKUP(SETTINGS!E74,$H:$I,2,FALSE),SETTINGS!E74),"")</f>
        <v>&lt;a href="http://fanfox.net"&gt;&lt;img src="https://favicon.malsync.moe/?domain=http://fanfox.net"&gt; MF&lt;/a&gt;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My Hero Academia</v>
      </c>
      <c r="B75" s="14">
        <f>IF(SETTINGS!C75&lt;&gt;"",SETTINGS!C75,"")</f>
        <v>400</v>
      </c>
      <c r="C75" s="104">
        <f>IF(SETTINGS!I75&lt;&gt;"",SETTINGS!I75,"")</f>
        <v>38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Mob Psycho 100</v>
      </c>
      <c r="B76" s="14" t="str">
        <f>IF(SETTINGS!C76&lt;&gt;"",SETTINGS!C76,"")</f>
        <v>F</v>
      </c>
      <c r="C76" s="104">
        <f>IF(SETTINGS!I76&lt;&gt;"",SETTINGS!I76,"")</f>
        <v>16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Monster</v>
      </c>
      <c r="B77" s="14" t="str">
        <f>IF(SETTINGS!C77&lt;&gt;"",SETTINGS!C77,"")</f>
        <v>F</v>
      </c>
      <c r="C77" s="104">
        <f>IF(SETTINGS!I77&lt;&gt;"",SETTINGS!I77,"")</f>
        <v>18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Montage</v>
      </c>
      <c r="B78" s="14" t="str">
        <f>IF(SETTINGS!C78&lt;&gt;"",SETTINGS!C78,"")</f>
        <v>F</v>
      </c>
      <c r="C78" s="104">
        <f>IF(SETTINGS!I78&lt;&gt;"",SETTINGS!I78,"")</f>
        <v>19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Moriarty</v>
      </c>
      <c r="B79" s="14">
        <f>IF(SETTINGS!C79&lt;&gt;"",SETTINGS!C79,"")</f>
        <v>76</v>
      </c>
      <c r="C79" s="104">
        <f>IF(SETTINGS!I79&lt;&gt;"",SETTINGS!I79,"")</f>
        <v>19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Naruto</v>
      </c>
      <c r="B80" s="14" t="str">
        <f>IF(SETTINGS!C80&lt;&gt;"",SETTINGS!C80,"")</f>
        <v>F</v>
      </c>
      <c r="C80" s="104">
        <f>IF(SETTINGS!I80&lt;&gt;"",SETTINGS!I80,"")</f>
        <v>72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Nanatsu no Taizai</v>
      </c>
      <c r="B81" s="14" t="str">
        <f>IF(SETTINGS!C81&lt;&gt;"",SETTINGS!C81,"")</f>
        <v>F</v>
      </c>
      <c r="C81" s="104">
        <f>IF(SETTINGS!I81&lt;&gt;"",SETTINGS!I81,"")</f>
        <v>41</v>
      </c>
      <c r="D81" s="24" t="str">
        <f>IF(SETTINGS!E81&lt;&gt;"",IFERROR(VLOOKUP(SETTINGS!E81,$H:$I,2,FALSE),SETTINGS!E81),"")</f>
        <v>&lt;a href="http://fanfox.net"&gt;&lt;img src="https://favicon.malsync.moe/?domain=http://fanfox.net"&gt; MF&lt;/a&gt;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Noragami</v>
      </c>
      <c r="B82" s="14">
        <f>IF(SETTINGS!C82&lt;&gt;"",SETTINGS!C82,"")</f>
        <v>107</v>
      </c>
      <c r="C82" s="104">
        <f>IF(SETTINGS!I82&lt;&gt;"",SETTINGS!I82,"")</f>
        <v>26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✅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One Piece</v>
      </c>
      <c r="B83" s="14">
        <f>IF(SETTINGS!C83&lt;&gt;"",SETTINGS!C83,"")</f>
        <v>1093</v>
      </c>
      <c r="C83" s="104">
        <f>IF(SETTINGS!I83&lt;&gt;"",SETTINGS!I83,"")</f>
        <v>106</v>
      </c>
      <c r="D83" s="24" t="str">
        <f>IF(SETTINGS!E83&lt;&gt;"",IFERROR(VLOOKUP(SETTINGS!E83,$H:$I,2,FALSE),SETTINGS!E83),"")</f>
        <v>&lt;a href="https://www.mangasee123.com/"&gt;&lt;img src="https://favicon.malsync.moe/?domain=https://www.mangasee123.com/"&gt; MS&lt;/a&gt;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Onepunch Man</v>
      </c>
      <c r="B84" s="14">
        <f>IF(SETTINGS!C84&lt;&gt;"",SETTINGS!C84,"")</f>
        <v>189</v>
      </c>
      <c r="C84" s="104">
        <f>IF(SETTINGS!I84&lt;&gt;"",SETTINGS!I84,"")</f>
        <v>27</v>
      </c>
      <c r="D84" s="24" t="str">
        <f>IF(SETTINGS!E84&lt;&gt;"",IFERROR(VLOOKUP(SETTINGS!E84,$H:$I,2,FALSE),SETTINGS!E84),"")</f>
        <v>&lt;a href="https://manganato.com"&gt;&lt;img src="https://favicon.malsync.moe/?domain=https://manganato.com"&gt; MN&lt;/a&gt;</v>
      </c>
      <c r="E84" s="14" t="str">
        <f>IF(SETTINGS!F84&lt;&gt;"",SETTINGS!F84,"")</f>
        <v>✅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Planetes</v>
      </c>
      <c r="B85" s="14" t="str">
        <f>IF(SETTINGS!C85&lt;&gt;"",SETTINGS!C85,"")</f>
        <v>F</v>
      </c>
      <c r="C85" s="104">
        <f>IF(SETTINGS!I85&lt;&gt;"",SETTINGS!I85,"")</f>
        <v>4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Prison School (+)</v>
      </c>
      <c r="B86" s="14" t="str">
        <f>IF(SETTINGS!C86&lt;&gt;"",SETTINGS!C86,"")</f>
        <v>F</v>
      </c>
      <c r="C86" s="104">
        <f>IF(SETTINGS!I86&lt;&gt;"",SETTINGS!I86,"")</f>
        <v>28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Rookies</v>
      </c>
      <c r="B87" s="14" t="str">
        <f>IF(SETTINGS!C87&lt;&gt;"",SETTINGS!C87,"")</f>
        <v>F</v>
      </c>
      <c r="C87" s="104">
        <f>IF(SETTINGS!I87&lt;&gt;"",SETTINGS!I87,"")</f>
        <v>24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Sakamoto Days</v>
      </c>
      <c r="B88" s="14">
        <f>IF(SETTINGS!C88&lt;&gt;"",SETTINGS!C88,"")</f>
        <v>135</v>
      </c>
      <c r="C88" s="104">
        <f>IF(SETTINGS!I88&lt;&gt;"",SETTINGS!I88,"")</f>
        <v>13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Sanctuary</v>
      </c>
      <c r="B89" s="14" t="str">
        <f>IF(SETTINGS!C89&lt;&gt;"",SETTINGS!C89,"")</f>
        <v>F</v>
      </c>
      <c r="C89" s="104">
        <f>IF(SETTINGS!I89&lt;&gt;"",SETTINGS!I89,"")</f>
        <v>0</v>
      </c>
      <c r="D89" s="24" t="str">
        <f>IF(SETTINGS!E89&lt;&gt;"",IFERROR(VLOOKUP(SETTINGS!E89,$H:$I,2,FALSE),SETTINGS!E89),"")</f>
        <v>&lt;a href="https://manganato.com"&gt;&lt;img src="https://favicon.malsync.moe/?domain=https://manganato.com"&gt; MN&lt;/a&gt;</v>
      </c>
      <c r="E89" s="14" t="str">
        <f>IF(SETTINGS!F89&lt;&gt;"",SETTINGS!F89,"")</f>
        <v>❌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Sidooh</v>
      </c>
      <c r="B90" s="14" t="str">
        <f>IF(SETTINGS!C90&lt;&gt;"",SETTINGS!C90,"")</f>
        <v>F</v>
      </c>
      <c r="C90" s="104">
        <f>IF(SETTINGS!I90&lt;&gt;"",SETTINGS!I90,"")</f>
        <v>25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Sun-ken Rock</v>
      </c>
      <c r="B91" s="14" t="str">
        <f>IF(SETTINGS!C91&lt;&gt;"",SETTINGS!C91,"")</f>
        <v>F</v>
      </c>
      <c r="C91" s="104">
        <f>IF(SETTINGS!I91&lt;&gt;"",SETTINGS!I91,"")</f>
        <v>0</v>
      </c>
      <c r="D91" s="24" t="str">
        <f>IF(SETTINGS!E91&lt;&gt;"",IFERROR(VLOOKUP(SETTINGS!E91,$H:$I,2,FALSE),SETTINGS!E91),"")</f>
        <v>&lt;a href="https://www.mangasee123.com/"&gt;&lt;img src="https://favicon.malsync.moe/?domain=https://www.mangasee123.com/"&gt; MS&lt;/a&gt;</v>
      </c>
      <c r="E91" s="14" t="str">
        <f>IF(SETTINGS!F91&lt;&gt;"",SETTINGS!F91,"")</f>
        <v>❌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Slamdunk</v>
      </c>
      <c r="B92" s="14" t="str">
        <f>IF(SETTINGS!C92&lt;&gt;"",SETTINGS!C92,"")</f>
        <v>F</v>
      </c>
      <c r="C92" s="104">
        <f>IF(SETTINGS!I92&lt;&gt;"",SETTINGS!I92,"")</f>
        <v>31</v>
      </c>
      <c r="D92" s="24" t="str">
        <f>IF(SETTINGS!E92&lt;&gt;"",IFERROR(VLOOKUP(SETTINGS!E92,$H:$I,2,FALSE),SETTINGS!E92),"")</f>
        <v>&lt;a href="http://fanfox.net"&gt;&lt;img src="https://favicon.malsync.moe/?domain=http://fanfox.net"&gt; MF&lt;/a&gt;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Shingeki no Kyojin</v>
      </c>
      <c r="B93" s="14" t="str">
        <f>IF(SETTINGS!C93&lt;&gt;"",SETTINGS!C93,"")</f>
        <v>F</v>
      </c>
      <c r="C93" s="104">
        <f>IF(SETTINGS!I93&lt;&gt;"",SETTINGS!I93,"")</f>
        <v>34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Soul Eater</v>
      </c>
      <c r="B94" s="14" t="str">
        <f>IF(SETTINGS!C94&lt;&gt;"",SETTINGS!C94,"")</f>
        <v>F</v>
      </c>
      <c r="C94" s="104">
        <f>IF(SETTINGS!I94&lt;&gt;"",SETTINGS!I94,"")</f>
        <v>25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Spy X Family</v>
      </c>
      <c r="B95" s="14">
        <f>IF(SETTINGS!C95&lt;&gt;"",SETTINGS!C95,"")</f>
        <v>85</v>
      </c>
      <c r="C95" s="104">
        <f>IF(SETTINGS!I95&lt;&gt;"",SETTINGS!I95,"")</f>
        <v>11</v>
      </c>
      <c r="D95" s="24" t="str">
        <f>IF(SETTINGS!E95&lt;&gt;"",IFERROR(VLOOKUP(SETTINGS!E95,$H:$I,2,FALSE),SETTINGS!E95),"")</f>
        <v>&lt;a href="http://fanfox.net"&gt;&lt;img src="https://favicon.malsync.moe/?domain=http://fanfox.net"&gt; MF&lt;/a&gt;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Saint Seiya - The Lost Canva</v>
      </c>
      <c r="B96" s="14" t="str">
        <f>IF(SETTINGS!C96&lt;&gt;"",SETTINGS!C96,"")</f>
        <v>F</v>
      </c>
      <c r="C96" s="104">
        <f>IF(SETTINGS!I96&lt;&gt;"",SETTINGS!I96,"")</f>
        <v>0</v>
      </c>
      <c r="D96" s="24" t="str">
        <f>IF(SETTINGS!E96&lt;&gt;"",IFERROR(VLOOKUP(SETTINGS!E96,$H:$I,2,FALSE),SETTINGS!E96),"")</f>
        <v>&lt;a href="https://mangajar.com/"&gt;&lt;img src="https://favicon.malsync.moe/?domain=https://mangajar.com/"&gt; MJ&lt;/a&gt;</v>
      </c>
      <c r="E96" s="14" t="str">
        <f>IF(SETTINGS!F96&lt;&gt;"",SETTINGS!F96,"")</f>
        <v>❌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The Way of the House Husband</v>
      </c>
      <c r="B97" s="14">
        <f>IF(SETTINGS!C97&lt;&gt;"",SETTINGS!C97,"")</f>
        <v>104</v>
      </c>
      <c r="C97" s="104">
        <f>IF(SETTINGS!I97&lt;&gt;"",SETTINGS!I97,"")</f>
        <v>11</v>
      </c>
      <c r="D97" s="24" t="str">
        <f>IF(SETTINGS!E97&lt;&gt;"",IFERROR(VLOOKUP(SETTINGS!E97,$H:$I,2,FALSE),SETTINGS!E97),"")</f>
        <v>&lt;a href="http://fanfox.net"&gt;&lt;img src="https://favicon.malsync.moe/?domain=http://fanfox.net"&gt; MF&lt;/a&gt;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Tokyo Ghoul</v>
      </c>
      <c r="B98" s="14" t="str">
        <f>IF(SETTINGS!C98&lt;&gt;"",SETTINGS!C98,"")</f>
        <v>F</v>
      </c>
      <c r="C98" s="104">
        <f>IF(SETTINGS!I98&lt;&gt;"",SETTINGS!I98,"")</f>
        <v>14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Tokyo Ghoulre</v>
      </c>
      <c r="B99" s="14" t="str">
        <f>IF(SETTINGS!C99&lt;&gt;"",SETTINGS!C99,"")</f>
        <v>F</v>
      </c>
      <c r="C99" s="104">
        <f>IF(SETTINGS!I99&lt;&gt;"",SETTINGS!I99,"")</f>
        <v>16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Tokyo Revengers</v>
      </c>
      <c r="B100" s="14" t="str">
        <f>IF(SETTINGS!C100&lt;&gt;"",SETTINGS!C100,"")</f>
        <v>F</v>
      </c>
      <c r="C100" s="104">
        <f>IF(SETTINGS!I100&lt;&gt;"",SETTINGS!I100,"")</f>
        <v>31</v>
      </c>
      <c r="D100" s="24" t="str">
        <f>IF(SETTINGS!E100&lt;&gt;"",IFERROR(VLOOKUP(SETTINGS!E100,$H:$I,2,FALSE),SETTINGS!E100),"")</f>
        <v>&lt;a href="https://www.mangasee123.com/"&gt;&lt;img src="https://favicon.malsync.moe/?domain=https://www.mangasee123.com/"&gt; MS&lt;/a&gt;</v>
      </c>
      <c r="E100" s="14" t="str">
        <f>IF(SETTINGS!F100&lt;&gt;"",SETTINGS!F100,"")</f>
        <v>✅</v>
      </c>
      <c r="F100" s="14" t="str">
        <f>IF(SETTINGS!G105&lt;&gt;"",SETTINGS!G105,"")</f>
        <v>Tome 1/2 à faire à la main</v>
      </c>
    </row>
    <row r="101" spans="1:6" x14ac:dyDescent="0.2">
      <c r="A101" s="14" t="str">
        <f>IF(SETTINGS!O101&lt;&gt;"",SETTINGS!O101,"")</f>
        <v>Vagabond</v>
      </c>
      <c r="B101" s="14" t="str">
        <f>IF(SETTINGS!C101&lt;&gt;"",SETTINGS!C101,"")</f>
        <v>F</v>
      </c>
      <c r="C101" s="104">
        <f>IF(SETTINGS!I101&lt;&gt;"",SETTINGS!I101,"")</f>
        <v>37</v>
      </c>
      <c r="D101" s="24" t="str">
        <f>IF(SETTINGS!E101&lt;&gt;"",IFERROR(VLOOKUP(SETTINGS!E101,$H:$I,2,FALSE),SETTINGS!E101),"")</f>
        <v>&lt;a href="https://manganato.com"&gt;&lt;img src="https://favicon.malsync.moe/?domain=https://manganato.com"&gt; MN&lt;/a&gt;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Vinland Saga</v>
      </c>
      <c r="B102" s="14">
        <f>IF(SETTINGS!C102&lt;&gt;"",SETTINGS!C102,"")</f>
        <v>203</v>
      </c>
      <c r="C102" s="104">
        <f>IF(SETTINGS!I102&lt;&gt;"",SETTINGS!I102,"")</f>
        <v>27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✅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Yomawari</v>
      </c>
      <c r="B103" s="14" t="str">
        <f>IF(SETTINGS!C103&lt;&gt;"",SETTINGS!C103,"")</f>
        <v>F</v>
      </c>
      <c r="C103" s="104">
        <f>IF(SETTINGS!I103&lt;&gt;"",SETTINGS!I103,"")</f>
        <v>9</v>
      </c>
      <c r="D103" s="24" t="str">
        <f>IF(SETTINGS!E103&lt;&gt;"",IFERROR(VLOOKUP(SETTINGS!E103,$H:$I,2,FALSE),SETTINGS!E103),"")</f>
        <v>&lt;a href="https://www.mangasee123.com/"&gt;&lt;img src="https://favicon.malsync.moe/?domain=https://www.mangasee123.com/"&gt; MS&lt;/a&gt;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Yu-Gi-Oh</v>
      </c>
      <c r="B104" s="14" t="str">
        <f>IF(SETTINGS!C104&lt;&gt;"",SETTINGS!C104,"")</f>
        <v>F</v>
      </c>
      <c r="C104" s="104">
        <f>IF(SETTINGS!I104&lt;&gt;"",SETTINGS!I104,"")</f>
        <v>19</v>
      </c>
      <c r="D104" s="24" t="str">
        <f>IF(SETTINGS!E104&lt;&gt;"",IFERROR(VLOOKUP(SETTINGS!E104,$H:$I,2,FALSE),SETTINGS!E104),"")</f>
        <v>&lt;a href="https://sushiscan.net/"&gt;&lt;img src="https://favicon.malsync.moe/?domain=https://sushiscan.net/"&gt; SS&lt;/a&gt;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Golden Boy (+)</v>
      </c>
      <c r="B105" s="14" t="str">
        <f>IF(SETTINGS!C105&lt;&gt;"",SETTINGS!C105,"")</f>
        <v>F</v>
      </c>
      <c r="C105" s="104">
        <f>IF(SETTINGS!I105&lt;&gt;"",SETTINGS!I105,"")</f>
        <v>10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469</v>
      </c>
      <c r="B2" s="5" t="s">
        <v>470</v>
      </c>
      <c r="C2" t="s">
        <v>471</v>
      </c>
    </row>
    <row r="3" spans="1:3" x14ac:dyDescent="0.2">
      <c r="A3" t="s">
        <v>472</v>
      </c>
      <c r="B3" t="s">
        <v>473</v>
      </c>
      <c r="C3" t="s">
        <v>474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48</v>
      </c>
      <c r="B3" s="50" t="s">
        <v>48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48</v>
      </c>
      <c r="P3" s="52" t="b">
        <f>IF(IFERROR(HLOOKUP(A3,UPDATE!$1:$1,1,FALSE),FALSE)&lt;&gt;FALSE,TRUE,FALSE)</f>
        <v>1</v>
      </c>
    </row>
    <row r="4" spans="1:17" x14ac:dyDescent="0.2">
      <c r="A4" s="37" t="s">
        <v>69</v>
      </c>
      <c r="B4" s="33" t="s">
        <v>70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70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72</v>
      </c>
      <c r="B5" s="50" t="s">
        <v>72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72</v>
      </c>
      <c r="P5" s="52" t="b">
        <f>IF(IFERROR(HLOOKUP(A5,UPDATE!$1:$1,1,FALSE),FALSE)&lt;&gt;FALSE,TRUE,FALSE)</f>
        <v>1</v>
      </c>
    </row>
    <row r="6" spans="1:17" x14ac:dyDescent="0.2">
      <c r="A6" s="38" t="s">
        <v>74</v>
      </c>
      <c r="B6" s="50" t="s">
        <v>74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475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76</v>
      </c>
      <c r="P6" s="52" t="b">
        <f>IF(IFERROR(HLOOKUP(A6,UPDATE!$1:$1,1,FALSE),FALSE)&lt;&gt;FALSE,TRUE,FALSE)</f>
        <v>1</v>
      </c>
    </row>
    <row r="7" spans="1:17" x14ac:dyDescent="0.2">
      <c r="A7" s="37" t="s">
        <v>80</v>
      </c>
      <c r="B7" s="33" t="s">
        <v>80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80</v>
      </c>
      <c r="P7" s="52" t="b">
        <f>IF(IFERROR(HLOOKUP(A7,UPDATE!$1:$1,1,FALSE),FALSE)&lt;&gt;FALSE,TRUE,FALSE)</f>
        <v>1</v>
      </c>
    </row>
    <row r="8" spans="1:17" x14ac:dyDescent="0.2">
      <c r="A8" s="37" t="s">
        <v>82</v>
      </c>
      <c r="B8" s="33" t="s">
        <v>83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83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95</v>
      </c>
      <c r="B9" s="33" t="s">
        <v>96</v>
      </c>
      <c r="C9" s="13">
        <f>IF(OR(ISNUMBER(IFERROR(MATCH(A9,UPDATE!$1:$1,0),TRUE))=FALSE,H9=FALSE),L9,_xlfn.AGGREGATE(4,6,INDEX(UPDATE!$A:$DC,,MATCH(A9,UPDATE!$1:$1,0))))</f>
        <v>143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96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101</v>
      </c>
      <c r="B10" s="33" t="s">
        <v>102</v>
      </c>
      <c r="C10" s="13">
        <f>IF(OR(ISNUMBER(IFERROR(MATCH(A10,UPDATE!$1:$1,0),TRUE))=FALSE,H10=FALSE),L10,_xlfn.AGGREGATE(4,6,INDEX(UPDATE!$A:$DC,,MATCH(A10,UPDATE!$1:$1,0))))</f>
        <v>41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102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106</v>
      </c>
      <c r="B11" s="33" t="s">
        <v>107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108</v>
      </c>
      <c r="F11" s="14" t="str">
        <f t="shared" si="1"/>
        <v>✅</v>
      </c>
      <c r="G11" s="48" t="s">
        <v>109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107</v>
      </c>
      <c r="P11" s="52" t="b">
        <f>IF(IFERROR(HLOOKUP(A11,UPDATE!$1:$1,1,FALSE),FALSE)&lt;&gt;FALSE,TRUE,FALSE)</f>
        <v>1</v>
      </c>
    </row>
    <row r="12" spans="1:17" x14ac:dyDescent="0.2">
      <c r="A12" s="12" t="s">
        <v>111</v>
      </c>
      <c r="B12" s="33" t="s">
        <v>112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113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112</v>
      </c>
      <c r="P12" s="52" t="b">
        <f>IF(IFERROR(HLOOKUP(A12,UPDATE!$1:$1,1,FALSE),FALSE)&lt;&gt;FALSE,TRUE,FALSE)</f>
        <v>1</v>
      </c>
      <c r="Q12" s="46" t="s">
        <v>115</v>
      </c>
    </row>
    <row r="13" spans="1:17" x14ac:dyDescent="0.2">
      <c r="A13" s="12" t="s">
        <v>116</v>
      </c>
      <c r="B13" s="33" t="s">
        <v>117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113</v>
      </c>
      <c r="F13" s="14" t="str">
        <f t="shared" si="1"/>
        <v>✅</v>
      </c>
      <c r="G13" s="48" t="s">
        <v>476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477</v>
      </c>
      <c r="M13" s="43" t="s">
        <v>25</v>
      </c>
      <c r="N13" s="39" t="b">
        <f t="shared" si="2"/>
        <v>1</v>
      </c>
      <c r="O13" s="40" t="s">
        <v>117</v>
      </c>
      <c r="P13" s="52" t="b">
        <f>IF(IFERROR(HLOOKUP(A13,UPDATE!$1:$1,1,FALSE),FALSE)&lt;&gt;FALSE,TRUE,FALSE)</f>
        <v>1</v>
      </c>
    </row>
    <row r="14" spans="1:17" x14ac:dyDescent="0.2">
      <c r="A14" s="37" t="s">
        <v>142</v>
      </c>
      <c r="B14" s="33" t="s">
        <v>143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478</v>
      </c>
      <c r="P14" s="52" t="b">
        <f>IF(IFERROR(HLOOKUP(A14,UPDATE!$1:$1,1,FALSE),FALSE)&lt;&gt;FALSE,TRUE,FALSE)</f>
        <v>1</v>
      </c>
    </row>
    <row r="15" spans="1:17" x14ac:dyDescent="0.2">
      <c r="A15" s="12" t="s">
        <v>147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108</v>
      </c>
      <c r="F15" s="14" t="str">
        <f t="shared" si="1"/>
        <v>✅</v>
      </c>
      <c r="G15" s="48" t="s">
        <v>149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150</v>
      </c>
      <c r="P15" s="52" t="b">
        <f>IF(IFERROR(HLOOKUP(A15,UPDATE!$1:$1,1,FALSE),FALSE)&lt;&gt;FALSE,TRUE,FALSE)</f>
        <v>1</v>
      </c>
    </row>
    <row r="16" spans="1:17" x14ac:dyDescent="0.2">
      <c r="A16" s="37" t="s">
        <v>153</v>
      </c>
      <c r="B16" s="33" t="s">
        <v>153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153</v>
      </c>
      <c r="P16" s="52" t="b">
        <f>IF(IFERROR(HLOOKUP(A16,UPDATE!$1:$1,1,FALSE),FALSE)&lt;&gt;FALSE,TRUE,FALSE)</f>
        <v>1</v>
      </c>
    </row>
    <row r="17" spans="1:17" x14ac:dyDescent="0.2">
      <c r="A17" s="37" t="s">
        <v>157</v>
      </c>
      <c r="B17" s="33" t="s">
        <v>157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157</v>
      </c>
      <c r="P17" s="52" t="b">
        <f>IF(IFERROR(HLOOKUP(A17,UPDATE!$1:$1,1,FALSE),FALSE)&lt;&gt;FALSE,TRUE,FALSE)</f>
        <v>1</v>
      </c>
    </row>
    <row r="18" spans="1:17" x14ac:dyDescent="0.2">
      <c r="A18" s="12" t="s">
        <v>159</v>
      </c>
      <c r="B18" s="33" t="s">
        <v>159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159</v>
      </c>
      <c r="P18" s="52" t="b">
        <f>IF(IFERROR(HLOOKUP(A18,UPDATE!$1:$1,1,FALSE),FALSE)&lt;&gt;FALSE,TRUE,FALSE)</f>
        <v>0</v>
      </c>
    </row>
    <row r="19" spans="1:17" x14ac:dyDescent="0.2">
      <c r="A19" s="12" t="s">
        <v>169</v>
      </c>
      <c r="B19" s="33" t="s">
        <v>479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171</v>
      </c>
      <c r="P19" s="52" t="b">
        <f>IF(IFERROR(HLOOKUP(A19,UPDATE!$1:$1,1,FALSE),FALSE)&lt;&gt;FALSE,TRUE,FALSE)</f>
        <v>1</v>
      </c>
    </row>
    <row r="20" spans="1:17" x14ac:dyDescent="0.2">
      <c r="A20" s="37" t="s">
        <v>177</v>
      </c>
      <c r="B20" s="33" t="s">
        <v>178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179</v>
      </c>
      <c r="P20" s="52" t="b">
        <f>IF(IFERROR(HLOOKUP(A20,UPDATE!$1:$1,1,FALSE),FALSE)&lt;&gt;FALSE,TRUE,FALSE)</f>
        <v>1</v>
      </c>
    </row>
    <row r="21" spans="1:17" x14ac:dyDescent="0.2">
      <c r="A21" s="37" t="s">
        <v>184</v>
      </c>
      <c r="B21" s="33" t="s">
        <v>185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185</v>
      </c>
      <c r="P21" s="52" t="b">
        <f>IF(IFERROR(HLOOKUP(A21,UPDATE!$1:$1,1,FALSE),FALSE)&lt;&gt;FALSE,TRUE,FALSE)</f>
        <v>1</v>
      </c>
    </row>
    <row r="22" spans="1:17" x14ac:dyDescent="0.2">
      <c r="A22" s="38" t="s">
        <v>190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108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190</v>
      </c>
      <c r="P22" s="52" t="b">
        <f>IF(IFERROR(HLOOKUP(A22,UPDATE!$1:$1,1,FALSE),FALSE)&lt;&gt;FALSE,TRUE,FALSE)</f>
        <v>1</v>
      </c>
    </row>
    <row r="23" spans="1:17" x14ac:dyDescent="0.2">
      <c r="A23" s="37" t="s">
        <v>196</v>
      </c>
      <c r="B23" s="33" t="s">
        <v>197</v>
      </c>
      <c r="C23" s="13">
        <f>IF(OR(ISNUMBER(IFERROR(MATCH(A23,UPDATE!$1:$1,0),TRUE))=FALSE,H23=FALSE),L23,_xlfn.AGGREGATE(4,6,INDEX(UPDATE!$A:$DC,,MATCH(A23,UPDATE!$1:$1,0))))</f>
        <v>236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197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199</v>
      </c>
      <c r="B24" s="33" t="s">
        <v>200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113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480</v>
      </c>
      <c r="P24" s="52" t="b">
        <f>IF(IFERROR(HLOOKUP(A24,UPDATE!$1:$1,1,FALSE),FALSE)&lt;&gt;FALSE,TRUE,FALSE)</f>
        <v>1</v>
      </c>
    </row>
    <row r="25" spans="1:17" x14ac:dyDescent="0.2">
      <c r="A25" s="12" t="s">
        <v>203</v>
      </c>
      <c r="B25" s="33" t="s">
        <v>200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113</v>
      </c>
      <c r="F25" s="14" t="str">
        <f t="shared" si="1"/>
        <v>✅</v>
      </c>
      <c r="G25" s="48" t="s">
        <v>481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482</v>
      </c>
      <c r="P25" s="52" t="b">
        <f>IF(IFERROR(HLOOKUP(A25,UPDATE!$1:$1,1,FALSE),FALSE)&lt;&gt;FALSE,TRUE,FALSE)</f>
        <v>1</v>
      </c>
    </row>
    <row r="26" spans="1:17" x14ac:dyDescent="0.2">
      <c r="A26" s="12" t="s">
        <v>204</v>
      </c>
      <c r="B26" s="33" t="s">
        <v>200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113</v>
      </c>
      <c r="F26" s="14" t="str">
        <f t="shared" si="1"/>
        <v>✅</v>
      </c>
      <c r="G26" s="48" t="s">
        <v>481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483</v>
      </c>
      <c r="P26" s="52" t="b">
        <f>IF(IFERROR(HLOOKUP(A26,UPDATE!$1:$1,1,FALSE),FALSE)&lt;&gt;FALSE,TRUE,FALSE)</f>
        <v>1</v>
      </c>
    </row>
    <row r="27" spans="1:17" x14ac:dyDescent="0.2">
      <c r="A27" s="12" t="s">
        <v>205</v>
      </c>
      <c r="B27" s="33" t="s">
        <v>484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113</v>
      </c>
      <c r="F27" s="14" t="str">
        <f t="shared" si="1"/>
        <v>✅</v>
      </c>
      <c r="G27" s="48" t="s">
        <v>481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485</v>
      </c>
      <c r="P27" s="52" t="b">
        <f>IF(IFERROR(HLOOKUP(A27,UPDATE!$1:$1,1,FALSE),FALSE)&lt;&gt;FALSE,TRUE,FALSE)</f>
        <v>1</v>
      </c>
    </row>
    <row r="28" spans="1:17" x14ac:dyDescent="0.2">
      <c r="A28" s="37" t="s">
        <v>216</v>
      </c>
      <c r="B28" s="33" t="s">
        <v>217</v>
      </c>
      <c r="C28" s="13">
        <f>IF(OR(ISNUMBER(IFERROR(MATCH(A28,UPDATE!$1:$1,0),TRUE))=FALSE,H28=FALSE),L28,_xlfn.AGGREGATE(4,6,INDEX(UPDATE!$A:$DC,,MATCH(A28,UPDATE!$1:$1,0))))</f>
        <v>93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52</v>
      </c>
      <c r="M28" s="43" t="s">
        <v>52</v>
      </c>
      <c r="N28" s="39" t="b">
        <f t="shared" si="2"/>
        <v>1</v>
      </c>
      <c r="O28" s="40" t="s">
        <v>217</v>
      </c>
      <c r="P28" s="52" t="b">
        <f>IF(IFERROR(HLOOKUP(A28,UPDATE!$1:$1,1,FALSE),FALSE)&lt;&gt;FALSE,TRUE,FALSE)</f>
        <v>1</v>
      </c>
    </row>
    <row r="29" spans="1:17" x14ac:dyDescent="0.2">
      <c r="A29" s="37" t="s">
        <v>219</v>
      </c>
      <c r="B29" s="33" t="s">
        <v>219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70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219</v>
      </c>
      <c r="P29" s="52" t="b">
        <f>IF(IFERROR(HLOOKUP(A29,UPDATE!$1:$1,1,FALSE),FALSE)&lt;&gt;FALSE,TRUE,FALSE)</f>
        <v>1</v>
      </c>
    </row>
    <row r="30" spans="1:17" x14ac:dyDescent="0.2">
      <c r="A30" s="37" t="s">
        <v>221</v>
      </c>
      <c r="B30" s="33" t="s">
        <v>222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223</v>
      </c>
      <c r="P30" s="52" t="b">
        <f>IF(IFERROR(HLOOKUP(A30,UPDATE!$1:$1,1,FALSE),FALSE)&lt;&gt;FALSE,TRUE,FALSE)</f>
        <v>1</v>
      </c>
    </row>
    <row r="31" spans="1:17" x14ac:dyDescent="0.2">
      <c r="A31" s="37" t="s">
        <v>229</v>
      </c>
      <c r="B31" s="33" t="s">
        <v>229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229</v>
      </c>
      <c r="P31" s="52" t="b">
        <f>IF(IFERROR(HLOOKUP(A31,UPDATE!$1:$1,1,FALSE),FALSE)&lt;&gt;FALSE,TRUE,FALSE)</f>
        <v>1</v>
      </c>
    </row>
    <row r="32" spans="1:17" x14ac:dyDescent="0.2">
      <c r="A32" s="37" t="s">
        <v>232</v>
      </c>
      <c r="B32" s="33" t="s">
        <v>233</v>
      </c>
      <c r="C32" s="13">
        <f>IF(OR(ISNUMBER(IFERROR(MATCH(A32,UPDATE!$1:$1,0),TRUE))=FALSE,H32=FALSE),L32,_xlfn.AGGREGATE(4,6,INDEX(UPDATE!$A:$DC,,MATCH(A32,UPDATE!$1:$1,0))))</f>
        <v>400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233</v>
      </c>
      <c r="P32" s="52" t="b">
        <f>IF(IFERROR(HLOOKUP(A32,UPDATE!$1:$1,1,FALSE),FALSE)&lt;&gt;FALSE,TRUE,FALSE)</f>
        <v>1</v>
      </c>
      <c r="Q32" s="46" t="s">
        <v>235</v>
      </c>
    </row>
    <row r="33" spans="1:17" x14ac:dyDescent="0.2">
      <c r="A33" s="37" t="s">
        <v>236</v>
      </c>
      <c r="B33" s="33" t="s">
        <v>237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237</v>
      </c>
      <c r="P33" s="52" t="b">
        <f>IF(IFERROR(HLOOKUP(A33,UPDATE!$1:$1,1,FALSE),FALSE)&lt;&gt;FALSE,TRUE,FALSE)</f>
        <v>1</v>
      </c>
    </row>
    <row r="34" spans="1:17" x14ac:dyDescent="0.2">
      <c r="A34" s="37" t="s">
        <v>239</v>
      </c>
      <c r="B34" s="33" t="s">
        <v>239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53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239</v>
      </c>
      <c r="P34" s="52" t="b">
        <f>IF(IFERROR(HLOOKUP(A34,UPDATE!$1:$1,1,FALSE),FALSE)&lt;&gt;FALSE,TRUE,FALSE)</f>
        <v>1</v>
      </c>
    </row>
    <row r="35" spans="1:17" x14ac:dyDescent="0.2">
      <c r="A35" s="38" t="s">
        <v>241</v>
      </c>
      <c r="B35" s="50" t="s">
        <v>242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241</v>
      </c>
      <c r="P35" s="52" t="b">
        <f>IF(IFERROR(HLOOKUP(A35,UPDATE!$1:$1,1,FALSE),FALSE)&lt;&gt;FALSE,TRUE,FALSE)</f>
        <v>1</v>
      </c>
    </row>
    <row r="36" spans="1:17" x14ac:dyDescent="0.2">
      <c r="A36" s="38" t="s">
        <v>243</v>
      </c>
      <c r="B36" s="50" t="s">
        <v>243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243</v>
      </c>
      <c r="P36" s="52" t="b">
        <f>IF(IFERROR(HLOOKUP(A36,UPDATE!$1:$1,1,FALSE),FALSE)&lt;&gt;FALSE,TRUE,FALSE)</f>
        <v>1</v>
      </c>
    </row>
    <row r="37" spans="1:17" x14ac:dyDescent="0.2">
      <c r="A37" s="37" t="s">
        <v>246</v>
      </c>
      <c r="B37" s="33" t="s">
        <v>246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246</v>
      </c>
      <c r="P37" s="52" t="b">
        <f>IF(IFERROR(HLOOKUP(A37,UPDATE!$1:$1,1,FALSE),FALSE)&lt;&gt;FALSE,TRUE,FALSE)</f>
        <v>1</v>
      </c>
    </row>
    <row r="38" spans="1:17" x14ac:dyDescent="0.2">
      <c r="A38" s="12" t="s">
        <v>248</v>
      </c>
      <c r="B38" s="33" t="s">
        <v>249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249</v>
      </c>
      <c r="P38" s="52" t="b">
        <f>IF(IFERROR(HLOOKUP(A38,UPDATE!$1:$1,1,FALSE),FALSE)&lt;&gt;FALSE,TRUE,FALSE)</f>
        <v>1</v>
      </c>
    </row>
    <row r="39" spans="1:17" x14ac:dyDescent="0.2">
      <c r="A39" s="37" t="s">
        <v>254</v>
      </c>
      <c r="B39" s="33" t="s">
        <v>255</v>
      </c>
      <c r="C39" s="13">
        <f>IF(OR(ISNUMBER(IFERROR(MATCH(A39,UPDATE!$1:$1,0),TRUE))=FALSE,H39=FALSE),L39,_xlfn.AGGREGATE(4,6,INDEX(UPDATE!$A:$DC,,MATCH(A39,UPDATE!$1:$1,0))))</f>
        <v>1093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255</v>
      </c>
      <c r="P39" s="52" t="b">
        <f>IF(IFERROR(HLOOKUP(A39,UPDATE!$1:$1,1,FALSE),FALSE)&lt;&gt;FALSE,TRUE,FALSE)</f>
        <v>1</v>
      </c>
    </row>
    <row r="40" spans="1:17" x14ac:dyDescent="0.2">
      <c r="A40" s="37" t="s">
        <v>257</v>
      </c>
      <c r="B40" s="33" t="s">
        <v>258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108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259</v>
      </c>
      <c r="P40" s="52" t="b">
        <f>IF(IFERROR(HLOOKUP(A40,UPDATE!$1:$1,1,FALSE),FALSE)&lt;&gt;FALSE,TRUE,FALSE)</f>
        <v>1</v>
      </c>
    </row>
    <row r="41" spans="1:17" x14ac:dyDescent="0.2">
      <c r="A41" s="37" t="s">
        <v>267</v>
      </c>
      <c r="B41" s="33" t="s">
        <v>268</v>
      </c>
      <c r="C41" s="13">
        <f>IF(OR(ISNUMBER(IFERROR(MATCH(A41,UPDATE!$1:$1,0),TRUE))=FALSE,H41=FALSE),L41,_xlfn.AGGREGATE(4,6,INDEX(UPDATE!$A:$DC,,MATCH(A41,UPDATE!$1:$1,0))))</f>
        <v>135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268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271</v>
      </c>
      <c r="B42" s="33" t="s">
        <v>271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271</v>
      </c>
      <c r="P42" s="52" t="b">
        <f>IF(IFERROR(HLOOKUP(A42,UPDATE!$1:$1,1,FALSE),FALSE)&lt;&gt;FALSE,TRUE,FALSE)</f>
        <v>1</v>
      </c>
    </row>
    <row r="43" spans="1:17" x14ac:dyDescent="0.2">
      <c r="A43" s="37" t="s">
        <v>272</v>
      </c>
      <c r="B43" s="33" t="s">
        <v>273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273</v>
      </c>
      <c r="P43" s="52" t="b">
        <f>IF(IFERROR(HLOOKUP(A43,UPDATE!$1:$1,1,FALSE),FALSE)&lt;&gt;FALSE,TRUE,FALSE)</f>
        <v>0</v>
      </c>
    </row>
    <row r="44" spans="1:17" x14ac:dyDescent="0.2">
      <c r="A44" s="38" t="s">
        <v>274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274</v>
      </c>
      <c r="P44" s="52" t="b">
        <f>IF(IFERROR(HLOOKUP(A44,UPDATE!$1:$1,1,FALSE),FALSE)&lt;&gt;FALSE,TRUE,FALSE)</f>
        <v>1</v>
      </c>
    </row>
    <row r="45" spans="1:17" x14ac:dyDescent="0.2">
      <c r="A45" s="37" t="s">
        <v>277</v>
      </c>
      <c r="B45" s="33" t="s">
        <v>278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279</v>
      </c>
      <c r="P45" s="52" t="b">
        <f>IF(IFERROR(HLOOKUP(A45,UPDATE!$1:$1,1,FALSE),FALSE)&lt;&gt;FALSE,TRUE,FALSE)</f>
        <v>1</v>
      </c>
    </row>
    <row r="46" spans="1:17" x14ac:dyDescent="0.2">
      <c r="A46" s="37" t="s">
        <v>284</v>
      </c>
      <c r="B46" s="33" t="s">
        <v>285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285</v>
      </c>
      <c r="P46" s="52" t="b">
        <f>IF(IFERROR(HLOOKUP(A46,UPDATE!$1:$1,1,FALSE),FALSE)&lt;&gt;FALSE,TRUE,FALSE)</f>
        <v>1</v>
      </c>
    </row>
    <row r="47" spans="1:17" x14ac:dyDescent="0.2">
      <c r="A47" s="12" t="s">
        <v>287</v>
      </c>
      <c r="B47" s="33" t="s">
        <v>288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289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52</v>
      </c>
      <c r="M47" s="43" t="s">
        <v>52</v>
      </c>
      <c r="N47" s="39" t="b">
        <f t="shared" si="5"/>
        <v>0</v>
      </c>
      <c r="O47" s="40" t="s">
        <v>288</v>
      </c>
      <c r="P47" s="52" t="b">
        <f>IF(IFERROR(HLOOKUP(A47,UPDATE!$1:$1,1,FALSE),FALSE)&lt;&gt;FALSE,TRUE,FALSE)</f>
        <v>0</v>
      </c>
    </row>
    <row r="48" spans="1:17" x14ac:dyDescent="0.2">
      <c r="A48" s="12" t="s">
        <v>291</v>
      </c>
      <c r="B48" s="33" t="s">
        <v>292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293</v>
      </c>
      <c r="P48" s="52" t="b">
        <f>IF(IFERROR(HLOOKUP(A48,UPDATE!$1:$1,1,FALSE),FALSE)&lt;&gt;FALSE,TRUE,FALSE)</f>
        <v>1</v>
      </c>
    </row>
    <row r="49" spans="1:16" x14ac:dyDescent="0.2">
      <c r="A49" s="37" t="s">
        <v>295</v>
      </c>
      <c r="B49" s="33" t="s">
        <v>296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486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296</v>
      </c>
      <c r="P49" s="52" t="b">
        <f>IF(IFERROR(HLOOKUP(A49,UPDATE!$1:$1,1,FALSE),FALSE)&lt;&gt;FALSE,TRUE,FALSE)</f>
        <v>1</v>
      </c>
    </row>
    <row r="50" spans="1:16" x14ac:dyDescent="0.2">
      <c r="A50" s="37" t="s">
        <v>298</v>
      </c>
      <c r="B50" s="33" t="s">
        <v>299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299</v>
      </c>
      <c r="P50" s="52" t="b">
        <f>IF(IFERROR(HLOOKUP(A50,UPDATE!$1:$1,1,FALSE),FALSE)&lt;&gt;FALSE,TRUE,FALSE)</f>
        <v>1</v>
      </c>
    </row>
    <row r="51" spans="1:16" x14ac:dyDescent="0.2">
      <c r="A51" s="37" t="s">
        <v>304</v>
      </c>
      <c r="B51" s="33" t="s">
        <v>304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108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304</v>
      </c>
      <c r="P51" s="52" t="b">
        <f>IF(IFERROR(HLOOKUP(A51,UPDATE!$1:$1,1,FALSE),FALSE)&lt;&gt;FALSE,TRUE,FALSE)</f>
        <v>0</v>
      </c>
    </row>
    <row r="52" spans="1:16" x14ac:dyDescent="0.2">
      <c r="A52" s="37" t="s">
        <v>305</v>
      </c>
      <c r="B52" s="33" t="s">
        <v>306</v>
      </c>
      <c r="C52" s="13">
        <f>IF(OR(ISNUMBER(IFERROR(MATCH(A52,UPDATE!$1:$1,0),TRUE))=FALSE,H52=FALSE),L52,_xlfn.AGGREGATE(4,6,INDEX(UPDATE!$A:$DC,,MATCH(A52,UPDATE!$1:$1,0))))</f>
        <v>203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52</v>
      </c>
      <c r="M52" s="45">
        <v>45140</v>
      </c>
      <c r="N52" s="39" t="b">
        <f t="shared" si="5"/>
        <v>1</v>
      </c>
      <c r="O52" s="40" t="s">
        <v>306</v>
      </c>
      <c r="P52" s="52" t="b">
        <f>IF(IFERROR(HLOOKUP(A52,UPDATE!$1:$1,1,FALSE),FALSE)&lt;&gt;FALSE,TRUE,FALSE)</f>
        <v>1</v>
      </c>
    </row>
    <row r="53" spans="1:16" x14ac:dyDescent="0.2">
      <c r="A53" s="12" t="s">
        <v>310</v>
      </c>
      <c r="B53" s="33" t="s">
        <v>311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312</v>
      </c>
      <c r="F53" s="14" t="str">
        <f t="shared" si="4"/>
        <v>✅</v>
      </c>
      <c r="G53" s="48" t="s">
        <v>487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52</v>
      </c>
      <c r="M53" s="43" t="s">
        <v>52</v>
      </c>
      <c r="N53" s="39" t="b">
        <f t="shared" si="5"/>
        <v>1</v>
      </c>
      <c r="O53" s="40" t="s">
        <v>313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40" width="10.83203125" style="1" customWidth="1"/>
    <col min="141" max="16384" width="10.83203125" style="1"/>
  </cols>
  <sheetData>
    <row r="1" spans="1:52" s="8" customFormat="1" x14ac:dyDescent="0.2">
      <c r="A1" s="21" t="s">
        <v>331</v>
      </c>
      <c r="B1" s="8" t="s">
        <v>69</v>
      </c>
      <c r="C1" s="8" t="s">
        <v>267</v>
      </c>
      <c r="D1" s="8" t="s">
        <v>106</v>
      </c>
      <c r="E1" s="8" t="s">
        <v>196</v>
      </c>
      <c r="F1" s="8" t="s">
        <v>232</v>
      </c>
      <c r="G1" s="8" t="s">
        <v>101</v>
      </c>
      <c r="H1" s="8" t="s">
        <v>177</v>
      </c>
      <c r="I1" s="8" t="s">
        <v>254</v>
      </c>
      <c r="J1" s="8" t="s">
        <v>95</v>
      </c>
      <c r="K1" s="8" t="s">
        <v>257</v>
      </c>
      <c r="L1" s="8" t="s">
        <v>229</v>
      </c>
      <c r="M1" s="8" t="s">
        <v>284</v>
      </c>
      <c r="N1" s="8" t="s">
        <v>116</v>
      </c>
      <c r="O1" s="9" t="s">
        <v>291</v>
      </c>
      <c r="P1" s="8" t="s">
        <v>199</v>
      </c>
      <c r="Q1" s="8" t="s">
        <v>203</v>
      </c>
      <c r="R1" s="8" t="s">
        <v>204</v>
      </c>
      <c r="S1" s="8" t="s">
        <v>205</v>
      </c>
      <c r="T1" s="22" t="s">
        <v>310</v>
      </c>
      <c r="U1" s="22" t="s">
        <v>248</v>
      </c>
      <c r="V1" s="22" t="s">
        <v>277</v>
      </c>
      <c r="W1" s="22" t="s">
        <v>221</v>
      </c>
      <c r="X1" s="22" t="s">
        <v>111</v>
      </c>
      <c r="Y1" s="22" t="s">
        <v>80</v>
      </c>
      <c r="Z1" s="22" t="s">
        <v>157</v>
      </c>
      <c r="AA1" s="22" t="s">
        <v>153</v>
      </c>
      <c r="AB1" s="22" t="s">
        <v>169</v>
      </c>
      <c r="AC1" s="22" t="s">
        <v>236</v>
      </c>
      <c r="AD1" s="22" t="s">
        <v>184</v>
      </c>
      <c r="AE1" s="23" t="s">
        <v>332</v>
      </c>
      <c r="AF1" s="22" t="s">
        <v>239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488</v>
      </c>
      <c r="D4" s="3" t="s">
        <v>489</v>
      </c>
      <c r="E4" s="3" t="s">
        <v>490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2023-09-25T10:04:59Z</dcterms:modified>
</cp:coreProperties>
</file>