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EMS/"/>
    </mc:Choice>
  </mc:AlternateContent>
  <xr:revisionPtr revIDLastSave="0" documentId="13_ncr:1_{12234732-466E-F64D-919C-34F01391A681}" xr6:coauthVersionLast="47" xr6:coauthVersionMax="47" xr10:uidLastSave="{00000000-0000-0000-0000-000000000000}"/>
  <bookViews>
    <workbookView xWindow="0" yWindow="500" windowWidth="36000" windowHeight="21100" xr2:uid="{22BEBE4E-E124-3B4E-B4CF-095D22C75C46}"/>
  </bookViews>
  <sheets>
    <sheet name="SETTINGS" sheetId="1" r:id="rId1"/>
    <sheet name="UPDATE" sheetId="2" r:id="rId2"/>
    <sheet name="COVER" sheetId="3" r:id="rId3"/>
    <sheet name="readme" sheetId="4" r:id="rId4"/>
  </sheets>
  <definedNames>
    <definedName name="_xlnm._FilterDatabase" localSheetId="1" hidden="1">UPDATE!$A$1:$AE$99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" i="4"/>
  <c r="A3" i="4"/>
  <c r="B3" i="4"/>
  <c r="F3" i="4"/>
  <c r="G3" i="4"/>
  <c r="A4" i="4"/>
  <c r="B4" i="4"/>
  <c r="F4" i="4"/>
  <c r="G4" i="4"/>
  <c r="A5" i="4"/>
  <c r="B5" i="4"/>
  <c r="F5" i="4"/>
  <c r="G5" i="4"/>
  <c r="A6" i="4"/>
  <c r="B6" i="4"/>
  <c r="F6" i="4"/>
  <c r="G6" i="4"/>
  <c r="A7" i="4"/>
  <c r="B7" i="4"/>
  <c r="F7" i="4"/>
  <c r="G7" i="4"/>
  <c r="A8" i="4"/>
  <c r="B8" i="4"/>
  <c r="F8" i="4"/>
  <c r="G8" i="4"/>
  <c r="A9" i="4"/>
  <c r="B9" i="4"/>
  <c r="F9" i="4"/>
  <c r="G9" i="4"/>
  <c r="A10" i="4"/>
  <c r="B10" i="4"/>
  <c r="F10" i="4"/>
  <c r="G10" i="4"/>
  <c r="A11" i="4"/>
  <c r="B11" i="4"/>
  <c r="F11" i="4"/>
  <c r="G11" i="4"/>
  <c r="A12" i="4"/>
  <c r="B12" i="4"/>
  <c r="F12" i="4"/>
  <c r="G12" i="4"/>
  <c r="A13" i="4"/>
  <c r="B13" i="4"/>
  <c r="F13" i="4"/>
  <c r="G13" i="4"/>
  <c r="A14" i="4"/>
  <c r="B14" i="4"/>
  <c r="F14" i="4"/>
  <c r="G14" i="4"/>
  <c r="A15" i="4"/>
  <c r="B15" i="4"/>
  <c r="F15" i="4"/>
  <c r="G15" i="4"/>
  <c r="A16" i="4"/>
  <c r="B16" i="4"/>
  <c r="F16" i="4"/>
  <c r="G16" i="4"/>
  <c r="A17" i="4"/>
  <c r="B17" i="4"/>
  <c r="F17" i="4"/>
  <c r="G17" i="4"/>
  <c r="A18" i="4"/>
  <c r="B18" i="4"/>
  <c r="F18" i="4"/>
  <c r="G18" i="4"/>
  <c r="A19" i="4"/>
  <c r="B19" i="4"/>
  <c r="F19" i="4"/>
  <c r="G19" i="4"/>
  <c r="A20" i="4"/>
  <c r="B20" i="4"/>
  <c r="F20" i="4"/>
  <c r="G20" i="4"/>
  <c r="A21" i="4"/>
  <c r="B21" i="4"/>
  <c r="F21" i="4"/>
  <c r="G21" i="4"/>
  <c r="A22" i="4"/>
  <c r="B22" i="4"/>
  <c r="F22" i="4"/>
  <c r="G22" i="4"/>
  <c r="A23" i="4"/>
  <c r="B23" i="4"/>
  <c r="F23" i="4"/>
  <c r="G23" i="4"/>
  <c r="A24" i="4"/>
  <c r="B24" i="4"/>
  <c r="F24" i="4"/>
  <c r="G24" i="4"/>
  <c r="A25" i="4"/>
  <c r="B25" i="4"/>
  <c r="F25" i="4"/>
  <c r="G25" i="4"/>
  <c r="A26" i="4"/>
  <c r="B26" i="4"/>
  <c r="F26" i="4"/>
  <c r="G26" i="4"/>
  <c r="A27" i="4"/>
  <c r="B27" i="4"/>
  <c r="F27" i="4"/>
  <c r="G27" i="4"/>
  <c r="A28" i="4"/>
  <c r="B28" i="4"/>
  <c r="F28" i="4"/>
  <c r="G28" i="4"/>
  <c r="A29" i="4"/>
  <c r="B29" i="4"/>
  <c r="F29" i="4"/>
  <c r="G29" i="4"/>
  <c r="A30" i="4"/>
  <c r="B30" i="4"/>
  <c r="F30" i="4"/>
  <c r="G30" i="4"/>
  <c r="A31" i="4"/>
  <c r="B31" i="4"/>
  <c r="F31" i="4"/>
  <c r="G31" i="4"/>
  <c r="A32" i="4"/>
  <c r="B32" i="4"/>
  <c r="F32" i="4"/>
  <c r="G32" i="4"/>
  <c r="A33" i="4"/>
  <c r="B33" i="4"/>
  <c r="F33" i="4"/>
  <c r="G33" i="4"/>
  <c r="A34" i="4"/>
  <c r="B34" i="4"/>
  <c r="F34" i="4"/>
  <c r="G34" i="4"/>
  <c r="A35" i="4"/>
  <c r="B35" i="4"/>
  <c r="F35" i="4"/>
  <c r="G35" i="4"/>
  <c r="A36" i="4"/>
  <c r="B36" i="4"/>
  <c r="F36" i="4"/>
  <c r="G36" i="4"/>
  <c r="A37" i="4"/>
  <c r="B37" i="4"/>
  <c r="F37" i="4"/>
  <c r="G37" i="4"/>
  <c r="A38" i="4"/>
  <c r="B38" i="4"/>
  <c r="F38" i="4"/>
  <c r="G38" i="4"/>
  <c r="A39" i="4"/>
  <c r="B39" i="4"/>
  <c r="F39" i="4"/>
  <c r="G39" i="4"/>
  <c r="A40" i="4"/>
  <c r="B40" i="4"/>
  <c r="F40" i="4"/>
  <c r="G40" i="4"/>
  <c r="A41" i="4"/>
  <c r="B41" i="4"/>
  <c r="F41" i="4"/>
  <c r="G41" i="4"/>
  <c r="A42" i="4"/>
  <c r="B42" i="4"/>
  <c r="F42" i="4"/>
  <c r="G42" i="4"/>
  <c r="A43" i="4"/>
  <c r="B43" i="4"/>
  <c r="F43" i="4"/>
  <c r="G43" i="4"/>
  <c r="A44" i="4"/>
  <c r="B44" i="4"/>
  <c r="F44" i="4"/>
  <c r="G44" i="4"/>
  <c r="A45" i="4"/>
  <c r="B45" i="4"/>
  <c r="F45" i="4"/>
  <c r="G45" i="4"/>
  <c r="A46" i="4"/>
  <c r="B46" i="4"/>
  <c r="C46" i="4"/>
  <c r="D46" i="4"/>
  <c r="F46" i="4"/>
  <c r="G46" i="4"/>
  <c r="A47" i="4"/>
  <c r="B47" i="4"/>
  <c r="C47" i="4"/>
  <c r="D47" i="4"/>
  <c r="F47" i="4"/>
  <c r="G47" i="4"/>
  <c r="B2" i="4"/>
  <c r="F2" i="4"/>
  <c r="G2" i="4"/>
  <c r="A2" i="4"/>
  <c r="B1" i="4"/>
  <c r="C1" i="4"/>
  <c r="D1" i="4"/>
  <c r="E1" i="4"/>
  <c r="F1" i="4"/>
  <c r="G1" i="4"/>
  <c r="A1" i="4"/>
  <c r="F10" i="1" l="1"/>
  <c r="F11" i="1"/>
  <c r="F43" i="1"/>
  <c r="F4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I3" i="1"/>
  <c r="H3" i="1" l="1"/>
  <c r="H4" i="1"/>
  <c r="C4" i="1" s="1"/>
  <c r="H5" i="1"/>
  <c r="H6" i="1"/>
  <c r="C6" i="1" s="1"/>
  <c r="H7" i="1"/>
  <c r="C7" i="1" s="1"/>
  <c r="H8" i="1"/>
  <c r="C8" i="1" s="1"/>
  <c r="H9" i="1"/>
  <c r="C9" i="1" s="1"/>
  <c r="H10" i="1"/>
  <c r="C10" i="1" s="1"/>
  <c r="H11" i="1"/>
  <c r="C11" i="1" s="1"/>
  <c r="H12" i="1"/>
  <c r="C12" i="1" s="1"/>
  <c r="H13" i="1"/>
  <c r="C13" i="1" s="1"/>
  <c r="H14" i="1"/>
  <c r="C14" i="1" s="1"/>
  <c r="H15" i="1"/>
  <c r="C15" i="1" s="1"/>
  <c r="H16" i="1"/>
  <c r="C16" i="1" s="1"/>
  <c r="H17" i="1"/>
  <c r="C17" i="1" s="1"/>
  <c r="H18" i="1"/>
  <c r="C18" i="1" s="1"/>
  <c r="H19" i="1"/>
  <c r="C19" i="1" s="1"/>
  <c r="H20" i="1"/>
  <c r="C20" i="1" s="1"/>
  <c r="H21" i="1"/>
  <c r="C21" i="1" s="1"/>
  <c r="H22" i="1"/>
  <c r="C22" i="1" s="1"/>
  <c r="H23" i="1"/>
  <c r="C23" i="1" s="1"/>
  <c r="H24" i="1"/>
  <c r="C24" i="1" s="1"/>
  <c r="H25" i="1"/>
  <c r="C25" i="1" s="1"/>
  <c r="H26" i="1"/>
  <c r="C26" i="1" s="1"/>
  <c r="H27" i="1"/>
  <c r="C27" i="1" s="1"/>
  <c r="H28" i="1"/>
  <c r="C28" i="1" s="1"/>
  <c r="H29" i="1"/>
  <c r="C29" i="1" s="1"/>
  <c r="H30" i="1"/>
  <c r="C30" i="1" s="1"/>
  <c r="H31" i="1"/>
  <c r="C31" i="1" s="1"/>
  <c r="H32" i="1"/>
  <c r="C32" i="1" s="1"/>
  <c r="H33" i="1"/>
  <c r="C33" i="1" s="1"/>
  <c r="H34" i="1"/>
  <c r="C34" i="1" s="1"/>
  <c r="H35" i="1"/>
  <c r="C35" i="1" s="1"/>
  <c r="H36" i="1"/>
  <c r="C36" i="1" s="1"/>
  <c r="H37" i="1"/>
  <c r="C37" i="1" s="1"/>
  <c r="H38" i="1"/>
  <c r="C38" i="1" s="1"/>
  <c r="H39" i="1"/>
  <c r="C39" i="1" s="1"/>
  <c r="H40" i="1"/>
  <c r="C40" i="1" s="1"/>
  <c r="H41" i="1"/>
  <c r="C41" i="1" s="1"/>
  <c r="H42" i="1"/>
  <c r="C42" i="1" s="1"/>
  <c r="H43" i="1"/>
  <c r="C43" i="1" s="1"/>
  <c r="H44" i="1"/>
  <c r="C44" i="1" s="1"/>
  <c r="H45" i="1"/>
  <c r="C45" i="1" s="1"/>
  <c r="H2" i="1"/>
  <c r="C2" i="1" s="1"/>
  <c r="F45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9" i="1"/>
  <c r="F8" i="1"/>
  <c r="F7" i="1"/>
  <c r="F6" i="1"/>
  <c r="F5" i="1"/>
  <c r="F4" i="1"/>
  <c r="F3" i="1"/>
  <c r="F2" i="1"/>
  <c r="C3" i="1"/>
  <c r="C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2" i="2"/>
  <c r="X3" i="2"/>
  <c r="Y3" i="2"/>
  <c r="Z3" i="2"/>
  <c r="AA3" i="2"/>
  <c r="X4" i="2"/>
  <c r="Y4" i="2"/>
  <c r="Z4" i="2"/>
  <c r="AA4" i="2"/>
  <c r="X5" i="2"/>
  <c r="Y5" i="2"/>
  <c r="Z5" i="2"/>
  <c r="AA5" i="2"/>
  <c r="X6" i="2"/>
  <c r="Y6" i="2"/>
  <c r="Z6" i="2"/>
  <c r="AA6" i="2"/>
  <c r="X7" i="2"/>
  <c r="Y7" i="2"/>
  <c r="Z7" i="2"/>
  <c r="AA7" i="2"/>
  <c r="X8" i="2"/>
  <c r="Y8" i="2"/>
  <c r="Z8" i="2"/>
  <c r="AA8" i="2"/>
  <c r="X9" i="2"/>
  <c r="Y9" i="2"/>
  <c r="Z9" i="2"/>
  <c r="AA9" i="2"/>
  <c r="X10" i="2"/>
  <c r="Y10" i="2"/>
  <c r="Z10" i="2"/>
  <c r="AA10" i="2"/>
  <c r="X11" i="2"/>
  <c r="Y11" i="2"/>
  <c r="Z11" i="2"/>
  <c r="AA11" i="2"/>
  <c r="X12" i="2"/>
  <c r="Y12" i="2"/>
  <c r="Z12" i="2"/>
  <c r="AA12" i="2"/>
  <c r="X13" i="2"/>
  <c r="Y13" i="2"/>
  <c r="Z13" i="2"/>
  <c r="AA13" i="2"/>
  <c r="X14" i="2"/>
  <c r="Y14" i="2"/>
  <c r="Z14" i="2"/>
  <c r="AA14" i="2"/>
  <c r="X15" i="2"/>
  <c r="Y15" i="2"/>
  <c r="Z15" i="2"/>
  <c r="AA15" i="2"/>
  <c r="X16" i="2"/>
  <c r="Y16" i="2"/>
  <c r="Z16" i="2"/>
  <c r="AA16" i="2"/>
  <c r="X17" i="2"/>
  <c r="Y17" i="2"/>
  <c r="Z17" i="2"/>
  <c r="AA17" i="2"/>
  <c r="X18" i="2"/>
  <c r="Y18" i="2"/>
  <c r="Z18" i="2"/>
  <c r="AA18" i="2"/>
  <c r="X19" i="2"/>
  <c r="Y19" i="2"/>
  <c r="Z19" i="2"/>
  <c r="AA19" i="2"/>
  <c r="X20" i="2"/>
  <c r="Y20" i="2"/>
  <c r="Z20" i="2"/>
  <c r="AA20" i="2"/>
  <c r="X21" i="2"/>
  <c r="Y21" i="2"/>
  <c r="Z21" i="2"/>
  <c r="AA21" i="2"/>
  <c r="X22" i="2"/>
  <c r="Y22" i="2"/>
  <c r="Z22" i="2"/>
  <c r="AA22" i="2"/>
  <c r="X23" i="2"/>
  <c r="Y23" i="2"/>
  <c r="Z23" i="2"/>
  <c r="AA23" i="2"/>
  <c r="X24" i="2"/>
  <c r="Y24" i="2"/>
  <c r="Z24" i="2"/>
  <c r="AA24" i="2"/>
  <c r="X25" i="2"/>
  <c r="Y25" i="2"/>
  <c r="Z25" i="2"/>
  <c r="AA25" i="2"/>
  <c r="X26" i="2"/>
  <c r="Y26" i="2"/>
  <c r="Z26" i="2"/>
  <c r="AA26" i="2"/>
  <c r="X27" i="2"/>
  <c r="Y27" i="2"/>
  <c r="Z27" i="2"/>
  <c r="AA27" i="2"/>
  <c r="X28" i="2"/>
  <c r="Y28" i="2"/>
  <c r="Z28" i="2"/>
  <c r="AA28" i="2"/>
  <c r="X29" i="2"/>
  <c r="Y29" i="2"/>
  <c r="Z29" i="2"/>
  <c r="AA29" i="2"/>
  <c r="X30" i="2"/>
  <c r="Y30" i="2"/>
  <c r="Z30" i="2"/>
  <c r="AA30" i="2"/>
  <c r="X31" i="2"/>
  <c r="Y31" i="2"/>
  <c r="Z31" i="2"/>
  <c r="AA31" i="2"/>
  <c r="X32" i="2"/>
  <c r="Y32" i="2"/>
  <c r="Z32" i="2"/>
  <c r="AA32" i="2"/>
  <c r="X33" i="2"/>
  <c r="Y33" i="2"/>
  <c r="Z33" i="2"/>
  <c r="AA33" i="2"/>
  <c r="X34" i="2"/>
  <c r="Y34" i="2"/>
  <c r="Z34" i="2"/>
  <c r="AA34" i="2"/>
  <c r="X35" i="2"/>
  <c r="Y35" i="2"/>
  <c r="Z35" i="2"/>
  <c r="AA35" i="2"/>
  <c r="X36" i="2"/>
  <c r="Y36" i="2"/>
  <c r="Z36" i="2"/>
  <c r="AA36" i="2"/>
  <c r="X37" i="2"/>
  <c r="Y37" i="2"/>
  <c r="Z37" i="2"/>
  <c r="AA37" i="2"/>
  <c r="X38" i="2"/>
  <c r="Y38" i="2"/>
  <c r="Z38" i="2"/>
  <c r="AA38" i="2"/>
  <c r="X39" i="2"/>
  <c r="Y39" i="2"/>
  <c r="Z39" i="2"/>
  <c r="AA39" i="2"/>
  <c r="X40" i="2"/>
  <c r="Y40" i="2"/>
  <c r="Z40" i="2"/>
  <c r="AA40" i="2"/>
  <c r="X41" i="2"/>
  <c r="Y41" i="2"/>
  <c r="Z41" i="2"/>
  <c r="AA41" i="2"/>
  <c r="X42" i="2"/>
  <c r="Y42" i="2"/>
  <c r="Z42" i="2"/>
  <c r="AA42" i="2"/>
  <c r="X43" i="2"/>
  <c r="Y43" i="2"/>
  <c r="Z43" i="2"/>
  <c r="AA43" i="2"/>
  <c r="X44" i="2"/>
  <c r="Y44" i="2"/>
  <c r="Z44" i="2"/>
  <c r="AA44" i="2"/>
  <c r="X45" i="2"/>
  <c r="Y45" i="2"/>
  <c r="Z45" i="2"/>
  <c r="AA45" i="2"/>
  <c r="X46" i="2"/>
  <c r="Y46" i="2"/>
  <c r="Z46" i="2"/>
  <c r="AA46" i="2"/>
  <c r="X47" i="2"/>
  <c r="Y47" i="2"/>
  <c r="Z47" i="2"/>
  <c r="AA47" i="2"/>
  <c r="X48" i="2"/>
  <c r="Y48" i="2"/>
  <c r="Z48" i="2"/>
  <c r="AA48" i="2"/>
  <c r="X49" i="2"/>
  <c r="Y49" i="2"/>
  <c r="Z49" i="2"/>
  <c r="AA49" i="2"/>
  <c r="X50" i="2"/>
  <c r="Y50" i="2"/>
  <c r="Z50" i="2"/>
  <c r="AA50" i="2"/>
  <c r="X51" i="2"/>
  <c r="Y51" i="2"/>
  <c r="Z51" i="2"/>
  <c r="AA51" i="2"/>
  <c r="X52" i="2"/>
  <c r="Y52" i="2"/>
  <c r="Z52" i="2"/>
  <c r="AA52" i="2"/>
  <c r="X53" i="2"/>
  <c r="Y53" i="2"/>
  <c r="Z53" i="2"/>
  <c r="AA53" i="2"/>
  <c r="X54" i="2"/>
  <c r="Y54" i="2"/>
  <c r="Z54" i="2"/>
  <c r="AA54" i="2"/>
  <c r="X55" i="2"/>
  <c r="Y55" i="2"/>
  <c r="Z55" i="2"/>
  <c r="AA55" i="2"/>
  <c r="X56" i="2"/>
  <c r="Y56" i="2"/>
  <c r="Z56" i="2"/>
  <c r="AA56" i="2"/>
  <c r="X57" i="2"/>
  <c r="Y57" i="2"/>
  <c r="AA57" i="2"/>
  <c r="X58" i="2"/>
  <c r="Y58" i="2"/>
  <c r="AA58" i="2"/>
  <c r="X59" i="2"/>
  <c r="Y59" i="2"/>
  <c r="AA59" i="2"/>
  <c r="X60" i="2"/>
  <c r="AA60" i="2"/>
  <c r="X61" i="2"/>
  <c r="AA61" i="2"/>
  <c r="X62" i="2"/>
  <c r="AA62" i="2"/>
  <c r="X63" i="2"/>
  <c r="AA63" i="2"/>
  <c r="X64" i="2"/>
  <c r="AA64" i="2"/>
  <c r="X65" i="2"/>
  <c r="AA65" i="2"/>
  <c r="X66" i="2"/>
  <c r="AA66" i="2"/>
  <c r="X67" i="2"/>
  <c r="AA67" i="2"/>
  <c r="X68" i="2"/>
  <c r="AA68" i="2"/>
  <c r="X69" i="2"/>
  <c r="AA69" i="2"/>
  <c r="X70" i="2"/>
  <c r="AA70" i="2"/>
  <c r="X71" i="2"/>
  <c r="AA71" i="2"/>
  <c r="X72" i="2"/>
  <c r="AA72" i="2"/>
  <c r="X73" i="2"/>
  <c r="AA73" i="2"/>
  <c r="X74" i="2"/>
  <c r="AA74" i="2"/>
  <c r="X75" i="2"/>
  <c r="AA75" i="2"/>
  <c r="X76" i="2"/>
  <c r="AA76" i="2"/>
  <c r="X77" i="2"/>
  <c r="AA77" i="2"/>
  <c r="X78" i="2"/>
  <c r="AA78" i="2"/>
  <c r="X79" i="2"/>
  <c r="AA79" i="2"/>
  <c r="X80" i="2"/>
  <c r="AA80" i="2"/>
  <c r="X81" i="2"/>
  <c r="AA81" i="2"/>
  <c r="X82" i="2"/>
  <c r="AA82" i="2"/>
  <c r="X83" i="2"/>
  <c r="AA83" i="2"/>
  <c r="X84" i="2"/>
  <c r="AA84" i="2"/>
  <c r="X85" i="2"/>
  <c r="AA85" i="2"/>
  <c r="X86" i="2"/>
  <c r="AA86" i="2"/>
  <c r="X87" i="2"/>
  <c r="AA87" i="2"/>
  <c r="X88" i="2"/>
  <c r="AA88" i="2"/>
  <c r="X89" i="2"/>
  <c r="AA89" i="2"/>
  <c r="X90" i="2"/>
  <c r="AA90" i="2"/>
  <c r="X91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2" i="2"/>
  <c r="Z2" i="2"/>
  <c r="Y2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2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54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2" i="2"/>
  <c r="Q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3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71" i="2"/>
  <c r="O2" i="2"/>
  <c r="S2" i="2"/>
  <c r="P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K3" i="2"/>
  <c r="J3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30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B29" i="2"/>
  <c r="B30" i="2"/>
  <c r="B28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31" i="2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45" i="1" l="1"/>
  <c r="D45" i="4" s="1"/>
  <c r="C45" i="4"/>
  <c r="D37" i="1"/>
  <c r="D37" i="4" s="1"/>
  <c r="C37" i="4"/>
  <c r="D29" i="1"/>
  <c r="D29" i="4" s="1"/>
  <c r="C29" i="4"/>
  <c r="D44" i="1"/>
  <c r="D44" i="4" s="1"/>
  <c r="C44" i="4"/>
  <c r="D36" i="1"/>
  <c r="D36" i="4" s="1"/>
  <c r="C36" i="4"/>
  <c r="D28" i="1"/>
  <c r="D28" i="4" s="1"/>
  <c r="C28" i="4"/>
  <c r="D43" i="1"/>
  <c r="D43" i="4" s="1"/>
  <c r="C43" i="4"/>
  <c r="D35" i="1"/>
  <c r="D35" i="4" s="1"/>
  <c r="C35" i="4"/>
  <c r="D27" i="1"/>
  <c r="D27" i="4" s="1"/>
  <c r="C27" i="4"/>
  <c r="D19" i="1"/>
  <c r="D19" i="4" s="1"/>
  <c r="C19" i="4"/>
  <c r="D42" i="1"/>
  <c r="D42" i="4" s="1"/>
  <c r="C42" i="4"/>
  <c r="D34" i="1"/>
  <c r="D34" i="4" s="1"/>
  <c r="C34" i="4"/>
  <c r="D26" i="1"/>
  <c r="D26" i="4" s="1"/>
  <c r="C26" i="4"/>
  <c r="D18" i="1"/>
  <c r="D18" i="4" s="1"/>
  <c r="C18" i="4"/>
  <c r="D10" i="1"/>
  <c r="D10" i="4" s="1"/>
  <c r="C10" i="4"/>
  <c r="D41" i="1"/>
  <c r="D41" i="4" s="1"/>
  <c r="C41" i="4"/>
  <c r="D33" i="1"/>
  <c r="D33" i="4" s="1"/>
  <c r="C33" i="4"/>
  <c r="D25" i="1"/>
  <c r="D25" i="4" s="1"/>
  <c r="C25" i="4"/>
  <c r="D17" i="1"/>
  <c r="D17" i="4" s="1"/>
  <c r="C17" i="4"/>
  <c r="D9" i="1"/>
  <c r="D9" i="4" s="1"/>
  <c r="C9" i="4"/>
  <c r="D5" i="1"/>
  <c r="D5" i="4" s="1"/>
  <c r="C5" i="4"/>
  <c r="D40" i="1"/>
  <c r="D40" i="4" s="1"/>
  <c r="C40" i="4"/>
  <c r="D32" i="1"/>
  <c r="D32" i="4" s="1"/>
  <c r="C32" i="4"/>
  <c r="D24" i="1"/>
  <c r="D24" i="4" s="1"/>
  <c r="C24" i="4"/>
  <c r="D16" i="1"/>
  <c r="D16" i="4" s="1"/>
  <c r="C16" i="4"/>
  <c r="D8" i="1"/>
  <c r="D8" i="4" s="1"/>
  <c r="C8" i="4"/>
  <c r="D15" i="1"/>
  <c r="D15" i="4" s="1"/>
  <c r="C15" i="4"/>
  <c r="D7" i="1"/>
  <c r="D7" i="4" s="1"/>
  <c r="C7" i="4"/>
  <c r="D3" i="1"/>
  <c r="D3" i="4" s="1"/>
  <c r="C3" i="4"/>
  <c r="D39" i="1"/>
  <c r="D39" i="4" s="1"/>
  <c r="C39" i="4"/>
  <c r="D31" i="1"/>
  <c r="D31" i="4" s="1"/>
  <c r="C31" i="4"/>
  <c r="D23" i="1"/>
  <c r="D23" i="4" s="1"/>
  <c r="C23" i="4"/>
  <c r="D2" i="1"/>
  <c r="D2" i="4" s="1"/>
  <c r="C2" i="4"/>
  <c r="D38" i="1"/>
  <c r="D38" i="4" s="1"/>
  <c r="C38" i="4"/>
  <c r="D30" i="1"/>
  <c r="D30" i="4" s="1"/>
  <c r="C30" i="4"/>
  <c r="D22" i="1"/>
  <c r="D22" i="4" s="1"/>
  <c r="C22" i="4"/>
  <c r="D14" i="1"/>
  <c r="D14" i="4" s="1"/>
  <c r="C14" i="4"/>
  <c r="D6" i="1"/>
  <c r="D6" i="4" s="1"/>
  <c r="C6" i="4"/>
  <c r="D21" i="1"/>
  <c r="D21" i="4" s="1"/>
  <c r="C21" i="4"/>
  <c r="D13" i="1"/>
  <c r="D13" i="4" s="1"/>
  <c r="C13" i="4"/>
  <c r="D20" i="1"/>
  <c r="D20" i="4" s="1"/>
  <c r="C20" i="4"/>
  <c r="D12" i="1"/>
  <c r="D12" i="4" s="1"/>
  <c r="C12" i="4"/>
  <c r="D4" i="1"/>
  <c r="D4" i="4" s="1"/>
  <c r="C4" i="4"/>
  <c r="D11" i="1"/>
  <c r="D11" i="4" s="1"/>
  <c r="C11" i="4"/>
</calcChain>
</file>

<file path=xl/sharedStrings.xml><?xml version="1.0" encoding="utf-8"?>
<sst xmlns="http://schemas.openxmlformats.org/spreadsheetml/2006/main" count="429" uniqueCount="223">
  <si>
    <t>Vol</t>
  </si>
  <si>
    <t>TBD</t>
  </si>
  <si>
    <t>BCL</t>
  </si>
  <si>
    <t>SakDays</t>
  </si>
  <si>
    <t>Conan</t>
  </si>
  <si>
    <t>JJK</t>
  </si>
  <si>
    <t>MHA</t>
  </si>
  <si>
    <t>HxH</t>
  </si>
  <si>
    <t>OP</t>
  </si>
  <si>
    <t>Jojo4</t>
  </si>
  <si>
    <t>Chainsaw</t>
  </si>
  <si>
    <t>Opman</t>
  </si>
  <si>
    <t>Mashle</t>
  </si>
  <si>
    <t>SpyF</t>
  </si>
  <si>
    <t>DBSuper</t>
  </si>
  <si>
    <t>Tablier</t>
  </si>
  <si>
    <t>Jojo1</t>
  </si>
  <si>
    <t>Jojo2</t>
  </si>
  <si>
    <t>Jojo3</t>
  </si>
  <si>
    <t>YuGiOh</t>
  </si>
  <si>
    <t>NNTZ</t>
  </si>
  <si>
    <t>SNK</t>
  </si>
  <si>
    <t>KNB</t>
  </si>
  <si>
    <t>DB</t>
  </si>
  <si>
    <t>Bleach</t>
  </si>
  <si>
    <t>Gintama</t>
  </si>
  <si>
    <t>Gamaran</t>
  </si>
  <si>
    <t>HellP</t>
  </si>
  <si>
    <t>Mob100</t>
  </si>
  <si>
    <t>Immortal</t>
  </si>
  <si>
    <t>Fable</t>
  </si>
  <si>
    <t>Manga</t>
  </si>
  <si>
    <t>URL</t>
  </si>
  <si>
    <t>DL</t>
  </si>
  <si>
    <t>20thCB</t>
  </si>
  <si>
    <t>https://comicvine.gamespot.com/20th-century-boys/4050-47558/</t>
  </si>
  <si>
    <t>21thCB</t>
  </si>
  <si>
    <t>https://comicvine.gamespot.com/21st-century-boys/4050-49972/</t>
  </si>
  <si>
    <t>Akame</t>
  </si>
  <si>
    <t>https://comicvine.gamespot.com/akame-ga-kill/4050-69595/</t>
  </si>
  <si>
    <t>Akira</t>
  </si>
  <si>
    <t>https://comicvine.gamespot.com/akira/4050-40664/</t>
  </si>
  <si>
    <t>Bakemonogatari</t>
  </si>
  <si>
    <t>https://comicvine.gamespot.com/bakemonogatari/4050-111313/</t>
  </si>
  <si>
    <t>Baki</t>
  </si>
  <si>
    <t>https://comicvine.gamespot.com/baki/4050-105948/</t>
  </si>
  <si>
    <t>BakiDou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</si>
  <si>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</si>
  <si>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</si>
  <si>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</si>
  <si>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</si>
  <si>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Berserk</t>
  </si>
  <si>
    <t>https://comicvine.gamespot.com/berserk/4050-50270/</t>
  </si>
  <si>
    <t>BillyBat</t>
  </si>
  <si>
    <t>https://comicvine.gamespot.com/billy-bat/4050-45111/</t>
  </si>
  <si>
    <t>https://comicvine.gamespot.com/bleach/4050-18244/</t>
  </si>
  <si>
    <t>BlueL</t>
  </si>
  <si>
    <t>https://comicvine.gamespot.com/blue-lock/4050-115115/</t>
  </si>
  <si>
    <t>https://comicvine.gamespot.com/chainsaw-man/4050-117318/</t>
  </si>
  <si>
    <t>Chiruran</t>
  </si>
  <si>
    <t>CJX</t>
  </si>
  <si>
    <t>https://comicvine.gamespot.com/choujin-x/4050-144778/</t>
  </si>
  <si>
    <t>https://comicvine.gamespot.com/meitantei-conan/4050-50667/</t>
  </si>
  <si>
    <t>https://comicvine.gamespot.com/dragonball/4050-26303/</t>
  </si>
  <si>
    <t>https://comicvine.gamespot.com/dragon-ball-cho/4050-93766/</t>
  </si>
  <si>
    <t>DeathNote</t>
  </si>
  <si>
    <t>https://comicvine.gamespot.com/death-note/4050-42264/</t>
  </si>
  <si>
    <t>Deep3</t>
  </si>
  <si>
    <t>DemonSlayer</t>
  </si>
  <si>
    <t>https://comicvine.gamespot.com/kimetsu-no-yaiba/4050-90821/</t>
  </si>
  <si>
    <t>DrStone</t>
  </si>
  <si>
    <t>https://comicvine.gamespot.com/dr-stone/4050-102513/</t>
  </si>
  <si>
    <t>FireForce</t>
  </si>
  <si>
    <t>https://comicvine.gamespot.com/enen-no-shobotai/4050-92228/</t>
  </si>
  <si>
    <t>FirePunch</t>
  </si>
  <si>
    <t>https://comicvine.gamespot.com/fire-punch/4050-91856/</t>
  </si>
  <si>
    <t>FMB</t>
  </si>
  <si>
    <t>https://comicvine.gamespot.com/fullmetal-alchemist/4050-50835/</t>
  </si>
  <si>
    <t>https://comicvine.gamespot.com/gamaran/4050-145719/</t>
  </si>
  <si>
    <t>Gamaran_</t>
  </si>
  <si>
    <t>Gantz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</si>
  <si>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</si>
  <si>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</si>
  <si>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</si>
  <si>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</si>
  <si>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GoldKamuy</t>
  </si>
  <si>
    <t>https://comicvine.gamespot.com/golden-kamuy/4050-91228/</t>
  </si>
  <si>
    <t>GTO</t>
  </si>
  <si>
    <t>https://comicvine.gamespot.com/gto/4050-32732/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</si>
  <si>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</si>
  <si>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</si>
  <si>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</si>
  <si>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</si>
  <si>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</si>
  <si>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HNIppo</t>
  </si>
  <si>
    <t>https://comicvine.gamespot.com/hajime-no-ippo/4050-44027/</t>
  </si>
  <si>
    <t>https://comicvine.gamespot.com/hunter-x-hunter/4050-30751/</t>
  </si>
  <si>
    <t>Ikigami</t>
  </si>
  <si>
    <t>https://comicvine.gamespot.com/ikigami-the-ultimate-limit/4050-59209/</t>
  </si>
  <si>
    <t>https://comicvine.gamespot.com/blade-of-the-immortal/4050-40331/</t>
  </si>
  <si>
    <t>Isaak</t>
  </si>
  <si>
    <t>https://comicvine.gamespot.com/issak/4050-103138/</t>
  </si>
  <si>
    <t>Jagaaan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</si>
  <si>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</si>
  <si>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</si>
  <si>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</si>
  <si>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</si>
  <si>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</si>
  <si>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</si>
  <si>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Kaiju</t>
  </si>
  <si>
    <t>https://comicvine.gamespot.com/kaiju-no-8/4050-132387/</t>
  </si>
  <si>
    <t>Kingdom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</si>
  <si>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</si>
  <si>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</si>
  <si>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</si>
  <si>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</si>
  <si>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</si>
  <si>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</si>
  <si>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</si>
  <si>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Monster</t>
  </si>
  <si>
    <t>Naruto</t>
  </si>
  <si>
    <t>https://comicvine.gamespot.com/naruto/4050-34585/</t>
  </si>
  <si>
    <t>https://comicvine.gamespot.com/nanatsu-no-taizai/4050-68674/</t>
  </si>
  <si>
    <t>Noragami</t>
  </si>
  <si>
    <t>https://comicvine.gamespot.com/noragami/4050-72533/</t>
  </si>
  <si>
    <t>https://comicvine.gamespot.com/one-piece/4050-21397/</t>
  </si>
  <si>
    <t>OpiumSquad</t>
  </si>
  <si>
    <t>OPman</t>
  </si>
  <si>
    <t>https://comicvine.gamespot.com/onepunchman/4050-74851/</t>
  </si>
  <si>
    <t>Planetes</t>
  </si>
  <si>
    <t>https://comicvine.gamespot.com/planetes/4050-99120/</t>
  </si>
  <si>
    <t>https://comicvine.gamespot.com/sakamoto-days/4050-135095/</t>
  </si>
  <si>
    <t>Sanctuary</t>
  </si>
  <si>
    <t>https://comicvine.gamespot.com/sanctuary/4050-107423/</t>
  </si>
  <si>
    <t>SKR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</si>
  <si>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</si>
  <si>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</si>
  <si>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</si>
  <si>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</si>
  <si>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SoulEater</t>
  </si>
  <si>
    <t>https://comicvine.gamespot.com/soul-eater/4050-22462/</t>
  </si>
  <si>
    <t>https://comicvine.gamespot.com/spyxfamily/4050-119963/</t>
  </si>
  <si>
    <t>https://comicvine.gamespot.com/gokushufudo/4050-113318/</t>
  </si>
  <si>
    <t>TK</t>
  </si>
  <si>
    <t>https://comicvine.gamespot.com/tokyo-ghoul/4050-74500/</t>
  </si>
  <si>
    <t>Tkre</t>
  </si>
  <si>
    <t>https://comicvine.gamespot.com/tokyo-ghoulre/4050-91229/</t>
  </si>
  <si>
    <t>Vagabond</t>
  </si>
  <si>
    <t>https://comicvine.gamespot.com/bagabondo/4050-33228/</t>
  </si>
  <si>
    <t>Vigilante</t>
  </si>
  <si>
    <t>Vinland</t>
  </si>
  <si>
    <t>https://comicvine.gamespot.com/vinland-saga/4050-44141/</t>
  </si>
  <si>
    <t>Yomawari</t>
  </si>
  <si>
    <t>https://comicvine.gamespot.com/yomawari-sensei/4050-141933/</t>
  </si>
  <si>
    <t>https://comicvine.gamespot.com/yu-gi-oh/4050-95939/</t>
  </si>
  <si>
    <t>Manga_path</t>
  </si>
  <si>
    <t>Cover</t>
  </si>
  <si>
    <t>Statut</t>
  </si>
  <si>
    <t>Source</t>
  </si>
  <si>
    <t>Commentaire</t>
  </si>
  <si>
    <t>Chapt</t>
  </si>
  <si>
    <t>Chapt*</t>
  </si>
  <si>
    <t>20th Century Boys</t>
  </si>
  <si>
    <t>Black Clover</t>
  </si>
  <si>
    <t>Chainsaw Man</t>
  </si>
  <si>
    <t>Choujin X</t>
  </si>
  <si>
    <t>Detective Conan</t>
  </si>
  <si>
    <t>Dragon Ball</t>
  </si>
  <si>
    <t>Dragon Ball Super</t>
  </si>
  <si>
    <t>Hell's Paradise Jigokuraku</t>
  </si>
  <si>
    <t>Hunter X Hunter</t>
  </si>
  <si>
    <t>Jujutsu Kaisen</t>
  </si>
  <si>
    <t>JoJo’s Bizarre Adventure</t>
  </si>
  <si>
    <t>Jojo’s Bizarre Adventure Part 8 – Jojolion</t>
  </si>
  <si>
    <t>Kaiju No. 8</t>
  </si>
  <si>
    <t>Kuroko no Basuke</t>
  </si>
  <si>
    <t>Boku no Hero Academia</t>
  </si>
  <si>
    <t>Nanatsu no Taizai</t>
  </si>
  <si>
    <t>One Piece</t>
  </si>
  <si>
    <t>Onepunch-Man</t>
  </si>
  <si>
    <t>Sakamoto Days</t>
  </si>
  <si>
    <t>Sun-ken Rock</t>
  </si>
  <si>
    <t>Shingeki no Kyojin</t>
  </si>
  <si>
    <t>Spy X Family</t>
  </si>
  <si>
    <t>SSY Lost Canva</t>
  </si>
  <si>
    <t>Saint Seiya - The Lost Canva</t>
  </si>
  <si>
    <t>Tokyo Ghoul</t>
  </si>
  <si>
    <t>TKre</t>
  </si>
  <si>
    <t>Tokyo Ghoulre</t>
  </si>
  <si>
    <t>Vinland Saga</t>
  </si>
  <si>
    <t>Yu-Gi-Oh ! – Edition Double</t>
  </si>
  <si>
    <t>Mob Psycho 100</t>
  </si>
  <si>
    <t>Gokushufudou The Way of the House Husband</t>
  </si>
  <si>
    <t>Enen no Shouboutai</t>
  </si>
  <si>
    <t>Blade of the Immortal</t>
  </si>
  <si>
    <t>Blue Lock</t>
  </si>
  <si>
    <t>Mangafox</t>
  </si>
  <si>
    <t>Manganato</t>
  </si>
  <si>
    <t>Vol.3 End Of Volume Bonus Page</t>
  </si>
  <si>
    <t>Mangaclash</t>
  </si>
  <si>
    <t>Chapitre 34 image corrompue à delete</t>
  </si>
  <si>
    <t>Rename les couvertures</t>
  </si>
  <si>
    <t>renomer 2 derniers chapt</t>
  </si>
  <si>
    <t>Sushi scans</t>
  </si>
  <si>
    <t>Directement convertir en kindle</t>
  </si>
  <si>
    <t>Mangajar</t>
  </si>
  <si>
    <t>Rename 108.6 et 108.7</t>
  </si>
  <si>
    <t>-</t>
  </si>
  <si>
    <t>F</t>
  </si>
  <si>
    <t xml:space="preserve">Update </t>
  </si>
  <si>
    <t>Update date</t>
  </si>
  <si>
    <t>*</t>
  </si>
  <si>
    <t>Volumes</t>
  </si>
  <si>
    <t>nb vol</t>
  </si>
  <si>
    <t>Mangafoxfull</t>
  </si>
  <si>
    <t>&lt;a href="https://manganato.com"&gt;&lt;img src="https://favicon.malsync.moe/?domain=https://manganato.com"&gt; MN&lt;/a&gt;</t>
  </si>
  <si>
    <t>&lt;a href="http://fanfox.net"&gt;&lt;img src="https://favicon.malsync.moe/?domain=http://fanfox.net"&gt; MF&lt;/a&gt;</t>
  </si>
  <si>
    <t>&lt;a href="https://mangaclash.com/"&gt;&lt;img src="https://favicon.malsync.moe/?domain=https://mangaclash.com/"&gt; MC&lt;/a&gt;</t>
  </si>
  <si>
    <t>&lt;a href="https://mangajar.com/"&gt;&lt;img src="https://favicon.malsync.moe/?domain=https://mangajar.com/"&gt; MJ&lt;/a&gt;</t>
  </si>
  <si>
    <t>&lt;a href="https://mangafoxfull.com/manga/"&gt;&lt;img src="https://favicon.malsync.moe/?domain=https://mangafoxfull.com/manga/"&gt; MFF&lt;/a&gt;</t>
  </si>
  <si>
    <t>NB</t>
  </si>
  <si>
    <t>lu jusqu'au tome 23</t>
  </si>
  <si>
    <t>lu tome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</si>
</sst>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4"/>
      <name val="Calibri"/>
      <family val="2"/>
      <scheme val="minor"/>
    </font>
    <font>
      <i/>
      <sz val="12"/>
      <color theme="4"/>
      <name val="Calibri"/>
      <family val="2"/>
      <scheme val="minor"/>
    </font>
    <font>
      <sz val="12"/>
      <color rgb="FF0432FF"/>
      <name val="Calibri"/>
      <family val="2"/>
      <scheme val="minor"/>
    </font>
    <font>
      <i/>
      <sz val="12"/>
      <color rgb="FF4472C4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2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2EFDA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/>
    <xf numFmtId="0" fontId="2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8" fillId="6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4" fontId="10" fillId="9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5" fillId="8" borderId="0" xfId="0" applyFont="1" applyFill="1" applyAlignment="1">
      <alignment horizontal="center"/>
    </xf>
    <xf numFmtId="0" fontId="0" fillId="0" borderId="1" xfId="0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blade-of-the-immortal/4050-403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D8C1-4B37-7243-A048-80A7917735B3}">
  <sheetPr>
    <tabColor rgb="FFFF0000"/>
  </sheetPr>
  <dimension ref="A1:N52"/>
  <sheetViews>
    <sheetView tabSelected="1" zoomScale="90" zoomScaleNormal="90" workbookViewId="0">
      <selection activeCell="N11" sqref="N11"/>
    </sheetView>
  </sheetViews>
  <sheetFormatPr baseColWidth="10" defaultRowHeight="16" x14ac:dyDescent="0.2"/>
  <cols>
    <col min="1" max="1" width="10.83203125" style="10"/>
    <col min="2" max="2" width="39.6640625" style="10" bestFit="1" customWidth="1"/>
    <col min="3" max="3" width="10.83203125" style="10"/>
    <col min="4" max="4" width="11.6640625" style="26" bestFit="1" customWidth="1"/>
    <col min="5" max="6" width="13.6640625" style="15" customWidth="1"/>
    <col min="7" max="7" width="33.6640625" style="19" bestFit="1" customWidth="1"/>
    <col min="8" max="9" width="10.83203125" style="22"/>
    <col min="10" max="10" width="10.83203125" style="10"/>
    <col min="11" max="11" width="15.83203125" style="17" bestFit="1" customWidth="1"/>
    <col min="12" max="12" width="11" style="17"/>
    <col min="13" max="13" width="12" style="17" bestFit="1" customWidth="1"/>
    <col min="14" max="14" width="18.83203125" style="17" bestFit="1" customWidth="1"/>
  </cols>
  <sheetData>
    <row r="1" spans="1:14" x14ac:dyDescent="0.2">
      <c r="A1" s="11" t="s">
        <v>31</v>
      </c>
      <c r="B1" s="11" t="s">
        <v>155</v>
      </c>
      <c r="C1" s="11" t="s">
        <v>160</v>
      </c>
      <c r="D1" s="24" t="s">
        <v>209</v>
      </c>
      <c r="E1" s="11" t="s">
        <v>158</v>
      </c>
      <c r="F1" s="11" t="s">
        <v>157</v>
      </c>
      <c r="G1" s="18" t="s">
        <v>159</v>
      </c>
      <c r="H1" s="20" t="s">
        <v>1</v>
      </c>
      <c r="I1" s="20" t="s">
        <v>212</v>
      </c>
      <c r="J1" s="11" t="s">
        <v>156</v>
      </c>
      <c r="K1" s="12" t="s">
        <v>213</v>
      </c>
      <c r="L1" s="12" t="s">
        <v>161</v>
      </c>
      <c r="M1" s="12" t="s">
        <v>210</v>
      </c>
      <c r="N1" s="12" t="s">
        <v>220</v>
      </c>
    </row>
    <row r="2" spans="1:14" x14ac:dyDescent="0.2">
      <c r="A2" s="13" t="s">
        <v>34</v>
      </c>
      <c r="B2" s="13" t="s">
        <v>162</v>
      </c>
      <c r="C2" s="14" t="str">
        <f>IF(OR(ISNUMBER(IFERROR(MATCH(A2,UPDATE!$1:$1,0),TRUE))=FALSE,H2=FALSE),L2,_xlfn.AGGREGATE(4,6,INDEX(UPDATE!$A:$AZ,,MATCH(A2,UPDATE!$1:$1,0))))</f>
        <v>F</v>
      </c>
      <c r="D2" s="25" t="str">
        <f t="shared" ref="D2:D45" si="0">IF(C2="F","-",M2)</f>
        <v>-</v>
      </c>
      <c r="E2" s="15" t="s">
        <v>196</v>
      </c>
      <c r="F2" s="15" t="str">
        <f t="shared" ref="F2:F19" si="1">"✅"</f>
        <v>✅</v>
      </c>
      <c r="H2" s="21" t="b">
        <f>IF(ISNUMBER(INDEX(UPDATE!$A:$AZ,2,MATCH(SETTINGS!$A2,UPDATE!$1:$1,0)))=TRUE,TRUE,FALSE)</f>
        <v>0</v>
      </c>
      <c r="I2" s="21">
        <f>IFERROR(INDEX(UPDATE!A:A,MATCH(_xlfn.AGGREGATE(4,6,INDEX(UPDATE!$A$3:$AZ$200,,MATCH(A2,UPDATE!$1:$1,0))),INDEX(UPDATE!$A:$AZ,,MATCH(A2,UPDATE!$1:$1,0)),0)),K2)</f>
        <v>22</v>
      </c>
      <c r="J2" s="15" t="b">
        <f>IFERROR(IF(MATCH(SETTINGS!A2,COVER!$A:$A,0),TRUE,FALSE),FALSE)</f>
        <v>1</v>
      </c>
      <c r="K2" s="16">
        <v>22</v>
      </c>
      <c r="L2" s="16" t="s">
        <v>208</v>
      </c>
      <c r="M2" s="16" t="s">
        <v>208</v>
      </c>
      <c r="N2" s="16"/>
    </row>
    <row r="3" spans="1:14" x14ac:dyDescent="0.2">
      <c r="A3" s="13" t="s">
        <v>2</v>
      </c>
      <c r="B3" s="13" t="s">
        <v>163</v>
      </c>
      <c r="C3" s="14">
        <f>IF(OR(ISNUMBER(IFERROR(MATCH(A3,UPDATE!$1:$1,0),TRUE))=FALSE,H3=FALSE),L3,_xlfn.AGGREGATE(4,6,INDEX(UPDATE!$A:$AZ,,MATCH(A3,UPDATE!$1:$1,0))))</f>
        <v>365</v>
      </c>
      <c r="D3" s="25">
        <f t="shared" si="0"/>
        <v>45115</v>
      </c>
      <c r="E3" s="15" t="s">
        <v>196</v>
      </c>
      <c r="F3" s="15" t="str">
        <f t="shared" si="1"/>
        <v>✅</v>
      </c>
      <c r="H3" s="21" t="b">
        <f>IF(ISNUMBER(INDEX(UPDATE!$A:$AZ,2,MATCH(SETTINGS!$A3,UPDATE!$1:$1,0)))=TRUE,TRUE,FALSE)</f>
        <v>1</v>
      </c>
      <c r="I3" s="21">
        <f>IFERROR(INDEX(UPDATE!A:A,MATCH(_xlfn.AGGREGATE(4,6,INDEX(UPDATE!$A$3:$AZ$200,,MATCH(A3,UPDATE!$1:$1,0))),INDEX(UPDATE!$A:$AZ,,MATCH(A3,UPDATE!$1:$1,0)),0)),K3)</f>
        <v>35</v>
      </c>
      <c r="J3" s="15" t="b">
        <f>IFERROR(IF(MATCH(SETTINGS!A3,COVER!$A:$A,0),TRUE,FALSE),FALSE)</f>
        <v>1</v>
      </c>
      <c r="K3" s="16"/>
      <c r="L3" s="16" t="s">
        <v>207</v>
      </c>
      <c r="M3" s="23">
        <v>45115</v>
      </c>
      <c r="N3" s="23"/>
    </row>
    <row r="4" spans="1:14" x14ac:dyDescent="0.2">
      <c r="A4" s="13" t="s">
        <v>24</v>
      </c>
      <c r="B4" s="13" t="s">
        <v>24</v>
      </c>
      <c r="C4" s="14" t="str">
        <f>IF(OR(ISNUMBER(IFERROR(MATCH(A4,UPDATE!$1:$1,0),TRUE))=FALSE,H4=FALSE),L4,_xlfn.AGGREGATE(4,6,INDEX(UPDATE!$A:$AZ,,MATCH(A4,UPDATE!$1:$1,0))))</f>
        <v>F</v>
      </c>
      <c r="D4" s="25" t="str">
        <f t="shared" si="0"/>
        <v>-</v>
      </c>
      <c r="E4" s="15" t="s">
        <v>197</v>
      </c>
      <c r="F4" s="15" t="str">
        <f t="shared" si="1"/>
        <v>✅</v>
      </c>
      <c r="H4" s="21" t="b">
        <f>IF(ISNUMBER(INDEX(UPDATE!$A:$AZ,2,MATCH(SETTINGS!$A4,UPDATE!$1:$1,0)))=TRUE,TRUE,FALSE)</f>
        <v>0</v>
      </c>
      <c r="I4" s="21">
        <f>IFERROR(INDEX(UPDATE!A:A,MATCH(_xlfn.AGGREGATE(4,6,INDEX(UPDATE!$A$3:$AZ$200,,MATCH(A4,UPDATE!$1:$1,0))),INDEX(UPDATE!$A:$AZ,,MATCH(A4,UPDATE!$1:$1,0)),0)),K4)</f>
        <v>74</v>
      </c>
      <c r="J4" s="15" t="b">
        <f>IFERROR(IF(MATCH(SETTINGS!A4,COVER!$A:$A,0),TRUE,FALSE),FALSE)</f>
        <v>1</v>
      </c>
      <c r="K4" s="16"/>
      <c r="L4" s="16" t="s">
        <v>208</v>
      </c>
      <c r="M4" s="16" t="s">
        <v>208</v>
      </c>
      <c r="N4" s="16"/>
    </row>
    <row r="5" spans="1:14" x14ac:dyDescent="0.2">
      <c r="A5" s="13" t="s">
        <v>10</v>
      </c>
      <c r="B5" s="13" t="s">
        <v>164</v>
      </c>
      <c r="C5" s="14">
        <f>IF(OR(ISNUMBER(IFERROR(MATCH(A5,UPDATE!$1:$1,0),TRUE))=FALSE,H5=FALSE),L5,_xlfn.AGGREGATE(4,6,INDEX(UPDATE!$A:$AZ,,MATCH(A5,UPDATE!$1:$1,0))))</f>
        <v>119</v>
      </c>
      <c r="D5" s="25">
        <f t="shared" si="0"/>
        <v>45115</v>
      </c>
      <c r="E5" s="15" t="s">
        <v>196</v>
      </c>
      <c r="F5" s="15" t="str">
        <f t="shared" si="1"/>
        <v>✅</v>
      </c>
      <c r="H5" s="21" t="b">
        <f>IF(ISNUMBER(INDEX(UPDATE!$A:$AZ,2,MATCH(SETTINGS!$A5,UPDATE!$1:$1,0)))=TRUE,TRUE,FALSE)</f>
        <v>1</v>
      </c>
      <c r="I5" s="21">
        <f>IFERROR(INDEX(UPDATE!A:A,MATCH(_xlfn.AGGREGATE(4,6,INDEX(UPDATE!$A$3:$AZ$200,,MATCH(A5,UPDATE!$1:$1,0))),INDEX(UPDATE!$A:$AZ,,MATCH(A5,UPDATE!$1:$1,0)),0)),K5)</f>
        <v>13</v>
      </c>
      <c r="J5" s="15" t="b">
        <f>IFERROR(IF(MATCH(SETTINGS!A5,COVER!$A:$A,0),TRUE,FALSE),FALSE)</f>
        <v>1</v>
      </c>
      <c r="K5" s="16"/>
      <c r="L5" s="16" t="s">
        <v>207</v>
      </c>
      <c r="M5" s="23">
        <v>45115</v>
      </c>
      <c r="N5" s="23"/>
    </row>
    <row r="6" spans="1:14" x14ac:dyDescent="0.2">
      <c r="A6" s="13" t="s">
        <v>60</v>
      </c>
      <c r="B6" s="13" t="s">
        <v>165</v>
      </c>
      <c r="C6" s="14">
        <f>IF(OR(ISNUMBER(IFERROR(MATCH(A6,UPDATE!$1:$1,0),TRUE))=FALSE,H6=FALSE),L6,_xlfn.AGGREGATE(4,6,INDEX(UPDATE!$A:$AZ,,MATCH(A6,UPDATE!$1:$1,0))))</f>
        <v>40</v>
      </c>
      <c r="D6" s="25">
        <f t="shared" si="0"/>
        <v>45115</v>
      </c>
      <c r="E6" s="15" t="s">
        <v>214</v>
      </c>
      <c r="F6" s="15" t="str">
        <f t="shared" si="1"/>
        <v>✅</v>
      </c>
      <c r="H6" s="21" t="b">
        <f>IF(ISNUMBER(INDEX(UPDATE!$A:$AZ,2,MATCH(SETTINGS!$A6,UPDATE!$1:$1,0)))=TRUE,TRUE,FALSE)</f>
        <v>1</v>
      </c>
      <c r="I6" s="21">
        <f>IFERROR(INDEX(UPDATE!A:A,MATCH(_xlfn.AGGREGATE(4,6,INDEX(UPDATE!$A$3:$AZ$200,,MATCH(A6,UPDATE!$1:$1,0))),INDEX(UPDATE!$A:$AZ,,MATCH(A6,UPDATE!$1:$1,0)),0)),K6)</f>
        <v>6</v>
      </c>
      <c r="J6" s="15" t="b">
        <f>IFERROR(IF(MATCH(SETTINGS!A6,COVER!$A:$A,0),TRUE,FALSE),FALSE)</f>
        <v>1</v>
      </c>
      <c r="K6" s="16"/>
      <c r="L6" s="16" t="s">
        <v>207</v>
      </c>
      <c r="M6" s="23">
        <v>45115</v>
      </c>
      <c r="N6" s="23"/>
    </row>
    <row r="7" spans="1:14" x14ac:dyDescent="0.2">
      <c r="A7" s="13" t="s">
        <v>4</v>
      </c>
      <c r="B7" s="13" t="s">
        <v>166</v>
      </c>
      <c r="C7" s="14">
        <f>IF(OR(ISNUMBER(IFERROR(MATCH(A7,UPDATE!$1:$1,0),TRUE))=FALSE,H7=FALSE),L7,_xlfn.AGGREGATE(4,6,INDEX(UPDATE!$A:$AZ,,MATCH(A7,UPDATE!$1:$1,0))))</f>
        <v>1115</v>
      </c>
      <c r="D7" s="25" t="str">
        <f t="shared" si="0"/>
        <v>*</v>
      </c>
      <c r="E7" s="15" t="s">
        <v>197</v>
      </c>
      <c r="F7" s="15" t="str">
        <f t="shared" si="1"/>
        <v>✅</v>
      </c>
      <c r="G7" s="19" t="s">
        <v>198</v>
      </c>
      <c r="H7" s="21" t="b">
        <f>IF(ISNUMBER(INDEX(UPDATE!$A:$AZ,2,MATCH(SETTINGS!$A7,UPDATE!$1:$1,0)))=TRUE,TRUE,FALSE)</f>
        <v>1</v>
      </c>
      <c r="I7" s="21">
        <f>IFERROR(INDEX(UPDATE!A:A,MATCH(_xlfn.AGGREGATE(4,6,INDEX(UPDATE!$A$3:$AZ$200,,MATCH(A7,UPDATE!$1:$1,0))),INDEX(UPDATE!$A:$AZ,,MATCH(A7,UPDATE!$1:$1,0)),0)),K7)</f>
        <v>103</v>
      </c>
      <c r="J7" s="15" t="b">
        <f>IFERROR(IF(MATCH(SETTINGS!A7,COVER!$A:$A,0),TRUE,FALSE),FALSE)</f>
        <v>1</v>
      </c>
      <c r="K7" s="16"/>
      <c r="L7" s="16" t="s">
        <v>207</v>
      </c>
      <c r="M7" s="16" t="s">
        <v>211</v>
      </c>
      <c r="N7" s="16"/>
    </row>
    <row r="8" spans="1:14" x14ac:dyDescent="0.2">
      <c r="A8" s="13" t="s">
        <v>23</v>
      </c>
      <c r="B8" s="13" t="s">
        <v>167</v>
      </c>
      <c r="C8" s="14" t="str">
        <f>IF(OR(ISNUMBER(IFERROR(MATCH(A8,UPDATE!$1:$1,0),TRUE))=FALSE,H8=FALSE),L8,_xlfn.AGGREGATE(4,6,INDEX(UPDATE!$A:$AZ,,MATCH(A8,UPDATE!$1:$1,0))))</f>
        <v>F</v>
      </c>
      <c r="D8" s="25" t="str">
        <f t="shared" si="0"/>
        <v>-</v>
      </c>
      <c r="E8" s="15" t="s">
        <v>199</v>
      </c>
      <c r="F8" s="15" t="str">
        <f t="shared" si="1"/>
        <v>✅</v>
      </c>
      <c r="H8" s="21" t="b">
        <f>IF(ISNUMBER(INDEX(UPDATE!$A:$AZ,2,MATCH(SETTINGS!$A8,UPDATE!$1:$1,0)))=TRUE,TRUE,FALSE)</f>
        <v>0</v>
      </c>
      <c r="I8" s="21">
        <f>IFERROR(INDEX(UPDATE!A:A,MATCH(_xlfn.AGGREGATE(4,6,INDEX(UPDATE!$A$3:$AZ$200,,MATCH(A8,UPDATE!$1:$1,0))),INDEX(UPDATE!$A:$AZ,,MATCH(A8,UPDATE!$1:$1,0)),0)),K8)</f>
        <v>42</v>
      </c>
      <c r="J8" s="15" t="b">
        <f>IFERROR(IF(MATCH(SETTINGS!A8,COVER!$A:$A,0),TRUE,FALSE),FALSE)</f>
        <v>1</v>
      </c>
      <c r="K8" s="16"/>
      <c r="L8" s="16" t="s">
        <v>208</v>
      </c>
      <c r="M8" s="16" t="s">
        <v>208</v>
      </c>
      <c r="N8" s="16" t="s">
        <v>221</v>
      </c>
    </row>
    <row r="9" spans="1:14" x14ac:dyDescent="0.2">
      <c r="A9" s="13" t="s">
        <v>14</v>
      </c>
      <c r="B9" s="13" t="s">
        <v>168</v>
      </c>
      <c r="C9" s="14">
        <f>IF(OR(ISNUMBER(IFERROR(MATCH(A9,UPDATE!$1:$1,0),TRUE))=FALSE,H9=FALSE),L9,_xlfn.AGGREGATE(4,6,INDEX(UPDATE!$A:$AZ,,MATCH(A9,UPDATE!$1:$1,0))))</f>
        <v>89</v>
      </c>
      <c r="D9" s="25" t="str">
        <f t="shared" si="0"/>
        <v>*</v>
      </c>
      <c r="E9" s="15" t="s">
        <v>199</v>
      </c>
      <c r="F9" s="15" t="str">
        <f t="shared" si="1"/>
        <v>✅</v>
      </c>
      <c r="G9" s="19" t="s">
        <v>200</v>
      </c>
      <c r="H9" s="21" t="b">
        <f>IF(ISNUMBER(INDEX(UPDATE!$A:$AZ,2,MATCH(SETTINGS!$A9,UPDATE!$1:$1,0)))=TRUE,TRUE,FALSE)</f>
        <v>1</v>
      </c>
      <c r="I9" s="21">
        <f>IFERROR(INDEX(UPDATE!A:A,MATCH(_xlfn.AGGREGATE(4,6,INDEX(UPDATE!$A$3:$AZ$200,,MATCH(A9,UPDATE!$1:$1,0))),INDEX(UPDATE!$A:$AZ,,MATCH(A9,UPDATE!$1:$1,0)),0)),K9)</f>
        <v>19</v>
      </c>
      <c r="J9" s="15" t="b">
        <f>IFERROR(IF(MATCH(SETTINGS!A9,COVER!$A:$A,0),TRUE,FALSE),FALSE)</f>
        <v>1</v>
      </c>
      <c r="K9" s="16"/>
      <c r="L9" s="16" t="s">
        <v>207</v>
      </c>
      <c r="M9" s="16" t="s">
        <v>211</v>
      </c>
      <c r="N9" s="16"/>
    </row>
    <row r="10" spans="1:14" x14ac:dyDescent="0.2">
      <c r="A10" s="13" t="s">
        <v>26</v>
      </c>
      <c r="B10" s="13" t="s">
        <v>26</v>
      </c>
      <c r="C10" s="14" t="str">
        <f>IF(OR(ISNUMBER(IFERROR(MATCH(A10,UPDATE!$1:$1,0),TRUE))=FALSE,H10=FALSE),L10,_xlfn.AGGREGATE(4,6,INDEX(UPDATE!$A:$AZ,,MATCH(A10,UPDATE!$1:$1,0))))</f>
        <v>F</v>
      </c>
      <c r="D10" s="25" t="str">
        <f t="shared" si="0"/>
        <v>-</v>
      </c>
      <c r="E10" s="15" t="s">
        <v>196</v>
      </c>
      <c r="F10" s="15" t="str">
        <f>"❌"</f>
        <v>❌</v>
      </c>
      <c r="H10" s="21" t="b">
        <f>IF(ISNUMBER(INDEX(UPDATE!$A:$AZ,2,MATCH(SETTINGS!$A10,UPDATE!$1:$1,0)))=TRUE,TRUE,FALSE)</f>
        <v>0</v>
      </c>
      <c r="I10" s="21">
        <f>IFERROR(INDEX(UPDATE!A:A,MATCH(_xlfn.AGGREGATE(4,6,INDEX(UPDATE!$A$3:$AZ$200,,MATCH(A10,UPDATE!$1:$1,0))),INDEX(UPDATE!$A:$AZ,,MATCH(A10,UPDATE!$1:$1,0)),0)),K10)</f>
        <v>22</v>
      </c>
      <c r="J10" s="15" t="b">
        <f>IFERROR(IF(MATCH(SETTINGS!A10,COVER!$A:$A,0),TRUE,FALSE),FALSE)</f>
        <v>1</v>
      </c>
      <c r="K10" s="16"/>
      <c r="L10" s="16" t="s">
        <v>208</v>
      </c>
      <c r="M10" s="16" t="s">
        <v>208</v>
      </c>
      <c r="N10" s="16"/>
    </row>
    <row r="11" spans="1:14" x14ac:dyDescent="0.2">
      <c r="A11" s="13" t="s">
        <v>25</v>
      </c>
      <c r="B11" s="13" t="s">
        <v>25</v>
      </c>
      <c r="C11" s="14" t="str">
        <f>IF(OR(ISNUMBER(IFERROR(MATCH(A11,UPDATE!$1:$1,0),TRUE))=FALSE,H11=FALSE),L11,_xlfn.AGGREGATE(4,6,INDEX(UPDATE!$A:$AZ,,MATCH(A11,UPDATE!$1:$1,0))))</f>
        <v>F</v>
      </c>
      <c r="D11" s="25" t="str">
        <f t="shared" si="0"/>
        <v>-</v>
      </c>
      <c r="E11" s="15" t="s">
        <v>196</v>
      </c>
      <c r="F11" s="15" t="str">
        <f t="shared" si="1"/>
        <v>✅</v>
      </c>
      <c r="H11" s="21" t="b">
        <f>IF(ISNUMBER(INDEX(UPDATE!$A:$AZ,2,MATCH(SETTINGS!$A11,UPDATE!$1:$1,0)))=TRUE,TRUE,FALSE)</f>
        <v>0</v>
      </c>
      <c r="I11" s="21">
        <f>IFERROR(INDEX(UPDATE!A:A,MATCH(_xlfn.AGGREGATE(4,6,INDEX(UPDATE!$A$3:$AZ$200,,MATCH(A11,UPDATE!$1:$1,0))),INDEX(UPDATE!$A:$AZ,,MATCH(A11,UPDATE!$1:$1,0)),0)),K11)</f>
        <v>77</v>
      </c>
      <c r="J11" s="15" t="b">
        <f>IFERROR(IF(MATCH(SETTINGS!A11,COVER!$A:$A,0),TRUE,FALSE),FALSE)</f>
        <v>1</v>
      </c>
      <c r="K11" s="16"/>
      <c r="L11" s="16" t="s">
        <v>208</v>
      </c>
      <c r="M11" s="16" t="s">
        <v>208</v>
      </c>
      <c r="N11" s="16"/>
    </row>
    <row r="12" spans="1:14" x14ac:dyDescent="0.2">
      <c r="A12" s="13" t="s">
        <v>87</v>
      </c>
      <c r="B12" s="13" t="s">
        <v>87</v>
      </c>
      <c r="C12" s="14" t="str">
        <f>IF(OR(ISNUMBER(IFERROR(MATCH(A12,UPDATE!$1:$1,0),TRUE))=FALSE,H12=FALSE),L12,_xlfn.AGGREGATE(4,6,INDEX(UPDATE!$A:$AZ,,MATCH(A12,UPDATE!$1:$1,0))))</f>
        <v>F</v>
      </c>
      <c r="D12" s="25" t="str">
        <f t="shared" si="0"/>
        <v>-</v>
      </c>
      <c r="E12" s="15" t="s">
        <v>196</v>
      </c>
      <c r="F12" s="15" t="str">
        <f t="shared" si="1"/>
        <v>✅</v>
      </c>
      <c r="H12" s="21" t="b">
        <f>IF(ISNUMBER(INDEX(UPDATE!$A:$AZ,2,MATCH(SETTINGS!$A12,UPDATE!$1:$1,0)))=TRUE,TRUE,FALSE)</f>
        <v>0</v>
      </c>
      <c r="I12" s="21">
        <f>IFERROR(INDEX(UPDATE!A:A,MATCH(_xlfn.AGGREGATE(4,6,INDEX(UPDATE!$A$3:$AZ$200,,MATCH(A12,UPDATE!$1:$1,0))),INDEX(UPDATE!$A:$AZ,,MATCH(A12,UPDATE!$1:$1,0)),0)),K12)</f>
        <v>25</v>
      </c>
      <c r="J12" s="15" t="b">
        <f>IFERROR(IF(MATCH(SETTINGS!A12,COVER!$A:$A,0),TRUE,FALSE),FALSE)</f>
        <v>1</v>
      </c>
      <c r="K12" s="16">
        <v>25</v>
      </c>
      <c r="L12" s="16" t="s">
        <v>208</v>
      </c>
      <c r="M12" s="16" t="s">
        <v>208</v>
      </c>
      <c r="N12" s="16"/>
    </row>
    <row r="13" spans="1:14" x14ac:dyDescent="0.2">
      <c r="A13" s="13" t="s">
        <v>27</v>
      </c>
      <c r="B13" s="13" t="s">
        <v>169</v>
      </c>
      <c r="C13" s="14" t="str">
        <f>IF(OR(ISNUMBER(IFERROR(MATCH(A13,UPDATE!$1:$1,0),TRUE))=FALSE,H13=FALSE),L13,_xlfn.AGGREGATE(4,6,INDEX(UPDATE!$A:$AZ,,MATCH(A13,UPDATE!$1:$1,0))))</f>
        <v>F</v>
      </c>
      <c r="D13" s="25" t="str">
        <f t="shared" si="0"/>
        <v>-</v>
      </c>
      <c r="E13" s="15" t="s">
        <v>197</v>
      </c>
      <c r="F13" s="15" t="str">
        <f t="shared" si="1"/>
        <v>✅</v>
      </c>
      <c r="H13" s="21" t="b">
        <f>IF(ISNUMBER(INDEX(UPDATE!$A:$AZ,2,MATCH(SETTINGS!$A13,UPDATE!$1:$1,0)))=TRUE,TRUE,FALSE)</f>
        <v>0</v>
      </c>
      <c r="I13" s="21">
        <f>IFERROR(INDEX(UPDATE!A:A,MATCH(_xlfn.AGGREGATE(4,6,INDEX(UPDATE!$A$3:$AZ$200,,MATCH(A13,UPDATE!$1:$1,0))),INDEX(UPDATE!$A:$AZ,,MATCH(A13,UPDATE!$1:$1,0)),0)),K13)</f>
        <v>13</v>
      </c>
      <c r="J13" s="15" t="b">
        <f>IFERROR(IF(MATCH(SETTINGS!A13,COVER!$A:$A,0),TRUE,FALSE),FALSE)</f>
        <v>1</v>
      </c>
      <c r="K13" s="16"/>
      <c r="L13" s="16" t="s">
        <v>208</v>
      </c>
      <c r="M13" s="16" t="s">
        <v>208</v>
      </c>
      <c r="N13" s="16"/>
    </row>
    <row r="14" spans="1:14" x14ac:dyDescent="0.2">
      <c r="A14" s="13" t="s">
        <v>7</v>
      </c>
      <c r="B14" s="13" t="s">
        <v>170</v>
      </c>
      <c r="C14" s="14">
        <f>IF(OR(ISNUMBER(IFERROR(MATCH(A14,UPDATE!$1:$1,0),TRUE))=FALSE,H14=FALSE),L14,_xlfn.AGGREGATE(4,6,INDEX(UPDATE!$A:$AZ,,MATCH(A14,UPDATE!$1:$1,0))))</f>
        <v>400</v>
      </c>
      <c r="D14" s="25" t="str">
        <f t="shared" si="0"/>
        <v>*</v>
      </c>
      <c r="E14" s="15" t="s">
        <v>196</v>
      </c>
      <c r="F14" s="15" t="str">
        <f t="shared" si="1"/>
        <v>✅</v>
      </c>
      <c r="H14" s="21" t="b">
        <f>IF(ISNUMBER(INDEX(UPDATE!$A:$AZ,2,MATCH(SETTINGS!$A14,UPDATE!$1:$1,0)))=TRUE,TRUE,FALSE)</f>
        <v>1</v>
      </c>
      <c r="I14" s="21">
        <f>IFERROR(INDEX(UPDATE!A:A,MATCH(_xlfn.AGGREGATE(4,6,INDEX(UPDATE!$A$3:$AZ$200,,MATCH(A14,UPDATE!$1:$1,0))),INDEX(UPDATE!$A:$AZ,,MATCH(A14,UPDATE!$1:$1,0)),0)),K14)</f>
        <v>37</v>
      </c>
      <c r="J14" s="15" t="b">
        <f>IFERROR(IF(MATCH(SETTINGS!A14,COVER!$A:$A,0),TRUE,FALSE),FALSE)</f>
        <v>1</v>
      </c>
      <c r="K14" s="16"/>
      <c r="L14" s="16" t="s">
        <v>207</v>
      </c>
      <c r="M14" s="16" t="s">
        <v>211</v>
      </c>
      <c r="N14" s="16"/>
    </row>
    <row r="15" spans="1:14" x14ac:dyDescent="0.2">
      <c r="A15" s="13" t="s">
        <v>5</v>
      </c>
      <c r="B15" s="13" t="s">
        <v>171</v>
      </c>
      <c r="C15" s="14">
        <f>IF(OR(ISNUMBER(IFERROR(MATCH(A15,UPDATE!$1:$1,0),TRUE))=FALSE,H15=FALSE),L15,_xlfn.AGGREGATE(4,6,INDEX(UPDATE!$A:$AZ,,MATCH(A15,UPDATE!$1:$1,0))))</f>
        <v>228</v>
      </c>
      <c r="D15" s="25">
        <f t="shared" si="0"/>
        <v>45114</v>
      </c>
      <c r="E15" s="15" t="s">
        <v>196</v>
      </c>
      <c r="F15" s="15" t="str">
        <f t="shared" si="1"/>
        <v>✅</v>
      </c>
      <c r="H15" s="21" t="b">
        <f>IF(ISNUMBER(INDEX(UPDATE!$A:$AZ,2,MATCH(SETTINGS!$A15,UPDATE!$1:$1,0)))=TRUE,TRUE,FALSE)</f>
        <v>1</v>
      </c>
      <c r="I15" s="21">
        <f>IFERROR(INDEX(UPDATE!A:A,MATCH(_xlfn.AGGREGATE(4,6,INDEX(UPDATE!$A$3:$AZ$200,,MATCH(A15,UPDATE!$1:$1,0))),INDEX(UPDATE!$A:$AZ,,MATCH(A15,UPDATE!$1:$1,0)),0)),K15)</f>
        <v>23</v>
      </c>
      <c r="J15" s="15" t="b">
        <f>IFERROR(IF(MATCH(SETTINGS!A15,COVER!$A:$A,0),TRUE,FALSE),FALSE)</f>
        <v>1</v>
      </c>
      <c r="K15" s="16"/>
      <c r="L15" s="16" t="s">
        <v>207</v>
      </c>
      <c r="M15" s="23">
        <v>45114</v>
      </c>
      <c r="N15" s="23"/>
    </row>
    <row r="16" spans="1:14" x14ac:dyDescent="0.2">
      <c r="A16" s="13" t="s">
        <v>16</v>
      </c>
      <c r="B16" s="13" t="s">
        <v>172</v>
      </c>
      <c r="C16" s="14" t="str">
        <f>IF(OR(ISNUMBER(IFERROR(MATCH(A16,UPDATE!$1:$1,0),TRUE))=FALSE,H16=FALSE),L16,_xlfn.AGGREGATE(4,6,INDEX(UPDATE!$A:$AZ,,MATCH(A16,UPDATE!$1:$1,0))))</f>
        <v>F</v>
      </c>
      <c r="D16" s="25" t="str">
        <f t="shared" si="0"/>
        <v>-</v>
      </c>
      <c r="E16" s="15" t="s">
        <v>199</v>
      </c>
      <c r="F16" s="15" t="str">
        <f t="shared" si="1"/>
        <v>✅</v>
      </c>
      <c r="H16" s="21" t="b">
        <f>IF(ISNUMBER(INDEX(UPDATE!$A:$AZ,2,MATCH(SETTINGS!$A16,UPDATE!$1:$1,0)))=TRUE,TRUE,FALSE)</f>
        <v>0</v>
      </c>
      <c r="I16" s="21">
        <f>IFERROR(INDEX(UPDATE!A:A,MATCH(_xlfn.AGGREGATE(4,6,INDEX(UPDATE!$A$3:$AZ$200,,MATCH(A16,UPDATE!$1:$1,0))),INDEX(UPDATE!$A:$AZ,,MATCH(A16,UPDATE!$1:$1,0)),0)),K16)</f>
        <v>63</v>
      </c>
      <c r="J16" s="15" t="b">
        <f>IFERROR(IF(MATCH(SETTINGS!A16,COVER!$A:$A,0),TRUE,FALSE),FALSE)</f>
        <v>1</v>
      </c>
      <c r="K16" s="16"/>
      <c r="L16" s="16" t="s">
        <v>208</v>
      </c>
      <c r="M16" s="16" t="s">
        <v>208</v>
      </c>
      <c r="N16" s="16"/>
    </row>
    <row r="17" spans="1:14" x14ac:dyDescent="0.2">
      <c r="A17" s="13" t="s">
        <v>17</v>
      </c>
      <c r="B17" s="13" t="s">
        <v>172</v>
      </c>
      <c r="C17" s="14" t="str">
        <f>IF(OR(ISNUMBER(IFERROR(MATCH(A17,UPDATE!$1:$1,0),TRUE))=FALSE,H17=FALSE),L17,_xlfn.AGGREGATE(4,6,INDEX(UPDATE!$A:$AZ,,MATCH(A17,UPDATE!$1:$1,0))))</f>
        <v>F</v>
      </c>
      <c r="D17" s="25" t="str">
        <f t="shared" si="0"/>
        <v>-</v>
      </c>
      <c r="E17" s="15" t="s">
        <v>199</v>
      </c>
      <c r="F17" s="15" t="str">
        <f t="shared" si="1"/>
        <v>✅</v>
      </c>
      <c r="G17" s="19" t="s">
        <v>201</v>
      </c>
      <c r="H17" s="21" t="b">
        <f>IF(ISNUMBER(INDEX(UPDATE!$A:$AZ,2,MATCH(SETTINGS!$A17,UPDATE!$1:$1,0)))=TRUE,TRUE,FALSE)</f>
        <v>0</v>
      </c>
      <c r="I17" s="21">
        <f>IFERROR(INDEX(UPDATE!A:A,MATCH(_xlfn.AGGREGATE(4,6,INDEX(UPDATE!$A$3:$AZ$200,,MATCH(A17,UPDATE!$1:$1,0))),INDEX(UPDATE!$A:$AZ,,MATCH(A17,UPDATE!$1:$1,0)),0)),K17)</f>
        <v>80</v>
      </c>
      <c r="J17" s="15" t="b">
        <f>IFERROR(IF(MATCH(SETTINGS!A17,COVER!$A:$A,0),TRUE,FALSE),FALSE)</f>
        <v>1</v>
      </c>
      <c r="K17" s="16"/>
      <c r="L17" s="16" t="s">
        <v>208</v>
      </c>
      <c r="M17" s="16" t="s">
        <v>208</v>
      </c>
      <c r="N17" s="16"/>
    </row>
    <row r="18" spans="1:14" x14ac:dyDescent="0.2">
      <c r="A18" s="13" t="s">
        <v>18</v>
      </c>
      <c r="B18" s="13" t="s">
        <v>172</v>
      </c>
      <c r="C18" s="14" t="str">
        <f>IF(OR(ISNUMBER(IFERROR(MATCH(A18,UPDATE!$1:$1,0),TRUE))=FALSE,H18=FALSE),L18,_xlfn.AGGREGATE(4,6,INDEX(UPDATE!$A:$AZ,,MATCH(A18,UPDATE!$1:$1,0))))</f>
        <v>F</v>
      </c>
      <c r="D18" s="25" t="str">
        <f t="shared" si="0"/>
        <v>-</v>
      </c>
      <c r="E18" s="15" t="s">
        <v>199</v>
      </c>
      <c r="F18" s="15" t="str">
        <f t="shared" si="1"/>
        <v>✅</v>
      </c>
      <c r="G18" s="19" t="s">
        <v>201</v>
      </c>
      <c r="H18" s="21" t="b">
        <f>IF(ISNUMBER(INDEX(UPDATE!$A:$AZ,2,MATCH(SETTINGS!$A18,UPDATE!$1:$1,0)))=TRUE,TRUE,FALSE)</f>
        <v>0</v>
      </c>
      <c r="I18" s="21">
        <f>IFERROR(INDEX(UPDATE!A:A,MATCH(_xlfn.AGGREGATE(4,6,INDEX(UPDATE!$A$3:$AZ$200,,MATCH(A18,UPDATE!$1:$1,0))),INDEX(UPDATE!$A:$AZ,,MATCH(A18,UPDATE!$1:$1,0)),0)),K18)</f>
        <v>104</v>
      </c>
      <c r="J18" s="15" t="b">
        <f>IFERROR(IF(MATCH(SETTINGS!A18,COVER!$A:$A,0),TRUE,FALSE),FALSE)</f>
        <v>1</v>
      </c>
      <c r="K18" s="16"/>
      <c r="L18" s="16" t="s">
        <v>208</v>
      </c>
      <c r="M18" s="16" t="s">
        <v>208</v>
      </c>
      <c r="N18" s="16"/>
    </row>
    <row r="19" spans="1:14" x14ac:dyDescent="0.2">
      <c r="A19" s="13" t="s">
        <v>9</v>
      </c>
      <c r="B19" s="13" t="s">
        <v>173</v>
      </c>
      <c r="C19" s="14" t="str">
        <f>IF(OR(ISNUMBER(IFERROR(MATCH(A19,UPDATE!$1:$1,0),TRUE))=FALSE,H19=FALSE),L19,_xlfn.AGGREGATE(4,6,INDEX(UPDATE!$A:$AZ,,MATCH(A19,UPDATE!$1:$1,0))))</f>
        <v>F</v>
      </c>
      <c r="D19" s="25" t="str">
        <f t="shared" si="0"/>
        <v>-</v>
      </c>
      <c r="E19" s="15" t="s">
        <v>199</v>
      </c>
      <c r="F19" s="15" t="str">
        <f t="shared" si="1"/>
        <v>✅</v>
      </c>
      <c r="G19" s="19" t="s">
        <v>201</v>
      </c>
      <c r="H19" s="21" t="b">
        <f>IF(ISNUMBER(INDEX(UPDATE!$A:$AZ,2,MATCH(SETTINGS!$A19,UPDATE!$1:$1,0)))=TRUE,TRUE,FALSE)</f>
        <v>0</v>
      </c>
      <c r="I19" s="21">
        <f>IFERROR(INDEX(UPDATE!A:A,MATCH(_xlfn.AGGREGATE(4,6,INDEX(UPDATE!$A$3:$AZ$200,,MATCH(A19,UPDATE!$1:$1,0))),INDEX(UPDATE!$A:$AZ,,MATCH(A19,UPDATE!$1:$1,0)),0)),K19)</f>
        <v>131</v>
      </c>
      <c r="J19" s="15" t="b">
        <f>IFERROR(IF(MATCH(SETTINGS!A19,COVER!$A:$A,0),TRUE,FALSE),FALSE)</f>
        <v>1</v>
      </c>
      <c r="K19" s="16"/>
      <c r="L19" s="16" t="s">
        <v>208</v>
      </c>
      <c r="M19" s="16" t="s">
        <v>208</v>
      </c>
      <c r="N19" s="16"/>
    </row>
    <row r="20" spans="1:14" x14ac:dyDescent="0.2">
      <c r="A20" s="13" t="s">
        <v>109</v>
      </c>
      <c r="B20" s="13" t="s">
        <v>174</v>
      </c>
      <c r="C20" s="14" t="str">
        <f>IF(OR(ISNUMBER(IFERROR(MATCH(A20,UPDATE!$1:$1,0),TRUE))=FALSE,H20=FALSE),L20,_xlfn.AGGREGATE(4,6,INDEX(UPDATE!$A:$AZ,,MATCH(A20,UPDATE!$1:$1,0))))</f>
        <v>-</v>
      </c>
      <c r="D20" s="25" t="str">
        <f t="shared" si="0"/>
        <v>*</v>
      </c>
      <c r="E20" s="15" t="s">
        <v>196</v>
      </c>
      <c r="F20" s="15" t="str">
        <f>"❌"</f>
        <v>❌</v>
      </c>
      <c r="H20" s="21" t="b">
        <f>IF(ISNUMBER(INDEX(UPDATE!$A:$AZ,2,MATCH(SETTINGS!$A20,UPDATE!$1:$1,0)))=TRUE,TRUE,FALSE)</f>
        <v>0</v>
      </c>
      <c r="I20" s="21">
        <f>IFERROR(INDEX(UPDATE!A:A,MATCH(_xlfn.AGGREGATE(4,6,INDEX(UPDATE!$A$3:$AZ$200,,MATCH(A20,UPDATE!$1:$1,0))),INDEX(UPDATE!$A:$AZ,,MATCH(A20,UPDATE!$1:$1,0)),0)),K20)</f>
        <v>0</v>
      </c>
      <c r="J20" s="15" t="b">
        <f>IFERROR(IF(MATCH(SETTINGS!A20,COVER!$A:$A,0),TRUE,FALSE),FALSE)</f>
        <v>1</v>
      </c>
      <c r="K20" s="16"/>
      <c r="L20" s="16" t="s">
        <v>207</v>
      </c>
      <c r="M20" s="16" t="s">
        <v>211</v>
      </c>
      <c r="N20" s="16"/>
    </row>
    <row r="21" spans="1:14" x14ac:dyDescent="0.2">
      <c r="A21" s="13" t="s">
        <v>22</v>
      </c>
      <c r="B21" s="13" t="s">
        <v>175</v>
      </c>
      <c r="C21" s="14" t="str">
        <f>IF(OR(ISNUMBER(IFERROR(MATCH(A21,UPDATE!$1:$1,0),TRUE))=FALSE,H21=FALSE),L21,_xlfn.AGGREGATE(4,6,INDEX(UPDATE!$A:$AZ,,MATCH(A21,UPDATE!$1:$1,0))))</f>
        <v>-</v>
      </c>
      <c r="D21" s="25" t="str">
        <f t="shared" si="0"/>
        <v>*</v>
      </c>
      <c r="E21" s="15" t="s">
        <v>196</v>
      </c>
      <c r="F21" s="15" t="str">
        <f t="shared" ref="F21:F30" si="2">"✅"</f>
        <v>✅</v>
      </c>
      <c r="H21" s="21" t="b">
        <f>IF(ISNUMBER(INDEX(UPDATE!$A:$AZ,2,MATCH(SETTINGS!$A21,UPDATE!$1:$1,0)))=TRUE,TRUE,FALSE)</f>
        <v>0</v>
      </c>
      <c r="I21" s="21">
        <f>IFERROR(INDEX(UPDATE!A:A,MATCH(_xlfn.AGGREGATE(4,6,INDEX(UPDATE!$A$3:$AZ$200,,MATCH(A21,UPDATE!$1:$1,0))),INDEX(UPDATE!$A:$AZ,,MATCH(A21,UPDATE!$1:$1,0)),0)),K21)</f>
        <v>30</v>
      </c>
      <c r="J21" s="15" t="b">
        <f>IFERROR(IF(MATCH(SETTINGS!A21,COVER!$A:$A,0),TRUE,FALSE),FALSE)</f>
        <v>1</v>
      </c>
      <c r="K21" s="16"/>
      <c r="L21" s="16" t="s">
        <v>207</v>
      </c>
      <c r="M21" s="16" t="s">
        <v>211</v>
      </c>
      <c r="N21" s="16"/>
    </row>
    <row r="22" spans="1:14" x14ac:dyDescent="0.2">
      <c r="A22" s="13" t="s">
        <v>12</v>
      </c>
      <c r="B22" s="13" t="s">
        <v>12</v>
      </c>
      <c r="C22" s="14">
        <f>IF(OR(ISNUMBER(IFERROR(MATCH(A22,UPDATE!$1:$1,0),TRUE))=FALSE,H22=FALSE),L22,_xlfn.AGGREGATE(4,6,INDEX(UPDATE!$A:$AZ,,MATCH(A22,UPDATE!$1:$1,0))))</f>
        <v>162</v>
      </c>
      <c r="D22" s="25" t="str">
        <f t="shared" si="0"/>
        <v>*</v>
      </c>
      <c r="E22" s="15" t="s">
        <v>196</v>
      </c>
      <c r="F22" s="15" t="str">
        <f t="shared" si="2"/>
        <v>✅</v>
      </c>
      <c r="H22" s="21" t="b">
        <f>IF(ISNUMBER(INDEX(UPDATE!$A:$AZ,2,MATCH(SETTINGS!$A22,UPDATE!$1:$1,0)))=TRUE,TRUE,FALSE)</f>
        <v>1</v>
      </c>
      <c r="I22" s="21">
        <f>IFERROR(INDEX(UPDATE!A:A,MATCH(_xlfn.AGGREGATE(4,6,INDEX(UPDATE!$A$3:$AZ$200,,MATCH(A22,UPDATE!$1:$1,0))),INDEX(UPDATE!$A:$AZ,,MATCH(A22,UPDATE!$1:$1,0)),0)),K22)</f>
        <v>16</v>
      </c>
      <c r="J22" s="15" t="b">
        <f>IFERROR(IF(MATCH(SETTINGS!A22,COVER!$A:$A,0),TRUE,FALSE),FALSE)</f>
        <v>1</v>
      </c>
      <c r="K22" s="16"/>
      <c r="L22" s="16" t="s">
        <v>207</v>
      </c>
      <c r="M22" s="16" t="s">
        <v>211</v>
      </c>
      <c r="N22" s="16"/>
    </row>
    <row r="23" spans="1:14" x14ac:dyDescent="0.2">
      <c r="A23" s="13" t="s">
        <v>6</v>
      </c>
      <c r="B23" s="13" t="s">
        <v>176</v>
      </c>
      <c r="C23" s="14">
        <f>IF(OR(ISNUMBER(IFERROR(MATCH(A23,UPDATE!$1:$1,0),TRUE))=FALSE,H23=FALSE),L23,_xlfn.AGGREGATE(4,6,INDEX(UPDATE!$A:$AZ,,MATCH(A23,UPDATE!$1:$1,0))))</f>
        <v>392</v>
      </c>
      <c r="D23" s="25" t="str">
        <f t="shared" si="0"/>
        <v>*</v>
      </c>
      <c r="E23" s="15" t="s">
        <v>196</v>
      </c>
      <c r="F23" s="15" t="str">
        <f t="shared" si="2"/>
        <v>✅</v>
      </c>
      <c r="H23" s="21" t="b">
        <f>IF(ISNUMBER(INDEX(UPDATE!$A:$AZ,2,MATCH(SETTINGS!$A23,UPDATE!$1:$1,0)))=TRUE,TRUE,FALSE)</f>
        <v>1</v>
      </c>
      <c r="I23" s="21">
        <f>IFERROR(INDEX(UPDATE!A:A,MATCH(_xlfn.AGGREGATE(4,6,INDEX(UPDATE!$A$3:$AZ$200,,MATCH(A23,UPDATE!$1:$1,0))),INDEX(UPDATE!$A:$AZ,,MATCH(A23,UPDATE!$1:$1,0)),0)),K23)</f>
        <v>38</v>
      </c>
      <c r="J23" s="15" t="b">
        <f>IFERROR(IF(MATCH(SETTINGS!A23,COVER!$A:$A,0),TRUE,FALSE),FALSE)</f>
        <v>1</v>
      </c>
      <c r="K23" s="16"/>
      <c r="L23" s="16" t="s">
        <v>207</v>
      </c>
      <c r="M23" s="16" t="s">
        <v>211</v>
      </c>
      <c r="N23" s="16" t="s">
        <v>222</v>
      </c>
    </row>
    <row r="24" spans="1:14" x14ac:dyDescent="0.2">
      <c r="A24" s="13" t="s">
        <v>20</v>
      </c>
      <c r="B24" s="13" t="s">
        <v>177</v>
      </c>
      <c r="C24" s="14" t="str">
        <f>IF(OR(ISNUMBER(IFERROR(MATCH(A24,UPDATE!$1:$1,0),TRUE))=FALSE,H24=FALSE),L24,_xlfn.AGGREGATE(4,6,INDEX(UPDATE!$A:$AZ,,MATCH(A24,UPDATE!$1:$1,0))))</f>
        <v>F</v>
      </c>
      <c r="D24" s="25" t="str">
        <f t="shared" si="0"/>
        <v>-</v>
      </c>
      <c r="E24" s="15" t="s">
        <v>196</v>
      </c>
      <c r="F24" s="15" t="str">
        <f t="shared" si="2"/>
        <v>✅</v>
      </c>
      <c r="H24" s="21" t="b">
        <f>IF(ISNUMBER(INDEX(UPDATE!$A:$AZ,2,MATCH(SETTINGS!$A24,UPDATE!$1:$1,0)))=TRUE,TRUE,FALSE)</f>
        <v>0</v>
      </c>
      <c r="I24" s="21">
        <f>IFERROR(INDEX(UPDATE!A:A,MATCH(_xlfn.AGGREGATE(4,6,INDEX(UPDATE!$A$3:$AZ$200,,MATCH(A24,UPDATE!$1:$1,0))),INDEX(UPDATE!$A:$AZ,,MATCH(A24,UPDATE!$1:$1,0)),0)),K24)</f>
        <v>41</v>
      </c>
      <c r="J24" s="15" t="b">
        <f>IFERROR(IF(MATCH(SETTINGS!A24,COVER!$A:$A,0),TRUE,FALSE),FALSE)</f>
        <v>1</v>
      </c>
      <c r="K24" s="16"/>
      <c r="L24" s="16" t="s">
        <v>208</v>
      </c>
      <c r="M24" s="16" t="s">
        <v>208</v>
      </c>
      <c r="N24" s="16"/>
    </row>
    <row r="25" spans="1:14" x14ac:dyDescent="0.2">
      <c r="A25" s="13" t="s">
        <v>8</v>
      </c>
      <c r="B25" s="13" t="s">
        <v>178</v>
      </c>
      <c r="C25" s="14">
        <f>IF(OR(ISNUMBER(IFERROR(MATCH(A25,UPDATE!$1:$1,0),TRUE))=FALSE,H25=FALSE),L25,_xlfn.AGGREGATE(4,6,INDEX(UPDATE!$A:$AZ,,MATCH(A25,UPDATE!$1:$1,0))))</f>
        <v>1080</v>
      </c>
      <c r="D25" s="25" t="str">
        <f t="shared" si="0"/>
        <v>*</v>
      </c>
      <c r="E25" s="15" t="s">
        <v>196</v>
      </c>
      <c r="F25" s="15" t="str">
        <f t="shared" si="2"/>
        <v>✅</v>
      </c>
      <c r="H25" s="21" t="b">
        <f>IF(ISNUMBER(INDEX(UPDATE!$A:$AZ,2,MATCH(SETTINGS!$A25,UPDATE!$1:$1,0)))=TRUE,TRUE,FALSE)</f>
        <v>1</v>
      </c>
      <c r="I25" s="21">
        <f>IFERROR(INDEX(UPDATE!A:A,MATCH(_xlfn.AGGREGATE(4,6,INDEX(UPDATE!$A$3:$AZ$200,,MATCH(A25,UPDATE!$1:$1,0))),INDEX(UPDATE!$A:$AZ,,MATCH(A25,UPDATE!$1:$1,0)),0)),K25)</f>
        <v>106</v>
      </c>
      <c r="J25" s="15" t="b">
        <f>IFERROR(IF(MATCH(SETTINGS!A25,COVER!$A:$A,0),TRUE,FALSE),FALSE)</f>
        <v>1</v>
      </c>
      <c r="K25" s="16"/>
      <c r="L25" s="16" t="s">
        <v>207</v>
      </c>
      <c r="M25" s="16" t="s">
        <v>211</v>
      </c>
      <c r="N25" s="16"/>
    </row>
    <row r="26" spans="1:14" x14ac:dyDescent="0.2">
      <c r="A26" s="13" t="s">
        <v>11</v>
      </c>
      <c r="B26" s="13" t="s">
        <v>179</v>
      </c>
      <c r="C26" s="14">
        <f>IF(OR(ISNUMBER(IFERROR(MATCH(A26,UPDATE!$1:$1,0),TRUE))=FALSE,H26=FALSE),L26,_xlfn.AGGREGATE(4,6,INDEX(UPDATE!$A:$AZ,,MATCH(A26,UPDATE!$1:$1,0))))</f>
        <v>178</v>
      </c>
      <c r="D26" s="25" t="str">
        <f t="shared" si="0"/>
        <v>*</v>
      </c>
      <c r="E26" s="15" t="s">
        <v>197</v>
      </c>
      <c r="F26" s="15" t="str">
        <f t="shared" si="2"/>
        <v>✅</v>
      </c>
      <c r="H26" s="21" t="b">
        <f>IF(ISNUMBER(INDEX(UPDATE!$A:$AZ,2,MATCH(SETTINGS!$A26,UPDATE!$1:$1,0)))=TRUE,TRUE,FALSE)</f>
        <v>1</v>
      </c>
      <c r="I26" s="21">
        <f>IFERROR(INDEX(UPDATE!A:A,MATCH(_xlfn.AGGREGATE(4,6,INDEX(UPDATE!$A$3:$AZ$200,,MATCH(A26,UPDATE!$1:$1,0))),INDEX(UPDATE!$A:$AZ,,MATCH(A26,UPDATE!$1:$1,0)),0)),K26)</f>
        <v>27</v>
      </c>
      <c r="J26" s="15" t="b">
        <f>IFERROR(IF(MATCH(SETTINGS!A26,COVER!$A:$A,0),TRUE,FALSE),FALSE)</f>
        <v>1</v>
      </c>
      <c r="K26" s="16"/>
      <c r="L26" s="16" t="s">
        <v>207</v>
      </c>
      <c r="M26" s="16" t="s">
        <v>211</v>
      </c>
      <c r="N26" s="16"/>
    </row>
    <row r="27" spans="1:14" x14ac:dyDescent="0.2">
      <c r="A27" s="13" t="s">
        <v>3</v>
      </c>
      <c r="B27" s="13" t="s">
        <v>180</v>
      </c>
      <c r="C27" s="14">
        <f>IF(OR(ISNUMBER(IFERROR(MATCH(A27,UPDATE!$1:$1,0),TRUE))=FALSE,H27=FALSE),L27,_xlfn.AGGREGATE(4,6,INDEX(UPDATE!$A:$AZ,,MATCH(A27,UPDATE!$1:$1,0))))</f>
        <v>125</v>
      </c>
      <c r="D27" s="25">
        <f t="shared" si="0"/>
        <v>45114</v>
      </c>
      <c r="E27" s="15" t="s">
        <v>196</v>
      </c>
      <c r="F27" s="15" t="str">
        <f t="shared" si="2"/>
        <v>✅</v>
      </c>
      <c r="H27" s="21" t="b">
        <f>IF(ISNUMBER(INDEX(UPDATE!$A:$AZ,2,MATCH(SETTINGS!$A27,UPDATE!$1:$1,0)))=TRUE,TRUE,FALSE)</f>
        <v>1</v>
      </c>
      <c r="I27" s="21">
        <f>IFERROR(INDEX(UPDATE!A:A,MATCH(_xlfn.AGGREGATE(4,6,INDEX(UPDATE!$A$3:$AZ$200,,MATCH(A27,UPDATE!$1:$1,0))),INDEX(UPDATE!$A:$AZ,,MATCH(A27,UPDATE!$1:$1,0)),0)),K27)</f>
        <v>12</v>
      </c>
      <c r="J27" s="15" t="b">
        <f>IFERROR(IF(MATCH(SETTINGS!A27,COVER!$A:$A,0),TRUE,FALSE),FALSE)</f>
        <v>1</v>
      </c>
      <c r="K27" s="16"/>
      <c r="L27" s="16" t="s">
        <v>207</v>
      </c>
      <c r="M27" s="23">
        <v>45114</v>
      </c>
      <c r="N27" s="23"/>
    </row>
    <row r="28" spans="1:14" x14ac:dyDescent="0.2">
      <c r="A28" s="13" t="s">
        <v>134</v>
      </c>
      <c r="B28" s="13" t="s">
        <v>181</v>
      </c>
      <c r="C28" s="14" t="str">
        <f>IF(OR(ISNUMBER(IFERROR(MATCH(A28,UPDATE!$1:$1,0),TRUE))=FALSE,H28=FALSE),L28,_xlfn.AGGREGATE(4,6,INDEX(UPDATE!$A:$AZ,,MATCH(A28,UPDATE!$1:$1,0))))</f>
        <v>-</v>
      </c>
      <c r="D28" s="25" t="str">
        <f t="shared" si="0"/>
        <v>*</v>
      </c>
      <c r="E28" s="15" t="s">
        <v>196</v>
      </c>
      <c r="F28" s="15" t="str">
        <f t="shared" si="2"/>
        <v>✅</v>
      </c>
      <c r="H28" s="21" t="b">
        <f>IF(ISNUMBER(INDEX(UPDATE!$A:$AZ,2,MATCH(SETTINGS!$A28,UPDATE!$1:$1,0)))=TRUE,TRUE,FALSE)</f>
        <v>0</v>
      </c>
      <c r="I28" s="21">
        <f>IFERROR(INDEX(UPDATE!A:A,MATCH(_xlfn.AGGREGATE(4,6,INDEX(UPDATE!$A$3:$AZ$200,,MATCH(A28,UPDATE!$1:$1,0))),INDEX(UPDATE!$A:$AZ,,MATCH(A28,UPDATE!$1:$1,0)),0)),K28)</f>
        <v>21</v>
      </c>
      <c r="J28" s="15" t="b">
        <f>IFERROR(IF(MATCH(SETTINGS!A28,COVER!$A:$A,0),TRUE,FALSE),FALSE)</f>
        <v>1</v>
      </c>
      <c r="K28" s="16">
        <v>21</v>
      </c>
      <c r="L28" s="16" t="s">
        <v>207</v>
      </c>
      <c r="M28" s="16" t="s">
        <v>211</v>
      </c>
      <c r="N28" s="16"/>
    </row>
    <row r="29" spans="1:14" x14ac:dyDescent="0.2">
      <c r="A29" s="13" t="s">
        <v>21</v>
      </c>
      <c r="B29" s="13" t="s">
        <v>182</v>
      </c>
      <c r="C29" s="14" t="str">
        <f>IF(OR(ISNUMBER(IFERROR(MATCH(A29,UPDATE!$1:$1,0),TRUE))=FALSE,H29=FALSE),L29,_xlfn.AGGREGATE(4,6,INDEX(UPDATE!$A:$AZ,,MATCH(A29,UPDATE!$1:$1,0))))</f>
        <v>-</v>
      </c>
      <c r="D29" s="25" t="str">
        <f t="shared" si="0"/>
        <v>*</v>
      </c>
      <c r="E29" s="15" t="s">
        <v>196</v>
      </c>
      <c r="F29" s="15" t="str">
        <f t="shared" si="2"/>
        <v>✅</v>
      </c>
      <c r="H29" s="21" t="b">
        <f>IF(ISNUMBER(INDEX(UPDATE!$A:$AZ,2,MATCH(SETTINGS!$A29,UPDATE!$1:$1,0)))=TRUE,TRUE,FALSE)</f>
        <v>0</v>
      </c>
      <c r="I29" s="21">
        <f>IFERROR(INDEX(UPDATE!A:A,MATCH(_xlfn.AGGREGATE(4,6,INDEX(UPDATE!$A$3:$AZ$200,,MATCH(A29,UPDATE!$1:$1,0))),INDEX(UPDATE!$A:$AZ,,MATCH(A29,UPDATE!$1:$1,0)),0)),K29)</f>
        <v>34</v>
      </c>
      <c r="J29" s="15" t="b">
        <f>IFERROR(IF(MATCH(SETTINGS!A29,COVER!$A:$A,0),TRUE,FALSE),FALSE)</f>
        <v>1</v>
      </c>
      <c r="K29" s="16"/>
      <c r="L29" s="16" t="s">
        <v>207</v>
      </c>
      <c r="M29" s="16" t="s">
        <v>211</v>
      </c>
      <c r="N29" s="16"/>
    </row>
    <row r="30" spans="1:14" x14ac:dyDescent="0.2">
      <c r="A30" s="13" t="s">
        <v>13</v>
      </c>
      <c r="B30" s="13" t="s">
        <v>183</v>
      </c>
      <c r="C30" s="14">
        <f>IF(OR(ISNUMBER(IFERROR(MATCH(A30,UPDATE!$1:$1,0),TRUE))=FALSE,H30=FALSE),L30,_xlfn.AGGREGATE(4,6,INDEX(UPDATE!$A:$AZ,,MATCH(A30,UPDATE!$1:$1,0))))</f>
        <v>85</v>
      </c>
      <c r="D30" s="25" t="str">
        <f t="shared" si="0"/>
        <v>*</v>
      </c>
      <c r="E30" s="15" t="s">
        <v>196</v>
      </c>
      <c r="F30" s="15" t="str">
        <f t="shared" si="2"/>
        <v>✅</v>
      </c>
      <c r="H30" s="21" t="b">
        <f>IF(ISNUMBER(INDEX(UPDATE!$A:$AZ,2,MATCH(SETTINGS!$A30,UPDATE!$1:$1,0)))=TRUE,TRUE,FALSE)</f>
        <v>1</v>
      </c>
      <c r="I30" s="21">
        <f>IFERROR(INDEX(UPDATE!A:A,MATCH(_xlfn.AGGREGATE(4,6,INDEX(UPDATE!$A$3:$AZ$200,,MATCH(A30,UPDATE!$1:$1,0))),INDEX(UPDATE!$A:$AZ,,MATCH(A30,UPDATE!$1:$1,0)),0)),K30)</f>
        <v>11</v>
      </c>
      <c r="J30" s="15" t="b">
        <f>IFERROR(IF(MATCH(SETTINGS!A30,COVER!$A:$A,0),TRUE,FALSE),FALSE)</f>
        <v>1</v>
      </c>
      <c r="K30" s="16"/>
      <c r="L30" s="16" t="s">
        <v>207</v>
      </c>
      <c r="M30" s="16" t="s">
        <v>211</v>
      </c>
      <c r="N30" s="16"/>
    </row>
    <row r="31" spans="1:14" x14ac:dyDescent="0.2">
      <c r="A31" s="13" t="s">
        <v>184</v>
      </c>
      <c r="B31" s="13" t="s">
        <v>185</v>
      </c>
      <c r="C31" s="14" t="str">
        <f>IF(OR(ISNUMBER(IFERROR(MATCH(A31,UPDATE!$1:$1,0),TRUE))=FALSE,H31=FALSE),L31,_xlfn.AGGREGATE(4,6,INDEX(UPDATE!$A:$AZ,,MATCH(A31,UPDATE!$1:$1,0))))</f>
        <v>-</v>
      </c>
      <c r="D31" s="25" t="str">
        <f t="shared" si="0"/>
        <v>*</v>
      </c>
      <c r="E31" s="15" t="s">
        <v>205</v>
      </c>
      <c r="F31" s="15" t="str">
        <f>"❌"</f>
        <v>❌</v>
      </c>
      <c r="H31" s="21" t="b">
        <f>IF(ISNUMBER(INDEX(UPDATE!$A:$AZ,2,MATCH(SETTINGS!$A31,UPDATE!$1:$1,0)))=TRUE,TRUE,FALSE)</f>
        <v>0</v>
      </c>
      <c r="I31" s="21">
        <f>IFERROR(INDEX(UPDATE!A:A,MATCH(_xlfn.AGGREGATE(4,6,INDEX(UPDATE!$A$3:$AZ$200,,MATCH(A31,UPDATE!$1:$1,0))),INDEX(UPDATE!$A:$AZ,,MATCH(A31,UPDATE!$1:$1,0)),0)),K31)</f>
        <v>0</v>
      </c>
      <c r="J31" s="15" t="b">
        <f>IFERROR(IF(MATCH(SETTINGS!A31,COVER!$A:$A,0),TRUE,FALSE),FALSE)</f>
        <v>0</v>
      </c>
      <c r="K31" s="16"/>
      <c r="L31" s="16" t="s">
        <v>207</v>
      </c>
      <c r="M31" s="16" t="s">
        <v>211</v>
      </c>
      <c r="N31" s="16"/>
    </row>
    <row r="32" spans="1:14" x14ac:dyDescent="0.2">
      <c r="A32" s="13" t="s">
        <v>143</v>
      </c>
      <c r="B32" s="13" t="s">
        <v>186</v>
      </c>
      <c r="C32" s="14" t="str">
        <f>IF(OR(ISNUMBER(IFERROR(MATCH(A32,UPDATE!$1:$1,0),TRUE))=FALSE,H32=FALSE),L32,_xlfn.AGGREGATE(4,6,INDEX(UPDATE!$A:$AZ,,MATCH(A32,UPDATE!$1:$1,0))))</f>
        <v>F</v>
      </c>
      <c r="D32" s="25" t="str">
        <f t="shared" si="0"/>
        <v>-</v>
      </c>
      <c r="E32" s="15" t="s">
        <v>197</v>
      </c>
      <c r="F32" s="15" t="str">
        <f>"✅"</f>
        <v>✅</v>
      </c>
      <c r="G32" s="19" t="s">
        <v>202</v>
      </c>
      <c r="H32" s="21" t="b">
        <f>IF(ISNUMBER(INDEX(UPDATE!$A:$AZ,2,MATCH(SETTINGS!$A32,UPDATE!$1:$1,0)))=TRUE,TRUE,FALSE)</f>
        <v>0</v>
      </c>
      <c r="I32" s="21">
        <f>IFERROR(INDEX(UPDATE!A:A,MATCH(_xlfn.AGGREGATE(4,6,INDEX(UPDATE!$A$3:$AZ$200,,MATCH(A32,UPDATE!$1:$1,0))),INDEX(UPDATE!$A:$AZ,,MATCH(A32,UPDATE!$1:$1,0)),0)),K32)</f>
        <v>14</v>
      </c>
      <c r="J32" s="15" t="b">
        <f>IFERROR(IF(MATCH(SETTINGS!A32,COVER!$A:$A,0),TRUE,FALSE),FALSE)</f>
        <v>1</v>
      </c>
      <c r="K32" s="16">
        <v>14</v>
      </c>
      <c r="L32" s="16" t="s">
        <v>208</v>
      </c>
      <c r="M32" s="16" t="s">
        <v>208</v>
      </c>
      <c r="N32" s="16"/>
    </row>
    <row r="33" spans="1:14" x14ac:dyDescent="0.2">
      <c r="A33" s="13" t="s">
        <v>187</v>
      </c>
      <c r="B33" s="13" t="s">
        <v>188</v>
      </c>
      <c r="C33" s="14" t="str">
        <f>IF(OR(ISNUMBER(IFERROR(MATCH(A33,UPDATE!$1:$1,0),TRUE))=FALSE,H33=FALSE),L33,_xlfn.AGGREGATE(4,6,INDEX(UPDATE!$A:$AZ,,MATCH(A33,UPDATE!$1:$1,0))))</f>
        <v>F</v>
      </c>
      <c r="D33" s="25" t="str">
        <f t="shared" si="0"/>
        <v>-</v>
      </c>
      <c r="E33" s="15" t="s">
        <v>197</v>
      </c>
      <c r="F33" s="15" t="str">
        <f>"✅"</f>
        <v>✅</v>
      </c>
      <c r="H33" s="21" t="b">
        <f>IF(ISNUMBER(INDEX(UPDATE!$A:$AZ,2,MATCH(SETTINGS!$A33,UPDATE!$1:$1,0)))=TRUE,TRUE,FALSE)</f>
        <v>0</v>
      </c>
      <c r="I33" s="21">
        <f>IFERROR(INDEX(UPDATE!A:A,MATCH(_xlfn.AGGREGATE(4,6,INDEX(UPDATE!$A$3:$AZ$200,,MATCH(A33,UPDATE!$1:$1,0))),INDEX(UPDATE!$A:$AZ,,MATCH(A33,UPDATE!$1:$1,0)),0)),K33)</f>
        <v>16</v>
      </c>
      <c r="J33" s="15" t="b">
        <f>IFERROR(IF(MATCH(SETTINGS!A33,COVER!$A:$A,0),TRUE,FALSE),FALSE)</f>
        <v>1</v>
      </c>
      <c r="K33" s="16">
        <v>16</v>
      </c>
      <c r="L33" s="16" t="s">
        <v>208</v>
      </c>
      <c r="M33" s="16" t="s">
        <v>208</v>
      </c>
      <c r="N33" s="16"/>
    </row>
    <row r="34" spans="1:14" x14ac:dyDescent="0.2">
      <c r="A34" s="13" t="s">
        <v>147</v>
      </c>
      <c r="B34" s="13" t="s">
        <v>147</v>
      </c>
      <c r="C34" s="14" t="str">
        <f>IF(OR(ISNUMBER(IFERROR(MATCH(A34,UPDATE!$1:$1,0),TRUE))=FALSE,H34=FALSE),L34,_xlfn.AGGREGATE(4,6,INDEX(UPDATE!$A:$AZ,,MATCH(A34,UPDATE!$1:$1,0))))</f>
        <v>F</v>
      </c>
      <c r="D34" s="25" t="str">
        <f t="shared" si="0"/>
        <v>-</v>
      </c>
      <c r="E34" s="15" t="s">
        <v>197</v>
      </c>
      <c r="F34" s="15" t="str">
        <f>"✅"</f>
        <v>✅</v>
      </c>
      <c r="H34" s="21" t="b">
        <f>IF(ISNUMBER(INDEX(UPDATE!$A:$AZ,2,MATCH(SETTINGS!$A34,UPDATE!$1:$1,0)))=TRUE,TRUE,FALSE)</f>
        <v>0</v>
      </c>
      <c r="I34" s="21">
        <f>IFERROR(INDEX(UPDATE!A:A,MATCH(_xlfn.AGGREGATE(4,6,INDEX(UPDATE!$A$3:$AZ$200,,MATCH(A34,UPDATE!$1:$1,0))),INDEX(UPDATE!$A:$AZ,,MATCH(A34,UPDATE!$1:$1,0)),0)),K34)</f>
        <v>37</v>
      </c>
      <c r="J34" s="15" t="b">
        <f>IFERROR(IF(MATCH(SETTINGS!A34,COVER!$A:$A,0),TRUE,FALSE),FALSE)</f>
        <v>1</v>
      </c>
      <c r="K34" s="16">
        <v>37</v>
      </c>
      <c r="L34" s="16" t="s">
        <v>208</v>
      </c>
      <c r="M34" s="16" t="s">
        <v>208</v>
      </c>
      <c r="N34" s="16"/>
    </row>
    <row r="35" spans="1:14" x14ac:dyDescent="0.2">
      <c r="A35" s="13" t="s">
        <v>150</v>
      </c>
      <c r="B35" s="13" t="s">
        <v>189</v>
      </c>
      <c r="C35" s="14" t="str">
        <f>IF(OR(ISNUMBER(IFERROR(MATCH(A35,UPDATE!$1:$1,0),TRUE))=FALSE,H35=FALSE),L35,_xlfn.AGGREGATE(4,6,INDEX(UPDATE!$A:$AZ,,MATCH(A35,UPDATE!$1:$1,0))))</f>
        <v>-</v>
      </c>
      <c r="D35" s="25" t="str">
        <f t="shared" si="0"/>
        <v>*</v>
      </c>
      <c r="E35" s="15" t="s">
        <v>197</v>
      </c>
      <c r="F35" s="15" t="str">
        <f>"❌"</f>
        <v>❌</v>
      </c>
      <c r="H35" s="21" t="b">
        <f>IF(ISNUMBER(INDEX(UPDATE!$A:$AZ,2,MATCH(SETTINGS!$A35,UPDATE!$1:$1,0)))=TRUE,TRUE,FALSE)</f>
        <v>0</v>
      </c>
      <c r="I35" s="21">
        <f>IFERROR(INDEX(UPDATE!A:A,MATCH(_xlfn.AGGREGATE(4,6,INDEX(UPDATE!$A$3:$AZ$200,,MATCH(A35,UPDATE!$1:$1,0))),INDEX(UPDATE!$A:$AZ,,MATCH(A35,UPDATE!$1:$1,0)),0)),K35)</f>
        <v>0</v>
      </c>
      <c r="J35" s="15" t="b">
        <f>IFERROR(IF(MATCH(SETTINGS!A35,COVER!$A:$A,0),TRUE,FALSE),FALSE)</f>
        <v>1</v>
      </c>
      <c r="K35" s="16"/>
      <c r="L35" s="16" t="s">
        <v>207</v>
      </c>
      <c r="M35" s="16" t="s">
        <v>211</v>
      </c>
      <c r="N35" s="16"/>
    </row>
    <row r="36" spans="1:14" x14ac:dyDescent="0.2">
      <c r="A36" s="13" t="s">
        <v>19</v>
      </c>
      <c r="B36" s="13" t="s">
        <v>190</v>
      </c>
      <c r="C36" s="14" t="str">
        <f>IF(OR(ISNUMBER(IFERROR(MATCH(A36,UPDATE!$1:$1,0),TRUE))=FALSE,H36=FALSE),L36,_xlfn.AGGREGATE(4,6,INDEX(UPDATE!$A:$AZ,,MATCH(A36,UPDATE!$1:$1,0))))</f>
        <v>-</v>
      </c>
      <c r="D36" s="25" t="str">
        <f t="shared" si="0"/>
        <v>*</v>
      </c>
      <c r="E36" s="15" t="s">
        <v>203</v>
      </c>
      <c r="F36" s="15" t="str">
        <f>"✅"</f>
        <v>✅</v>
      </c>
      <c r="G36" s="19" t="s">
        <v>204</v>
      </c>
      <c r="H36" s="21" t="b">
        <f>IF(ISNUMBER(INDEX(UPDATE!$A:$AZ,2,MATCH(SETTINGS!$A36,UPDATE!$1:$1,0)))=TRUE,TRUE,FALSE)</f>
        <v>0</v>
      </c>
      <c r="I36" s="21">
        <f>IFERROR(INDEX(UPDATE!A:A,MATCH(_xlfn.AGGREGATE(4,6,INDEX(UPDATE!$A$3:$AZ$200,,MATCH(A36,UPDATE!$1:$1,0))),INDEX(UPDATE!$A:$AZ,,MATCH(A36,UPDATE!$1:$1,0)),0)),K36)</f>
        <v>19</v>
      </c>
      <c r="J36" s="15" t="b">
        <f>IFERROR(IF(MATCH(SETTINGS!A36,COVER!$A:$A,0),TRUE,FALSE),FALSE)</f>
        <v>1</v>
      </c>
      <c r="K36" s="16"/>
      <c r="L36" s="16" t="s">
        <v>207</v>
      </c>
      <c r="M36" s="16" t="s">
        <v>211</v>
      </c>
      <c r="N36" s="16"/>
    </row>
    <row r="37" spans="1:14" x14ac:dyDescent="0.2">
      <c r="A37" s="13" t="s">
        <v>28</v>
      </c>
      <c r="B37" s="13" t="s">
        <v>191</v>
      </c>
      <c r="C37" s="14" t="str">
        <f>IF(OR(ISNUMBER(IFERROR(MATCH(A37,UPDATE!$1:$1,0),TRUE))=FALSE,H37=FALSE),L37,_xlfn.AGGREGATE(4,6,INDEX(UPDATE!$A:$AZ,,MATCH(A37,UPDATE!$1:$1,0))))</f>
        <v>-</v>
      </c>
      <c r="D37" s="25" t="str">
        <f t="shared" si="0"/>
        <v>*</v>
      </c>
      <c r="E37" s="15" t="s">
        <v>197</v>
      </c>
      <c r="F37" s="15" t="str">
        <f>"✅"</f>
        <v>✅</v>
      </c>
      <c r="H37" s="21" t="b">
        <f>IF(ISNUMBER(INDEX(UPDATE!$A:$AZ,2,MATCH(SETTINGS!$A37,UPDATE!$1:$1,0)))=TRUE,TRUE,FALSE)</f>
        <v>0</v>
      </c>
      <c r="I37" s="21">
        <f>IFERROR(INDEX(UPDATE!A:A,MATCH(_xlfn.AGGREGATE(4,6,INDEX(UPDATE!$A$3:$AZ$200,,MATCH(A37,UPDATE!$1:$1,0))),INDEX(UPDATE!$A:$AZ,,MATCH(A37,UPDATE!$1:$1,0)),0)),K37)</f>
        <v>16</v>
      </c>
      <c r="J37" s="15" t="b">
        <f>IFERROR(IF(MATCH(SETTINGS!A37,COVER!$A:$A,0),TRUE,FALSE),FALSE)</f>
        <v>1</v>
      </c>
      <c r="K37" s="16"/>
      <c r="L37" s="16" t="s">
        <v>207</v>
      </c>
      <c r="M37" s="16" t="s">
        <v>211</v>
      </c>
      <c r="N37" s="16"/>
    </row>
    <row r="38" spans="1:14" x14ac:dyDescent="0.2">
      <c r="A38" s="13" t="s">
        <v>15</v>
      </c>
      <c r="B38" s="13" t="s">
        <v>192</v>
      </c>
      <c r="C38" s="14" t="str">
        <f>IF(OR(ISNUMBER(IFERROR(MATCH(A38,UPDATE!$1:$1,0),TRUE))=FALSE,H38=FALSE),L38,_xlfn.AGGREGATE(4,6,INDEX(UPDATE!$A:$AZ,,MATCH(A38,UPDATE!$1:$1,0))))</f>
        <v>-</v>
      </c>
      <c r="D38" s="25" t="str">
        <f t="shared" si="0"/>
        <v>*</v>
      </c>
      <c r="E38" s="15" t="s">
        <v>196</v>
      </c>
      <c r="F38" s="15" t="str">
        <f>"✅"</f>
        <v>✅</v>
      </c>
      <c r="H38" s="21" t="b">
        <f>IF(ISNUMBER(INDEX(UPDATE!$A:$AZ,2,MATCH(SETTINGS!$A38,UPDATE!$1:$1,0)))=TRUE,TRUE,FALSE)</f>
        <v>0</v>
      </c>
      <c r="I38" s="21">
        <f>IFERROR(INDEX(UPDATE!A:A,MATCH(_xlfn.AGGREGATE(4,6,INDEX(UPDATE!$A$3:$AZ$200,,MATCH(A38,UPDATE!$1:$1,0))),INDEX(UPDATE!$A:$AZ,,MATCH(A38,UPDATE!$1:$1,0)),0)),K38)</f>
        <v>11</v>
      </c>
      <c r="J38" s="15" t="b">
        <f>IFERROR(IF(MATCH(SETTINGS!A38,COVER!$A:$A,0),TRUE,FALSE),FALSE)</f>
        <v>1</v>
      </c>
      <c r="K38" s="16"/>
      <c r="L38" s="16" t="s">
        <v>207</v>
      </c>
      <c r="M38" s="16" t="s">
        <v>211</v>
      </c>
      <c r="N38" s="16"/>
    </row>
    <row r="39" spans="1:14" x14ac:dyDescent="0.2">
      <c r="A39" s="13" t="s">
        <v>111</v>
      </c>
      <c r="B39" s="13"/>
      <c r="C39" s="14" t="str">
        <f>IF(OR(ISNUMBER(IFERROR(MATCH(A39,UPDATE!$1:$1,0),TRUE))=FALSE,H39=FALSE),L39,_xlfn.AGGREGATE(4,6,INDEX(UPDATE!$A:$AZ,,MATCH(A39,UPDATE!$1:$1,0))))</f>
        <v>-</v>
      </c>
      <c r="D39" s="25" t="str">
        <f t="shared" si="0"/>
        <v>*</v>
      </c>
      <c r="E39" s="15" t="s">
        <v>199</v>
      </c>
      <c r="F39" s="15" t="str">
        <f>"❌"</f>
        <v>❌</v>
      </c>
      <c r="H39" s="21" t="b">
        <f>IF(ISNUMBER(INDEX(UPDATE!$A:$AZ,2,MATCH(SETTINGS!$A39,UPDATE!$1:$1,0)))=TRUE,TRUE,FALSE)</f>
        <v>0</v>
      </c>
      <c r="I39" s="21">
        <f>IFERROR(INDEX(UPDATE!A:A,MATCH(_xlfn.AGGREGATE(4,6,INDEX(UPDATE!$A$3:$AZ$200,,MATCH(A39,UPDATE!$1:$1,0))),INDEX(UPDATE!$A:$AZ,,MATCH(A39,UPDATE!$1:$1,0)),0)),K39)</f>
        <v>0</v>
      </c>
      <c r="J39" s="15" t="b">
        <f>IFERROR(IF(MATCH(SETTINGS!A39,COVER!$A:$A,0),TRUE,FALSE),FALSE)</f>
        <v>1</v>
      </c>
      <c r="K39" s="16"/>
      <c r="L39" s="16" t="s">
        <v>207</v>
      </c>
      <c r="M39" s="16" t="s">
        <v>211</v>
      </c>
      <c r="N39" s="16"/>
    </row>
    <row r="40" spans="1:14" x14ac:dyDescent="0.2">
      <c r="A40" s="13" t="s">
        <v>120</v>
      </c>
      <c r="B40" s="13" t="s">
        <v>120</v>
      </c>
      <c r="C40" s="14" t="str">
        <f>IF(OR(ISNUMBER(IFERROR(MATCH(A40,UPDATE!$1:$1,0),TRUE))=FALSE,H40=FALSE),L40,_xlfn.AGGREGATE(4,6,INDEX(UPDATE!$A:$AZ,,MATCH(A40,UPDATE!$1:$1,0))))</f>
        <v>F</v>
      </c>
      <c r="D40" s="25" t="str">
        <f t="shared" si="0"/>
        <v>-</v>
      </c>
      <c r="E40" s="15" t="s">
        <v>196</v>
      </c>
      <c r="F40" s="15" t="str">
        <f>"❌"</f>
        <v>❌</v>
      </c>
      <c r="H40" s="21" t="b">
        <f>IF(ISNUMBER(INDEX(UPDATE!$A:$AZ,2,MATCH(SETTINGS!$A40,UPDATE!$1:$1,0)))=TRUE,TRUE,FALSE)</f>
        <v>0</v>
      </c>
      <c r="I40" s="21">
        <f>IFERROR(INDEX(UPDATE!A:A,MATCH(_xlfn.AGGREGATE(4,6,INDEX(UPDATE!$A$3:$AZ$200,,MATCH(A40,UPDATE!$1:$1,0))),INDEX(UPDATE!$A:$AZ,,MATCH(A40,UPDATE!$1:$1,0)),0)),K40)</f>
        <v>0</v>
      </c>
      <c r="J40" s="15" t="b">
        <f>IFERROR(IF(MATCH(SETTINGS!A40,COVER!$A:$A,0),TRUE,FALSE),FALSE)</f>
        <v>1</v>
      </c>
      <c r="K40" s="16"/>
      <c r="L40" s="16" t="s">
        <v>208</v>
      </c>
      <c r="M40" s="16" t="s">
        <v>208</v>
      </c>
      <c r="N40" s="16"/>
    </row>
    <row r="41" spans="1:14" x14ac:dyDescent="0.2">
      <c r="A41" s="13" t="s">
        <v>72</v>
      </c>
      <c r="B41" s="13" t="s">
        <v>193</v>
      </c>
      <c r="C41" s="14" t="str">
        <f>IF(OR(ISNUMBER(IFERROR(MATCH(A41,UPDATE!$1:$1,0),TRUE))=FALSE,H41=FALSE),L41,_xlfn.AGGREGATE(4,6,INDEX(UPDATE!$A:$AZ,,MATCH(A41,UPDATE!$1:$1,0))))</f>
        <v>-</v>
      </c>
      <c r="D41" s="25" t="str">
        <f t="shared" si="0"/>
        <v>*</v>
      </c>
      <c r="E41" s="15" t="s">
        <v>196</v>
      </c>
      <c r="F41" s="15" t="str">
        <f>"❌"</f>
        <v>❌</v>
      </c>
      <c r="H41" s="21" t="b">
        <f>IF(ISNUMBER(INDEX(UPDATE!$A:$AZ,2,MATCH(SETTINGS!$A41,UPDATE!$1:$1,0)))=TRUE,TRUE,FALSE)</f>
        <v>0</v>
      </c>
      <c r="I41" s="21">
        <f>IFERROR(INDEX(UPDATE!A:A,MATCH(_xlfn.AGGREGATE(4,6,INDEX(UPDATE!$A$3:$AZ$200,,MATCH(A41,UPDATE!$1:$1,0))),INDEX(UPDATE!$A:$AZ,,MATCH(A41,UPDATE!$1:$1,0)),0)),K41)</f>
        <v>0</v>
      </c>
      <c r="J41" s="15" t="b">
        <f>IFERROR(IF(MATCH(SETTINGS!A41,COVER!$A:$A,0),TRUE,FALSE),FALSE)</f>
        <v>1</v>
      </c>
      <c r="K41" s="16"/>
      <c r="L41" s="16" t="s">
        <v>207</v>
      </c>
      <c r="M41" s="16" t="s">
        <v>211</v>
      </c>
      <c r="N41" s="16"/>
    </row>
    <row r="42" spans="1:14" x14ac:dyDescent="0.2">
      <c r="A42" s="13" t="s">
        <v>29</v>
      </c>
      <c r="B42" s="13" t="s">
        <v>194</v>
      </c>
      <c r="C42" s="14" t="str">
        <f>IF(OR(ISNUMBER(IFERROR(MATCH(A42,UPDATE!$1:$1,0),TRUE))=FALSE,H42=FALSE),L42,_xlfn.AGGREGATE(4,6,INDEX(UPDATE!$A:$AZ,,MATCH(A42,UPDATE!$1:$1,0))))</f>
        <v>-</v>
      </c>
      <c r="D42" s="25" t="str">
        <f t="shared" si="0"/>
        <v>*</v>
      </c>
      <c r="E42" s="15" t="s">
        <v>205</v>
      </c>
      <c r="F42" s="15" t="str">
        <f t="shared" ref="F42" si="3">"✅"</f>
        <v>✅</v>
      </c>
      <c r="H42" s="21" t="b">
        <f>IF(ISNUMBER(INDEX(UPDATE!$A:$AZ,2,MATCH(SETTINGS!$A42,UPDATE!$1:$1,0)))=TRUE,TRUE,FALSE)</f>
        <v>0</v>
      </c>
      <c r="I42" s="21">
        <f>IFERROR(INDEX(UPDATE!A:A,MATCH(_xlfn.AGGREGATE(4,6,INDEX(UPDATE!$A$3:$AZ$200,,MATCH(A42,UPDATE!$1:$1,0))),INDEX(UPDATE!$A:$AZ,,MATCH(A42,UPDATE!$1:$1,0)),0)),K42)</f>
        <v>30</v>
      </c>
      <c r="J42" s="15" t="b">
        <f>IFERROR(IF(MATCH(SETTINGS!A42,COVER!$A:$A,0),TRUE,FALSE),FALSE)</f>
        <v>1</v>
      </c>
      <c r="K42" s="16"/>
      <c r="L42" s="16" t="s">
        <v>207</v>
      </c>
      <c r="M42" s="16" t="s">
        <v>211</v>
      </c>
      <c r="N42" s="16"/>
    </row>
    <row r="43" spans="1:14" x14ac:dyDescent="0.2">
      <c r="A43" s="13" t="s">
        <v>119</v>
      </c>
      <c r="B43" s="13"/>
      <c r="C43" s="14" t="str">
        <f>IF(OR(ISNUMBER(IFERROR(MATCH(A43,UPDATE!$1:$1,0),TRUE))=FALSE,H43=FALSE),L43,_xlfn.AGGREGATE(4,6,INDEX(UPDATE!$A:$AZ,,MATCH(A43,UPDATE!$1:$1,0))))</f>
        <v>-</v>
      </c>
      <c r="D43" s="25" t="str">
        <f t="shared" si="0"/>
        <v>*</v>
      </c>
      <c r="E43" s="15" t="s">
        <v>205</v>
      </c>
      <c r="F43" s="15" t="str">
        <f>"❌"</f>
        <v>❌</v>
      </c>
      <c r="H43" s="21" t="b">
        <f>IF(ISNUMBER(INDEX(UPDATE!$A:$AZ,2,MATCH(SETTINGS!$A43,UPDATE!$1:$1,0)))=TRUE,TRUE,FALSE)</f>
        <v>0</v>
      </c>
      <c r="I43" s="21">
        <f>IFERROR(INDEX(UPDATE!A:A,MATCH(_xlfn.AGGREGATE(4,6,INDEX(UPDATE!$A$3:$AZ$200,,MATCH(A43,UPDATE!$1:$1,0))),INDEX(UPDATE!$A:$AZ,,MATCH(A43,UPDATE!$1:$1,0)),0)),K43)</f>
        <v>0</v>
      </c>
      <c r="J43" s="15" t="b">
        <f>IFERROR(IF(MATCH(SETTINGS!A43,COVER!$A:$A,0),TRUE,FALSE),FALSE)</f>
        <v>1</v>
      </c>
      <c r="K43" s="16"/>
      <c r="L43" s="16" t="s">
        <v>207</v>
      </c>
      <c r="M43" s="16" t="s">
        <v>211</v>
      </c>
      <c r="N43" s="16"/>
    </row>
    <row r="44" spans="1:14" x14ac:dyDescent="0.2">
      <c r="A44" s="13" t="s">
        <v>76</v>
      </c>
      <c r="B44" s="13"/>
      <c r="C44" s="14" t="str">
        <f>IF(OR(ISNUMBER(IFERROR(MATCH(A44,UPDATE!$1:$1,0),TRUE))=FALSE,H44=FALSE),L44,_xlfn.AGGREGATE(4,6,INDEX(UPDATE!$A:$AZ,,MATCH(A44,UPDATE!$1:$1,0))))</f>
        <v>-</v>
      </c>
      <c r="D44" s="25" t="str">
        <f t="shared" si="0"/>
        <v>*</v>
      </c>
      <c r="E44" s="15" t="s">
        <v>197</v>
      </c>
      <c r="F44" s="15" t="str">
        <f>"❌"</f>
        <v>❌</v>
      </c>
      <c r="G44" s="19" t="s">
        <v>206</v>
      </c>
      <c r="H44" s="21" t="b">
        <f>IF(ISNUMBER(INDEX(UPDATE!$A:$AZ,2,MATCH(SETTINGS!$A44,UPDATE!$1:$1,0)))=TRUE,TRUE,FALSE)</f>
        <v>0</v>
      </c>
      <c r="I44" s="21">
        <f>IFERROR(INDEX(UPDATE!A:A,MATCH(_xlfn.AGGREGATE(4,6,INDEX(UPDATE!$A$3:$AZ$200,,MATCH(A44,UPDATE!$1:$1,0))),INDEX(UPDATE!$A:$AZ,,MATCH(A44,UPDATE!$1:$1,0)),0)),K44)</f>
        <v>0</v>
      </c>
      <c r="J44" s="15" t="b">
        <f>IFERROR(IF(MATCH(SETTINGS!A44,COVER!$A:$A,0),TRUE,FALSE),FALSE)</f>
        <v>1</v>
      </c>
      <c r="K44" s="16"/>
      <c r="L44" s="16" t="s">
        <v>207</v>
      </c>
      <c r="M44" s="16" t="s">
        <v>211</v>
      </c>
      <c r="N44" s="16"/>
    </row>
    <row r="45" spans="1:14" x14ac:dyDescent="0.2">
      <c r="A45" s="13" t="s">
        <v>56</v>
      </c>
      <c r="B45" s="13" t="s">
        <v>195</v>
      </c>
      <c r="C45" s="14" t="str">
        <f>IF(OR(ISNUMBER(IFERROR(MATCH(A45,UPDATE!$1:$1,0),TRUE))=FALSE,H45=FALSE),L45,_xlfn.AGGREGATE(4,6,INDEX(UPDATE!$A:$AZ,,MATCH(A45,UPDATE!$1:$1,0))))</f>
        <v>-</v>
      </c>
      <c r="D45" s="25">
        <f t="shared" si="0"/>
        <v>45114</v>
      </c>
      <c r="E45" s="15" t="s">
        <v>196</v>
      </c>
      <c r="F45" s="15" t="str">
        <f>"❌"</f>
        <v>❌</v>
      </c>
      <c r="H45" s="21" t="b">
        <f>IF(ISNUMBER(INDEX(UPDATE!$A:$AZ,2,MATCH(SETTINGS!$A45,UPDATE!$1:$1,0)))=TRUE,TRUE,FALSE)</f>
        <v>0</v>
      </c>
      <c r="I45" s="21">
        <f>IFERROR(INDEX(UPDATE!A:A,MATCH(_xlfn.AGGREGATE(4,6,INDEX(UPDATE!$A$3:$AZ$200,,MATCH(A45,UPDATE!$1:$1,0))),INDEX(UPDATE!$A:$AZ,,MATCH(A45,UPDATE!$1:$1,0)),0)),K45)</f>
        <v>0</v>
      </c>
      <c r="J45" s="15" t="b">
        <f>IFERROR(IF(MATCH(SETTINGS!A45,COVER!$A:$A,0),TRUE,FALSE),FALSE)</f>
        <v>1</v>
      </c>
      <c r="K45" s="16"/>
      <c r="L45" s="16" t="s">
        <v>207</v>
      </c>
      <c r="M45" s="35">
        <v>45114</v>
      </c>
      <c r="N45" s="35"/>
    </row>
    <row r="52" spans="2:2" x14ac:dyDescent="0.2">
      <c r="B52" s="15"/>
    </row>
  </sheetData>
  <conditionalFormatting sqref="J1:J1048576">
    <cfRule type="expression" dxfId="1" priority="7" stopIfTrue="1">
      <formula>J1=FALSE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8208-0FD7-DB41-AB61-A8BF31806654}">
  <sheetPr>
    <tabColor rgb="FFFFFF00"/>
  </sheetPr>
  <dimension ref="A1:AZ13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23" sqref="I23"/>
    </sheetView>
  </sheetViews>
  <sheetFormatPr baseColWidth="10" defaultColWidth="10.83203125" defaultRowHeight="16" x14ac:dyDescent="0.2"/>
  <cols>
    <col min="1" max="1" width="10.83203125" style="27"/>
    <col min="2" max="14" width="10.83203125" style="1"/>
    <col min="15" max="15" width="10.83203125" style="7"/>
    <col min="16" max="30" width="10.83203125" style="1"/>
    <col min="31" max="31" width="10.83203125" style="7"/>
    <col min="32" max="51" width="10.83203125" style="1"/>
    <col min="52" max="52" width="10.83203125" style="34"/>
    <col min="53" max="16384" width="10.83203125" style="1"/>
  </cols>
  <sheetData>
    <row r="1" spans="1:52" s="8" customFormat="1" x14ac:dyDescent="0.2">
      <c r="A1" s="27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60</v>
      </c>
      <c r="H1" s="8" t="s">
        <v>7</v>
      </c>
      <c r="I1" s="8" t="s">
        <v>8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9" t="s">
        <v>15</v>
      </c>
      <c r="P1" s="8" t="s">
        <v>16</v>
      </c>
      <c r="Q1" s="8" t="s">
        <v>17</v>
      </c>
      <c r="R1" s="8" t="s">
        <v>18</v>
      </c>
      <c r="S1" s="8" t="s">
        <v>9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31" t="s">
        <v>30</v>
      </c>
      <c r="AZ1" s="32"/>
    </row>
    <row r="2" spans="1:52" s="29" customFormat="1" x14ac:dyDescent="0.2">
      <c r="A2" s="27" t="s">
        <v>1</v>
      </c>
      <c r="B2" s="29">
        <v>365</v>
      </c>
      <c r="C2" s="29">
        <v>125</v>
      </c>
      <c r="D2" s="29">
        <v>1115</v>
      </c>
      <c r="E2" s="29">
        <v>228</v>
      </c>
      <c r="F2" s="29">
        <v>392</v>
      </c>
      <c r="G2" s="29">
        <v>40</v>
      </c>
      <c r="H2" s="29">
        <v>400</v>
      </c>
      <c r="I2" s="29">
        <v>1080</v>
      </c>
      <c r="J2" s="29">
        <v>119</v>
      </c>
      <c r="K2" s="29">
        <v>178</v>
      </c>
      <c r="L2" s="29">
        <v>162</v>
      </c>
      <c r="M2" s="29">
        <v>85</v>
      </c>
      <c r="N2" s="29">
        <v>89</v>
      </c>
      <c r="O2" s="29" t="e">
        <f>NA()</f>
        <v>#N/A</v>
      </c>
      <c r="P2" s="29" t="e">
        <f>NA()</f>
        <v>#N/A</v>
      </c>
      <c r="Q2" s="29" t="e">
        <f>NA()</f>
        <v>#N/A</v>
      </c>
      <c r="R2" s="29" t="e">
        <f>NA()</f>
        <v>#N/A</v>
      </c>
      <c r="S2" s="29" t="e">
        <f>NA()</f>
        <v>#N/A</v>
      </c>
      <c r="T2" s="30" t="e">
        <f>NA()</f>
        <v>#N/A</v>
      </c>
      <c r="U2" s="30" t="e">
        <f>NA()</f>
        <v>#N/A</v>
      </c>
      <c r="V2" s="30" t="e">
        <f>NA()</f>
        <v>#N/A</v>
      </c>
      <c r="W2" s="30" t="e">
        <f>NA()</f>
        <v>#N/A</v>
      </c>
      <c r="X2" s="30" t="e">
        <f>NA()</f>
        <v>#N/A</v>
      </c>
      <c r="Y2" s="30" t="e">
        <f>NA()</f>
        <v>#N/A</v>
      </c>
      <c r="Z2" s="30" t="e">
        <f>NA()</f>
        <v>#N/A</v>
      </c>
      <c r="AA2" s="30" t="e">
        <f>NA()</f>
        <v>#N/A</v>
      </c>
      <c r="AB2" s="30" t="e">
        <f>NA()</f>
        <v>#N/A</v>
      </c>
      <c r="AC2" s="30" t="e">
        <f>NA()</f>
        <v>#N/A</v>
      </c>
      <c r="AD2" s="30" t="e">
        <f>NA()</f>
        <v>#N/A</v>
      </c>
      <c r="AE2" s="39" t="e">
        <f>NA()</f>
        <v>#N/A</v>
      </c>
      <c r="AZ2" s="33"/>
    </row>
    <row r="3" spans="1:52" x14ac:dyDescent="0.2">
      <c r="A3" s="27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</row>
    <row r="4" spans="1:52" x14ac:dyDescent="0.2">
      <c r="A4" s="27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</row>
    <row r="5" spans="1:52" x14ac:dyDescent="0.2">
      <c r="A5" s="27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</row>
    <row r="6" spans="1:52" x14ac:dyDescent="0.2">
      <c r="A6" s="27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</row>
    <row r="7" spans="1:52" x14ac:dyDescent="0.2">
      <c r="A7" s="27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</row>
    <row r="8" spans="1:52" x14ac:dyDescent="0.2">
      <c r="A8" s="27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</row>
    <row r="9" spans="1:52" x14ac:dyDescent="0.2">
      <c r="A9" s="27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</row>
    <row r="10" spans="1:52" x14ac:dyDescent="0.2">
      <c r="A10" s="27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</row>
    <row r="11" spans="1:52" x14ac:dyDescent="0.2">
      <c r="A11" s="27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</row>
    <row r="12" spans="1:52" x14ac:dyDescent="0.2">
      <c r="A12" s="27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</row>
    <row r="13" spans="1:52" x14ac:dyDescent="0.2">
      <c r="A13" s="27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</row>
    <row r="14" spans="1:52" x14ac:dyDescent="0.2">
      <c r="A14" s="27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</row>
    <row r="15" spans="1:52" x14ac:dyDescent="0.2">
      <c r="A15" s="27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</row>
    <row r="16" spans="1:52" x14ac:dyDescent="0.2">
      <c r="A16" s="27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</row>
    <row r="17" spans="1:31" x14ac:dyDescent="0.2">
      <c r="A17" s="27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</row>
    <row r="18" spans="1:31" x14ac:dyDescent="0.2">
      <c r="A18" s="27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</row>
    <row r="19" spans="1:31" x14ac:dyDescent="0.2">
      <c r="A19" s="27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</row>
    <row r="20" spans="1:31" x14ac:dyDescent="0.2">
      <c r="A20" s="27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</row>
    <row r="21" spans="1:31" x14ac:dyDescent="0.2">
      <c r="A21" s="27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</row>
    <row r="22" spans="1:31" x14ac:dyDescent="0.2">
      <c r="A22" s="27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</row>
    <row r="23" spans="1:31" x14ac:dyDescent="0.2">
      <c r="A23" s="27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</row>
    <row r="24" spans="1:31" x14ac:dyDescent="0.2">
      <c r="A24" s="27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</row>
    <row r="25" spans="1:31" x14ac:dyDescent="0.2">
      <c r="A25" s="27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</row>
    <row r="26" spans="1:31" x14ac:dyDescent="0.2">
      <c r="A26" s="27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</row>
    <row r="27" spans="1:31" x14ac:dyDescent="0.2">
      <c r="A27" s="27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</row>
    <row r="28" spans="1:31" x14ac:dyDescent="0.2">
      <c r="A28" s="27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</row>
    <row r="29" spans="1:31" x14ac:dyDescent="0.2">
      <c r="A29" s="27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</row>
    <row r="30" spans="1:31" x14ac:dyDescent="0.2">
      <c r="A30" s="27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</row>
    <row r="31" spans="1:31" x14ac:dyDescent="0.2">
      <c r="A31" s="27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</row>
    <row r="32" spans="1:31" x14ac:dyDescent="0.2">
      <c r="A32" s="27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</row>
    <row r="33" spans="1:31" x14ac:dyDescent="0.2">
      <c r="A33" s="27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</row>
    <row r="34" spans="1:31" x14ac:dyDescent="0.2">
      <c r="A34" s="27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</row>
    <row r="35" spans="1:31" x14ac:dyDescent="0.2">
      <c r="A35" s="27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</row>
    <row r="36" spans="1:31" x14ac:dyDescent="0.2">
      <c r="A36" s="27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</row>
    <row r="37" spans="1:31" x14ac:dyDescent="0.2">
      <c r="A37" s="27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</row>
    <row r="38" spans="1:31" x14ac:dyDescent="0.2">
      <c r="A38" s="27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</row>
    <row r="39" spans="1:31" x14ac:dyDescent="0.2">
      <c r="A39" s="27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</row>
    <row r="40" spans="1:31" x14ac:dyDescent="0.2">
      <c r="A40" s="27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</row>
    <row r="41" spans="1:31" x14ac:dyDescent="0.2">
      <c r="A41" s="27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</row>
    <row r="42" spans="1:31" x14ac:dyDescent="0.2">
      <c r="A42" s="27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</row>
    <row r="43" spans="1:31" x14ac:dyDescent="0.2">
      <c r="A43" s="27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</row>
    <row r="44" spans="1:31" x14ac:dyDescent="0.2">
      <c r="A44" s="27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</row>
    <row r="45" spans="1:31" x14ac:dyDescent="0.2">
      <c r="A45" s="27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</row>
    <row r="46" spans="1:31" x14ac:dyDescent="0.2">
      <c r="A46" s="27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</row>
    <row r="47" spans="1:31" x14ac:dyDescent="0.2">
      <c r="A47" s="27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</row>
    <row r="48" spans="1:31" x14ac:dyDescent="0.2">
      <c r="A48" s="27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</row>
    <row r="49" spans="1:31" x14ac:dyDescent="0.2">
      <c r="A49" s="27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</row>
    <row r="50" spans="1:31" x14ac:dyDescent="0.2">
      <c r="A50" s="27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</row>
    <row r="51" spans="1:31" x14ac:dyDescent="0.2">
      <c r="A51" s="27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</row>
    <row r="52" spans="1:31" x14ac:dyDescent="0.2">
      <c r="A52" s="27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</row>
    <row r="53" spans="1:31" x14ac:dyDescent="0.2">
      <c r="A53" s="27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</row>
    <row r="54" spans="1:31" x14ac:dyDescent="0.2">
      <c r="A54" s="27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</row>
    <row r="55" spans="1:31" x14ac:dyDescent="0.2">
      <c r="A55" s="27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</row>
    <row r="56" spans="1:31" x14ac:dyDescent="0.2">
      <c r="A56" s="27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</row>
    <row r="57" spans="1:31" x14ac:dyDescent="0.2">
      <c r="A57" s="27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</row>
    <row r="58" spans="1:31" x14ac:dyDescent="0.2">
      <c r="A58" s="27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</row>
    <row r="59" spans="1:31" x14ac:dyDescent="0.2">
      <c r="A59" s="27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</row>
    <row r="60" spans="1:31" x14ac:dyDescent="0.2">
      <c r="A60" s="27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</row>
    <row r="61" spans="1:31" x14ac:dyDescent="0.2">
      <c r="A61" s="27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</row>
    <row r="62" spans="1:31" x14ac:dyDescent="0.2">
      <c r="A62" s="27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</row>
    <row r="63" spans="1:31" x14ac:dyDescent="0.2">
      <c r="A63" s="27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</row>
    <row r="64" spans="1:31" x14ac:dyDescent="0.2">
      <c r="A64" s="27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</row>
    <row r="65" spans="1:31" x14ac:dyDescent="0.2">
      <c r="A65" s="27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</row>
    <row r="66" spans="1:31" x14ac:dyDescent="0.2">
      <c r="A66" s="27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</row>
    <row r="67" spans="1:31" x14ac:dyDescent="0.2">
      <c r="A67" s="27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</row>
    <row r="68" spans="1:31" x14ac:dyDescent="0.2">
      <c r="A68" s="27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</row>
    <row r="69" spans="1:31" x14ac:dyDescent="0.2">
      <c r="A69" s="27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</row>
    <row r="70" spans="1:31" x14ac:dyDescent="0.2">
      <c r="A70" s="27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</row>
    <row r="71" spans="1:31" x14ac:dyDescent="0.2">
      <c r="A71" s="27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</row>
    <row r="72" spans="1:31" x14ac:dyDescent="0.2">
      <c r="A72" s="27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</row>
    <row r="73" spans="1:31" x14ac:dyDescent="0.2">
      <c r="A73" s="27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</row>
    <row r="74" spans="1:31" x14ac:dyDescent="0.2">
      <c r="A74" s="27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</row>
    <row r="75" spans="1:31" x14ac:dyDescent="0.2">
      <c r="A75" s="27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</row>
    <row r="76" spans="1:31" x14ac:dyDescent="0.2">
      <c r="A76" s="27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</row>
    <row r="77" spans="1:31" x14ac:dyDescent="0.2">
      <c r="A77" s="27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</row>
    <row r="78" spans="1:31" x14ac:dyDescent="0.2">
      <c r="A78" s="27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</row>
    <row r="79" spans="1:31" x14ac:dyDescent="0.2">
      <c r="A79" s="27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</row>
    <row r="80" spans="1:31" x14ac:dyDescent="0.2">
      <c r="A80" s="27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</row>
    <row r="81" spans="1:31" x14ac:dyDescent="0.2">
      <c r="A81" s="27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</row>
    <row r="82" spans="1:31" x14ac:dyDescent="0.2">
      <c r="A82" s="27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</row>
    <row r="83" spans="1:31" x14ac:dyDescent="0.2">
      <c r="A83" s="27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</row>
    <row r="84" spans="1:31" x14ac:dyDescent="0.2">
      <c r="A84" s="27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</row>
    <row r="85" spans="1:31" x14ac:dyDescent="0.2">
      <c r="A85" s="27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</row>
    <row r="86" spans="1:31" x14ac:dyDescent="0.2">
      <c r="A86" s="27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</row>
    <row r="87" spans="1:31" x14ac:dyDescent="0.2">
      <c r="A87" s="27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</row>
    <row r="88" spans="1:31" x14ac:dyDescent="0.2">
      <c r="A88" s="27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</row>
    <row r="89" spans="1:31" x14ac:dyDescent="0.2">
      <c r="A89" s="27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</row>
    <row r="90" spans="1:31" x14ac:dyDescent="0.2">
      <c r="A90" s="27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</row>
    <row r="91" spans="1:31" x14ac:dyDescent="0.2">
      <c r="A91" s="27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</row>
    <row r="92" spans="1:31" x14ac:dyDescent="0.2">
      <c r="A92" s="27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</row>
    <row r="93" spans="1:31" x14ac:dyDescent="0.2">
      <c r="A93" s="27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</row>
    <row r="94" spans="1:31" x14ac:dyDescent="0.2">
      <c r="A94" s="27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</row>
    <row r="95" spans="1:31" x14ac:dyDescent="0.2">
      <c r="A95" s="27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</row>
    <row r="96" spans="1:31" x14ac:dyDescent="0.2">
      <c r="A96" s="27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</row>
    <row r="97" spans="1:31" x14ac:dyDescent="0.2">
      <c r="A97" s="27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</row>
    <row r="98" spans="1:31" x14ac:dyDescent="0.2">
      <c r="A98" s="27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</row>
    <row r="99" spans="1:31" x14ac:dyDescent="0.2">
      <c r="A99" s="27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</row>
    <row r="100" spans="1:31" x14ac:dyDescent="0.2">
      <c r="A100" s="27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</row>
    <row r="101" spans="1:31" x14ac:dyDescent="0.2">
      <c r="A101" s="27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</row>
    <row r="102" spans="1:31" x14ac:dyDescent="0.2">
      <c r="A102" s="27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</row>
    <row r="103" spans="1:31" x14ac:dyDescent="0.2">
      <c r="A103" s="27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</row>
    <row r="104" spans="1:31" x14ac:dyDescent="0.2">
      <c r="A104" s="27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</row>
    <row r="105" spans="1:31" x14ac:dyDescent="0.2">
      <c r="A105" s="27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</row>
    <row r="106" spans="1:31" x14ac:dyDescent="0.2">
      <c r="A106" s="27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</row>
    <row r="107" spans="1:31" x14ac:dyDescent="0.2">
      <c r="A107" s="27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</row>
    <row r="108" spans="1:31" x14ac:dyDescent="0.2">
      <c r="A108" s="27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</row>
    <row r="109" spans="1:31" x14ac:dyDescent="0.2">
      <c r="A109" s="27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</row>
    <row r="110" spans="1:31" x14ac:dyDescent="0.2">
      <c r="A110" s="27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</row>
    <row r="111" spans="1:31" x14ac:dyDescent="0.2">
      <c r="A111" s="27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</row>
    <row r="112" spans="1:31" x14ac:dyDescent="0.2">
      <c r="A112" s="27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</row>
    <row r="113" spans="1:31" x14ac:dyDescent="0.2">
      <c r="A113" s="27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</row>
    <row r="114" spans="1:31" x14ac:dyDescent="0.2">
      <c r="A114" s="27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</row>
    <row r="115" spans="1:31" x14ac:dyDescent="0.2">
      <c r="A115" s="27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</row>
    <row r="116" spans="1:31" x14ac:dyDescent="0.2">
      <c r="A116" s="27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</row>
    <row r="117" spans="1:31" x14ac:dyDescent="0.2">
      <c r="A117" s="27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</row>
    <row r="118" spans="1:31" x14ac:dyDescent="0.2">
      <c r="A118" s="27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</row>
    <row r="119" spans="1:31" x14ac:dyDescent="0.2">
      <c r="A119" s="27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 t="e">
        <f>NA()</f>
        <v>#N/A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</row>
    <row r="120" spans="1:31" x14ac:dyDescent="0.2">
      <c r="A120" s="27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 t="e">
        <f>NA()</f>
        <v>#N/A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</row>
    <row r="121" spans="1:31" x14ac:dyDescent="0.2">
      <c r="A121" s="27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</row>
    <row r="122" spans="1:31" x14ac:dyDescent="0.2">
      <c r="A122" s="27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</row>
    <row r="123" spans="1:31" x14ac:dyDescent="0.2">
      <c r="A123" s="27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</row>
    <row r="124" spans="1:31" x14ac:dyDescent="0.2">
      <c r="A124" s="27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</row>
    <row r="125" spans="1:31" x14ac:dyDescent="0.2">
      <c r="A125" s="27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</row>
    <row r="126" spans="1:31" x14ac:dyDescent="0.2">
      <c r="A126" s="27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</row>
    <row r="127" spans="1:31" x14ac:dyDescent="0.2">
      <c r="A127" s="27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</row>
    <row r="128" spans="1:31" x14ac:dyDescent="0.2">
      <c r="A128" s="27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</row>
    <row r="129" spans="1:31" x14ac:dyDescent="0.2">
      <c r="A129" s="27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</row>
    <row r="130" spans="1:31" x14ac:dyDescent="0.2">
      <c r="A130" s="27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</row>
    <row r="131" spans="1:31" x14ac:dyDescent="0.2">
      <c r="A131" s="27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</row>
    <row r="132" spans="1:31" x14ac:dyDescent="0.2">
      <c r="A132" s="27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</row>
    <row r="133" spans="1:31" x14ac:dyDescent="0.2">
      <c r="A133" s="27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</row>
  </sheetData>
  <autoFilter ref="A1:AE99" xr:uid="{BC0E8208-0FD7-DB41-AB61-A8BF31806654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73D8-A176-4217-830C-4737CAF9C9D4}">
  <sheetPr>
    <tabColor rgb="FF92D050"/>
  </sheetPr>
  <dimension ref="A1:C78"/>
  <sheetViews>
    <sheetView zoomScale="85" zoomScaleNormal="85" workbookViewId="0">
      <selection activeCell="B52" sqref="B52"/>
    </sheetView>
  </sheetViews>
  <sheetFormatPr baseColWidth="10" defaultRowHeight="16" x14ac:dyDescent="0.2"/>
  <cols>
    <col min="1" max="1" width="20.33203125" customWidth="1"/>
    <col min="2" max="2" width="82.33203125" customWidth="1"/>
    <col min="3" max="3" width="20.33203125" customWidth="1"/>
  </cols>
  <sheetData>
    <row r="1" spans="1:3" x14ac:dyDescent="0.2">
      <c r="A1" s="2" t="s">
        <v>31</v>
      </c>
      <c r="B1" s="2" t="s">
        <v>32</v>
      </c>
      <c r="C1" s="2" t="s">
        <v>33</v>
      </c>
    </row>
    <row r="2" spans="1:3" x14ac:dyDescent="0.2">
      <c r="A2" s="3" t="s">
        <v>34</v>
      </c>
      <c r="B2" t="s">
        <v>35</v>
      </c>
      <c r="C2" s="3" t="str">
        <f>"✅"</f>
        <v>✅</v>
      </c>
    </row>
    <row r="3" spans="1:3" x14ac:dyDescent="0.2">
      <c r="A3" s="3" t="s">
        <v>36</v>
      </c>
      <c r="B3" t="s">
        <v>37</v>
      </c>
      <c r="C3" s="3" t="str">
        <f t="shared" ref="C3:C8" si="0">"❌"</f>
        <v>❌</v>
      </c>
    </row>
    <row r="4" spans="1:3" x14ac:dyDescent="0.2">
      <c r="A4" s="3" t="s">
        <v>38</v>
      </c>
      <c r="B4" t="s">
        <v>39</v>
      </c>
      <c r="C4" s="3" t="str">
        <f t="shared" si="0"/>
        <v>❌</v>
      </c>
    </row>
    <row r="5" spans="1:3" x14ac:dyDescent="0.2">
      <c r="A5" s="3" t="s">
        <v>40</v>
      </c>
      <c r="B5" t="s">
        <v>41</v>
      </c>
      <c r="C5" s="3" t="str">
        <f t="shared" si="0"/>
        <v>❌</v>
      </c>
    </row>
    <row r="6" spans="1:3" x14ac:dyDescent="0.2">
      <c r="A6" s="3" t="s">
        <v>42</v>
      </c>
      <c r="B6" t="s">
        <v>43</v>
      </c>
      <c r="C6" s="3" t="str">
        <f t="shared" si="0"/>
        <v>❌</v>
      </c>
    </row>
    <row r="7" spans="1:3" x14ac:dyDescent="0.2">
      <c r="A7" s="3" t="s">
        <v>44</v>
      </c>
      <c r="B7" t="s">
        <v>45</v>
      </c>
      <c r="C7" s="3" t="str">
        <f t="shared" si="0"/>
        <v>❌</v>
      </c>
    </row>
    <row r="8" spans="1:3" x14ac:dyDescent="0.2">
      <c r="A8" s="3" t="s">
        <v>46</v>
      </c>
      <c r="B8" t="s">
        <v>47</v>
      </c>
      <c r="C8" s="3" t="str">
        <f t="shared" si="0"/>
        <v>❌</v>
      </c>
    </row>
    <row r="9" spans="1:3" x14ac:dyDescent="0.2">
      <c r="A9" s="3" t="s">
        <v>2</v>
      </c>
      <c r="B9" s="4" t="s">
        <v>48</v>
      </c>
      <c r="C9" s="3" t="str">
        <f>"✅"</f>
        <v>✅</v>
      </c>
    </row>
    <row r="10" spans="1:3" x14ac:dyDescent="0.2">
      <c r="A10" s="3" t="s">
        <v>49</v>
      </c>
      <c r="B10" t="s">
        <v>50</v>
      </c>
      <c r="C10" s="3" t="str">
        <f>"❌"</f>
        <v>❌</v>
      </c>
    </row>
    <row r="11" spans="1:3" x14ac:dyDescent="0.2">
      <c r="A11" s="3" t="s">
        <v>51</v>
      </c>
      <c r="B11" t="s">
        <v>52</v>
      </c>
      <c r="C11" s="3" t="str">
        <f>"❌"</f>
        <v>❌</v>
      </c>
    </row>
    <row r="12" spans="1:3" x14ac:dyDescent="0.2">
      <c r="A12" s="3" t="s">
        <v>53</v>
      </c>
      <c r="B12" t="s">
        <v>54</v>
      </c>
      <c r="C12" s="3" t="str">
        <f>"❌"</f>
        <v>❌</v>
      </c>
    </row>
    <row r="13" spans="1:3" x14ac:dyDescent="0.2">
      <c r="A13" s="3" t="s">
        <v>24</v>
      </c>
      <c r="B13" s="4" t="s">
        <v>55</v>
      </c>
      <c r="C13" s="3" t="str">
        <f>"✅"</f>
        <v>✅</v>
      </c>
    </row>
    <row r="14" spans="1:3" x14ac:dyDescent="0.2">
      <c r="A14" s="3" t="s">
        <v>56</v>
      </c>
      <c r="B14" t="s">
        <v>57</v>
      </c>
      <c r="C14" s="3" t="str">
        <f>"❌"</f>
        <v>❌</v>
      </c>
    </row>
    <row r="15" spans="1:3" x14ac:dyDescent="0.2">
      <c r="A15" s="3" t="s">
        <v>10</v>
      </c>
      <c r="B15" t="s">
        <v>58</v>
      </c>
      <c r="C15" s="3" t="str">
        <f>"✅"</f>
        <v>✅</v>
      </c>
    </row>
    <row r="16" spans="1:3" x14ac:dyDescent="0.2">
      <c r="A16" s="3" t="s">
        <v>59</v>
      </c>
      <c r="C16" s="3" t="str">
        <f>"❌"</f>
        <v>❌</v>
      </c>
    </row>
    <row r="17" spans="1:3" x14ac:dyDescent="0.2">
      <c r="A17" s="3" t="s">
        <v>60</v>
      </c>
      <c r="B17" s="4" t="s">
        <v>61</v>
      </c>
      <c r="C17" s="3" t="str">
        <f>"✅"</f>
        <v>✅</v>
      </c>
    </row>
    <row r="18" spans="1:3" x14ac:dyDescent="0.2">
      <c r="A18" s="3" t="s">
        <v>4</v>
      </c>
      <c r="B18" s="4" t="s">
        <v>62</v>
      </c>
      <c r="C18" s="3" t="str">
        <f>"✅"</f>
        <v>✅</v>
      </c>
    </row>
    <row r="19" spans="1:3" x14ac:dyDescent="0.2">
      <c r="A19" s="3" t="s">
        <v>23</v>
      </c>
      <c r="B19" t="s">
        <v>63</v>
      </c>
      <c r="C19" s="3" t="str">
        <f>"✅"</f>
        <v>✅</v>
      </c>
    </row>
    <row r="20" spans="1:3" x14ac:dyDescent="0.2">
      <c r="A20" s="3" t="s">
        <v>14</v>
      </c>
      <c r="B20" t="s">
        <v>64</v>
      </c>
      <c r="C20" s="3" t="str">
        <f t="shared" ref="C20:C27" si="1">"❌"</f>
        <v>❌</v>
      </c>
    </row>
    <row r="21" spans="1:3" x14ac:dyDescent="0.2">
      <c r="A21" s="3" t="s">
        <v>65</v>
      </c>
      <c r="B21" t="s">
        <v>66</v>
      </c>
      <c r="C21" s="3" t="str">
        <f t="shared" si="1"/>
        <v>❌</v>
      </c>
    </row>
    <row r="22" spans="1:3" x14ac:dyDescent="0.2">
      <c r="A22" s="3" t="s">
        <v>67</v>
      </c>
      <c r="C22" s="3" t="str">
        <f t="shared" si="1"/>
        <v>❌</v>
      </c>
    </row>
    <row r="23" spans="1:3" x14ac:dyDescent="0.2">
      <c r="A23" s="3" t="s">
        <v>68</v>
      </c>
      <c r="B23" t="s">
        <v>69</v>
      </c>
      <c r="C23" s="3" t="str">
        <f t="shared" si="1"/>
        <v>❌</v>
      </c>
    </row>
    <row r="24" spans="1:3" x14ac:dyDescent="0.2">
      <c r="A24" s="3" t="s">
        <v>70</v>
      </c>
      <c r="B24" t="s">
        <v>71</v>
      </c>
      <c r="C24" s="3" t="str">
        <f t="shared" si="1"/>
        <v>❌</v>
      </c>
    </row>
    <row r="25" spans="1:3" x14ac:dyDescent="0.2">
      <c r="A25" s="3" t="s">
        <v>72</v>
      </c>
      <c r="B25" t="s">
        <v>73</v>
      </c>
      <c r="C25" s="3" t="str">
        <f t="shared" si="1"/>
        <v>❌</v>
      </c>
    </row>
    <row r="26" spans="1:3" x14ac:dyDescent="0.2">
      <c r="A26" s="3" t="s">
        <v>74</v>
      </c>
      <c r="B26" t="s">
        <v>75</v>
      </c>
      <c r="C26" s="3" t="str">
        <f t="shared" si="1"/>
        <v>❌</v>
      </c>
    </row>
    <row r="27" spans="1:3" x14ac:dyDescent="0.2">
      <c r="A27" s="3" t="s">
        <v>76</v>
      </c>
      <c r="B27" t="s">
        <v>77</v>
      </c>
      <c r="C27" s="3" t="str">
        <f t="shared" si="1"/>
        <v>❌</v>
      </c>
    </row>
    <row r="28" spans="1:3" x14ac:dyDescent="0.2">
      <c r="A28" s="3" t="s">
        <v>26</v>
      </c>
      <c r="B28" s="4" t="s">
        <v>78</v>
      </c>
      <c r="C28" s="3" t="str">
        <f>"✅"</f>
        <v>✅</v>
      </c>
    </row>
    <row r="29" spans="1:3" x14ac:dyDescent="0.2">
      <c r="A29" s="3" t="s">
        <v>79</v>
      </c>
      <c r="B29" t="s">
        <v>78</v>
      </c>
      <c r="C29" s="3" t="str">
        <f>"✅"</f>
        <v>✅</v>
      </c>
    </row>
    <row r="30" spans="1:3" x14ac:dyDescent="0.2">
      <c r="A30" s="3" t="s">
        <v>80</v>
      </c>
      <c r="B30" t="s">
        <v>81</v>
      </c>
      <c r="C30" s="3" t="str">
        <f>"❌"</f>
        <v>❌</v>
      </c>
    </row>
    <row r="31" spans="1:3" x14ac:dyDescent="0.2">
      <c r="A31" s="3" t="s">
        <v>82</v>
      </c>
      <c r="B31" t="s">
        <v>83</v>
      </c>
      <c r="C31" s="3" t="str">
        <f>"❌"</f>
        <v>❌</v>
      </c>
    </row>
    <row r="32" spans="1:3" x14ac:dyDescent="0.2">
      <c r="A32" s="3" t="s">
        <v>25</v>
      </c>
      <c r="B32" s="4" t="s">
        <v>84</v>
      </c>
      <c r="C32" s="3" t="str">
        <f>"✅"</f>
        <v>✅</v>
      </c>
    </row>
    <row r="33" spans="1:3" x14ac:dyDescent="0.2">
      <c r="A33" s="3" t="s">
        <v>85</v>
      </c>
      <c r="B33" t="s">
        <v>86</v>
      </c>
      <c r="C33" s="3" t="str">
        <f>"❌"</f>
        <v>❌</v>
      </c>
    </row>
    <row r="34" spans="1:3" x14ac:dyDescent="0.2">
      <c r="A34" s="3" t="s">
        <v>87</v>
      </c>
      <c r="B34" t="s">
        <v>88</v>
      </c>
      <c r="C34" s="3" t="str">
        <f>"✅"</f>
        <v>✅</v>
      </c>
    </row>
    <row r="35" spans="1:3" x14ac:dyDescent="0.2">
      <c r="A35" s="3" t="s">
        <v>89</v>
      </c>
      <c r="B35" t="s">
        <v>90</v>
      </c>
      <c r="C35" s="3" t="str">
        <f>"❌"</f>
        <v>❌</v>
      </c>
    </row>
    <row r="36" spans="1:3" x14ac:dyDescent="0.2">
      <c r="A36" s="3" t="s">
        <v>91</v>
      </c>
      <c r="B36" t="s">
        <v>92</v>
      </c>
      <c r="C36" s="3" t="str">
        <f>"❌"</f>
        <v>❌</v>
      </c>
    </row>
    <row r="37" spans="1:3" x14ac:dyDescent="0.2">
      <c r="A37" s="3" t="s">
        <v>27</v>
      </c>
      <c r="B37" s="4" t="s">
        <v>93</v>
      </c>
      <c r="C37" s="3" t="str">
        <f>"✅"</f>
        <v>✅</v>
      </c>
    </row>
    <row r="38" spans="1:3" x14ac:dyDescent="0.2">
      <c r="A38" s="3" t="s">
        <v>94</v>
      </c>
      <c r="B38" t="s">
        <v>95</v>
      </c>
      <c r="C38" s="3" t="str">
        <f>"❌"</f>
        <v>❌</v>
      </c>
    </row>
    <row r="39" spans="1:3" x14ac:dyDescent="0.2">
      <c r="A39" s="3" t="s">
        <v>7</v>
      </c>
      <c r="B39" s="4" t="s">
        <v>96</v>
      </c>
      <c r="C39" s="3" t="str">
        <f>"✅"</f>
        <v>✅</v>
      </c>
    </row>
    <row r="40" spans="1:3" x14ac:dyDescent="0.2">
      <c r="A40" s="3" t="s">
        <v>97</v>
      </c>
      <c r="B40" t="s">
        <v>98</v>
      </c>
      <c r="C40" s="3" t="str">
        <f>"❌"</f>
        <v>❌</v>
      </c>
    </row>
    <row r="41" spans="1:3" x14ac:dyDescent="0.2">
      <c r="A41" s="3" t="s">
        <v>29</v>
      </c>
      <c r="B41" s="5" t="s">
        <v>99</v>
      </c>
      <c r="C41" s="3" t="str">
        <f>"❌"</f>
        <v>❌</v>
      </c>
    </row>
    <row r="42" spans="1:3" x14ac:dyDescent="0.2">
      <c r="A42" s="3" t="s">
        <v>100</v>
      </c>
      <c r="B42" t="s">
        <v>101</v>
      </c>
      <c r="C42" s="3" t="str">
        <f>"❌"</f>
        <v>❌</v>
      </c>
    </row>
    <row r="43" spans="1:3" x14ac:dyDescent="0.2">
      <c r="A43" s="3" t="s">
        <v>102</v>
      </c>
      <c r="B43" t="s">
        <v>103</v>
      </c>
      <c r="C43" s="3" t="str">
        <f>"❌"</f>
        <v>❌</v>
      </c>
    </row>
    <row r="44" spans="1:3" x14ac:dyDescent="0.2">
      <c r="A44" s="3" t="s">
        <v>5</v>
      </c>
      <c r="B44" s="4" t="s">
        <v>104</v>
      </c>
      <c r="C44" s="3" t="str">
        <f t="shared" ref="C44:C49" si="2">"✅"</f>
        <v>✅</v>
      </c>
    </row>
    <row r="45" spans="1:3" x14ac:dyDescent="0.2">
      <c r="A45" s="3" t="s">
        <v>16</v>
      </c>
      <c r="B45" s="5" t="s">
        <v>105</v>
      </c>
      <c r="C45" s="3" t="str">
        <f t="shared" si="2"/>
        <v>✅</v>
      </c>
    </row>
    <row r="46" spans="1:3" x14ac:dyDescent="0.2">
      <c r="A46" s="3" t="s">
        <v>17</v>
      </c>
      <c r="B46" t="s">
        <v>106</v>
      </c>
      <c r="C46" s="3" t="str">
        <f t="shared" si="2"/>
        <v>✅</v>
      </c>
    </row>
    <row r="47" spans="1:3" x14ac:dyDescent="0.2">
      <c r="A47" s="3" t="s">
        <v>18</v>
      </c>
      <c r="B47" t="s">
        <v>107</v>
      </c>
      <c r="C47" s="3" t="str">
        <f t="shared" si="2"/>
        <v>✅</v>
      </c>
    </row>
    <row r="48" spans="1:3" x14ac:dyDescent="0.2">
      <c r="A48" s="3" t="s">
        <v>9</v>
      </c>
      <c r="B48" t="s">
        <v>108</v>
      </c>
      <c r="C48" s="3" t="str">
        <f t="shared" si="2"/>
        <v>✅</v>
      </c>
    </row>
    <row r="49" spans="1:3" x14ac:dyDescent="0.2">
      <c r="A49" s="3" t="s">
        <v>109</v>
      </c>
      <c r="B49" t="s">
        <v>110</v>
      </c>
      <c r="C49" s="3" t="str">
        <f t="shared" si="2"/>
        <v>✅</v>
      </c>
    </row>
    <row r="50" spans="1:3" x14ac:dyDescent="0.2">
      <c r="A50" s="3" t="s">
        <v>111</v>
      </c>
      <c r="B50" t="s">
        <v>112</v>
      </c>
      <c r="C50" s="3" t="str">
        <f>"❌"</f>
        <v>❌</v>
      </c>
    </row>
    <row r="51" spans="1:3" x14ac:dyDescent="0.2">
      <c r="A51" s="3" t="s">
        <v>22</v>
      </c>
      <c r="B51" t="s">
        <v>113</v>
      </c>
      <c r="C51" s="3" t="str">
        <f>"✅"</f>
        <v>✅</v>
      </c>
    </row>
    <row r="52" spans="1:3" x14ac:dyDescent="0.2">
      <c r="A52" s="3" t="s">
        <v>114</v>
      </c>
      <c r="B52" t="s">
        <v>115</v>
      </c>
      <c r="C52" s="3" t="str">
        <f>"❌"</f>
        <v>❌</v>
      </c>
    </row>
    <row r="53" spans="1:3" x14ac:dyDescent="0.2">
      <c r="A53" s="3" t="s">
        <v>12</v>
      </c>
      <c r="B53" s="4" t="s">
        <v>116</v>
      </c>
      <c r="C53" s="3" t="str">
        <f>"✅"</f>
        <v>✅</v>
      </c>
    </row>
    <row r="54" spans="1:3" x14ac:dyDescent="0.2">
      <c r="A54" s="3" t="s">
        <v>6</v>
      </c>
      <c r="B54" s="4" t="s">
        <v>117</v>
      </c>
      <c r="C54" s="3" t="str">
        <f>"✅"</f>
        <v>✅</v>
      </c>
    </row>
    <row r="55" spans="1:3" x14ac:dyDescent="0.2">
      <c r="A55" s="3" t="s">
        <v>28</v>
      </c>
      <c r="B55" t="s">
        <v>118</v>
      </c>
      <c r="C55" s="3" t="str">
        <f>"❌"</f>
        <v>❌</v>
      </c>
    </row>
    <row r="56" spans="1:3" x14ac:dyDescent="0.2">
      <c r="A56" s="3" t="s">
        <v>119</v>
      </c>
      <c r="B56" s="5"/>
      <c r="C56" s="3" t="str">
        <f>"❌"</f>
        <v>❌</v>
      </c>
    </row>
    <row r="57" spans="1:3" x14ac:dyDescent="0.2">
      <c r="A57" s="3" t="s">
        <v>120</v>
      </c>
      <c r="B57" t="s">
        <v>121</v>
      </c>
      <c r="C57" s="3" t="str">
        <f>"❌"</f>
        <v>❌</v>
      </c>
    </row>
    <row r="58" spans="1:3" x14ac:dyDescent="0.2">
      <c r="A58" s="3" t="s">
        <v>20</v>
      </c>
      <c r="B58" t="s">
        <v>122</v>
      </c>
      <c r="C58" s="3" t="str">
        <f>"✅"</f>
        <v>✅</v>
      </c>
    </row>
    <row r="59" spans="1:3" x14ac:dyDescent="0.2">
      <c r="A59" s="3" t="s">
        <v>123</v>
      </c>
      <c r="B59" t="s">
        <v>124</v>
      </c>
      <c r="C59" s="3" t="str">
        <f>"❌"</f>
        <v>❌</v>
      </c>
    </row>
    <row r="60" spans="1:3" x14ac:dyDescent="0.2">
      <c r="A60" s="3" t="s">
        <v>8</v>
      </c>
      <c r="B60" s="6" t="s">
        <v>125</v>
      </c>
      <c r="C60" s="3" t="str">
        <f>"✅"</f>
        <v>✅</v>
      </c>
    </row>
    <row r="61" spans="1:3" x14ac:dyDescent="0.2">
      <c r="A61" s="3" t="s">
        <v>126</v>
      </c>
      <c r="C61" s="3" t="str">
        <f>"❌"</f>
        <v>❌</v>
      </c>
    </row>
    <row r="62" spans="1:3" x14ac:dyDescent="0.2">
      <c r="A62" s="3" t="s">
        <v>127</v>
      </c>
      <c r="B62" t="s">
        <v>128</v>
      </c>
      <c r="C62" s="3" t="str">
        <f>"✅"</f>
        <v>✅</v>
      </c>
    </row>
    <row r="63" spans="1:3" x14ac:dyDescent="0.2">
      <c r="A63" s="3" t="s">
        <v>129</v>
      </c>
      <c r="B63" t="s">
        <v>130</v>
      </c>
      <c r="C63" s="3" t="str">
        <f>"❌"</f>
        <v>❌</v>
      </c>
    </row>
    <row r="64" spans="1:3" x14ac:dyDescent="0.2">
      <c r="A64" s="3" t="s">
        <v>3</v>
      </c>
      <c r="B64" s="6" t="s">
        <v>131</v>
      </c>
      <c r="C64" s="3" t="str">
        <f>"✅"</f>
        <v>✅</v>
      </c>
    </row>
    <row r="65" spans="1:3" x14ac:dyDescent="0.2">
      <c r="A65" s="3" t="s">
        <v>132</v>
      </c>
      <c r="B65" t="s">
        <v>133</v>
      </c>
      <c r="C65" s="3" t="str">
        <f>"❌"</f>
        <v>❌</v>
      </c>
    </row>
    <row r="66" spans="1:3" x14ac:dyDescent="0.2">
      <c r="A66" s="3" t="s">
        <v>134</v>
      </c>
      <c r="B66" s="4" t="s">
        <v>135</v>
      </c>
      <c r="C66" s="3" t="str">
        <f>"✅"</f>
        <v>✅</v>
      </c>
    </row>
    <row r="67" spans="1:3" x14ac:dyDescent="0.2">
      <c r="A67" s="3" t="s">
        <v>136</v>
      </c>
      <c r="B67" t="s">
        <v>137</v>
      </c>
      <c r="C67" s="3" t="str">
        <f>"❌"</f>
        <v>❌</v>
      </c>
    </row>
    <row r="68" spans="1:3" x14ac:dyDescent="0.2">
      <c r="A68" s="3" t="s">
        <v>21</v>
      </c>
      <c r="B68" t="s">
        <v>138</v>
      </c>
      <c r="C68" s="3" t="str">
        <f>"✅"</f>
        <v>✅</v>
      </c>
    </row>
    <row r="69" spans="1:3" x14ac:dyDescent="0.2">
      <c r="A69" s="3" t="s">
        <v>139</v>
      </c>
      <c r="B69" t="s">
        <v>140</v>
      </c>
      <c r="C69" s="3" t="str">
        <f>"❌"</f>
        <v>❌</v>
      </c>
    </row>
    <row r="70" spans="1:3" x14ac:dyDescent="0.2">
      <c r="A70" s="3" t="s">
        <v>13</v>
      </c>
      <c r="B70" s="4" t="s">
        <v>141</v>
      </c>
      <c r="C70" s="3" t="str">
        <f>"✅"</f>
        <v>✅</v>
      </c>
    </row>
    <row r="71" spans="1:3" x14ac:dyDescent="0.2">
      <c r="A71" s="3" t="s">
        <v>15</v>
      </c>
      <c r="B71" t="s">
        <v>142</v>
      </c>
      <c r="C71" s="3" t="str">
        <f>"❌"</f>
        <v>❌</v>
      </c>
    </row>
    <row r="72" spans="1:3" x14ac:dyDescent="0.2">
      <c r="A72" s="3" t="s">
        <v>143</v>
      </c>
      <c r="B72" s="4" t="s">
        <v>144</v>
      </c>
      <c r="C72" s="3" t="str">
        <f>"❌"</f>
        <v>❌</v>
      </c>
    </row>
    <row r="73" spans="1:3" x14ac:dyDescent="0.2">
      <c r="A73" s="3" t="s">
        <v>145</v>
      </c>
      <c r="B73" s="4" t="s">
        <v>146</v>
      </c>
      <c r="C73" s="3" t="str">
        <f>"✅"</f>
        <v>✅</v>
      </c>
    </row>
    <row r="74" spans="1:3" x14ac:dyDescent="0.2">
      <c r="A74" s="3" t="s">
        <v>147</v>
      </c>
      <c r="B74" s="4" t="s">
        <v>148</v>
      </c>
      <c r="C74" s="3" t="str">
        <f>"✅"</f>
        <v>✅</v>
      </c>
    </row>
    <row r="75" spans="1:3" x14ac:dyDescent="0.2">
      <c r="A75" s="3" t="s">
        <v>149</v>
      </c>
      <c r="C75" s="3" t="str">
        <f>"❌"</f>
        <v>❌</v>
      </c>
    </row>
    <row r="76" spans="1:3" x14ac:dyDescent="0.2">
      <c r="A76" s="3" t="s">
        <v>150</v>
      </c>
      <c r="B76" t="s">
        <v>151</v>
      </c>
      <c r="C76" s="3" t="str">
        <f>"❌"</f>
        <v>❌</v>
      </c>
    </row>
    <row r="77" spans="1:3" x14ac:dyDescent="0.2">
      <c r="A77" s="3" t="s">
        <v>152</v>
      </c>
      <c r="B77" t="s">
        <v>153</v>
      </c>
      <c r="C77" s="3" t="str">
        <f>"❌"</f>
        <v>❌</v>
      </c>
    </row>
    <row r="78" spans="1:3" x14ac:dyDescent="0.2">
      <c r="A78" s="3" t="s">
        <v>19</v>
      </c>
      <c r="B78" t="s">
        <v>154</v>
      </c>
      <c r="C78" s="3" t="str">
        <f>"✅"</f>
        <v>✅</v>
      </c>
    </row>
  </sheetData>
  <conditionalFormatting sqref="A1:C1048576">
    <cfRule type="expression" dxfId="0" priority="1">
      <formula>$A1&lt;&gt;""</formula>
    </cfRule>
  </conditionalFormatting>
  <hyperlinks>
    <hyperlink ref="B41" r:id="rId1" xr:uid="{34C15976-1536-4BF9-8B68-D18916ADF6C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D88D-5FBB-8948-8C39-5C58F6C3E552}">
  <sheetPr>
    <tabColor theme="0"/>
  </sheetPr>
  <dimension ref="A1:J52"/>
  <sheetViews>
    <sheetView workbookViewId="0">
      <selection activeCell="E1" sqref="E1"/>
    </sheetView>
  </sheetViews>
  <sheetFormatPr baseColWidth="10" defaultRowHeight="16" x14ac:dyDescent="0.2"/>
  <cols>
    <col min="1" max="1" width="10.83203125" style="10"/>
    <col min="2" max="2" width="39.6640625" style="10" bestFit="1" customWidth="1"/>
    <col min="3" max="3" width="10.83203125" style="10"/>
    <col min="4" max="4" width="11.6640625" style="26" bestFit="1" customWidth="1"/>
    <col min="5" max="5" width="13.6640625" style="40" customWidth="1"/>
    <col min="6" max="6" width="13.6640625" style="15" customWidth="1"/>
    <col min="7" max="7" width="33.6640625" style="13" bestFit="1" customWidth="1"/>
    <col min="9" max="9" width="12" style="37" bestFit="1" customWidth="1"/>
    <col min="10" max="10" width="130.5" style="38" bestFit="1" customWidth="1"/>
  </cols>
  <sheetData>
    <row r="1" spans="1:10" x14ac:dyDescent="0.2">
      <c r="A1" s="11" t="str">
        <f>SETTINGS!A1</f>
        <v>Manga</v>
      </c>
      <c r="B1" s="11" t="str">
        <f>SETTINGS!B1</f>
        <v>Manga_path</v>
      </c>
      <c r="C1" s="11" t="str">
        <f>SETTINGS!C1</f>
        <v>Chapt</v>
      </c>
      <c r="D1" s="24" t="str">
        <f>SETTINGS!D1</f>
        <v xml:space="preserve">Update </v>
      </c>
      <c r="E1" s="11" t="str">
        <f>SETTINGS!E1</f>
        <v>Source</v>
      </c>
      <c r="F1" s="11" t="str">
        <f>SETTINGS!F1</f>
        <v>Statut</v>
      </c>
      <c r="G1" s="11" t="str">
        <f>SETTINGS!G1</f>
        <v>Commentaire</v>
      </c>
    </row>
    <row r="2" spans="1:10" x14ac:dyDescent="0.2">
      <c r="A2" s="15" t="str">
        <f>IF(SETTINGS!A2&lt;&gt;"",SETTINGS!A2,"")</f>
        <v>20thCB</v>
      </c>
      <c r="B2" s="15" t="str">
        <f>IF(SETTINGS!B2&lt;&gt;"",SETTINGS!B2,"")</f>
        <v>20th Century Boys</v>
      </c>
      <c r="C2" s="15" t="str">
        <f>IF(SETTINGS!C2&lt;&gt;"",SETTINGS!C2,"")</f>
        <v>F</v>
      </c>
      <c r="D2" s="36" t="str">
        <f>IF(SETTINGS!D2&lt;&gt;"",SETTINGS!D2,"")</f>
        <v>-</v>
      </c>
      <c r="E2" s="40" t="str">
        <f>IF(SETTINGS!E2&lt;&gt;"",IFERROR(VLOOKUP(SETTINGS!E2,$I:$J,2,FALSE),SETTINGS!E2),"")</f>
        <v>&lt;a href="http://fanfox.net"&gt;&lt;img src="https://favicon.malsync.moe/?domain=http://fanfox.net"&gt; MF&lt;/a&gt;</v>
      </c>
      <c r="F2" s="15" t="str">
        <f>IF(SETTINGS!F2&lt;&gt;"",SETTINGS!F2,"")</f>
        <v>✅</v>
      </c>
      <c r="G2" s="15" t="str">
        <f>IF(SETTINGS!G2&lt;&gt;"",SETTINGS!G2,"")</f>
        <v/>
      </c>
      <c r="I2" s="37" t="s">
        <v>196</v>
      </c>
      <c r="J2" s="38" t="s">
        <v>216</v>
      </c>
    </row>
    <row r="3" spans="1:10" x14ac:dyDescent="0.2">
      <c r="A3" s="15" t="str">
        <f>IF(SETTINGS!A3&lt;&gt;"",SETTINGS!A3,"")</f>
        <v>BCL</v>
      </c>
      <c r="B3" s="15" t="str">
        <f>IF(SETTINGS!B3&lt;&gt;"",SETTINGS!B3,"")</f>
        <v>Black Clover</v>
      </c>
      <c r="C3" s="15">
        <f>IF(SETTINGS!C3&lt;&gt;"",SETTINGS!C3,"")</f>
        <v>365</v>
      </c>
      <c r="D3" s="36">
        <f>IF(SETTINGS!D3&lt;&gt;"",SETTINGS!D3,"")</f>
        <v>45115</v>
      </c>
      <c r="E3" s="40" t="str">
        <f>IF(SETTINGS!E3&lt;&gt;"",IFERROR(VLOOKUP(SETTINGS!E3,$I:$J,2,FALSE),SETTINGS!E3),"")</f>
        <v>&lt;a href="http://fanfox.net"&gt;&lt;img src="https://favicon.malsync.moe/?domain=http://fanfox.net"&gt; MF&lt;/a&gt;</v>
      </c>
      <c r="F3" s="15" t="str">
        <f>IF(SETTINGS!F3&lt;&gt;"",SETTINGS!F3,"")</f>
        <v>✅</v>
      </c>
      <c r="G3" s="15" t="str">
        <f>IF(SETTINGS!G3&lt;&gt;"",SETTINGS!G3,"")</f>
        <v/>
      </c>
      <c r="I3" s="37" t="s">
        <v>197</v>
      </c>
      <c r="J3" s="38" t="s">
        <v>215</v>
      </c>
    </row>
    <row r="4" spans="1:10" x14ac:dyDescent="0.2">
      <c r="A4" s="15" t="str">
        <f>IF(SETTINGS!A4&lt;&gt;"",SETTINGS!A4,"")</f>
        <v>Bleach</v>
      </c>
      <c r="B4" s="15" t="str">
        <f>IF(SETTINGS!B4&lt;&gt;"",SETTINGS!B4,"")</f>
        <v>Bleach</v>
      </c>
      <c r="C4" s="15" t="str">
        <f>IF(SETTINGS!C4&lt;&gt;"",SETTINGS!C4,"")</f>
        <v>F</v>
      </c>
      <c r="D4" s="36" t="str">
        <f>IF(SETTINGS!D4&lt;&gt;"",SETTINGS!D4,"")</f>
        <v>-</v>
      </c>
      <c r="E4" s="40" t="str">
        <f>IF(SETTINGS!E4&lt;&gt;"",IFERROR(VLOOKUP(SETTINGS!E4,$I:$J,2,FALSE),SETTINGS!E4),"")</f>
        <v>&lt;a href="https://manganato.com"&gt;&lt;img src="https://favicon.malsync.moe/?domain=https://manganato.com"&gt; MN&lt;/a&gt;</v>
      </c>
      <c r="F4" s="15" t="str">
        <f>IF(SETTINGS!F4&lt;&gt;"",SETTINGS!F4,"")</f>
        <v>✅</v>
      </c>
      <c r="G4" s="15" t="str">
        <f>IF(SETTINGS!G4&lt;&gt;"",SETTINGS!G4,"")</f>
        <v/>
      </c>
      <c r="I4" s="37" t="s">
        <v>199</v>
      </c>
      <c r="J4" s="38" t="s">
        <v>217</v>
      </c>
    </row>
    <row r="5" spans="1:10" x14ac:dyDescent="0.2">
      <c r="A5" s="15" t="str">
        <f>IF(SETTINGS!A5&lt;&gt;"",SETTINGS!A5,"")</f>
        <v>Chainsaw</v>
      </c>
      <c r="B5" s="15" t="str">
        <f>IF(SETTINGS!B5&lt;&gt;"",SETTINGS!B5,"")</f>
        <v>Chainsaw Man</v>
      </c>
      <c r="C5" s="15">
        <f>IF(SETTINGS!C5&lt;&gt;"",SETTINGS!C5,"")</f>
        <v>119</v>
      </c>
      <c r="D5" s="36">
        <f>IF(SETTINGS!D5&lt;&gt;"",SETTINGS!D5,"")</f>
        <v>45115</v>
      </c>
      <c r="E5" s="40" t="str">
        <f>IF(SETTINGS!E5&lt;&gt;"",IFERROR(VLOOKUP(SETTINGS!E5,$I:$J,2,FALSE),SETTINGS!E5),"")</f>
        <v>&lt;a href="http://fanfox.net"&gt;&lt;img src="https://favicon.malsync.moe/?domain=http://fanfox.net"&gt; MF&lt;/a&gt;</v>
      </c>
      <c r="F5" s="15" t="str">
        <f>IF(SETTINGS!F5&lt;&gt;"",SETTINGS!F5,"")</f>
        <v>✅</v>
      </c>
      <c r="G5" s="15" t="str">
        <f>IF(SETTINGS!G5&lt;&gt;"",SETTINGS!G5,"")</f>
        <v/>
      </c>
      <c r="I5" s="37" t="s">
        <v>205</v>
      </c>
      <c r="J5" s="38" t="s">
        <v>218</v>
      </c>
    </row>
    <row r="6" spans="1:10" x14ac:dyDescent="0.2">
      <c r="A6" s="15" t="str">
        <f>IF(SETTINGS!A6&lt;&gt;"",SETTINGS!A6,"")</f>
        <v>CJX</v>
      </c>
      <c r="B6" s="15" t="str">
        <f>IF(SETTINGS!B6&lt;&gt;"",SETTINGS!B6,"")</f>
        <v>Choujin X</v>
      </c>
      <c r="C6" s="15">
        <f>IF(SETTINGS!C6&lt;&gt;"",SETTINGS!C6,"")</f>
        <v>40</v>
      </c>
      <c r="D6" s="36">
        <f>IF(SETTINGS!D6&lt;&gt;"",SETTINGS!D6,"")</f>
        <v>45115</v>
      </c>
      <c r="E6" s="40" t="str">
        <f>IF(SETTINGS!E6&lt;&gt;"",IFERROR(VLOOKUP(SETTINGS!E6,$I:$J,2,FALSE),SETTINGS!E6),"")</f>
        <v>&lt;a href="https://mangafoxfull.com/manga/"&gt;&lt;img src="https://favicon.malsync.moe/?domain=https://mangafoxfull.com/manga/"&gt; MFF&lt;/a&gt;</v>
      </c>
      <c r="F6" s="15" t="str">
        <f>IF(SETTINGS!F6&lt;&gt;"",SETTINGS!F6,"")</f>
        <v>✅</v>
      </c>
      <c r="G6" s="15" t="str">
        <f>IF(SETTINGS!G6&lt;&gt;"",SETTINGS!G6,"")</f>
        <v/>
      </c>
      <c r="I6" s="37" t="s">
        <v>214</v>
      </c>
      <c r="J6" s="38" t="s">
        <v>219</v>
      </c>
    </row>
    <row r="7" spans="1:10" x14ac:dyDescent="0.2">
      <c r="A7" s="15" t="str">
        <f>IF(SETTINGS!A7&lt;&gt;"",SETTINGS!A7,"")</f>
        <v>Conan</v>
      </c>
      <c r="B7" s="15" t="str">
        <f>IF(SETTINGS!B7&lt;&gt;"",SETTINGS!B7,"")</f>
        <v>Detective Conan</v>
      </c>
      <c r="C7" s="15">
        <f>IF(SETTINGS!C7&lt;&gt;"",SETTINGS!C7,"")</f>
        <v>1115</v>
      </c>
      <c r="D7" s="36" t="str">
        <f>IF(SETTINGS!D7&lt;&gt;"",SETTINGS!D7,"")</f>
        <v>*</v>
      </c>
      <c r="E7" s="40" t="str">
        <f>IF(SETTINGS!E7&lt;&gt;"",IFERROR(VLOOKUP(SETTINGS!E7,$I:$J,2,FALSE),SETTINGS!E7),"")</f>
        <v>&lt;a href="https://manganato.com"&gt;&lt;img src="https://favicon.malsync.moe/?domain=https://manganato.com"&gt; MN&lt;/a&gt;</v>
      </c>
      <c r="F7" s="15" t="str">
        <f>IF(SETTINGS!F7&lt;&gt;"",SETTINGS!F7,"")</f>
        <v>✅</v>
      </c>
      <c r="G7" s="15" t="str">
        <f>IF(SETTINGS!G7&lt;&gt;"",SETTINGS!G7,"")</f>
        <v>Vol.3 End Of Volume Bonus Page</v>
      </c>
    </row>
    <row r="8" spans="1:10" x14ac:dyDescent="0.2">
      <c r="A8" s="15" t="str">
        <f>IF(SETTINGS!A8&lt;&gt;"",SETTINGS!A8,"")</f>
        <v>DB</v>
      </c>
      <c r="B8" s="15" t="str">
        <f>IF(SETTINGS!B8&lt;&gt;"",SETTINGS!B8,"")</f>
        <v>Dragon Ball</v>
      </c>
      <c r="C8" s="15" t="str">
        <f>IF(SETTINGS!C8&lt;&gt;"",SETTINGS!C8,"")</f>
        <v>F</v>
      </c>
      <c r="D8" s="36" t="str">
        <f>IF(SETTINGS!D8&lt;&gt;"",SETTINGS!D8,"")</f>
        <v>-</v>
      </c>
      <c r="E8" s="40" t="str">
        <f>IF(SETTINGS!E8&lt;&gt;"",IFERROR(VLOOKUP(SETTINGS!E8,$I:$J,2,FALSE),SETTINGS!E8),"")</f>
        <v>&lt;a href="https://mangaclash.com/"&gt;&lt;img src="https://favicon.malsync.moe/?domain=https://mangaclash.com/"&gt; MC&lt;/a&gt;</v>
      </c>
      <c r="F8" s="15" t="str">
        <f>IF(SETTINGS!F8&lt;&gt;"",SETTINGS!F8,"")</f>
        <v>✅</v>
      </c>
      <c r="G8" s="15" t="str">
        <f>IF(SETTINGS!G8&lt;&gt;"",SETTINGS!G8,"")</f>
        <v/>
      </c>
    </row>
    <row r="9" spans="1:10" x14ac:dyDescent="0.2">
      <c r="A9" s="15" t="str">
        <f>IF(SETTINGS!A9&lt;&gt;"",SETTINGS!A9,"")</f>
        <v>DBSuper</v>
      </c>
      <c r="B9" s="15" t="str">
        <f>IF(SETTINGS!B9&lt;&gt;"",SETTINGS!B9,"")</f>
        <v>Dragon Ball Super</v>
      </c>
      <c r="C9" s="15">
        <f>IF(SETTINGS!C9&lt;&gt;"",SETTINGS!C9,"")</f>
        <v>89</v>
      </c>
      <c r="D9" s="36" t="str">
        <f>IF(SETTINGS!D9&lt;&gt;"",SETTINGS!D9,"")</f>
        <v>*</v>
      </c>
      <c r="E9" s="40" t="str">
        <f>IF(SETTINGS!E9&lt;&gt;"",IFERROR(VLOOKUP(SETTINGS!E9,$I:$J,2,FALSE),SETTINGS!E9),"")</f>
        <v>&lt;a href="https://mangaclash.com/"&gt;&lt;img src="https://favicon.malsync.moe/?domain=https://mangaclash.com/"&gt; MC&lt;/a&gt;</v>
      </c>
      <c r="F9" s="15" t="str">
        <f>IF(SETTINGS!F9&lt;&gt;"",SETTINGS!F9,"")</f>
        <v>✅</v>
      </c>
      <c r="G9" s="15" t="str">
        <f>IF(SETTINGS!G9&lt;&gt;"",SETTINGS!G9,"")</f>
        <v>Chapitre 34 image corrompue à delete</v>
      </c>
    </row>
    <row r="10" spans="1:10" x14ac:dyDescent="0.2">
      <c r="A10" s="15" t="str">
        <f>IF(SETTINGS!A10&lt;&gt;"",SETTINGS!A10,"")</f>
        <v>Gamaran</v>
      </c>
      <c r="B10" s="15" t="str">
        <f>IF(SETTINGS!B10&lt;&gt;"",SETTINGS!B10,"")</f>
        <v>Gamaran</v>
      </c>
      <c r="C10" s="15" t="str">
        <f>IF(SETTINGS!C10&lt;&gt;"",SETTINGS!C10,"")</f>
        <v>F</v>
      </c>
      <c r="D10" s="36" t="str">
        <f>IF(SETTINGS!D10&lt;&gt;"",SETTINGS!D10,"")</f>
        <v>-</v>
      </c>
      <c r="E10" s="40" t="str">
        <f>IF(SETTINGS!E10&lt;&gt;"",IFERROR(VLOOKUP(SETTINGS!E10,$I:$J,2,FALSE),SETTINGS!E10),"")</f>
        <v>&lt;a href="http://fanfox.net"&gt;&lt;img src="https://favicon.malsync.moe/?domain=http://fanfox.net"&gt; MF&lt;/a&gt;</v>
      </c>
      <c r="F10" s="15" t="str">
        <f>IF(SETTINGS!F10&lt;&gt;"",SETTINGS!F10,"")</f>
        <v>❌</v>
      </c>
      <c r="G10" s="15" t="str">
        <f>IF(SETTINGS!G10&lt;&gt;"",SETTINGS!G10,"")</f>
        <v/>
      </c>
    </row>
    <row r="11" spans="1:10" x14ac:dyDescent="0.2">
      <c r="A11" s="15" t="str">
        <f>IF(SETTINGS!A11&lt;&gt;"",SETTINGS!A11,"")</f>
        <v>Gintama</v>
      </c>
      <c r="B11" s="15" t="str">
        <f>IF(SETTINGS!B11&lt;&gt;"",SETTINGS!B11,"")</f>
        <v>Gintama</v>
      </c>
      <c r="C11" s="15" t="str">
        <f>IF(SETTINGS!C11&lt;&gt;"",SETTINGS!C11,"")</f>
        <v>F</v>
      </c>
      <c r="D11" s="36" t="str">
        <f>IF(SETTINGS!D11&lt;&gt;"",SETTINGS!D11,"")</f>
        <v>-</v>
      </c>
      <c r="E11" s="40" t="str">
        <f>IF(SETTINGS!E11&lt;&gt;"",IFERROR(VLOOKUP(SETTINGS!E11,$I:$J,2,FALSE),SETTINGS!E11),"")</f>
        <v>&lt;a href="http://fanfox.net"&gt;&lt;img src="https://favicon.malsync.moe/?domain=http://fanfox.net"&gt; MF&lt;/a&gt;</v>
      </c>
      <c r="F11" s="15" t="str">
        <f>IF(SETTINGS!F11&lt;&gt;"",SETTINGS!F11,"")</f>
        <v>✅</v>
      </c>
      <c r="G11" s="15" t="str">
        <f>IF(SETTINGS!G11&lt;&gt;"",SETTINGS!G11,"")</f>
        <v/>
      </c>
    </row>
    <row r="12" spans="1:10" x14ac:dyDescent="0.2">
      <c r="A12" s="15" t="str">
        <f>IF(SETTINGS!A12&lt;&gt;"",SETTINGS!A12,"")</f>
        <v>GTO</v>
      </c>
      <c r="B12" s="15" t="str">
        <f>IF(SETTINGS!B12&lt;&gt;"",SETTINGS!B12,"")</f>
        <v>GTO</v>
      </c>
      <c r="C12" s="15" t="str">
        <f>IF(SETTINGS!C12&lt;&gt;"",SETTINGS!C12,"")</f>
        <v>F</v>
      </c>
      <c r="D12" s="36" t="str">
        <f>IF(SETTINGS!D12&lt;&gt;"",SETTINGS!D12,"")</f>
        <v>-</v>
      </c>
      <c r="E12" s="40" t="str">
        <f>IF(SETTINGS!E12&lt;&gt;"",IFERROR(VLOOKUP(SETTINGS!E12,$I:$J,2,FALSE),SETTINGS!E12),"")</f>
        <v>&lt;a href="http://fanfox.net"&gt;&lt;img src="https://favicon.malsync.moe/?domain=http://fanfox.net"&gt; MF&lt;/a&gt;</v>
      </c>
      <c r="F12" s="15" t="str">
        <f>IF(SETTINGS!F12&lt;&gt;"",SETTINGS!F12,"")</f>
        <v>✅</v>
      </c>
      <c r="G12" s="15" t="str">
        <f>IF(SETTINGS!G12&lt;&gt;"",SETTINGS!G12,"")</f>
        <v/>
      </c>
    </row>
    <row r="13" spans="1:10" x14ac:dyDescent="0.2">
      <c r="A13" s="15" t="str">
        <f>IF(SETTINGS!A13&lt;&gt;"",SETTINGS!A13,"")</f>
        <v>HellP</v>
      </c>
      <c r="B13" s="15" t="str">
        <f>IF(SETTINGS!B13&lt;&gt;"",SETTINGS!B13,"")</f>
        <v>Hell's Paradise Jigokuraku</v>
      </c>
      <c r="C13" s="15" t="str">
        <f>IF(SETTINGS!C13&lt;&gt;"",SETTINGS!C13,"")</f>
        <v>F</v>
      </c>
      <c r="D13" s="36" t="str">
        <f>IF(SETTINGS!D13&lt;&gt;"",SETTINGS!D13,"")</f>
        <v>-</v>
      </c>
      <c r="E13" s="40" t="str">
        <f>IF(SETTINGS!E13&lt;&gt;"",IFERROR(VLOOKUP(SETTINGS!E13,$I:$J,2,FALSE),SETTINGS!E13),"")</f>
        <v>&lt;a href="https://manganato.com"&gt;&lt;img src="https://favicon.malsync.moe/?domain=https://manganato.com"&gt; MN&lt;/a&gt;</v>
      </c>
      <c r="F13" s="15" t="str">
        <f>IF(SETTINGS!F13&lt;&gt;"",SETTINGS!F13,"")</f>
        <v>✅</v>
      </c>
      <c r="G13" s="15" t="str">
        <f>IF(SETTINGS!G13&lt;&gt;"",SETTINGS!G13,"")</f>
        <v/>
      </c>
    </row>
    <row r="14" spans="1:10" x14ac:dyDescent="0.2">
      <c r="A14" s="15" t="str">
        <f>IF(SETTINGS!A14&lt;&gt;"",SETTINGS!A14,"")</f>
        <v>HxH</v>
      </c>
      <c r="B14" s="15" t="str">
        <f>IF(SETTINGS!B14&lt;&gt;"",SETTINGS!B14,"")</f>
        <v>Hunter X Hunter</v>
      </c>
      <c r="C14" s="15">
        <f>IF(SETTINGS!C14&lt;&gt;"",SETTINGS!C14,"")</f>
        <v>400</v>
      </c>
      <c r="D14" s="36" t="str">
        <f>IF(SETTINGS!D14&lt;&gt;"",SETTINGS!D14,"")</f>
        <v>*</v>
      </c>
      <c r="E14" s="40" t="str">
        <f>IF(SETTINGS!E14&lt;&gt;"",IFERROR(VLOOKUP(SETTINGS!E14,$I:$J,2,FALSE),SETTINGS!E14),"")</f>
        <v>&lt;a href="http://fanfox.net"&gt;&lt;img src="https://favicon.malsync.moe/?domain=http://fanfox.net"&gt; MF&lt;/a&gt;</v>
      </c>
      <c r="F14" s="15" t="str">
        <f>IF(SETTINGS!F14&lt;&gt;"",SETTINGS!F14,"")</f>
        <v>✅</v>
      </c>
      <c r="G14" s="15" t="str">
        <f>IF(SETTINGS!G14&lt;&gt;"",SETTINGS!G14,"")</f>
        <v/>
      </c>
    </row>
    <row r="15" spans="1:10" x14ac:dyDescent="0.2">
      <c r="A15" s="15" t="str">
        <f>IF(SETTINGS!A15&lt;&gt;"",SETTINGS!A15,"")</f>
        <v>JJK</v>
      </c>
      <c r="B15" s="15" t="str">
        <f>IF(SETTINGS!B15&lt;&gt;"",SETTINGS!B15,"")</f>
        <v>Jujutsu Kaisen</v>
      </c>
      <c r="C15" s="15">
        <f>IF(SETTINGS!C15&lt;&gt;"",SETTINGS!C15,"")</f>
        <v>228</v>
      </c>
      <c r="D15" s="36">
        <f>IF(SETTINGS!D15&lt;&gt;"",SETTINGS!D15,"")</f>
        <v>45114</v>
      </c>
      <c r="E15" s="40" t="str">
        <f>IF(SETTINGS!E15&lt;&gt;"",IFERROR(VLOOKUP(SETTINGS!E15,$I:$J,2,FALSE),SETTINGS!E15),"")</f>
        <v>&lt;a href="http://fanfox.net"&gt;&lt;img src="https://favicon.malsync.moe/?domain=http://fanfox.net"&gt; MF&lt;/a&gt;</v>
      </c>
      <c r="F15" s="15" t="str">
        <f>IF(SETTINGS!F15&lt;&gt;"",SETTINGS!F15,"")</f>
        <v>✅</v>
      </c>
      <c r="G15" s="15" t="str">
        <f>IF(SETTINGS!G15&lt;&gt;"",SETTINGS!G15,"")</f>
        <v/>
      </c>
    </row>
    <row r="16" spans="1:10" x14ac:dyDescent="0.2">
      <c r="A16" s="15" t="str">
        <f>IF(SETTINGS!A16&lt;&gt;"",SETTINGS!A16,"")</f>
        <v>Jojo1</v>
      </c>
      <c r="B16" s="15" t="str">
        <f>IF(SETTINGS!B16&lt;&gt;"",SETTINGS!B16,"")</f>
        <v>JoJo’s Bizarre Adventure</v>
      </c>
      <c r="C16" s="15" t="str">
        <f>IF(SETTINGS!C16&lt;&gt;"",SETTINGS!C16,"")</f>
        <v>F</v>
      </c>
      <c r="D16" s="36" t="str">
        <f>IF(SETTINGS!D16&lt;&gt;"",SETTINGS!D16,"")</f>
        <v>-</v>
      </c>
      <c r="E16" s="40" t="str">
        <f>IF(SETTINGS!E16&lt;&gt;"",IFERROR(VLOOKUP(SETTINGS!E16,$I:$J,2,FALSE),SETTINGS!E16),"")</f>
        <v>&lt;a href="https://mangaclash.com/"&gt;&lt;img src="https://favicon.malsync.moe/?domain=https://mangaclash.com/"&gt; MC&lt;/a&gt;</v>
      </c>
      <c r="F16" s="15" t="str">
        <f>IF(SETTINGS!F16&lt;&gt;"",SETTINGS!F16,"")</f>
        <v>✅</v>
      </c>
      <c r="G16" s="15" t="str">
        <f>IF(SETTINGS!G16&lt;&gt;"",SETTINGS!G16,"")</f>
        <v/>
      </c>
    </row>
    <row r="17" spans="1:7" x14ac:dyDescent="0.2">
      <c r="A17" s="15" t="str">
        <f>IF(SETTINGS!A17&lt;&gt;"",SETTINGS!A17,"")</f>
        <v>Jojo2</v>
      </c>
      <c r="B17" s="15" t="str">
        <f>IF(SETTINGS!B17&lt;&gt;"",SETTINGS!B17,"")</f>
        <v>JoJo’s Bizarre Adventure</v>
      </c>
      <c r="C17" s="15" t="str">
        <f>IF(SETTINGS!C17&lt;&gt;"",SETTINGS!C17,"")</f>
        <v>F</v>
      </c>
      <c r="D17" s="36" t="str">
        <f>IF(SETTINGS!D17&lt;&gt;"",SETTINGS!D17,"")</f>
        <v>-</v>
      </c>
      <c r="E17" s="40" t="str">
        <f>IF(SETTINGS!E17&lt;&gt;"",IFERROR(VLOOKUP(SETTINGS!E17,$I:$J,2,FALSE),SETTINGS!E17),"")</f>
        <v>&lt;a href="https://mangaclash.com/"&gt;&lt;img src="https://favicon.malsync.moe/?domain=https://mangaclash.com/"&gt; MC&lt;/a&gt;</v>
      </c>
      <c r="F17" s="15" t="str">
        <f>IF(SETTINGS!F17&lt;&gt;"",SETTINGS!F17,"")</f>
        <v>✅</v>
      </c>
      <c r="G17" s="15" t="str">
        <f>IF(SETTINGS!G17&lt;&gt;"",SETTINGS!G17,"")</f>
        <v>Rename les couvertures</v>
      </c>
    </row>
    <row r="18" spans="1:7" x14ac:dyDescent="0.2">
      <c r="A18" s="15" t="str">
        <f>IF(SETTINGS!A18&lt;&gt;"",SETTINGS!A18,"")</f>
        <v>Jojo3</v>
      </c>
      <c r="B18" s="15" t="str">
        <f>IF(SETTINGS!B18&lt;&gt;"",SETTINGS!B18,"")</f>
        <v>JoJo’s Bizarre Adventure</v>
      </c>
      <c r="C18" s="15" t="str">
        <f>IF(SETTINGS!C18&lt;&gt;"",SETTINGS!C18,"")</f>
        <v>F</v>
      </c>
      <c r="D18" s="36" t="str">
        <f>IF(SETTINGS!D18&lt;&gt;"",SETTINGS!D18,"")</f>
        <v>-</v>
      </c>
      <c r="E18" s="40" t="str">
        <f>IF(SETTINGS!E18&lt;&gt;"",IFERROR(VLOOKUP(SETTINGS!E18,$I:$J,2,FALSE),SETTINGS!E18),"")</f>
        <v>&lt;a href="https://mangaclash.com/"&gt;&lt;img src="https://favicon.malsync.moe/?domain=https://mangaclash.com/"&gt; MC&lt;/a&gt;</v>
      </c>
      <c r="F18" s="15" t="str">
        <f>IF(SETTINGS!F18&lt;&gt;"",SETTINGS!F18,"")</f>
        <v>✅</v>
      </c>
      <c r="G18" s="15" t="str">
        <f>IF(SETTINGS!G18&lt;&gt;"",SETTINGS!G18,"")</f>
        <v>Rename les couvertures</v>
      </c>
    </row>
    <row r="19" spans="1:7" x14ac:dyDescent="0.2">
      <c r="A19" s="15" t="str">
        <f>IF(SETTINGS!A19&lt;&gt;"",SETTINGS!A19,"")</f>
        <v>Jojo4</v>
      </c>
      <c r="B19" s="15" t="str">
        <f>IF(SETTINGS!B19&lt;&gt;"",SETTINGS!B19,"")</f>
        <v>Jojo’s Bizarre Adventure Part 8 – Jojolion</v>
      </c>
      <c r="C19" s="15" t="str">
        <f>IF(SETTINGS!C19&lt;&gt;"",SETTINGS!C19,"")</f>
        <v>F</v>
      </c>
      <c r="D19" s="36" t="str">
        <f>IF(SETTINGS!D19&lt;&gt;"",SETTINGS!D19,"")</f>
        <v>-</v>
      </c>
      <c r="E19" s="40" t="str">
        <f>IF(SETTINGS!E19&lt;&gt;"",IFERROR(VLOOKUP(SETTINGS!E19,$I:$J,2,FALSE),SETTINGS!E19),"")</f>
        <v>&lt;a href="https://mangaclash.com/"&gt;&lt;img src="https://favicon.malsync.moe/?domain=https://mangaclash.com/"&gt; MC&lt;/a&gt;</v>
      </c>
      <c r="F19" s="15" t="str">
        <f>IF(SETTINGS!F19&lt;&gt;"",SETTINGS!F19,"")</f>
        <v>✅</v>
      </c>
      <c r="G19" s="15" t="str">
        <f>IF(SETTINGS!G19&lt;&gt;"",SETTINGS!G19,"")</f>
        <v>Rename les couvertures</v>
      </c>
    </row>
    <row r="20" spans="1:7" x14ac:dyDescent="0.2">
      <c r="A20" s="15" t="str">
        <f>IF(SETTINGS!A20&lt;&gt;"",SETTINGS!A20,"")</f>
        <v>Kaiju</v>
      </c>
      <c r="B20" s="15" t="str">
        <f>IF(SETTINGS!B20&lt;&gt;"",SETTINGS!B20,"")</f>
        <v>Kaiju No. 8</v>
      </c>
      <c r="C20" s="15" t="str">
        <f>IF(SETTINGS!C20&lt;&gt;"",SETTINGS!C20,"")</f>
        <v>-</v>
      </c>
      <c r="D20" s="36" t="str">
        <f>IF(SETTINGS!D20&lt;&gt;"",SETTINGS!D20,"")</f>
        <v>*</v>
      </c>
      <c r="E20" s="40" t="str">
        <f>IF(SETTINGS!E20&lt;&gt;"",IFERROR(VLOOKUP(SETTINGS!E20,$I:$J,2,FALSE),SETTINGS!E20),"")</f>
        <v>&lt;a href="http://fanfox.net"&gt;&lt;img src="https://favicon.malsync.moe/?domain=http://fanfox.net"&gt; MF&lt;/a&gt;</v>
      </c>
      <c r="F20" s="15" t="str">
        <f>IF(SETTINGS!F20&lt;&gt;"",SETTINGS!F20,"")</f>
        <v>❌</v>
      </c>
      <c r="G20" s="15" t="str">
        <f>IF(SETTINGS!G20&lt;&gt;"",SETTINGS!G20,"")</f>
        <v/>
      </c>
    </row>
    <row r="21" spans="1:7" x14ac:dyDescent="0.2">
      <c r="A21" s="15" t="str">
        <f>IF(SETTINGS!A21&lt;&gt;"",SETTINGS!A21,"")</f>
        <v>KNB</v>
      </c>
      <c r="B21" s="15" t="str">
        <f>IF(SETTINGS!B21&lt;&gt;"",SETTINGS!B21,"")</f>
        <v>Kuroko no Basuke</v>
      </c>
      <c r="C21" s="15" t="str">
        <f>IF(SETTINGS!C21&lt;&gt;"",SETTINGS!C21,"")</f>
        <v>-</v>
      </c>
      <c r="D21" s="36" t="str">
        <f>IF(SETTINGS!D21&lt;&gt;"",SETTINGS!D21,"")</f>
        <v>*</v>
      </c>
      <c r="E21" s="40" t="str">
        <f>IF(SETTINGS!E21&lt;&gt;"",IFERROR(VLOOKUP(SETTINGS!E21,$I:$J,2,FALSE),SETTINGS!E21),"")</f>
        <v>&lt;a href="http://fanfox.net"&gt;&lt;img src="https://favicon.malsync.moe/?domain=http://fanfox.net"&gt; MF&lt;/a&gt;</v>
      </c>
      <c r="F21" s="15" t="str">
        <f>IF(SETTINGS!F21&lt;&gt;"",SETTINGS!F21,"")</f>
        <v>✅</v>
      </c>
      <c r="G21" s="15" t="str">
        <f>IF(SETTINGS!G21&lt;&gt;"",SETTINGS!G21,"")</f>
        <v/>
      </c>
    </row>
    <row r="22" spans="1:7" x14ac:dyDescent="0.2">
      <c r="A22" s="15" t="str">
        <f>IF(SETTINGS!A22&lt;&gt;"",SETTINGS!A22,"")</f>
        <v>Mashle</v>
      </c>
      <c r="B22" s="15" t="str">
        <f>IF(SETTINGS!B22&lt;&gt;"",SETTINGS!B22,"")</f>
        <v>Mashle</v>
      </c>
      <c r="C22" s="15">
        <f>IF(SETTINGS!C22&lt;&gt;"",SETTINGS!C22,"")</f>
        <v>162</v>
      </c>
      <c r="D22" s="36" t="str">
        <f>IF(SETTINGS!D22&lt;&gt;"",SETTINGS!D22,"")</f>
        <v>*</v>
      </c>
      <c r="E22" s="40" t="str">
        <f>IF(SETTINGS!E22&lt;&gt;"",IFERROR(VLOOKUP(SETTINGS!E22,$I:$J,2,FALSE),SETTINGS!E22),"")</f>
        <v>&lt;a href="http://fanfox.net"&gt;&lt;img src="https://favicon.malsync.moe/?domain=http://fanfox.net"&gt; MF&lt;/a&gt;</v>
      </c>
      <c r="F22" s="15" t="str">
        <f>IF(SETTINGS!F22&lt;&gt;"",SETTINGS!F22,"")</f>
        <v>✅</v>
      </c>
      <c r="G22" s="15" t="str">
        <f>IF(SETTINGS!G22&lt;&gt;"",SETTINGS!G22,"")</f>
        <v/>
      </c>
    </row>
    <row r="23" spans="1:7" x14ac:dyDescent="0.2">
      <c r="A23" s="15" t="str">
        <f>IF(SETTINGS!A23&lt;&gt;"",SETTINGS!A23,"")</f>
        <v>MHA</v>
      </c>
      <c r="B23" s="15" t="str">
        <f>IF(SETTINGS!B23&lt;&gt;"",SETTINGS!B23,"")</f>
        <v>Boku no Hero Academia</v>
      </c>
      <c r="C23" s="15">
        <f>IF(SETTINGS!C23&lt;&gt;"",SETTINGS!C23,"")</f>
        <v>392</v>
      </c>
      <c r="D23" s="36" t="str">
        <f>IF(SETTINGS!D23&lt;&gt;"",SETTINGS!D23,"")</f>
        <v>*</v>
      </c>
      <c r="E23" s="40" t="str">
        <f>IF(SETTINGS!E23&lt;&gt;"",IFERROR(VLOOKUP(SETTINGS!E23,$I:$J,2,FALSE),SETTINGS!E23),"")</f>
        <v>&lt;a href="http://fanfox.net"&gt;&lt;img src="https://favicon.malsync.moe/?domain=http://fanfox.net"&gt; MF&lt;/a&gt;</v>
      </c>
      <c r="F23" s="15" t="str">
        <f>IF(SETTINGS!F23&lt;&gt;"",SETTINGS!F23,"")</f>
        <v>✅</v>
      </c>
      <c r="G23" s="15" t="str">
        <f>IF(SETTINGS!G23&lt;&gt;"",SETTINGS!G23,"")</f>
        <v/>
      </c>
    </row>
    <row r="24" spans="1:7" x14ac:dyDescent="0.2">
      <c r="A24" s="15" t="str">
        <f>IF(SETTINGS!A24&lt;&gt;"",SETTINGS!A24,"")</f>
        <v>NNTZ</v>
      </c>
      <c r="B24" s="15" t="str">
        <f>IF(SETTINGS!B24&lt;&gt;"",SETTINGS!B24,"")</f>
        <v>Nanatsu no Taizai</v>
      </c>
      <c r="C24" s="15" t="str">
        <f>IF(SETTINGS!C24&lt;&gt;"",SETTINGS!C24,"")</f>
        <v>F</v>
      </c>
      <c r="D24" s="36" t="str">
        <f>IF(SETTINGS!D24&lt;&gt;"",SETTINGS!D24,"")</f>
        <v>-</v>
      </c>
      <c r="E24" s="40" t="str">
        <f>IF(SETTINGS!E24&lt;&gt;"",IFERROR(VLOOKUP(SETTINGS!E24,$I:$J,2,FALSE),SETTINGS!E24),"")</f>
        <v>&lt;a href="http://fanfox.net"&gt;&lt;img src="https://favicon.malsync.moe/?domain=http://fanfox.net"&gt; MF&lt;/a&gt;</v>
      </c>
      <c r="F24" s="15" t="str">
        <f>IF(SETTINGS!F24&lt;&gt;"",SETTINGS!F24,"")</f>
        <v>✅</v>
      </c>
      <c r="G24" s="15" t="str">
        <f>IF(SETTINGS!G24&lt;&gt;"",SETTINGS!G24,"")</f>
        <v/>
      </c>
    </row>
    <row r="25" spans="1:7" x14ac:dyDescent="0.2">
      <c r="A25" s="15" t="str">
        <f>IF(SETTINGS!A25&lt;&gt;"",SETTINGS!A25,"")</f>
        <v>OP</v>
      </c>
      <c r="B25" s="15" t="str">
        <f>IF(SETTINGS!B25&lt;&gt;"",SETTINGS!B25,"")</f>
        <v>One Piece</v>
      </c>
      <c r="C25" s="15">
        <f>IF(SETTINGS!C25&lt;&gt;"",SETTINGS!C25,"")</f>
        <v>1080</v>
      </c>
      <c r="D25" s="36" t="str">
        <f>IF(SETTINGS!D25&lt;&gt;"",SETTINGS!D25,"")</f>
        <v>*</v>
      </c>
      <c r="E25" s="40" t="str">
        <f>IF(SETTINGS!E25&lt;&gt;"",IFERROR(VLOOKUP(SETTINGS!E25,$I:$J,2,FALSE),SETTINGS!E25),"")</f>
        <v>&lt;a href="http://fanfox.net"&gt;&lt;img src="https://favicon.malsync.moe/?domain=http://fanfox.net"&gt; MF&lt;/a&gt;</v>
      </c>
      <c r="F25" s="15" t="str">
        <f>IF(SETTINGS!F25&lt;&gt;"",SETTINGS!F25,"")</f>
        <v>✅</v>
      </c>
      <c r="G25" s="15" t="str">
        <f>IF(SETTINGS!G25&lt;&gt;"",SETTINGS!G25,"")</f>
        <v/>
      </c>
    </row>
    <row r="26" spans="1:7" x14ac:dyDescent="0.2">
      <c r="A26" s="15" t="str">
        <f>IF(SETTINGS!A26&lt;&gt;"",SETTINGS!A26,"")</f>
        <v>Opman</v>
      </c>
      <c r="B26" s="15" t="str">
        <f>IF(SETTINGS!B26&lt;&gt;"",SETTINGS!B26,"")</f>
        <v>Onepunch-Man</v>
      </c>
      <c r="C26" s="15">
        <f>IF(SETTINGS!C26&lt;&gt;"",SETTINGS!C26,"")</f>
        <v>178</v>
      </c>
      <c r="D26" s="36" t="str">
        <f>IF(SETTINGS!D26&lt;&gt;"",SETTINGS!D26,"")</f>
        <v>*</v>
      </c>
      <c r="E26" s="40" t="str">
        <f>IF(SETTINGS!E26&lt;&gt;"",IFERROR(VLOOKUP(SETTINGS!E26,$I:$J,2,FALSE),SETTINGS!E26),"")</f>
        <v>&lt;a href="https://manganato.com"&gt;&lt;img src="https://favicon.malsync.moe/?domain=https://manganato.com"&gt; MN&lt;/a&gt;</v>
      </c>
      <c r="F26" s="15" t="str">
        <f>IF(SETTINGS!F26&lt;&gt;"",SETTINGS!F26,"")</f>
        <v>✅</v>
      </c>
      <c r="G26" s="15" t="str">
        <f>IF(SETTINGS!G26&lt;&gt;"",SETTINGS!G26,"")</f>
        <v/>
      </c>
    </row>
    <row r="27" spans="1:7" x14ac:dyDescent="0.2">
      <c r="A27" s="15" t="str">
        <f>IF(SETTINGS!A27&lt;&gt;"",SETTINGS!A27,"")</f>
        <v>SakDays</v>
      </c>
      <c r="B27" s="15" t="str">
        <f>IF(SETTINGS!B27&lt;&gt;"",SETTINGS!B27,"")</f>
        <v>Sakamoto Days</v>
      </c>
      <c r="C27" s="15">
        <f>IF(SETTINGS!C27&lt;&gt;"",SETTINGS!C27,"")</f>
        <v>125</v>
      </c>
      <c r="D27" s="36">
        <f>IF(SETTINGS!D27&lt;&gt;"",SETTINGS!D27,"")</f>
        <v>45114</v>
      </c>
      <c r="E27" s="40" t="str">
        <f>IF(SETTINGS!E27&lt;&gt;"",IFERROR(VLOOKUP(SETTINGS!E27,$I:$J,2,FALSE),SETTINGS!E27),"")</f>
        <v>&lt;a href="http://fanfox.net"&gt;&lt;img src="https://favicon.malsync.moe/?domain=http://fanfox.net"&gt; MF&lt;/a&gt;</v>
      </c>
      <c r="F27" s="15" t="str">
        <f>IF(SETTINGS!F27&lt;&gt;"",SETTINGS!F27,"")</f>
        <v>✅</v>
      </c>
      <c r="G27" s="15" t="str">
        <f>IF(SETTINGS!G27&lt;&gt;"",SETTINGS!G27,"")</f>
        <v/>
      </c>
    </row>
    <row r="28" spans="1:7" x14ac:dyDescent="0.2">
      <c r="A28" s="15" t="str">
        <f>IF(SETTINGS!A28&lt;&gt;"",SETTINGS!A28,"")</f>
        <v>SKR</v>
      </c>
      <c r="B28" s="15" t="str">
        <f>IF(SETTINGS!B28&lt;&gt;"",SETTINGS!B28,"")</f>
        <v>Sun-ken Rock</v>
      </c>
      <c r="C28" s="15" t="str">
        <f>IF(SETTINGS!C28&lt;&gt;"",SETTINGS!C28,"")</f>
        <v>-</v>
      </c>
      <c r="D28" s="36" t="str">
        <f>IF(SETTINGS!D28&lt;&gt;"",SETTINGS!D28,"")</f>
        <v>*</v>
      </c>
      <c r="E28" s="40" t="str">
        <f>IF(SETTINGS!E28&lt;&gt;"",IFERROR(VLOOKUP(SETTINGS!E28,$I:$J,2,FALSE),SETTINGS!E28),"")</f>
        <v>&lt;a href="http://fanfox.net"&gt;&lt;img src="https://favicon.malsync.moe/?domain=http://fanfox.net"&gt; MF&lt;/a&gt;</v>
      </c>
      <c r="F28" s="15" t="str">
        <f>IF(SETTINGS!F28&lt;&gt;"",SETTINGS!F28,"")</f>
        <v>✅</v>
      </c>
      <c r="G28" s="15" t="str">
        <f>IF(SETTINGS!G28&lt;&gt;"",SETTINGS!G28,"")</f>
        <v/>
      </c>
    </row>
    <row r="29" spans="1:7" x14ac:dyDescent="0.2">
      <c r="A29" s="15" t="str">
        <f>IF(SETTINGS!A29&lt;&gt;"",SETTINGS!A29,"")</f>
        <v>SNK</v>
      </c>
      <c r="B29" s="15" t="str">
        <f>IF(SETTINGS!B29&lt;&gt;"",SETTINGS!B29,"")</f>
        <v>Shingeki no Kyojin</v>
      </c>
      <c r="C29" s="15" t="str">
        <f>IF(SETTINGS!C29&lt;&gt;"",SETTINGS!C29,"")</f>
        <v>-</v>
      </c>
      <c r="D29" s="36" t="str">
        <f>IF(SETTINGS!D29&lt;&gt;"",SETTINGS!D29,"")</f>
        <v>*</v>
      </c>
      <c r="E29" s="40" t="str">
        <f>IF(SETTINGS!E29&lt;&gt;"",IFERROR(VLOOKUP(SETTINGS!E29,$I:$J,2,FALSE),SETTINGS!E29),"")</f>
        <v>&lt;a href="http://fanfox.net"&gt;&lt;img src="https://favicon.malsync.moe/?domain=http://fanfox.net"&gt; MF&lt;/a&gt;</v>
      </c>
      <c r="F29" s="15" t="str">
        <f>IF(SETTINGS!F29&lt;&gt;"",SETTINGS!F29,"")</f>
        <v>✅</v>
      </c>
      <c r="G29" s="15" t="str">
        <f>IF(SETTINGS!G29&lt;&gt;"",SETTINGS!G29,"")</f>
        <v/>
      </c>
    </row>
    <row r="30" spans="1:7" x14ac:dyDescent="0.2">
      <c r="A30" s="15" t="str">
        <f>IF(SETTINGS!A30&lt;&gt;"",SETTINGS!A30,"")</f>
        <v>SpyF</v>
      </c>
      <c r="B30" s="15" t="str">
        <f>IF(SETTINGS!B30&lt;&gt;"",SETTINGS!B30,"")</f>
        <v>Spy X Family</v>
      </c>
      <c r="C30" s="15">
        <f>IF(SETTINGS!C30&lt;&gt;"",SETTINGS!C30,"")</f>
        <v>85</v>
      </c>
      <c r="D30" s="36" t="str">
        <f>IF(SETTINGS!D30&lt;&gt;"",SETTINGS!D30,"")</f>
        <v>*</v>
      </c>
      <c r="E30" s="40" t="str">
        <f>IF(SETTINGS!E30&lt;&gt;"",IFERROR(VLOOKUP(SETTINGS!E30,$I:$J,2,FALSE),SETTINGS!E30),"")</f>
        <v>&lt;a href="http://fanfox.net"&gt;&lt;img src="https://favicon.malsync.moe/?domain=http://fanfox.net"&gt; MF&lt;/a&gt;</v>
      </c>
      <c r="F30" s="15" t="str">
        <f>IF(SETTINGS!F30&lt;&gt;"",SETTINGS!F30,"")</f>
        <v>✅</v>
      </c>
      <c r="G30" s="15" t="str">
        <f>IF(SETTINGS!G30&lt;&gt;"",SETTINGS!G30,"")</f>
        <v/>
      </c>
    </row>
    <row r="31" spans="1:7" x14ac:dyDescent="0.2">
      <c r="A31" s="15" t="str">
        <f>IF(SETTINGS!A31&lt;&gt;"",SETTINGS!A31,"")</f>
        <v>SSY Lost Canva</v>
      </c>
      <c r="B31" s="15" t="str">
        <f>IF(SETTINGS!B31&lt;&gt;"",SETTINGS!B31,"")</f>
        <v>Saint Seiya - The Lost Canva</v>
      </c>
      <c r="C31" s="15" t="str">
        <f>IF(SETTINGS!C31&lt;&gt;"",SETTINGS!C31,"")</f>
        <v>-</v>
      </c>
      <c r="D31" s="36" t="str">
        <f>IF(SETTINGS!D31&lt;&gt;"",SETTINGS!D31,"")</f>
        <v>*</v>
      </c>
      <c r="E31" s="40" t="str">
        <f>IF(SETTINGS!E31&lt;&gt;"",IFERROR(VLOOKUP(SETTINGS!E31,$I:$J,2,FALSE),SETTINGS!E31),"")</f>
        <v>&lt;a href="https://mangajar.com/"&gt;&lt;img src="https://favicon.malsync.moe/?domain=https://mangajar.com/"&gt; MJ&lt;/a&gt;</v>
      </c>
      <c r="F31" s="15" t="str">
        <f>IF(SETTINGS!F31&lt;&gt;"",SETTINGS!F31,"")</f>
        <v>❌</v>
      </c>
      <c r="G31" s="15" t="str">
        <f>IF(SETTINGS!G31&lt;&gt;"",SETTINGS!G31,"")</f>
        <v/>
      </c>
    </row>
    <row r="32" spans="1:7" x14ac:dyDescent="0.2">
      <c r="A32" s="15" t="str">
        <f>IF(SETTINGS!A32&lt;&gt;"",SETTINGS!A32,"")</f>
        <v>TK</v>
      </c>
      <c r="B32" s="15" t="str">
        <f>IF(SETTINGS!B32&lt;&gt;"",SETTINGS!B32,"")</f>
        <v>Tokyo Ghoul</v>
      </c>
      <c r="C32" s="15" t="str">
        <f>IF(SETTINGS!C32&lt;&gt;"",SETTINGS!C32,"")</f>
        <v>F</v>
      </c>
      <c r="D32" s="36" t="str">
        <f>IF(SETTINGS!D32&lt;&gt;"",SETTINGS!D32,"")</f>
        <v>-</v>
      </c>
      <c r="E32" s="40" t="str">
        <f>IF(SETTINGS!E32&lt;&gt;"",IFERROR(VLOOKUP(SETTINGS!E32,$I:$J,2,FALSE),SETTINGS!E32),"")</f>
        <v>&lt;a href="https://manganato.com"&gt;&lt;img src="https://favicon.malsync.moe/?domain=https://manganato.com"&gt; MN&lt;/a&gt;</v>
      </c>
      <c r="F32" s="15" t="str">
        <f>IF(SETTINGS!F32&lt;&gt;"",SETTINGS!F32,"")</f>
        <v>✅</v>
      </c>
      <c r="G32" s="15" t="str">
        <f>IF(SETTINGS!G32&lt;&gt;"",SETTINGS!G32,"")</f>
        <v>renomer 2 derniers chapt</v>
      </c>
    </row>
    <row r="33" spans="1:7" x14ac:dyDescent="0.2">
      <c r="A33" s="15" t="str">
        <f>IF(SETTINGS!A33&lt;&gt;"",SETTINGS!A33,"")</f>
        <v>TKre</v>
      </c>
      <c r="B33" s="15" t="str">
        <f>IF(SETTINGS!B33&lt;&gt;"",SETTINGS!B33,"")</f>
        <v>Tokyo Ghoulre</v>
      </c>
      <c r="C33" s="15" t="str">
        <f>IF(SETTINGS!C33&lt;&gt;"",SETTINGS!C33,"")</f>
        <v>F</v>
      </c>
      <c r="D33" s="36" t="str">
        <f>IF(SETTINGS!D33&lt;&gt;"",SETTINGS!D33,"")</f>
        <v>-</v>
      </c>
      <c r="E33" s="40" t="str">
        <f>IF(SETTINGS!E33&lt;&gt;"",IFERROR(VLOOKUP(SETTINGS!E33,$I:$J,2,FALSE),SETTINGS!E33),"")</f>
        <v>&lt;a href="https://manganato.com"&gt;&lt;img src="https://favicon.malsync.moe/?domain=https://manganato.com"&gt; MN&lt;/a&gt;</v>
      </c>
      <c r="F33" s="15" t="str">
        <f>IF(SETTINGS!F33&lt;&gt;"",SETTINGS!F33,"")</f>
        <v>✅</v>
      </c>
      <c r="G33" s="15" t="str">
        <f>IF(SETTINGS!G33&lt;&gt;"",SETTINGS!G33,"")</f>
        <v/>
      </c>
    </row>
    <row r="34" spans="1:7" x14ac:dyDescent="0.2">
      <c r="A34" s="15" t="str">
        <f>IF(SETTINGS!A34&lt;&gt;"",SETTINGS!A34,"")</f>
        <v>Vagabond</v>
      </c>
      <c r="B34" s="15" t="str">
        <f>IF(SETTINGS!B34&lt;&gt;"",SETTINGS!B34,"")</f>
        <v>Vagabond</v>
      </c>
      <c r="C34" s="15" t="str">
        <f>IF(SETTINGS!C34&lt;&gt;"",SETTINGS!C34,"")</f>
        <v>F</v>
      </c>
      <c r="D34" s="36" t="str">
        <f>IF(SETTINGS!D34&lt;&gt;"",SETTINGS!D34,"")</f>
        <v>-</v>
      </c>
      <c r="E34" s="40" t="str">
        <f>IF(SETTINGS!E34&lt;&gt;"",IFERROR(VLOOKUP(SETTINGS!E34,$I:$J,2,FALSE),SETTINGS!E34),"")</f>
        <v>&lt;a href="https://manganato.com"&gt;&lt;img src="https://favicon.malsync.moe/?domain=https://manganato.com"&gt; MN&lt;/a&gt;</v>
      </c>
      <c r="F34" s="15" t="str">
        <f>IF(SETTINGS!F34&lt;&gt;"",SETTINGS!F34,"")</f>
        <v>✅</v>
      </c>
      <c r="G34" s="15" t="str">
        <f>IF(SETTINGS!G34&lt;&gt;"",SETTINGS!G34,"")</f>
        <v/>
      </c>
    </row>
    <row r="35" spans="1:7" x14ac:dyDescent="0.2">
      <c r="A35" s="15" t="str">
        <f>IF(SETTINGS!A35&lt;&gt;"",SETTINGS!A35,"")</f>
        <v>Vinland</v>
      </c>
      <c r="B35" s="15" t="str">
        <f>IF(SETTINGS!B35&lt;&gt;"",SETTINGS!B35,"")</f>
        <v>Vinland Saga</v>
      </c>
      <c r="C35" s="15" t="str">
        <f>IF(SETTINGS!C35&lt;&gt;"",SETTINGS!C35,"")</f>
        <v>-</v>
      </c>
      <c r="D35" s="36" t="str">
        <f>IF(SETTINGS!D35&lt;&gt;"",SETTINGS!D35,"")</f>
        <v>*</v>
      </c>
      <c r="E35" s="40" t="str">
        <f>IF(SETTINGS!E35&lt;&gt;"",IFERROR(VLOOKUP(SETTINGS!E35,$I:$J,2,FALSE),SETTINGS!E35),"")</f>
        <v>&lt;a href="https://manganato.com"&gt;&lt;img src="https://favicon.malsync.moe/?domain=https://manganato.com"&gt; MN&lt;/a&gt;</v>
      </c>
      <c r="F35" s="15" t="str">
        <f>IF(SETTINGS!F35&lt;&gt;"",SETTINGS!F35,"")</f>
        <v>❌</v>
      </c>
      <c r="G35" s="15" t="str">
        <f>IF(SETTINGS!G35&lt;&gt;"",SETTINGS!G35,"")</f>
        <v/>
      </c>
    </row>
    <row r="36" spans="1:7" x14ac:dyDescent="0.2">
      <c r="A36" s="15" t="str">
        <f>IF(SETTINGS!A36&lt;&gt;"",SETTINGS!A36,"")</f>
        <v>YuGiOh</v>
      </c>
      <c r="B36" s="15" t="str">
        <f>IF(SETTINGS!B36&lt;&gt;"",SETTINGS!B36,"")</f>
        <v>Yu-Gi-Oh ! – Edition Double</v>
      </c>
      <c r="C36" s="15" t="str">
        <f>IF(SETTINGS!C36&lt;&gt;"",SETTINGS!C36,"")</f>
        <v>-</v>
      </c>
      <c r="D36" s="36" t="str">
        <f>IF(SETTINGS!D36&lt;&gt;"",SETTINGS!D36,"")</f>
        <v>*</v>
      </c>
      <c r="E36" s="40" t="str">
        <f>IF(SETTINGS!E36&lt;&gt;"",IFERROR(VLOOKUP(SETTINGS!E36,$I:$J,2,FALSE),SETTINGS!E36),"")</f>
        <v>Sushi scans</v>
      </c>
      <c r="F36" s="15" t="str">
        <f>IF(SETTINGS!F36&lt;&gt;"",SETTINGS!F36,"")</f>
        <v>✅</v>
      </c>
      <c r="G36" s="15" t="str">
        <f>IF(SETTINGS!G36&lt;&gt;"",SETTINGS!G36,"")</f>
        <v>Directement convertir en kindle</v>
      </c>
    </row>
    <row r="37" spans="1:7" x14ac:dyDescent="0.2">
      <c r="A37" s="15" t="str">
        <f>IF(SETTINGS!A37&lt;&gt;"",SETTINGS!A37,"")</f>
        <v>Mob100</v>
      </c>
      <c r="B37" s="15" t="str">
        <f>IF(SETTINGS!B37&lt;&gt;"",SETTINGS!B37,"")</f>
        <v>Mob Psycho 100</v>
      </c>
      <c r="C37" s="15" t="str">
        <f>IF(SETTINGS!C37&lt;&gt;"",SETTINGS!C37,"")</f>
        <v>-</v>
      </c>
      <c r="D37" s="36" t="str">
        <f>IF(SETTINGS!D37&lt;&gt;"",SETTINGS!D37,"")</f>
        <v>*</v>
      </c>
      <c r="E37" s="40" t="str">
        <f>IF(SETTINGS!E37&lt;&gt;"",IFERROR(VLOOKUP(SETTINGS!E37,$I:$J,2,FALSE),SETTINGS!E37),"")</f>
        <v>&lt;a href="https://manganato.com"&gt;&lt;img src="https://favicon.malsync.moe/?domain=https://manganato.com"&gt; MN&lt;/a&gt;</v>
      </c>
      <c r="F37" s="15" t="str">
        <f>IF(SETTINGS!F37&lt;&gt;"",SETTINGS!F37,"")</f>
        <v>✅</v>
      </c>
      <c r="G37" s="15" t="str">
        <f>IF(SETTINGS!G37&lt;&gt;"",SETTINGS!G37,"")</f>
        <v/>
      </c>
    </row>
    <row r="38" spans="1:7" x14ac:dyDescent="0.2">
      <c r="A38" s="15" t="str">
        <f>IF(SETTINGS!A38&lt;&gt;"",SETTINGS!A38,"")</f>
        <v>Tablier</v>
      </c>
      <c r="B38" s="15" t="str">
        <f>IF(SETTINGS!B38&lt;&gt;"",SETTINGS!B38,"")</f>
        <v>Gokushufudou The Way of the House Husband</v>
      </c>
      <c r="C38" s="15" t="str">
        <f>IF(SETTINGS!C38&lt;&gt;"",SETTINGS!C38,"")</f>
        <v>-</v>
      </c>
      <c r="D38" s="36" t="str">
        <f>IF(SETTINGS!D38&lt;&gt;"",SETTINGS!D38,"")</f>
        <v>*</v>
      </c>
      <c r="E38" s="40" t="str">
        <f>IF(SETTINGS!E38&lt;&gt;"",IFERROR(VLOOKUP(SETTINGS!E38,$I:$J,2,FALSE),SETTINGS!E38),"")</f>
        <v>&lt;a href="http://fanfox.net"&gt;&lt;img src="https://favicon.malsync.moe/?domain=http://fanfox.net"&gt; MF&lt;/a&gt;</v>
      </c>
      <c r="F38" s="15" t="str">
        <f>IF(SETTINGS!F38&lt;&gt;"",SETTINGS!F38,"")</f>
        <v>✅</v>
      </c>
      <c r="G38" s="15" t="str">
        <f>IF(SETTINGS!G38&lt;&gt;"",SETTINGS!G38,"")</f>
        <v/>
      </c>
    </row>
    <row r="39" spans="1:7" x14ac:dyDescent="0.2">
      <c r="A39" s="15" t="str">
        <f>IF(SETTINGS!A39&lt;&gt;"",SETTINGS!A39,"")</f>
        <v>Kingdom</v>
      </c>
      <c r="B39" s="15" t="str">
        <f>IF(SETTINGS!B39&lt;&gt;"",SETTINGS!B39,"")</f>
        <v/>
      </c>
      <c r="C39" s="15" t="str">
        <f>IF(SETTINGS!C39&lt;&gt;"",SETTINGS!C39,"")</f>
        <v>-</v>
      </c>
      <c r="D39" s="36" t="str">
        <f>IF(SETTINGS!D39&lt;&gt;"",SETTINGS!D39,"")</f>
        <v>*</v>
      </c>
      <c r="E39" s="40" t="str">
        <f>IF(SETTINGS!E39&lt;&gt;"",IFERROR(VLOOKUP(SETTINGS!E39,$I:$J,2,FALSE),SETTINGS!E39),"")</f>
        <v>&lt;a href="https://mangaclash.com/"&gt;&lt;img src="https://favicon.malsync.moe/?domain=https://mangaclash.com/"&gt; MC&lt;/a&gt;</v>
      </c>
      <c r="F39" s="15" t="str">
        <f>IF(SETTINGS!F39&lt;&gt;"",SETTINGS!F39,"")</f>
        <v>❌</v>
      </c>
      <c r="G39" s="15" t="str">
        <f>IF(SETTINGS!G39&lt;&gt;"",SETTINGS!G39,"")</f>
        <v/>
      </c>
    </row>
    <row r="40" spans="1:7" x14ac:dyDescent="0.2">
      <c r="A40" s="15" t="str">
        <f>IF(SETTINGS!A40&lt;&gt;"",SETTINGS!A40,"")</f>
        <v>Naruto</v>
      </c>
      <c r="B40" s="15" t="str">
        <f>IF(SETTINGS!B40&lt;&gt;"",SETTINGS!B40,"")</f>
        <v>Naruto</v>
      </c>
      <c r="C40" s="15" t="str">
        <f>IF(SETTINGS!C40&lt;&gt;"",SETTINGS!C40,"")</f>
        <v>F</v>
      </c>
      <c r="D40" s="36" t="str">
        <f>IF(SETTINGS!D40&lt;&gt;"",SETTINGS!D40,"")</f>
        <v>-</v>
      </c>
      <c r="E40" s="40" t="str">
        <f>IF(SETTINGS!E40&lt;&gt;"",IFERROR(VLOOKUP(SETTINGS!E40,$I:$J,2,FALSE),SETTINGS!E40),"")</f>
        <v>&lt;a href="http://fanfox.net"&gt;&lt;img src="https://favicon.malsync.moe/?domain=http://fanfox.net"&gt; MF&lt;/a&gt;</v>
      </c>
      <c r="F40" s="15" t="str">
        <f>IF(SETTINGS!F40&lt;&gt;"",SETTINGS!F40,"")</f>
        <v>❌</v>
      </c>
      <c r="G40" s="15" t="str">
        <f>IF(SETTINGS!G40&lt;&gt;"",SETTINGS!G40,"")</f>
        <v/>
      </c>
    </row>
    <row r="41" spans="1:7" x14ac:dyDescent="0.2">
      <c r="A41" s="15" t="str">
        <f>IF(SETTINGS!A41&lt;&gt;"",SETTINGS!A41,"")</f>
        <v>FireForce</v>
      </c>
      <c r="B41" s="15" t="str">
        <f>IF(SETTINGS!B41&lt;&gt;"",SETTINGS!B41,"")</f>
        <v>Enen no Shouboutai</v>
      </c>
      <c r="C41" s="15" t="str">
        <f>IF(SETTINGS!C41&lt;&gt;"",SETTINGS!C41,"")</f>
        <v>-</v>
      </c>
      <c r="D41" s="36" t="str">
        <f>IF(SETTINGS!D41&lt;&gt;"",SETTINGS!D41,"")</f>
        <v>*</v>
      </c>
      <c r="E41" s="40" t="str">
        <f>IF(SETTINGS!E41&lt;&gt;"",IFERROR(VLOOKUP(SETTINGS!E41,$I:$J,2,FALSE),SETTINGS!E41),"")</f>
        <v>&lt;a href="http://fanfox.net"&gt;&lt;img src="https://favicon.malsync.moe/?domain=http://fanfox.net"&gt; MF&lt;/a&gt;</v>
      </c>
      <c r="F41" s="15" t="str">
        <f>IF(SETTINGS!F41&lt;&gt;"",SETTINGS!F41,"")</f>
        <v>❌</v>
      </c>
      <c r="G41" s="15" t="str">
        <f>IF(SETTINGS!G41&lt;&gt;"",SETTINGS!G41,"")</f>
        <v/>
      </c>
    </row>
    <row r="42" spans="1:7" x14ac:dyDescent="0.2">
      <c r="A42" s="15" t="str">
        <f>IF(SETTINGS!A42&lt;&gt;"",SETTINGS!A42,"")</f>
        <v>Immortal</v>
      </c>
      <c r="B42" s="15" t="str">
        <f>IF(SETTINGS!B42&lt;&gt;"",SETTINGS!B42,"")</f>
        <v>Blade of the Immortal</v>
      </c>
      <c r="C42" s="15" t="str">
        <f>IF(SETTINGS!C42&lt;&gt;"",SETTINGS!C42,"")</f>
        <v>-</v>
      </c>
      <c r="D42" s="36" t="str">
        <f>IF(SETTINGS!D42&lt;&gt;"",SETTINGS!D42,"")</f>
        <v>*</v>
      </c>
      <c r="E42" s="40" t="str">
        <f>IF(SETTINGS!E42&lt;&gt;"",IFERROR(VLOOKUP(SETTINGS!E42,$I:$J,2,FALSE),SETTINGS!E42),"")</f>
        <v>&lt;a href="https://mangajar.com/"&gt;&lt;img src="https://favicon.malsync.moe/?domain=https://mangajar.com/"&gt; MJ&lt;/a&gt;</v>
      </c>
      <c r="F42" s="15" t="str">
        <f>IF(SETTINGS!F42&lt;&gt;"",SETTINGS!F42,"")</f>
        <v>✅</v>
      </c>
      <c r="G42" s="15" t="str">
        <f>IF(SETTINGS!G42&lt;&gt;"",SETTINGS!G42,"")</f>
        <v/>
      </c>
    </row>
    <row r="43" spans="1:7" x14ac:dyDescent="0.2">
      <c r="A43" s="15" t="str">
        <f>IF(SETTINGS!A43&lt;&gt;"",SETTINGS!A43,"")</f>
        <v>Monster</v>
      </c>
      <c r="B43" s="15" t="str">
        <f>IF(SETTINGS!B43&lt;&gt;"",SETTINGS!B43,"")</f>
        <v/>
      </c>
      <c r="C43" s="15" t="str">
        <f>IF(SETTINGS!C43&lt;&gt;"",SETTINGS!C43,"")</f>
        <v>-</v>
      </c>
      <c r="D43" s="36" t="str">
        <f>IF(SETTINGS!D43&lt;&gt;"",SETTINGS!D43,"")</f>
        <v>*</v>
      </c>
      <c r="E43" s="40" t="str">
        <f>IF(SETTINGS!E43&lt;&gt;"",IFERROR(VLOOKUP(SETTINGS!E43,$I:$J,2,FALSE),SETTINGS!E43),"")</f>
        <v>&lt;a href="https://mangajar.com/"&gt;&lt;img src="https://favicon.malsync.moe/?domain=https://mangajar.com/"&gt; MJ&lt;/a&gt;</v>
      </c>
      <c r="F43" s="15" t="str">
        <f>IF(SETTINGS!F43&lt;&gt;"",SETTINGS!F43,"")</f>
        <v>❌</v>
      </c>
      <c r="G43" s="15" t="str">
        <f>IF(SETTINGS!G43&lt;&gt;"",SETTINGS!G43,"")</f>
        <v/>
      </c>
    </row>
    <row r="44" spans="1:7" x14ac:dyDescent="0.2">
      <c r="A44" s="15" t="str">
        <f>IF(SETTINGS!A44&lt;&gt;"",SETTINGS!A44,"")</f>
        <v>FMB</v>
      </c>
      <c r="B44" s="15" t="str">
        <f>IF(SETTINGS!B44&lt;&gt;"",SETTINGS!B44,"")</f>
        <v/>
      </c>
      <c r="C44" s="15" t="str">
        <f>IF(SETTINGS!C44&lt;&gt;"",SETTINGS!C44,"")</f>
        <v>-</v>
      </c>
      <c r="D44" s="36" t="str">
        <f>IF(SETTINGS!D44&lt;&gt;"",SETTINGS!D44,"")</f>
        <v>*</v>
      </c>
      <c r="E44" s="40" t="str">
        <f>IF(SETTINGS!E44&lt;&gt;"",IFERROR(VLOOKUP(SETTINGS!E44,$I:$J,2,FALSE),SETTINGS!E44),"")</f>
        <v>&lt;a href="https://manganato.com"&gt;&lt;img src="https://favicon.malsync.moe/?domain=https://manganato.com"&gt; MN&lt;/a&gt;</v>
      </c>
      <c r="F44" s="15" t="str">
        <f>IF(SETTINGS!F44&lt;&gt;"",SETTINGS!F44,"")</f>
        <v>❌</v>
      </c>
      <c r="G44" s="15" t="str">
        <f>IF(SETTINGS!G44&lt;&gt;"",SETTINGS!G44,"")</f>
        <v>Rename 108.6 et 108.7</v>
      </c>
    </row>
    <row r="45" spans="1:7" x14ac:dyDescent="0.2">
      <c r="A45" s="15" t="str">
        <f>IF(SETTINGS!A45&lt;&gt;"",SETTINGS!A45,"")</f>
        <v>BlueL</v>
      </c>
      <c r="B45" s="15" t="str">
        <f>IF(SETTINGS!B45&lt;&gt;"",SETTINGS!B45,"")</f>
        <v>Blue Lock</v>
      </c>
      <c r="C45" s="15" t="str">
        <f>IF(SETTINGS!C45&lt;&gt;"",SETTINGS!C45,"")</f>
        <v>-</v>
      </c>
      <c r="D45" s="36">
        <f>IF(SETTINGS!D45&lt;&gt;"",SETTINGS!D45,"")</f>
        <v>45114</v>
      </c>
      <c r="E45" s="40" t="str">
        <f>IF(SETTINGS!E45&lt;&gt;"",IFERROR(VLOOKUP(SETTINGS!E45,$I:$J,2,FALSE),SETTINGS!E45),"")</f>
        <v>&lt;a href="http://fanfox.net"&gt;&lt;img src="https://favicon.malsync.moe/?domain=http://fanfox.net"&gt; MF&lt;/a&gt;</v>
      </c>
      <c r="F45" s="15" t="str">
        <f>IF(SETTINGS!F45&lt;&gt;"",SETTINGS!F45,"")</f>
        <v>❌</v>
      </c>
      <c r="G45" s="15" t="str">
        <f>IF(SETTINGS!G45&lt;&gt;"",SETTINGS!G45,"")</f>
        <v/>
      </c>
    </row>
    <row r="46" spans="1:7" x14ac:dyDescent="0.2">
      <c r="A46" s="15" t="str">
        <f>IF(SETTINGS!A46&lt;&gt;"",SETTINGS!A46,"")</f>
        <v/>
      </c>
      <c r="B46" s="15" t="str">
        <f>IF(SETTINGS!B46&lt;&gt;"",SETTINGS!B46,"")</f>
        <v/>
      </c>
      <c r="C46" s="15" t="str">
        <f>IF(SETTINGS!C46&lt;&gt;"",SETTINGS!C46,"")</f>
        <v/>
      </c>
      <c r="D46" s="36" t="str">
        <f>IF(SETTINGS!D46&lt;&gt;"",SETTINGS!D46,"")</f>
        <v/>
      </c>
      <c r="E46" s="40" t="str">
        <f>IF(SETTINGS!E46&lt;&gt;"",IFERROR(VLOOKUP(SETTINGS!E46,$I:$J,2,FALSE),SETTINGS!E46),"")</f>
        <v/>
      </c>
      <c r="F46" s="15" t="str">
        <f>IF(SETTINGS!F46&lt;&gt;"",SETTINGS!F46,"")</f>
        <v/>
      </c>
      <c r="G46" s="15" t="str">
        <f>IF(SETTINGS!G46&lt;&gt;"",SETTINGS!G46,"")</f>
        <v/>
      </c>
    </row>
    <row r="47" spans="1:7" x14ac:dyDescent="0.2">
      <c r="A47" s="15" t="str">
        <f>IF(SETTINGS!A47&lt;&gt;"",SETTINGS!A47,"")</f>
        <v/>
      </c>
      <c r="B47" s="15" t="str">
        <f>IF(SETTINGS!B47&lt;&gt;"",SETTINGS!B47,"")</f>
        <v/>
      </c>
      <c r="C47" s="15" t="str">
        <f>IF(SETTINGS!C47&lt;&gt;"",SETTINGS!C47,"")</f>
        <v/>
      </c>
      <c r="D47" s="36" t="str">
        <f>IF(SETTINGS!D47&lt;&gt;"",SETTINGS!D47,"")</f>
        <v/>
      </c>
      <c r="E47" s="40" t="str">
        <f>IF(SETTINGS!E47&lt;&gt;"",IFERROR(VLOOKUP(SETTINGS!E47,$I:$J,2,FALSE),SETTINGS!E47),"")</f>
        <v/>
      </c>
      <c r="F47" s="15" t="str">
        <f>IF(SETTINGS!F47&lt;&gt;"",SETTINGS!F47,"")</f>
        <v/>
      </c>
      <c r="G47" s="15" t="str">
        <f>IF(SETTINGS!G47&lt;&gt;"",SETTINGS!G47,"")</f>
        <v/>
      </c>
    </row>
    <row r="52" spans="2:2" x14ac:dyDescent="0.2">
      <c r="B5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UPDATE</vt:lpstr>
      <vt:lpstr>COVER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2023-07-06T12:43:40Z</dcterms:created>
  <dcterms:modified xsi:type="dcterms:W3CDTF">2023-07-10T19:10:46Z</dcterms:modified>
</cp:coreProperties>
</file>