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8.xml" ContentType="application/vnd.openxmlformats-officedocument.themeOverride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0.xml" ContentType="application/vnd.openxmlformats-officedocument.themeOverrid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1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3D3DF10A-05A5-AE44-832C-09B7F6416B3D}" xr6:coauthVersionLast="47" xr6:coauthVersionMax="47" xr10:uidLastSave="{00000000-0000-0000-0000-000000000000}"/>
  <bookViews>
    <workbookView xWindow="0" yWindow="880" windowWidth="36000" windowHeight="22500" activeTab="3" xr2:uid="{00000000-000D-0000-FFFF-FFFF00000000}"/>
  </bookViews>
  <sheets>
    <sheet name="data" sheetId="2" r:id="rId1"/>
    <sheet name="HH_CONS nul" sheetId="3" r:id="rId2"/>
    <sheet name="RESULTS" sheetId="4" r:id="rId3"/>
    <sheet name="HH_CONS_EXP" sheetId="5" r:id="rId4"/>
    <sheet name="Sheet1" sheetId="6" r:id="rId5"/>
  </sheets>
  <definedNames>
    <definedName name="_xlchart.v1.0" hidden="1">RESULTS!$G$22:$G$37</definedName>
    <definedName name="_xlchart.v1.1" hidden="1">RESULTS!$H$22:$H$37</definedName>
    <definedName name="_xlchart.v1.10" hidden="1">Sheet1!$D$2</definedName>
    <definedName name="_xlchart.v1.11" hidden="1">Sheet1!$D$3:$D$13</definedName>
    <definedName name="_xlchart.v1.12" hidden="1">Sheet1!$B$3:$B$13</definedName>
    <definedName name="_xlchart.v1.13" hidden="1">Sheet1!$C$2</definedName>
    <definedName name="_xlchart.v1.14" hidden="1">Sheet1!$C$3:$C$13</definedName>
    <definedName name="_xlchart.v1.15" hidden="1">Sheet1!$D$2</definedName>
    <definedName name="_xlchart.v1.16" hidden="1">Sheet1!$D$3:$D$13</definedName>
    <definedName name="_xlchart.v1.17" hidden="1">Sheet1!$B$3:$B$13</definedName>
    <definedName name="_xlchart.v1.18" hidden="1">Sheet1!$C$2</definedName>
    <definedName name="_xlchart.v1.19" hidden="1">Sheet1!$C$3:$C$13</definedName>
    <definedName name="_xlchart.v1.2" hidden="1">RESULTS!$I$22:$I$37</definedName>
    <definedName name="_xlchart.v1.20" hidden="1">Sheet1!$D$2</definedName>
    <definedName name="_xlchart.v1.21" hidden="1">Sheet1!$D$3:$D$13</definedName>
    <definedName name="_xlchart.v1.22" hidden="1">Sheet1!$B$3:$B$13</definedName>
    <definedName name="_xlchart.v1.23" hidden="1">Sheet1!$C$2</definedName>
    <definedName name="_xlchart.v1.24" hidden="1">Sheet1!$C$3:$C$13</definedName>
    <definedName name="_xlchart.v1.25" hidden="1">Sheet1!$D$2</definedName>
    <definedName name="_xlchart.v1.26" hidden="1">Sheet1!$D$3:$D$13</definedName>
    <definedName name="_xlchart.v1.27" hidden="1">Sheet1!$B$3:$B$13</definedName>
    <definedName name="_xlchart.v1.28" hidden="1">Sheet1!$C$2</definedName>
    <definedName name="_xlchart.v1.29" hidden="1">Sheet1!$C$3:$C$13</definedName>
    <definedName name="_xlchart.v1.3" hidden="1">RESULTS!$J$22:$J$37</definedName>
    <definedName name="_xlchart.v1.30" hidden="1">Sheet1!$D$2</definedName>
    <definedName name="_xlchart.v1.31" hidden="1">Sheet1!$D$3:$D$13</definedName>
    <definedName name="_xlchart.v1.4" hidden="1">RESULTS!$K$22:$K$37</definedName>
    <definedName name="_xlchart.v1.5" hidden="1">RESULTS!$L$22:$L$37</definedName>
    <definedName name="_xlchart.v1.6" hidden="1">RESULTS!$M$22:$M$37</definedName>
    <definedName name="_xlchart.v1.7" hidden="1">Sheet1!$B$3:$B$13</definedName>
    <definedName name="_xlchart.v1.8" hidden="1">Sheet1!$C$2</definedName>
    <definedName name="_xlchart.v1.9" hidden="1">Sheet1!$C$3:$C$13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5" l="1"/>
  <c r="AD1" i="5"/>
  <c r="AE3" i="5"/>
  <c r="AE4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B5" i="5"/>
  <c r="AB6" i="5"/>
  <c r="AB7" i="5"/>
  <c r="AB8" i="5"/>
  <c r="AB9" i="5"/>
  <c r="AB10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4" i="5"/>
  <c r="F2" i="5" a="1"/>
  <c r="F2" i="5" s="1"/>
  <c r="H2" i="5" s="1"/>
  <c r="C34" i="5"/>
  <c r="C35" i="5" s="1"/>
  <c r="C36" i="5" s="1"/>
  <c r="F27" i="4"/>
  <c r="F33" i="4"/>
  <c r="F34" i="4"/>
  <c r="F35" i="4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F23" i="4" s="1"/>
  <c r="E60" i="4" a="1"/>
  <c r="E60" i="4" s="1"/>
  <c r="F24" i="4" s="1"/>
  <c r="E61" i="4" a="1"/>
  <c r="E61" i="4" s="1"/>
  <c r="F25" i="4" s="1"/>
  <c r="E62" i="4" a="1"/>
  <c r="E62" i="4" s="1"/>
  <c r="F26" i="4" s="1"/>
  <c r="E63" i="4" a="1"/>
  <c r="E63" i="4" s="1"/>
  <c r="E64" i="4" a="1"/>
  <c r="E64" i="4" s="1"/>
  <c r="F28" i="4" s="1"/>
  <c r="E65" i="4" a="1"/>
  <c r="E65" i="4" s="1"/>
  <c r="F29" i="4" s="1"/>
  <c r="E66" i="4" a="1"/>
  <c r="E66" i="4" s="1"/>
  <c r="F30" i="4" s="1"/>
  <c r="E67" i="4" a="1"/>
  <c r="E67" i="4" s="1"/>
  <c r="F31" i="4" s="1"/>
  <c r="E68" i="4" a="1"/>
  <c r="E68" i="4" s="1"/>
  <c r="F32" i="4" s="1"/>
  <c r="E69" i="4" a="1"/>
  <c r="E69" i="4" s="1"/>
  <c r="E70" i="4" a="1"/>
  <c r="E70" i="4" s="1"/>
  <c r="E71" i="4" a="1"/>
  <c r="E71" i="4" s="1"/>
  <c r="E72" i="4" a="1"/>
  <c r="E72" i="4" s="1"/>
  <c r="F36" i="4" s="1"/>
  <c r="E73" i="4" a="1"/>
  <c r="E73" i="4" s="1"/>
  <c r="F37" i="4" s="1"/>
  <c r="E39" i="4" a="1"/>
  <c r="E39" i="4" s="1"/>
  <c r="G4" i="4"/>
  <c r="H4" i="4"/>
  <c r="I4" i="4"/>
  <c r="J4" i="4"/>
  <c r="K4" i="4"/>
  <c r="L4" i="4"/>
  <c r="M4" i="4"/>
  <c r="N4" i="4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G9" i="4"/>
  <c r="H9" i="4"/>
  <c r="I9" i="4"/>
  <c r="J9" i="4"/>
  <c r="K9" i="4"/>
  <c r="L9" i="4"/>
  <c r="M9" i="4"/>
  <c r="N9" i="4"/>
  <c r="G10" i="4"/>
  <c r="H10" i="4"/>
  <c r="I10" i="4"/>
  <c r="J10" i="4"/>
  <c r="K10" i="4"/>
  <c r="L10" i="4"/>
  <c r="M10" i="4"/>
  <c r="N10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G14" i="4"/>
  <c r="H14" i="4"/>
  <c r="I14" i="4"/>
  <c r="J14" i="4"/>
  <c r="K14" i="4"/>
  <c r="L14" i="4"/>
  <c r="M14" i="4"/>
  <c r="N14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G18" i="4"/>
  <c r="H18" i="4"/>
  <c r="I18" i="4"/>
  <c r="J18" i="4"/>
  <c r="K18" i="4"/>
  <c r="L18" i="4"/>
  <c r="M18" i="4"/>
  <c r="N18" i="4"/>
  <c r="G19" i="4"/>
  <c r="H19" i="4"/>
  <c r="I19" i="4"/>
  <c r="J19" i="4"/>
  <c r="K19" i="4"/>
  <c r="L19" i="4"/>
  <c r="M19" i="4"/>
  <c r="N19" i="4"/>
  <c r="G20" i="4"/>
  <c r="H20" i="4"/>
  <c r="I20" i="4"/>
  <c r="J20" i="4"/>
  <c r="K20" i="4"/>
  <c r="L20" i="4"/>
  <c r="M20" i="4"/>
  <c r="N20" i="4"/>
  <c r="G21" i="4"/>
  <c r="H21" i="4"/>
  <c r="I21" i="4"/>
  <c r="J21" i="4"/>
  <c r="K21" i="4"/>
  <c r="L21" i="4"/>
  <c r="M21" i="4"/>
  <c r="N21" i="4"/>
  <c r="G22" i="4"/>
  <c r="H22" i="4"/>
  <c r="I22" i="4"/>
  <c r="J22" i="4"/>
  <c r="K22" i="4"/>
  <c r="L22" i="4"/>
  <c r="M22" i="4"/>
  <c r="N22" i="4"/>
  <c r="G23" i="4"/>
  <c r="H23" i="4"/>
  <c r="I23" i="4"/>
  <c r="J23" i="4"/>
  <c r="K23" i="4"/>
  <c r="L23" i="4"/>
  <c r="M23" i="4"/>
  <c r="N23" i="4"/>
  <c r="G24" i="4"/>
  <c r="H24" i="4"/>
  <c r="I24" i="4"/>
  <c r="J24" i="4"/>
  <c r="K24" i="4"/>
  <c r="L24" i="4"/>
  <c r="M24" i="4"/>
  <c r="N24" i="4"/>
  <c r="G25" i="4"/>
  <c r="H25" i="4"/>
  <c r="I25" i="4"/>
  <c r="J25" i="4"/>
  <c r="K25" i="4"/>
  <c r="L25" i="4"/>
  <c r="M25" i="4"/>
  <c r="N25" i="4"/>
  <c r="G26" i="4"/>
  <c r="H26" i="4"/>
  <c r="I26" i="4"/>
  <c r="J26" i="4"/>
  <c r="K26" i="4"/>
  <c r="L26" i="4"/>
  <c r="M26" i="4"/>
  <c r="N26" i="4"/>
  <c r="G27" i="4"/>
  <c r="H27" i="4"/>
  <c r="I27" i="4"/>
  <c r="J27" i="4"/>
  <c r="K27" i="4"/>
  <c r="L27" i="4"/>
  <c r="M27" i="4"/>
  <c r="N27" i="4"/>
  <c r="G28" i="4"/>
  <c r="H28" i="4"/>
  <c r="I28" i="4"/>
  <c r="J28" i="4"/>
  <c r="K28" i="4"/>
  <c r="L28" i="4"/>
  <c r="M28" i="4"/>
  <c r="N28" i="4"/>
  <c r="G29" i="4"/>
  <c r="H29" i="4"/>
  <c r="I29" i="4"/>
  <c r="J29" i="4"/>
  <c r="K29" i="4"/>
  <c r="L29" i="4"/>
  <c r="M29" i="4"/>
  <c r="N29" i="4"/>
  <c r="G30" i="4"/>
  <c r="H30" i="4"/>
  <c r="I30" i="4"/>
  <c r="J30" i="4"/>
  <c r="K30" i="4"/>
  <c r="L30" i="4"/>
  <c r="M30" i="4"/>
  <c r="N30" i="4"/>
  <c r="G31" i="4"/>
  <c r="H31" i="4"/>
  <c r="I31" i="4"/>
  <c r="J31" i="4"/>
  <c r="K31" i="4"/>
  <c r="L31" i="4"/>
  <c r="M31" i="4"/>
  <c r="N31" i="4"/>
  <c r="G32" i="4"/>
  <c r="H32" i="4"/>
  <c r="I32" i="4"/>
  <c r="J32" i="4"/>
  <c r="K32" i="4"/>
  <c r="L32" i="4"/>
  <c r="M32" i="4"/>
  <c r="N32" i="4"/>
  <c r="G33" i="4"/>
  <c r="H33" i="4"/>
  <c r="I33" i="4"/>
  <c r="J33" i="4"/>
  <c r="K33" i="4"/>
  <c r="L33" i="4"/>
  <c r="M33" i="4"/>
  <c r="N33" i="4"/>
  <c r="G34" i="4"/>
  <c r="H34" i="4"/>
  <c r="I34" i="4"/>
  <c r="J34" i="4"/>
  <c r="K34" i="4"/>
  <c r="L34" i="4"/>
  <c r="M34" i="4"/>
  <c r="N34" i="4"/>
  <c r="G35" i="4"/>
  <c r="H35" i="4"/>
  <c r="I35" i="4"/>
  <c r="J35" i="4"/>
  <c r="K35" i="4"/>
  <c r="L35" i="4"/>
  <c r="M35" i="4"/>
  <c r="N35" i="4"/>
  <c r="G36" i="4"/>
  <c r="H36" i="4"/>
  <c r="I36" i="4"/>
  <c r="J36" i="4"/>
  <c r="K36" i="4"/>
  <c r="L36" i="4"/>
  <c r="M36" i="4"/>
  <c r="N36" i="4"/>
  <c r="G37" i="4"/>
  <c r="H37" i="4"/>
  <c r="I37" i="4"/>
  <c r="J37" i="4"/>
  <c r="K37" i="4"/>
  <c r="L37" i="4"/>
  <c r="M37" i="4"/>
  <c r="N37" i="4"/>
  <c r="H3" i="4"/>
  <c r="I3" i="4"/>
  <c r="J3" i="4"/>
  <c r="K3" i="4"/>
  <c r="L3" i="4"/>
  <c r="M3" i="4"/>
  <c r="N3" i="4"/>
  <c r="G3" i="4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4" i="2"/>
  <c r="K5" i="2"/>
  <c r="L5" i="2"/>
  <c r="M5" i="2"/>
  <c r="N5" i="2"/>
  <c r="O5" i="2"/>
  <c r="P5" i="2"/>
  <c r="Q5" i="2"/>
  <c r="R5" i="2"/>
  <c r="K6" i="2"/>
  <c r="L6" i="2"/>
  <c r="M6" i="2"/>
  <c r="N6" i="2"/>
  <c r="O6" i="2"/>
  <c r="P6" i="2"/>
  <c r="Q6" i="2"/>
  <c r="R6" i="2"/>
  <c r="K7" i="2"/>
  <c r="L7" i="2"/>
  <c r="M7" i="2"/>
  <c r="N7" i="2"/>
  <c r="O7" i="2"/>
  <c r="P7" i="2"/>
  <c r="Q7" i="2"/>
  <c r="R7" i="2"/>
  <c r="K8" i="2"/>
  <c r="L8" i="2"/>
  <c r="M8" i="2"/>
  <c r="N8" i="2"/>
  <c r="O8" i="2"/>
  <c r="P8" i="2"/>
  <c r="Q8" i="2"/>
  <c r="R8" i="2"/>
  <c r="K9" i="2"/>
  <c r="L9" i="2"/>
  <c r="M9" i="2"/>
  <c r="N9" i="2"/>
  <c r="O9" i="2"/>
  <c r="P9" i="2"/>
  <c r="Q9" i="2"/>
  <c r="R9" i="2"/>
  <c r="K10" i="2"/>
  <c r="L10" i="2"/>
  <c r="M10" i="2"/>
  <c r="N10" i="2"/>
  <c r="O10" i="2"/>
  <c r="P10" i="2"/>
  <c r="Q10" i="2"/>
  <c r="R10" i="2"/>
  <c r="K11" i="2"/>
  <c r="L11" i="2"/>
  <c r="M11" i="2"/>
  <c r="N11" i="2"/>
  <c r="O11" i="2"/>
  <c r="P11" i="2"/>
  <c r="Q11" i="2"/>
  <c r="R11" i="2"/>
  <c r="K12" i="2"/>
  <c r="L12" i="2"/>
  <c r="M12" i="2"/>
  <c r="N12" i="2"/>
  <c r="O12" i="2"/>
  <c r="P12" i="2"/>
  <c r="Q12" i="2"/>
  <c r="R12" i="2"/>
  <c r="K13" i="2"/>
  <c r="L13" i="2"/>
  <c r="M13" i="2"/>
  <c r="N13" i="2"/>
  <c r="O13" i="2"/>
  <c r="P13" i="2"/>
  <c r="Q13" i="2"/>
  <c r="R13" i="2"/>
  <c r="K14" i="2"/>
  <c r="L14" i="2"/>
  <c r="M14" i="2"/>
  <c r="N14" i="2"/>
  <c r="O14" i="2"/>
  <c r="P14" i="2"/>
  <c r="Q14" i="2"/>
  <c r="R14" i="2"/>
  <c r="K15" i="2"/>
  <c r="L15" i="2"/>
  <c r="M15" i="2"/>
  <c r="N15" i="2"/>
  <c r="O15" i="2"/>
  <c r="P15" i="2"/>
  <c r="Q15" i="2"/>
  <c r="R15" i="2"/>
  <c r="K16" i="2"/>
  <c r="L16" i="2"/>
  <c r="M16" i="2"/>
  <c r="N16" i="2"/>
  <c r="O16" i="2"/>
  <c r="P16" i="2"/>
  <c r="Q16" i="2"/>
  <c r="R16" i="2"/>
  <c r="K17" i="2"/>
  <c r="L17" i="2"/>
  <c r="M17" i="2"/>
  <c r="N17" i="2"/>
  <c r="O17" i="2"/>
  <c r="P17" i="2"/>
  <c r="Q17" i="2"/>
  <c r="R17" i="2"/>
  <c r="K18" i="2"/>
  <c r="L18" i="2"/>
  <c r="M18" i="2"/>
  <c r="N18" i="2"/>
  <c r="O18" i="2"/>
  <c r="P18" i="2"/>
  <c r="Q18" i="2"/>
  <c r="R18" i="2"/>
  <c r="K19" i="2"/>
  <c r="L19" i="2"/>
  <c r="M19" i="2"/>
  <c r="N19" i="2"/>
  <c r="O19" i="2"/>
  <c r="P19" i="2"/>
  <c r="Q19" i="2"/>
  <c r="R19" i="2"/>
  <c r="K20" i="2"/>
  <c r="L20" i="2"/>
  <c r="M20" i="2"/>
  <c r="N20" i="2"/>
  <c r="O20" i="2"/>
  <c r="P20" i="2"/>
  <c r="Q20" i="2"/>
  <c r="R20" i="2"/>
  <c r="K21" i="2"/>
  <c r="L21" i="2"/>
  <c r="M21" i="2"/>
  <c r="N21" i="2"/>
  <c r="O21" i="2"/>
  <c r="P21" i="2"/>
  <c r="Q21" i="2"/>
  <c r="R21" i="2"/>
  <c r="K22" i="2"/>
  <c r="L22" i="2"/>
  <c r="M22" i="2"/>
  <c r="N22" i="2"/>
  <c r="O22" i="2"/>
  <c r="P22" i="2"/>
  <c r="Q22" i="2"/>
  <c r="R22" i="2"/>
  <c r="K23" i="2"/>
  <c r="L23" i="2"/>
  <c r="M23" i="2"/>
  <c r="N23" i="2"/>
  <c r="O23" i="2"/>
  <c r="P23" i="2"/>
  <c r="Q23" i="2"/>
  <c r="R23" i="2"/>
  <c r="K24" i="2"/>
  <c r="L24" i="2"/>
  <c r="M24" i="2"/>
  <c r="N24" i="2"/>
  <c r="O24" i="2"/>
  <c r="P24" i="2"/>
  <c r="Q24" i="2"/>
  <c r="R24" i="2"/>
  <c r="K25" i="2"/>
  <c r="L25" i="2"/>
  <c r="M25" i="2"/>
  <c r="N25" i="2"/>
  <c r="O25" i="2"/>
  <c r="P25" i="2"/>
  <c r="Q25" i="2"/>
  <c r="R25" i="2"/>
  <c r="K26" i="2"/>
  <c r="L26" i="2"/>
  <c r="M26" i="2"/>
  <c r="N26" i="2"/>
  <c r="O26" i="2"/>
  <c r="P26" i="2"/>
  <c r="Q26" i="2"/>
  <c r="R26" i="2"/>
  <c r="K27" i="2"/>
  <c r="L27" i="2"/>
  <c r="M27" i="2"/>
  <c r="N27" i="2"/>
  <c r="O27" i="2"/>
  <c r="P27" i="2"/>
  <c r="Q27" i="2"/>
  <c r="R27" i="2"/>
  <c r="K28" i="2"/>
  <c r="L28" i="2"/>
  <c r="M28" i="2"/>
  <c r="N28" i="2"/>
  <c r="O28" i="2"/>
  <c r="P28" i="2"/>
  <c r="Q28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K31" i="2"/>
  <c r="L31" i="2"/>
  <c r="M31" i="2"/>
  <c r="N31" i="2"/>
  <c r="O31" i="2"/>
  <c r="P31" i="2"/>
  <c r="Q31" i="2"/>
  <c r="R31" i="2"/>
  <c r="K32" i="2"/>
  <c r="L32" i="2"/>
  <c r="M32" i="2"/>
  <c r="N32" i="2"/>
  <c r="O32" i="2"/>
  <c r="P32" i="2"/>
  <c r="Q32" i="2"/>
  <c r="R32" i="2"/>
  <c r="K33" i="2"/>
  <c r="L33" i="2"/>
  <c r="M33" i="2"/>
  <c r="N33" i="2"/>
  <c r="O33" i="2"/>
  <c r="P33" i="2"/>
  <c r="Q33" i="2"/>
  <c r="R33" i="2"/>
  <c r="K34" i="2"/>
  <c r="L34" i="2"/>
  <c r="M34" i="2"/>
  <c r="N34" i="2"/>
  <c r="O34" i="2"/>
  <c r="P34" i="2"/>
  <c r="Q34" i="2"/>
  <c r="R34" i="2"/>
  <c r="K35" i="2"/>
  <c r="L35" i="2"/>
  <c r="M35" i="2"/>
  <c r="N35" i="2"/>
  <c r="O35" i="2"/>
  <c r="P35" i="2"/>
  <c r="Q35" i="2"/>
  <c r="R35" i="2"/>
  <c r="K36" i="2"/>
  <c r="L36" i="2"/>
  <c r="M36" i="2"/>
  <c r="N36" i="2"/>
  <c r="O36" i="2"/>
  <c r="P36" i="2"/>
  <c r="Q36" i="2"/>
  <c r="R36" i="2"/>
  <c r="K37" i="2"/>
  <c r="L37" i="2"/>
  <c r="M37" i="2"/>
  <c r="N37" i="2"/>
  <c r="O37" i="2"/>
  <c r="P37" i="2"/>
  <c r="Q37" i="2"/>
  <c r="R37" i="2"/>
  <c r="K38" i="2"/>
  <c r="L38" i="2"/>
  <c r="M38" i="2"/>
  <c r="N38" i="2"/>
  <c r="O38" i="2"/>
  <c r="P38" i="2"/>
  <c r="Q38" i="2"/>
  <c r="R38" i="2"/>
  <c r="K39" i="2"/>
  <c r="L39" i="2"/>
  <c r="M39" i="2"/>
  <c r="N39" i="2"/>
  <c r="O39" i="2"/>
  <c r="P39" i="2"/>
  <c r="Q39" i="2"/>
  <c r="R39" i="2"/>
  <c r="K40" i="2"/>
  <c r="L40" i="2"/>
  <c r="M40" i="2"/>
  <c r="N40" i="2"/>
  <c r="O40" i="2"/>
  <c r="P40" i="2"/>
  <c r="Q40" i="2"/>
  <c r="R40" i="2"/>
  <c r="K41" i="2"/>
  <c r="L41" i="2"/>
  <c r="M41" i="2"/>
  <c r="N41" i="2"/>
  <c r="O41" i="2"/>
  <c r="P41" i="2"/>
  <c r="Q41" i="2"/>
  <c r="R41" i="2"/>
  <c r="K42" i="2"/>
  <c r="L42" i="2"/>
  <c r="M42" i="2"/>
  <c r="N42" i="2"/>
  <c r="O42" i="2"/>
  <c r="P42" i="2"/>
  <c r="Q42" i="2"/>
  <c r="R42" i="2"/>
  <c r="K43" i="2"/>
  <c r="L43" i="2"/>
  <c r="M43" i="2"/>
  <c r="N43" i="2"/>
  <c r="O43" i="2"/>
  <c r="P43" i="2"/>
  <c r="Q43" i="2"/>
  <c r="R43" i="2"/>
  <c r="K44" i="2"/>
  <c r="L44" i="2"/>
  <c r="M44" i="2"/>
  <c r="N44" i="2"/>
  <c r="O44" i="2"/>
  <c r="P44" i="2"/>
  <c r="Q44" i="2"/>
  <c r="R44" i="2"/>
  <c r="K45" i="2"/>
  <c r="L45" i="2"/>
  <c r="M45" i="2"/>
  <c r="N45" i="2"/>
  <c r="O45" i="2"/>
  <c r="P45" i="2"/>
  <c r="Q45" i="2"/>
  <c r="R45" i="2"/>
  <c r="K46" i="2"/>
  <c r="L46" i="2"/>
  <c r="M46" i="2"/>
  <c r="N46" i="2"/>
  <c r="O46" i="2"/>
  <c r="P46" i="2"/>
  <c r="Q46" i="2"/>
  <c r="R46" i="2"/>
  <c r="K47" i="2"/>
  <c r="L47" i="2"/>
  <c r="M47" i="2"/>
  <c r="N47" i="2"/>
  <c r="O47" i="2"/>
  <c r="P47" i="2"/>
  <c r="Q47" i="2"/>
  <c r="R47" i="2"/>
  <c r="K48" i="2"/>
  <c r="L48" i="2"/>
  <c r="M48" i="2"/>
  <c r="N48" i="2"/>
  <c r="O48" i="2"/>
  <c r="P48" i="2"/>
  <c r="Q48" i="2"/>
  <c r="R48" i="2"/>
  <c r="K49" i="2"/>
  <c r="L49" i="2"/>
  <c r="M49" i="2"/>
  <c r="N49" i="2"/>
  <c r="O49" i="2"/>
  <c r="P49" i="2"/>
  <c r="Q49" i="2"/>
  <c r="R49" i="2"/>
  <c r="K50" i="2"/>
  <c r="L50" i="2"/>
  <c r="M50" i="2"/>
  <c r="N50" i="2"/>
  <c r="O50" i="2"/>
  <c r="P50" i="2"/>
  <c r="Q50" i="2"/>
  <c r="R50" i="2"/>
  <c r="K51" i="2"/>
  <c r="L51" i="2"/>
  <c r="M51" i="2"/>
  <c r="N51" i="2"/>
  <c r="O51" i="2"/>
  <c r="P51" i="2"/>
  <c r="Q51" i="2"/>
  <c r="R51" i="2"/>
  <c r="K52" i="2"/>
  <c r="L52" i="2"/>
  <c r="M52" i="2"/>
  <c r="N52" i="2"/>
  <c r="O52" i="2"/>
  <c r="P52" i="2"/>
  <c r="Q52" i="2"/>
  <c r="R52" i="2"/>
  <c r="K53" i="2"/>
  <c r="L53" i="2"/>
  <c r="M53" i="2"/>
  <c r="N53" i="2"/>
  <c r="O53" i="2"/>
  <c r="P53" i="2"/>
  <c r="Q53" i="2"/>
  <c r="R53" i="2"/>
  <c r="K54" i="2"/>
  <c r="L54" i="2"/>
  <c r="M54" i="2"/>
  <c r="N54" i="2"/>
  <c r="O54" i="2"/>
  <c r="P54" i="2"/>
  <c r="Q54" i="2"/>
  <c r="R54" i="2"/>
  <c r="K55" i="2"/>
  <c r="L55" i="2"/>
  <c r="M55" i="2"/>
  <c r="N55" i="2"/>
  <c r="O55" i="2"/>
  <c r="P55" i="2"/>
  <c r="Q55" i="2"/>
  <c r="R55" i="2"/>
  <c r="K56" i="2"/>
  <c r="L56" i="2"/>
  <c r="M56" i="2"/>
  <c r="N56" i="2"/>
  <c r="O56" i="2"/>
  <c r="P56" i="2"/>
  <c r="Q56" i="2"/>
  <c r="R56" i="2"/>
  <c r="K57" i="2"/>
  <c r="L57" i="2"/>
  <c r="M57" i="2"/>
  <c r="N57" i="2"/>
  <c r="O57" i="2"/>
  <c r="P57" i="2"/>
  <c r="Q57" i="2"/>
  <c r="R57" i="2"/>
  <c r="K58" i="2"/>
  <c r="L58" i="2"/>
  <c r="M58" i="2"/>
  <c r="N58" i="2"/>
  <c r="O58" i="2"/>
  <c r="P58" i="2"/>
  <c r="Q58" i="2"/>
  <c r="R58" i="2"/>
  <c r="K59" i="2"/>
  <c r="L59" i="2"/>
  <c r="M59" i="2"/>
  <c r="N59" i="2"/>
  <c r="O59" i="2"/>
  <c r="P59" i="2"/>
  <c r="Q59" i="2"/>
  <c r="R59" i="2"/>
  <c r="K60" i="2"/>
  <c r="L60" i="2"/>
  <c r="M60" i="2"/>
  <c r="N60" i="2"/>
  <c r="O60" i="2"/>
  <c r="P60" i="2"/>
  <c r="Q60" i="2"/>
  <c r="R60" i="2"/>
  <c r="K61" i="2"/>
  <c r="L61" i="2"/>
  <c r="M61" i="2"/>
  <c r="N61" i="2"/>
  <c r="O61" i="2"/>
  <c r="P61" i="2"/>
  <c r="Q61" i="2"/>
  <c r="R61" i="2"/>
  <c r="K62" i="2"/>
  <c r="L62" i="2"/>
  <c r="M62" i="2"/>
  <c r="N62" i="2"/>
  <c r="O62" i="2"/>
  <c r="P62" i="2"/>
  <c r="Q62" i="2"/>
  <c r="R62" i="2"/>
  <c r="K63" i="2"/>
  <c r="L63" i="2"/>
  <c r="M63" i="2"/>
  <c r="N63" i="2"/>
  <c r="O63" i="2"/>
  <c r="P63" i="2"/>
  <c r="Q63" i="2"/>
  <c r="R63" i="2"/>
  <c r="K64" i="2"/>
  <c r="L64" i="2"/>
  <c r="M64" i="2"/>
  <c r="N64" i="2"/>
  <c r="O64" i="2"/>
  <c r="P64" i="2"/>
  <c r="Q64" i="2"/>
  <c r="R64" i="2"/>
  <c r="K65" i="2"/>
  <c r="L65" i="2"/>
  <c r="M65" i="2"/>
  <c r="N65" i="2"/>
  <c r="O65" i="2"/>
  <c r="P65" i="2"/>
  <c r="Q65" i="2"/>
  <c r="R65" i="2"/>
  <c r="K66" i="2"/>
  <c r="L66" i="2"/>
  <c r="M66" i="2"/>
  <c r="N66" i="2"/>
  <c r="O66" i="2"/>
  <c r="P66" i="2"/>
  <c r="Q66" i="2"/>
  <c r="R66" i="2"/>
  <c r="K67" i="2"/>
  <c r="L67" i="2"/>
  <c r="M67" i="2"/>
  <c r="N67" i="2"/>
  <c r="O67" i="2"/>
  <c r="P67" i="2"/>
  <c r="Q67" i="2"/>
  <c r="R67" i="2"/>
  <c r="K68" i="2"/>
  <c r="L68" i="2"/>
  <c r="M68" i="2"/>
  <c r="N68" i="2"/>
  <c r="O68" i="2"/>
  <c r="P68" i="2"/>
  <c r="Q68" i="2"/>
  <c r="R68" i="2"/>
  <c r="K69" i="2"/>
  <c r="L69" i="2"/>
  <c r="M69" i="2"/>
  <c r="N69" i="2"/>
  <c r="O69" i="2"/>
  <c r="P69" i="2"/>
  <c r="Q69" i="2"/>
  <c r="R69" i="2"/>
  <c r="K70" i="2"/>
  <c r="L70" i="2"/>
  <c r="M70" i="2"/>
  <c r="N70" i="2"/>
  <c r="O70" i="2"/>
  <c r="P70" i="2"/>
  <c r="Q70" i="2"/>
  <c r="R70" i="2"/>
  <c r="K71" i="2"/>
  <c r="L71" i="2"/>
  <c r="M71" i="2"/>
  <c r="N71" i="2"/>
  <c r="O71" i="2"/>
  <c r="P71" i="2"/>
  <c r="Q71" i="2"/>
  <c r="R71" i="2"/>
  <c r="K72" i="2"/>
  <c r="L72" i="2"/>
  <c r="M72" i="2"/>
  <c r="N72" i="2"/>
  <c r="O72" i="2"/>
  <c r="P72" i="2"/>
  <c r="Q72" i="2"/>
  <c r="R72" i="2"/>
  <c r="K73" i="2"/>
  <c r="L73" i="2"/>
  <c r="M73" i="2"/>
  <c r="N73" i="2"/>
  <c r="O73" i="2"/>
  <c r="P73" i="2"/>
  <c r="Q73" i="2"/>
  <c r="R73" i="2"/>
  <c r="K74" i="2"/>
  <c r="L74" i="2"/>
  <c r="M74" i="2"/>
  <c r="N74" i="2"/>
  <c r="O74" i="2"/>
  <c r="P74" i="2"/>
  <c r="Q74" i="2"/>
  <c r="R74" i="2"/>
  <c r="K75" i="2"/>
  <c r="L75" i="2"/>
  <c r="M75" i="2"/>
  <c r="N75" i="2"/>
  <c r="O75" i="2"/>
  <c r="P75" i="2"/>
  <c r="Q75" i="2"/>
  <c r="R75" i="2"/>
  <c r="K76" i="2"/>
  <c r="L76" i="2"/>
  <c r="M76" i="2"/>
  <c r="N76" i="2"/>
  <c r="O76" i="2"/>
  <c r="P76" i="2"/>
  <c r="Q76" i="2"/>
  <c r="R76" i="2"/>
  <c r="K77" i="2"/>
  <c r="L77" i="2"/>
  <c r="M77" i="2"/>
  <c r="N77" i="2"/>
  <c r="O77" i="2"/>
  <c r="P77" i="2"/>
  <c r="Q77" i="2"/>
  <c r="R77" i="2"/>
  <c r="K78" i="2"/>
  <c r="L78" i="2"/>
  <c r="M78" i="2"/>
  <c r="N78" i="2"/>
  <c r="O78" i="2"/>
  <c r="P78" i="2"/>
  <c r="Q78" i="2"/>
  <c r="R78" i="2"/>
  <c r="K79" i="2"/>
  <c r="L79" i="2"/>
  <c r="M79" i="2"/>
  <c r="N79" i="2"/>
  <c r="O79" i="2"/>
  <c r="P79" i="2"/>
  <c r="Q79" i="2"/>
  <c r="R79" i="2"/>
  <c r="K80" i="2"/>
  <c r="L80" i="2"/>
  <c r="M80" i="2"/>
  <c r="N80" i="2"/>
  <c r="O80" i="2"/>
  <c r="P80" i="2"/>
  <c r="Q80" i="2"/>
  <c r="R80" i="2"/>
  <c r="K81" i="2"/>
  <c r="L81" i="2"/>
  <c r="M81" i="2"/>
  <c r="N81" i="2"/>
  <c r="O81" i="2"/>
  <c r="P81" i="2"/>
  <c r="Q81" i="2"/>
  <c r="R81" i="2"/>
  <c r="K82" i="2"/>
  <c r="L82" i="2"/>
  <c r="M82" i="2"/>
  <c r="N82" i="2"/>
  <c r="O82" i="2"/>
  <c r="P82" i="2"/>
  <c r="Q82" i="2"/>
  <c r="R82" i="2"/>
  <c r="K83" i="2"/>
  <c r="L83" i="2"/>
  <c r="M83" i="2"/>
  <c r="N83" i="2"/>
  <c r="O83" i="2"/>
  <c r="P83" i="2"/>
  <c r="Q83" i="2"/>
  <c r="R83" i="2"/>
  <c r="K84" i="2"/>
  <c r="L84" i="2"/>
  <c r="M84" i="2"/>
  <c r="N84" i="2"/>
  <c r="O84" i="2"/>
  <c r="P84" i="2"/>
  <c r="Q84" i="2"/>
  <c r="R84" i="2"/>
  <c r="K85" i="2"/>
  <c r="L85" i="2"/>
  <c r="M85" i="2"/>
  <c r="N85" i="2"/>
  <c r="O85" i="2"/>
  <c r="P85" i="2"/>
  <c r="Q85" i="2"/>
  <c r="R85" i="2"/>
  <c r="K86" i="2"/>
  <c r="L86" i="2"/>
  <c r="M86" i="2"/>
  <c r="N86" i="2"/>
  <c r="O86" i="2"/>
  <c r="P86" i="2"/>
  <c r="Q86" i="2"/>
  <c r="R86" i="2"/>
  <c r="K87" i="2"/>
  <c r="L87" i="2"/>
  <c r="M87" i="2"/>
  <c r="N87" i="2"/>
  <c r="O87" i="2"/>
  <c r="P87" i="2"/>
  <c r="Q87" i="2"/>
  <c r="R87" i="2"/>
  <c r="K88" i="2"/>
  <c r="L88" i="2"/>
  <c r="M88" i="2"/>
  <c r="N88" i="2"/>
  <c r="O88" i="2"/>
  <c r="P88" i="2"/>
  <c r="Q88" i="2"/>
  <c r="R88" i="2"/>
  <c r="K89" i="2"/>
  <c r="L89" i="2"/>
  <c r="M89" i="2"/>
  <c r="N89" i="2"/>
  <c r="O89" i="2"/>
  <c r="P89" i="2"/>
  <c r="Q89" i="2"/>
  <c r="R89" i="2"/>
  <c r="K90" i="2"/>
  <c r="L90" i="2"/>
  <c r="M90" i="2"/>
  <c r="N90" i="2"/>
  <c r="O90" i="2"/>
  <c r="P90" i="2"/>
  <c r="Q90" i="2"/>
  <c r="R90" i="2"/>
  <c r="K91" i="2"/>
  <c r="L91" i="2"/>
  <c r="M91" i="2"/>
  <c r="N91" i="2"/>
  <c r="O91" i="2"/>
  <c r="P91" i="2"/>
  <c r="Q91" i="2"/>
  <c r="R91" i="2"/>
  <c r="K92" i="2"/>
  <c r="L92" i="2"/>
  <c r="M92" i="2"/>
  <c r="N92" i="2"/>
  <c r="O92" i="2"/>
  <c r="P92" i="2"/>
  <c r="Q92" i="2"/>
  <c r="R92" i="2"/>
  <c r="K93" i="2"/>
  <c r="L93" i="2"/>
  <c r="M93" i="2"/>
  <c r="N93" i="2"/>
  <c r="O93" i="2"/>
  <c r="P93" i="2"/>
  <c r="Q93" i="2"/>
  <c r="R93" i="2"/>
  <c r="K94" i="2"/>
  <c r="L94" i="2"/>
  <c r="M94" i="2"/>
  <c r="N94" i="2"/>
  <c r="O94" i="2"/>
  <c r="P94" i="2"/>
  <c r="Q94" i="2"/>
  <c r="R94" i="2"/>
  <c r="K95" i="2"/>
  <c r="L95" i="2"/>
  <c r="M95" i="2"/>
  <c r="N95" i="2"/>
  <c r="O95" i="2"/>
  <c r="P95" i="2"/>
  <c r="Q95" i="2"/>
  <c r="R95" i="2"/>
  <c r="K96" i="2"/>
  <c r="L96" i="2"/>
  <c r="M96" i="2"/>
  <c r="N96" i="2"/>
  <c r="O96" i="2"/>
  <c r="P96" i="2"/>
  <c r="Q96" i="2"/>
  <c r="R96" i="2"/>
  <c r="K97" i="2"/>
  <c r="L97" i="2"/>
  <c r="M97" i="2"/>
  <c r="N97" i="2"/>
  <c r="O97" i="2"/>
  <c r="P97" i="2"/>
  <c r="Q97" i="2"/>
  <c r="R97" i="2"/>
  <c r="K98" i="2"/>
  <c r="L98" i="2"/>
  <c r="M98" i="2"/>
  <c r="N98" i="2"/>
  <c r="O98" i="2"/>
  <c r="P98" i="2"/>
  <c r="Q98" i="2"/>
  <c r="R98" i="2"/>
  <c r="K99" i="2"/>
  <c r="L99" i="2"/>
  <c r="M99" i="2"/>
  <c r="N99" i="2"/>
  <c r="O99" i="2"/>
  <c r="P99" i="2"/>
  <c r="Q99" i="2"/>
  <c r="R99" i="2"/>
  <c r="K100" i="2"/>
  <c r="L100" i="2"/>
  <c r="M100" i="2"/>
  <c r="N100" i="2"/>
  <c r="O100" i="2"/>
  <c r="P100" i="2"/>
  <c r="Q100" i="2"/>
  <c r="R100" i="2"/>
  <c r="K101" i="2"/>
  <c r="L101" i="2"/>
  <c r="M101" i="2"/>
  <c r="N101" i="2"/>
  <c r="O101" i="2"/>
  <c r="P101" i="2"/>
  <c r="Q101" i="2"/>
  <c r="R101" i="2"/>
  <c r="K102" i="2"/>
  <c r="L102" i="2"/>
  <c r="M102" i="2"/>
  <c r="N102" i="2"/>
  <c r="O102" i="2"/>
  <c r="P102" i="2"/>
  <c r="Q102" i="2"/>
  <c r="R102" i="2"/>
  <c r="K103" i="2"/>
  <c r="L103" i="2"/>
  <c r="M103" i="2"/>
  <c r="N103" i="2"/>
  <c r="O103" i="2"/>
  <c r="P103" i="2"/>
  <c r="Q103" i="2"/>
  <c r="R103" i="2"/>
  <c r="K104" i="2"/>
  <c r="L104" i="2"/>
  <c r="M104" i="2"/>
  <c r="N104" i="2"/>
  <c r="O104" i="2"/>
  <c r="P104" i="2"/>
  <c r="Q104" i="2"/>
  <c r="R104" i="2"/>
  <c r="K105" i="2"/>
  <c r="L105" i="2"/>
  <c r="M105" i="2"/>
  <c r="N105" i="2"/>
  <c r="O105" i="2"/>
  <c r="P105" i="2"/>
  <c r="Q105" i="2"/>
  <c r="R105" i="2"/>
  <c r="K106" i="2"/>
  <c r="L106" i="2"/>
  <c r="M106" i="2"/>
  <c r="N106" i="2"/>
  <c r="O106" i="2"/>
  <c r="P106" i="2"/>
  <c r="Q106" i="2"/>
  <c r="R106" i="2"/>
  <c r="K107" i="2"/>
  <c r="L107" i="2"/>
  <c r="M107" i="2"/>
  <c r="N107" i="2"/>
  <c r="O107" i="2"/>
  <c r="P107" i="2"/>
  <c r="Q107" i="2"/>
  <c r="R107" i="2"/>
  <c r="K108" i="2"/>
  <c r="L108" i="2"/>
  <c r="M108" i="2"/>
  <c r="N108" i="2"/>
  <c r="O108" i="2"/>
  <c r="P108" i="2"/>
  <c r="Q108" i="2"/>
  <c r="R108" i="2"/>
  <c r="K109" i="2"/>
  <c r="L109" i="2"/>
  <c r="M109" i="2"/>
  <c r="N109" i="2"/>
  <c r="O109" i="2"/>
  <c r="P109" i="2"/>
  <c r="Q109" i="2"/>
  <c r="R109" i="2"/>
  <c r="K110" i="2"/>
  <c r="L110" i="2"/>
  <c r="M110" i="2"/>
  <c r="N110" i="2"/>
  <c r="O110" i="2"/>
  <c r="P110" i="2"/>
  <c r="Q110" i="2"/>
  <c r="R110" i="2"/>
  <c r="K111" i="2"/>
  <c r="L111" i="2"/>
  <c r="M111" i="2"/>
  <c r="N111" i="2"/>
  <c r="O111" i="2"/>
  <c r="P111" i="2"/>
  <c r="Q111" i="2"/>
  <c r="R111" i="2"/>
  <c r="K112" i="2"/>
  <c r="L112" i="2"/>
  <c r="M112" i="2"/>
  <c r="N112" i="2"/>
  <c r="O112" i="2"/>
  <c r="P112" i="2"/>
  <c r="Q112" i="2"/>
  <c r="R112" i="2"/>
  <c r="K113" i="2"/>
  <c r="L113" i="2"/>
  <c r="M113" i="2"/>
  <c r="N113" i="2"/>
  <c r="O113" i="2"/>
  <c r="P113" i="2"/>
  <c r="Q113" i="2"/>
  <c r="R113" i="2"/>
  <c r="K114" i="2"/>
  <c r="L114" i="2"/>
  <c r="M114" i="2"/>
  <c r="N114" i="2"/>
  <c r="O114" i="2"/>
  <c r="P114" i="2"/>
  <c r="Q114" i="2"/>
  <c r="R114" i="2"/>
  <c r="K115" i="2"/>
  <c r="L115" i="2"/>
  <c r="M115" i="2"/>
  <c r="N115" i="2"/>
  <c r="O115" i="2"/>
  <c r="P115" i="2"/>
  <c r="Q115" i="2"/>
  <c r="R115" i="2"/>
  <c r="K116" i="2"/>
  <c r="L116" i="2"/>
  <c r="M116" i="2"/>
  <c r="N116" i="2"/>
  <c r="O116" i="2"/>
  <c r="P116" i="2"/>
  <c r="Q116" i="2"/>
  <c r="R116" i="2"/>
  <c r="K117" i="2"/>
  <c r="L117" i="2"/>
  <c r="M117" i="2"/>
  <c r="N117" i="2"/>
  <c r="O117" i="2"/>
  <c r="P117" i="2"/>
  <c r="Q117" i="2"/>
  <c r="R117" i="2"/>
  <c r="K118" i="2"/>
  <c r="L118" i="2"/>
  <c r="M118" i="2"/>
  <c r="N118" i="2"/>
  <c r="O118" i="2"/>
  <c r="P118" i="2"/>
  <c r="Q118" i="2"/>
  <c r="R118" i="2"/>
  <c r="K119" i="2"/>
  <c r="L119" i="2"/>
  <c r="M119" i="2"/>
  <c r="N119" i="2"/>
  <c r="O119" i="2"/>
  <c r="P119" i="2"/>
  <c r="Q119" i="2"/>
  <c r="R119" i="2"/>
  <c r="K120" i="2"/>
  <c r="L120" i="2"/>
  <c r="M120" i="2"/>
  <c r="N120" i="2"/>
  <c r="O120" i="2"/>
  <c r="P120" i="2"/>
  <c r="Q120" i="2"/>
  <c r="R120" i="2"/>
  <c r="K121" i="2"/>
  <c r="L121" i="2"/>
  <c r="M121" i="2"/>
  <c r="N121" i="2"/>
  <c r="O121" i="2"/>
  <c r="P121" i="2"/>
  <c r="Q121" i="2"/>
  <c r="R121" i="2"/>
  <c r="K122" i="2"/>
  <c r="L122" i="2"/>
  <c r="M122" i="2"/>
  <c r="N122" i="2"/>
  <c r="O122" i="2"/>
  <c r="P122" i="2"/>
  <c r="Q122" i="2"/>
  <c r="R122" i="2"/>
  <c r="K123" i="2"/>
  <c r="L123" i="2"/>
  <c r="M123" i="2"/>
  <c r="N123" i="2"/>
  <c r="O123" i="2"/>
  <c r="P123" i="2"/>
  <c r="Q123" i="2"/>
  <c r="R123" i="2"/>
  <c r="K124" i="2"/>
  <c r="L124" i="2"/>
  <c r="M124" i="2"/>
  <c r="N124" i="2"/>
  <c r="O124" i="2"/>
  <c r="P124" i="2"/>
  <c r="Q124" i="2"/>
  <c r="R124" i="2"/>
  <c r="K125" i="2"/>
  <c r="L125" i="2"/>
  <c r="M125" i="2"/>
  <c r="N125" i="2"/>
  <c r="O125" i="2"/>
  <c r="P125" i="2"/>
  <c r="Q125" i="2"/>
  <c r="R125" i="2"/>
  <c r="K126" i="2"/>
  <c r="L126" i="2"/>
  <c r="M126" i="2"/>
  <c r="N126" i="2"/>
  <c r="O126" i="2"/>
  <c r="P126" i="2"/>
  <c r="Q126" i="2"/>
  <c r="R126" i="2"/>
  <c r="K127" i="2"/>
  <c r="L127" i="2"/>
  <c r="M127" i="2"/>
  <c r="N127" i="2"/>
  <c r="O127" i="2"/>
  <c r="P127" i="2"/>
  <c r="Q127" i="2"/>
  <c r="R127" i="2"/>
  <c r="K128" i="2"/>
  <c r="L128" i="2"/>
  <c r="M128" i="2"/>
  <c r="N128" i="2"/>
  <c r="O128" i="2"/>
  <c r="P128" i="2"/>
  <c r="Q128" i="2"/>
  <c r="R128" i="2"/>
  <c r="K129" i="2"/>
  <c r="L129" i="2"/>
  <c r="M129" i="2"/>
  <c r="N129" i="2"/>
  <c r="O129" i="2"/>
  <c r="P129" i="2"/>
  <c r="Q129" i="2"/>
  <c r="R129" i="2"/>
  <c r="K130" i="2"/>
  <c r="L130" i="2"/>
  <c r="M130" i="2"/>
  <c r="N130" i="2"/>
  <c r="O130" i="2"/>
  <c r="P130" i="2"/>
  <c r="Q130" i="2"/>
  <c r="R130" i="2"/>
  <c r="K131" i="2"/>
  <c r="L131" i="2"/>
  <c r="M131" i="2"/>
  <c r="N131" i="2"/>
  <c r="O131" i="2"/>
  <c r="P131" i="2"/>
  <c r="Q131" i="2"/>
  <c r="R131" i="2"/>
  <c r="K132" i="2"/>
  <c r="L132" i="2"/>
  <c r="M132" i="2"/>
  <c r="N132" i="2"/>
  <c r="O132" i="2"/>
  <c r="P132" i="2"/>
  <c r="Q132" i="2"/>
  <c r="R132" i="2"/>
  <c r="K133" i="2"/>
  <c r="L133" i="2"/>
  <c r="M133" i="2"/>
  <c r="N133" i="2"/>
  <c r="O133" i="2"/>
  <c r="P133" i="2"/>
  <c r="Q133" i="2"/>
  <c r="R133" i="2"/>
  <c r="K134" i="2"/>
  <c r="L134" i="2"/>
  <c r="M134" i="2"/>
  <c r="N134" i="2"/>
  <c r="O134" i="2"/>
  <c r="P134" i="2"/>
  <c r="Q134" i="2"/>
  <c r="R134" i="2"/>
  <c r="K135" i="2"/>
  <c r="L135" i="2"/>
  <c r="M135" i="2"/>
  <c r="N135" i="2"/>
  <c r="O135" i="2"/>
  <c r="P135" i="2"/>
  <c r="Q135" i="2"/>
  <c r="R135" i="2"/>
  <c r="K136" i="2"/>
  <c r="L136" i="2"/>
  <c r="M136" i="2"/>
  <c r="N136" i="2"/>
  <c r="O136" i="2"/>
  <c r="P136" i="2"/>
  <c r="Q136" i="2"/>
  <c r="R136" i="2"/>
  <c r="K137" i="2"/>
  <c r="L137" i="2"/>
  <c r="M137" i="2"/>
  <c r="N137" i="2"/>
  <c r="O137" i="2"/>
  <c r="P137" i="2"/>
  <c r="Q137" i="2"/>
  <c r="R137" i="2"/>
  <c r="K138" i="2"/>
  <c r="L138" i="2"/>
  <c r="M138" i="2"/>
  <c r="N138" i="2"/>
  <c r="O138" i="2"/>
  <c r="P138" i="2"/>
  <c r="Q138" i="2"/>
  <c r="R138" i="2"/>
  <c r="K139" i="2"/>
  <c r="L139" i="2"/>
  <c r="M139" i="2"/>
  <c r="N139" i="2"/>
  <c r="O139" i="2"/>
  <c r="P139" i="2"/>
  <c r="Q139" i="2"/>
  <c r="R139" i="2"/>
  <c r="K140" i="2"/>
  <c r="L140" i="2"/>
  <c r="M140" i="2"/>
  <c r="N140" i="2"/>
  <c r="O140" i="2"/>
  <c r="P140" i="2"/>
  <c r="Q140" i="2"/>
  <c r="R140" i="2"/>
  <c r="K141" i="2"/>
  <c r="L141" i="2"/>
  <c r="M141" i="2"/>
  <c r="N141" i="2"/>
  <c r="O141" i="2"/>
  <c r="P141" i="2"/>
  <c r="Q141" i="2"/>
  <c r="R141" i="2"/>
  <c r="K142" i="2"/>
  <c r="L142" i="2"/>
  <c r="M142" i="2"/>
  <c r="N142" i="2"/>
  <c r="O142" i="2"/>
  <c r="P142" i="2"/>
  <c r="Q142" i="2"/>
  <c r="R142" i="2"/>
  <c r="K143" i="2"/>
  <c r="L143" i="2"/>
  <c r="M143" i="2"/>
  <c r="N143" i="2"/>
  <c r="O143" i="2"/>
  <c r="P143" i="2"/>
  <c r="Q143" i="2"/>
  <c r="R143" i="2"/>
  <c r="K144" i="2"/>
  <c r="L144" i="2"/>
  <c r="M144" i="2"/>
  <c r="N144" i="2"/>
  <c r="O144" i="2"/>
  <c r="P144" i="2"/>
  <c r="Q144" i="2"/>
  <c r="R144" i="2"/>
  <c r="K145" i="2"/>
  <c r="L145" i="2"/>
  <c r="M145" i="2"/>
  <c r="N145" i="2"/>
  <c r="O145" i="2"/>
  <c r="P145" i="2"/>
  <c r="Q145" i="2"/>
  <c r="R145" i="2"/>
  <c r="K146" i="2"/>
  <c r="L146" i="2"/>
  <c r="M146" i="2"/>
  <c r="N146" i="2"/>
  <c r="O146" i="2"/>
  <c r="P146" i="2"/>
  <c r="Q146" i="2"/>
  <c r="R146" i="2"/>
  <c r="K147" i="2"/>
  <c r="L147" i="2"/>
  <c r="M147" i="2"/>
  <c r="N147" i="2"/>
  <c r="O147" i="2"/>
  <c r="P147" i="2"/>
  <c r="Q147" i="2"/>
  <c r="R147" i="2"/>
  <c r="K148" i="2"/>
  <c r="L148" i="2"/>
  <c r="M148" i="2"/>
  <c r="N148" i="2"/>
  <c r="O148" i="2"/>
  <c r="P148" i="2"/>
  <c r="Q148" i="2"/>
  <c r="R148" i="2"/>
  <c r="K149" i="2"/>
  <c r="L149" i="2"/>
  <c r="M149" i="2"/>
  <c r="N149" i="2"/>
  <c r="O149" i="2"/>
  <c r="P149" i="2"/>
  <c r="Q149" i="2"/>
  <c r="R149" i="2"/>
  <c r="K150" i="2"/>
  <c r="L150" i="2"/>
  <c r="M150" i="2"/>
  <c r="N150" i="2"/>
  <c r="O150" i="2"/>
  <c r="P150" i="2"/>
  <c r="Q150" i="2"/>
  <c r="R150" i="2"/>
  <c r="K151" i="2"/>
  <c r="L151" i="2"/>
  <c r="M151" i="2"/>
  <c r="N151" i="2"/>
  <c r="O151" i="2"/>
  <c r="P151" i="2"/>
  <c r="Q151" i="2"/>
  <c r="R151" i="2"/>
  <c r="K152" i="2"/>
  <c r="L152" i="2"/>
  <c r="M152" i="2"/>
  <c r="N152" i="2"/>
  <c r="O152" i="2"/>
  <c r="P152" i="2"/>
  <c r="Q152" i="2"/>
  <c r="R152" i="2"/>
  <c r="K153" i="2"/>
  <c r="L153" i="2"/>
  <c r="M153" i="2"/>
  <c r="N153" i="2"/>
  <c r="O153" i="2"/>
  <c r="P153" i="2"/>
  <c r="Q153" i="2"/>
  <c r="R153" i="2"/>
  <c r="K154" i="2"/>
  <c r="L154" i="2"/>
  <c r="M154" i="2"/>
  <c r="N154" i="2"/>
  <c r="O154" i="2"/>
  <c r="P154" i="2"/>
  <c r="Q154" i="2"/>
  <c r="R154" i="2"/>
  <c r="K155" i="2"/>
  <c r="L155" i="2"/>
  <c r="M155" i="2"/>
  <c r="N155" i="2"/>
  <c r="O155" i="2"/>
  <c r="P155" i="2"/>
  <c r="Q155" i="2"/>
  <c r="R155" i="2"/>
  <c r="K156" i="2"/>
  <c r="L156" i="2"/>
  <c r="M156" i="2"/>
  <c r="N156" i="2"/>
  <c r="O156" i="2"/>
  <c r="P156" i="2"/>
  <c r="Q156" i="2"/>
  <c r="R156" i="2"/>
  <c r="K157" i="2"/>
  <c r="L157" i="2"/>
  <c r="M157" i="2"/>
  <c r="N157" i="2"/>
  <c r="O157" i="2"/>
  <c r="P157" i="2"/>
  <c r="Q157" i="2"/>
  <c r="R157" i="2"/>
  <c r="K158" i="2"/>
  <c r="L158" i="2"/>
  <c r="M158" i="2"/>
  <c r="N158" i="2"/>
  <c r="O158" i="2"/>
  <c r="P158" i="2"/>
  <c r="Q158" i="2"/>
  <c r="R158" i="2"/>
  <c r="K159" i="2"/>
  <c r="L159" i="2"/>
  <c r="M159" i="2"/>
  <c r="N159" i="2"/>
  <c r="O159" i="2"/>
  <c r="P159" i="2"/>
  <c r="Q159" i="2"/>
  <c r="R159" i="2"/>
  <c r="K160" i="2"/>
  <c r="L160" i="2"/>
  <c r="M160" i="2"/>
  <c r="N160" i="2"/>
  <c r="O160" i="2"/>
  <c r="P160" i="2"/>
  <c r="Q160" i="2"/>
  <c r="R160" i="2"/>
  <c r="K161" i="2"/>
  <c r="L161" i="2"/>
  <c r="M161" i="2"/>
  <c r="N161" i="2"/>
  <c r="O161" i="2"/>
  <c r="P161" i="2"/>
  <c r="Q161" i="2"/>
  <c r="R161" i="2"/>
  <c r="K162" i="2"/>
  <c r="L162" i="2"/>
  <c r="M162" i="2"/>
  <c r="N162" i="2"/>
  <c r="O162" i="2"/>
  <c r="P162" i="2"/>
  <c r="Q162" i="2"/>
  <c r="R162" i="2"/>
  <c r="K163" i="2"/>
  <c r="L163" i="2"/>
  <c r="M163" i="2"/>
  <c r="N163" i="2"/>
  <c r="O163" i="2"/>
  <c r="P163" i="2"/>
  <c r="Q163" i="2"/>
  <c r="R163" i="2"/>
  <c r="K164" i="2"/>
  <c r="L164" i="2"/>
  <c r="M164" i="2"/>
  <c r="N164" i="2"/>
  <c r="O164" i="2"/>
  <c r="P164" i="2"/>
  <c r="Q164" i="2"/>
  <c r="R164" i="2"/>
  <c r="K165" i="2"/>
  <c r="L165" i="2"/>
  <c r="M165" i="2"/>
  <c r="N165" i="2"/>
  <c r="O165" i="2"/>
  <c r="P165" i="2"/>
  <c r="Q165" i="2"/>
  <c r="R165" i="2"/>
  <c r="K166" i="2"/>
  <c r="L166" i="2"/>
  <c r="M166" i="2"/>
  <c r="N166" i="2"/>
  <c r="O166" i="2"/>
  <c r="P166" i="2"/>
  <c r="Q166" i="2"/>
  <c r="R166" i="2"/>
  <c r="K167" i="2"/>
  <c r="L167" i="2"/>
  <c r="M167" i="2"/>
  <c r="N167" i="2"/>
  <c r="O167" i="2"/>
  <c r="P167" i="2"/>
  <c r="Q167" i="2"/>
  <c r="R167" i="2"/>
  <c r="K168" i="2"/>
  <c r="L168" i="2"/>
  <c r="M168" i="2"/>
  <c r="N168" i="2"/>
  <c r="O168" i="2"/>
  <c r="P168" i="2"/>
  <c r="Q168" i="2"/>
  <c r="R168" i="2"/>
  <c r="K169" i="2"/>
  <c r="L169" i="2"/>
  <c r="M169" i="2"/>
  <c r="N169" i="2"/>
  <c r="O169" i="2"/>
  <c r="P169" i="2"/>
  <c r="Q169" i="2"/>
  <c r="R169" i="2"/>
  <c r="K170" i="2"/>
  <c r="L170" i="2"/>
  <c r="M170" i="2"/>
  <c r="N170" i="2"/>
  <c r="O170" i="2"/>
  <c r="P170" i="2"/>
  <c r="Q170" i="2"/>
  <c r="R170" i="2"/>
  <c r="K171" i="2"/>
  <c r="L171" i="2"/>
  <c r="M171" i="2"/>
  <c r="N171" i="2"/>
  <c r="O171" i="2"/>
  <c r="P171" i="2"/>
  <c r="Q171" i="2"/>
  <c r="R171" i="2"/>
  <c r="K172" i="2"/>
  <c r="L172" i="2"/>
  <c r="M172" i="2"/>
  <c r="N172" i="2"/>
  <c r="O172" i="2"/>
  <c r="P172" i="2"/>
  <c r="Q172" i="2"/>
  <c r="R172" i="2"/>
  <c r="K173" i="2"/>
  <c r="L173" i="2"/>
  <c r="M173" i="2"/>
  <c r="N173" i="2"/>
  <c r="O173" i="2"/>
  <c r="P173" i="2"/>
  <c r="Q173" i="2"/>
  <c r="R173" i="2"/>
  <c r="K174" i="2"/>
  <c r="L174" i="2"/>
  <c r="M174" i="2"/>
  <c r="N174" i="2"/>
  <c r="O174" i="2"/>
  <c r="P174" i="2"/>
  <c r="Q174" i="2"/>
  <c r="R174" i="2"/>
  <c r="K175" i="2"/>
  <c r="L175" i="2"/>
  <c r="M175" i="2"/>
  <c r="N175" i="2"/>
  <c r="O175" i="2"/>
  <c r="P175" i="2"/>
  <c r="Q175" i="2"/>
  <c r="R175" i="2"/>
  <c r="K176" i="2"/>
  <c r="L176" i="2"/>
  <c r="M176" i="2"/>
  <c r="N176" i="2"/>
  <c r="O176" i="2"/>
  <c r="P176" i="2"/>
  <c r="Q176" i="2"/>
  <c r="R176" i="2"/>
  <c r="K177" i="2"/>
  <c r="L177" i="2"/>
  <c r="M177" i="2"/>
  <c r="N177" i="2"/>
  <c r="O177" i="2"/>
  <c r="P177" i="2"/>
  <c r="Q177" i="2"/>
  <c r="R177" i="2"/>
  <c r="K178" i="2"/>
  <c r="L178" i="2"/>
  <c r="M178" i="2"/>
  <c r="N178" i="2"/>
  <c r="O178" i="2"/>
  <c r="P178" i="2"/>
  <c r="Q178" i="2"/>
  <c r="R178" i="2"/>
  <c r="K179" i="2"/>
  <c r="L179" i="2"/>
  <c r="M179" i="2"/>
  <c r="N179" i="2"/>
  <c r="O179" i="2"/>
  <c r="P179" i="2"/>
  <c r="Q179" i="2"/>
  <c r="R179" i="2"/>
  <c r="K180" i="2"/>
  <c r="L180" i="2"/>
  <c r="M180" i="2"/>
  <c r="N180" i="2"/>
  <c r="O180" i="2"/>
  <c r="P180" i="2"/>
  <c r="Q180" i="2"/>
  <c r="R180" i="2"/>
  <c r="K181" i="2"/>
  <c r="L181" i="2"/>
  <c r="M181" i="2"/>
  <c r="N181" i="2"/>
  <c r="O181" i="2"/>
  <c r="P181" i="2"/>
  <c r="Q181" i="2"/>
  <c r="R181" i="2"/>
  <c r="K182" i="2"/>
  <c r="L182" i="2"/>
  <c r="M182" i="2"/>
  <c r="N182" i="2"/>
  <c r="O182" i="2"/>
  <c r="P182" i="2"/>
  <c r="Q182" i="2"/>
  <c r="R182" i="2"/>
  <c r="K183" i="2"/>
  <c r="L183" i="2"/>
  <c r="M183" i="2"/>
  <c r="N183" i="2"/>
  <c r="O183" i="2"/>
  <c r="P183" i="2"/>
  <c r="Q183" i="2"/>
  <c r="R183" i="2"/>
  <c r="K184" i="2"/>
  <c r="L184" i="2"/>
  <c r="M184" i="2"/>
  <c r="N184" i="2"/>
  <c r="O184" i="2"/>
  <c r="P184" i="2"/>
  <c r="Q184" i="2"/>
  <c r="R184" i="2"/>
  <c r="K185" i="2"/>
  <c r="L185" i="2"/>
  <c r="M185" i="2"/>
  <c r="N185" i="2"/>
  <c r="O185" i="2"/>
  <c r="P185" i="2"/>
  <c r="Q185" i="2"/>
  <c r="R185" i="2"/>
  <c r="K186" i="2"/>
  <c r="L186" i="2"/>
  <c r="M186" i="2"/>
  <c r="N186" i="2"/>
  <c r="O186" i="2"/>
  <c r="P186" i="2"/>
  <c r="Q186" i="2"/>
  <c r="R186" i="2"/>
  <c r="K187" i="2"/>
  <c r="L187" i="2"/>
  <c r="M187" i="2"/>
  <c r="N187" i="2"/>
  <c r="O187" i="2"/>
  <c r="P187" i="2"/>
  <c r="Q187" i="2"/>
  <c r="R187" i="2"/>
  <c r="K188" i="2"/>
  <c r="L188" i="2"/>
  <c r="M188" i="2"/>
  <c r="N188" i="2"/>
  <c r="O188" i="2"/>
  <c r="P188" i="2"/>
  <c r="Q188" i="2"/>
  <c r="R188" i="2"/>
  <c r="K189" i="2"/>
  <c r="L189" i="2"/>
  <c r="M189" i="2"/>
  <c r="N189" i="2"/>
  <c r="O189" i="2"/>
  <c r="P189" i="2"/>
  <c r="Q189" i="2"/>
  <c r="R189" i="2"/>
  <c r="K190" i="2"/>
  <c r="L190" i="2"/>
  <c r="M190" i="2"/>
  <c r="N190" i="2"/>
  <c r="O190" i="2"/>
  <c r="P190" i="2"/>
  <c r="Q190" i="2"/>
  <c r="R190" i="2"/>
  <c r="K191" i="2"/>
  <c r="L191" i="2"/>
  <c r="M191" i="2"/>
  <c r="N191" i="2"/>
  <c r="O191" i="2"/>
  <c r="P191" i="2"/>
  <c r="Q191" i="2"/>
  <c r="R191" i="2"/>
  <c r="K192" i="2"/>
  <c r="L192" i="2"/>
  <c r="M192" i="2"/>
  <c r="N192" i="2"/>
  <c r="O192" i="2"/>
  <c r="P192" i="2"/>
  <c r="Q192" i="2"/>
  <c r="R192" i="2"/>
  <c r="K193" i="2"/>
  <c r="L193" i="2"/>
  <c r="M193" i="2"/>
  <c r="N193" i="2"/>
  <c r="O193" i="2"/>
  <c r="P193" i="2"/>
  <c r="Q193" i="2"/>
  <c r="R193" i="2"/>
  <c r="K194" i="2"/>
  <c r="L194" i="2"/>
  <c r="M194" i="2"/>
  <c r="N194" i="2"/>
  <c r="O194" i="2"/>
  <c r="P194" i="2"/>
  <c r="Q194" i="2"/>
  <c r="R194" i="2"/>
  <c r="K195" i="2"/>
  <c r="L195" i="2"/>
  <c r="M195" i="2"/>
  <c r="N195" i="2"/>
  <c r="O195" i="2"/>
  <c r="P195" i="2"/>
  <c r="Q195" i="2"/>
  <c r="R195" i="2"/>
  <c r="K196" i="2"/>
  <c r="L196" i="2"/>
  <c r="M196" i="2"/>
  <c r="N196" i="2"/>
  <c r="O196" i="2"/>
  <c r="P196" i="2"/>
  <c r="Q196" i="2"/>
  <c r="R196" i="2"/>
  <c r="K197" i="2"/>
  <c r="L197" i="2"/>
  <c r="M197" i="2"/>
  <c r="N197" i="2"/>
  <c r="O197" i="2"/>
  <c r="P197" i="2"/>
  <c r="Q197" i="2"/>
  <c r="R197" i="2"/>
  <c r="K198" i="2"/>
  <c r="L198" i="2"/>
  <c r="M198" i="2"/>
  <c r="N198" i="2"/>
  <c r="O198" i="2"/>
  <c r="P198" i="2"/>
  <c r="Q198" i="2"/>
  <c r="R198" i="2"/>
  <c r="K199" i="2"/>
  <c r="L199" i="2"/>
  <c r="M199" i="2"/>
  <c r="N199" i="2"/>
  <c r="O199" i="2"/>
  <c r="P199" i="2"/>
  <c r="Q199" i="2"/>
  <c r="R199" i="2"/>
  <c r="K200" i="2"/>
  <c r="L200" i="2"/>
  <c r="M200" i="2"/>
  <c r="N200" i="2"/>
  <c r="O200" i="2"/>
  <c r="P200" i="2"/>
  <c r="Q200" i="2"/>
  <c r="R200" i="2"/>
  <c r="K201" i="2"/>
  <c r="L201" i="2"/>
  <c r="M201" i="2"/>
  <c r="N201" i="2"/>
  <c r="O201" i="2"/>
  <c r="P201" i="2"/>
  <c r="Q201" i="2"/>
  <c r="R201" i="2"/>
  <c r="K202" i="2"/>
  <c r="L202" i="2"/>
  <c r="M202" i="2"/>
  <c r="N202" i="2"/>
  <c r="O202" i="2"/>
  <c r="P202" i="2"/>
  <c r="Q202" i="2"/>
  <c r="R202" i="2"/>
  <c r="K203" i="2"/>
  <c r="L203" i="2"/>
  <c r="M203" i="2"/>
  <c r="N203" i="2"/>
  <c r="O203" i="2"/>
  <c r="P203" i="2"/>
  <c r="Q203" i="2"/>
  <c r="R203" i="2"/>
  <c r="K204" i="2"/>
  <c r="L204" i="2"/>
  <c r="M204" i="2"/>
  <c r="N204" i="2"/>
  <c r="O204" i="2"/>
  <c r="P204" i="2"/>
  <c r="Q204" i="2"/>
  <c r="R204" i="2"/>
  <c r="K205" i="2"/>
  <c r="L205" i="2"/>
  <c r="M205" i="2"/>
  <c r="N205" i="2"/>
  <c r="O205" i="2"/>
  <c r="P205" i="2"/>
  <c r="Q205" i="2"/>
  <c r="R205" i="2"/>
  <c r="K206" i="2"/>
  <c r="L206" i="2"/>
  <c r="M206" i="2"/>
  <c r="N206" i="2"/>
  <c r="O206" i="2"/>
  <c r="P206" i="2"/>
  <c r="Q206" i="2"/>
  <c r="R206" i="2"/>
  <c r="K207" i="2"/>
  <c r="L207" i="2"/>
  <c r="M207" i="2"/>
  <c r="N207" i="2"/>
  <c r="O207" i="2"/>
  <c r="P207" i="2"/>
  <c r="Q207" i="2"/>
  <c r="R207" i="2"/>
  <c r="K208" i="2"/>
  <c r="L208" i="2"/>
  <c r="M208" i="2"/>
  <c r="N208" i="2"/>
  <c r="O208" i="2"/>
  <c r="P208" i="2"/>
  <c r="Q208" i="2"/>
  <c r="R208" i="2"/>
  <c r="K209" i="2"/>
  <c r="L209" i="2"/>
  <c r="M209" i="2"/>
  <c r="N209" i="2"/>
  <c r="O209" i="2"/>
  <c r="P209" i="2"/>
  <c r="Q209" i="2"/>
  <c r="R209" i="2"/>
  <c r="K210" i="2"/>
  <c r="L210" i="2"/>
  <c r="M210" i="2"/>
  <c r="N210" i="2"/>
  <c r="O210" i="2"/>
  <c r="P210" i="2"/>
  <c r="Q210" i="2"/>
  <c r="R210" i="2"/>
  <c r="K211" i="2"/>
  <c r="L211" i="2"/>
  <c r="M211" i="2"/>
  <c r="N211" i="2"/>
  <c r="O211" i="2"/>
  <c r="P211" i="2"/>
  <c r="Q211" i="2"/>
  <c r="R211" i="2"/>
  <c r="K212" i="2"/>
  <c r="L212" i="2"/>
  <c r="M212" i="2"/>
  <c r="N212" i="2"/>
  <c r="O212" i="2"/>
  <c r="P212" i="2"/>
  <c r="Q212" i="2"/>
  <c r="R212" i="2"/>
  <c r="K213" i="2"/>
  <c r="L213" i="2"/>
  <c r="M213" i="2"/>
  <c r="N213" i="2"/>
  <c r="O213" i="2"/>
  <c r="P213" i="2"/>
  <c r="Q213" i="2"/>
  <c r="R213" i="2"/>
  <c r="K214" i="2"/>
  <c r="L214" i="2"/>
  <c r="M214" i="2"/>
  <c r="N214" i="2"/>
  <c r="O214" i="2"/>
  <c r="P214" i="2"/>
  <c r="Q214" i="2"/>
  <c r="R214" i="2"/>
  <c r="K215" i="2"/>
  <c r="L215" i="2"/>
  <c r="M215" i="2"/>
  <c r="N215" i="2"/>
  <c r="O215" i="2"/>
  <c r="P215" i="2"/>
  <c r="Q215" i="2"/>
  <c r="R215" i="2"/>
  <c r="K216" i="2"/>
  <c r="L216" i="2"/>
  <c r="M216" i="2"/>
  <c r="N216" i="2"/>
  <c r="O216" i="2"/>
  <c r="P216" i="2"/>
  <c r="Q216" i="2"/>
  <c r="R216" i="2"/>
  <c r="K217" i="2"/>
  <c r="L217" i="2"/>
  <c r="M217" i="2"/>
  <c r="N217" i="2"/>
  <c r="O217" i="2"/>
  <c r="P217" i="2"/>
  <c r="Q217" i="2"/>
  <c r="R217" i="2"/>
  <c r="K218" i="2"/>
  <c r="L218" i="2"/>
  <c r="M218" i="2"/>
  <c r="N218" i="2"/>
  <c r="O218" i="2"/>
  <c r="P218" i="2"/>
  <c r="Q218" i="2"/>
  <c r="R218" i="2"/>
  <c r="K219" i="2"/>
  <c r="L219" i="2"/>
  <c r="M219" i="2"/>
  <c r="N219" i="2"/>
  <c r="O219" i="2"/>
  <c r="P219" i="2"/>
  <c r="Q219" i="2"/>
  <c r="R219" i="2"/>
  <c r="K220" i="2"/>
  <c r="L220" i="2"/>
  <c r="M220" i="2"/>
  <c r="N220" i="2"/>
  <c r="O220" i="2"/>
  <c r="P220" i="2"/>
  <c r="Q220" i="2"/>
  <c r="R220" i="2"/>
  <c r="K221" i="2"/>
  <c r="L221" i="2"/>
  <c r="M221" i="2"/>
  <c r="N221" i="2"/>
  <c r="O221" i="2"/>
  <c r="P221" i="2"/>
  <c r="Q221" i="2"/>
  <c r="R221" i="2"/>
  <c r="K222" i="2"/>
  <c r="L222" i="2"/>
  <c r="M222" i="2"/>
  <c r="N222" i="2"/>
  <c r="O222" i="2"/>
  <c r="P222" i="2"/>
  <c r="Q222" i="2"/>
  <c r="R222" i="2"/>
  <c r="K223" i="2"/>
  <c r="L223" i="2"/>
  <c r="M223" i="2"/>
  <c r="N223" i="2"/>
  <c r="O223" i="2"/>
  <c r="P223" i="2"/>
  <c r="Q223" i="2"/>
  <c r="R223" i="2"/>
  <c r="K224" i="2"/>
  <c r="L224" i="2"/>
  <c r="M224" i="2"/>
  <c r="N224" i="2"/>
  <c r="O224" i="2"/>
  <c r="P224" i="2"/>
  <c r="Q224" i="2"/>
  <c r="R224" i="2"/>
  <c r="K225" i="2"/>
  <c r="L225" i="2"/>
  <c r="M225" i="2"/>
  <c r="N225" i="2"/>
  <c r="O225" i="2"/>
  <c r="P225" i="2"/>
  <c r="Q225" i="2"/>
  <c r="R225" i="2"/>
  <c r="K226" i="2"/>
  <c r="L226" i="2"/>
  <c r="M226" i="2"/>
  <c r="N226" i="2"/>
  <c r="O226" i="2"/>
  <c r="P226" i="2"/>
  <c r="Q226" i="2"/>
  <c r="R226" i="2"/>
  <c r="K227" i="2"/>
  <c r="L227" i="2"/>
  <c r="M227" i="2"/>
  <c r="N227" i="2"/>
  <c r="O227" i="2"/>
  <c r="P227" i="2"/>
  <c r="Q227" i="2"/>
  <c r="R227" i="2"/>
  <c r="K228" i="2"/>
  <c r="L228" i="2"/>
  <c r="M228" i="2"/>
  <c r="N228" i="2"/>
  <c r="O228" i="2"/>
  <c r="P228" i="2"/>
  <c r="Q228" i="2"/>
  <c r="R228" i="2"/>
  <c r="K229" i="2"/>
  <c r="L229" i="2"/>
  <c r="M229" i="2"/>
  <c r="N229" i="2"/>
  <c r="O229" i="2"/>
  <c r="P229" i="2"/>
  <c r="Q229" i="2"/>
  <c r="R229" i="2"/>
  <c r="K230" i="2"/>
  <c r="L230" i="2"/>
  <c r="M230" i="2"/>
  <c r="N230" i="2"/>
  <c r="O230" i="2"/>
  <c r="P230" i="2"/>
  <c r="Q230" i="2"/>
  <c r="R230" i="2"/>
  <c r="K231" i="2"/>
  <c r="L231" i="2"/>
  <c r="M231" i="2"/>
  <c r="N231" i="2"/>
  <c r="O231" i="2"/>
  <c r="P231" i="2"/>
  <c r="Q231" i="2"/>
  <c r="R231" i="2"/>
  <c r="K232" i="2"/>
  <c r="L232" i="2"/>
  <c r="M232" i="2"/>
  <c r="N232" i="2"/>
  <c r="O232" i="2"/>
  <c r="P232" i="2"/>
  <c r="Q232" i="2"/>
  <c r="R232" i="2"/>
  <c r="K233" i="2"/>
  <c r="L233" i="2"/>
  <c r="M233" i="2"/>
  <c r="N233" i="2"/>
  <c r="O233" i="2"/>
  <c r="P233" i="2"/>
  <c r="Q233" i="2"/>
  <c r="R233" i="2"/>
  <c r="K234" i="2"/>
  <c r="L234" i="2"/>
  <c r="M234" i="2"/>
  <c r="N234" i="2"/>
  <c r="O234" i="2"/>
  <c r="P234" i="2"/>
  <c r="Q234" i="2"/>
  <c r="R234" i="2"/>
  <c r="K235" i="2"/>
  <c r="L235" i="2"/>
  <c r="M235" i="2"/>
  <c r="N235" i="2"/>
  <c r="O235" i="2"/>
  <c r="P235" i="2"/>
  <c r="Q235" i="2"/>
  <c r="R235" i="2"/>
  <c r="K236" i="2"/>
  <c r="L236" i="2"/>
  <c r="M236" i="2"/>
  <c r="N236" i="2"/>
  <c r="O236" i="2"/>
  <c r="P236" i="2"/>
  <c r="Q236" i="2"/>
  <c r="R236" i="2"/>
  <c r="K237" i="2"/>
  <c r="L237" i="2"/>
  <c r="M237" i="2"/>
  <c r="N237" i="2"/>
  <c r="O237" i="2"/>
  <c r="P237" i="2"/>
  <c r="Q237" i="2"/>
  <c r="R237" i="2"/>
  <c r="K238" i="2"/>
  <c r="L238" i="2"/>
  <c r="M238" i="2"/>
  <c r="N238" i="2"/>
  <c r="O238" i="2"/>
  <c r="P238" i="2"/>
  <c r="Q238" i="2"/>
  <c r="R238" i="2"/>
  <c r="K239" i="2"/>
  <c r="L239" i="2"/>
  <c r="M239" i="2"/>
  <c r="N239" i="2"/>
  <c r="O239" i="2"/>
  <c r="P239" i="2"/>
  <c r="Q239" i="2"/>
  <c r="R239" i="2"/>
  <c r="K240" i="2"/>
  <c r="L240" i="2"/>
  <c r="M240" i="2"/>
  <c r="N240" i="2"/>
  <c r="O240" i="2"/>
  <c r="P240" i="2"/>
  <c r="Q240" i="2"/>
  <c r="R240" i="2"/>
  <c r="K241" i="2"/>
  <c r="L241" i="2"/>
  <c r="M241" i="2"/>
  <c r="N241" i="2"/>
  <c r="O241" i="2"/>
  <c r="P241" i="2"/>
  <c r="Q241" i="2"/>
  <c r="R241" i="2"/>
  <c r="K242" i="2"/>
  <c r="L242" i="2"/>
  <c r="M242" i="2"/>
  <c r="N242" i="2"/>
  <c r="O242" i="2"/>
  <c r="P242" i="2"/>
  <c r="Q242" i="2"/>
  <c r="R242" i="2"/>
  <c r="K243" i="2"/>
  <c r="L243" i="2"/>
  <c r="M243" i="2"/>
  <c r="N243" i="2"/>
  <c r="O243" i="2"/>
  <c r="P243" i="2"/>
  <c r="Q243" i="2"/>
  <c r="R243" i="2"/>
  <c r="K244" i="2"/>
  <c r="L244" i="2"/>
  <c r="M244" i="2"/>
  <c r="N244" i="2"/>
  <c r="O244" i="2"/>
  <c r="P244" i="2"/>
  <c r="Q244" i="2"/>
  <c r="R244" i="2"/>
  <c r="K245" i="2"/>
  <c r="L245" i="2"/>
  <c r="M245" i="2"/>
  <c r="N245" i="2"/>
  <c r="O245" i="2"/>
  <c r="P245" i="2"/>
  <c r="Q245" i="2"/>
  <c r="R245" i="2"/>
  <c r="K246" i="2"/>
  <c r="L246" i="2"/>
  <c r="M246" i="2"/>
  <c r="N246" i="2"/>
  <c r="O246" i="2"/>
  <c r="P246" i="2"/>
  <c r="Q246" i="2"/>
  <c r="R246" i="2"/>
  <c r="K247" i="2"/>
  <c r="L247" i="2"/>
  <c r="M247" i="2"/>
  <c r="N247" i="2"/>
  <c r="O247" i="2"/>
  <c r="P247" i="2"/>
  <c r="Q247" i="2"/>
  <c r="R247" i="2"/>
  <c r="K248" i="2"/>
  <c r="L248" i="2"/>
  <c r="M248" i="2"/>
  <c r="N248" i="2"/>
  <c r="O248" i="2"/>
  <c r="P248" i="2"/>
  <c r="Q248" i="2"/>
  <c r="R248" i="2"/>
  <c r="K249" i="2"/>
  <c r="L249" i="2"/>
  <c r="M249" i="2"/>
  <c r="N249" i="2"/>
  <c r="O249" i="2"/>
  <c r="P249" i="2"/>
  <c r="Q249" i="2"/>
  <c r="R249" i="2"/>
  <c r="K250" i="2"/>
  <c r="L250" i="2"/>
  <c r="M250" i="2"/>
  <c r="N250" i="2"/>
  <c r="O250" i="2"/>
  <c r="P250" i="2"/>
  <c r="Q250" i="2"/>
  <c r="R250" i="2"/>
  <c r="K251" i="2"/>
  <c r="L251" i="2"/>
  <c r="M251" i="2"/>
  <c r="N251" i="2"/>
  <c r="O251" i="2"/>
  <c r="P251" i="2"/>
  <c r="Q251" i="2"/>
  <c r="R251" i="2"/>
  <c r="K252" i="2"/>
  <c r="L252" i="2"/>
  <c r="M252" i="2"/>
  <c r="N252" i="2"/>
  <c r="O252" i="2"/>
  <c r="P252" i="2"/>
  <c r="Q252" i="2"/>
  <c r="R252" i="2"/>
  <c r="K253" i="2"/>
  <c r="L253" i="2"/>
  <c r="M253" i="2"/>
  <c r="N253" i="2"/>
  <c r="O253" i="2"/>
  <c r="P253" i="2"/>
  <c r="Q253" i="2"/>
  <c r="R253" i="2"/>
  <c r="K254" i="2"/>
  <c r="L254" i="2"/>
  <c r="M254" i="2"/>
  <c r="N254" i="2"/>
  <c r="O254" i="2"/>
  <c r="P254" i="2"/>
  <c r="Q254" i="2"/>
  <c r="R254" i="2"/>
  <c r="K255" i="2"/>
  <c r="L255" i="2"/>
  <c r="M255" i="2"/>
  <c r="N255" i="2"/>
  <c r="O255" i="2"/>
  <c r="P255" i="2"/>
  <c r="Q255" i="2"/>
  <c r="R255" i="2"/>
  <c r="K256" i="2"/>
  <c r="L256" i="2"/>
  <c r="M256" i="2"/>
  <c r="N256" i="2"/>
  <c r="O256" i="2"/>
  <c r="P256" i="2"/>
  <c r="Q256" i="2"/>
  <c r="R256" i="2"/>
  <c r="K257" i="2"/>
  <c r="L257" i="2"/>
  <c r="M257" i="2"/>
  <c r="N257" i="2"/>
  <c r="O257" i="2"/>
  <c r="P257" i="2"/>
  <c r="Q257" i="2"/>
  <c r="R257" i="2"/>
  <c r="K258" i="2"/>
  <c r="L258" i="2"/>
  <c r="M258" i="2"/>
  <c r="N258" i="2"/>
  <c r="O258" i="2"/>
  <c r="P258" i="2"/>
  <c r="Q258" i="2"/>
  <c r="R258" i="2"/>
  <c r="K259" i="2"/>
  <c r="L259" i="2"/>
  <c r="M259" i="2"/>
  <c r="N259" i="2"/>
  <c r="O259" i="2"/>
  <c r="P259" i="2"/>
  <c r="Q259" i="2"/>
  <c r="R259" i="2"/>
  <c r="K260" i="2"/>
  <c r="L260" i="2"/>
  <c r="M260" i="2"/>
  <c r="N260" i="2"/>
  <c r="O260" i="2"/>
  <c r="P260" i="2"/>
  <c r="Q260" i="2"/>
  <c r="R260" i="2"/>
  <c r="K261" i="2"/>
  <c r="L261" i="2"/>
  <c r="M261" i="2"/>
  <c r="N261" i="2"/>
  <c r="O261" i="2"/>
  <c r="P261" i="2"/>
  <c r="Q261" i="2"/>
  <c r="R261" i="2"/>
  <c r="K262" i="2"/>
  <c r="L262" i="2"/>
  <c r="M262" i="2"/>
  <c r="N262" i="2"/>
  <c r="O262" i="2"/>
  <c r="P262" i="2"/>
  <c r="Q262" i="2"/>
  <c r="R262" i="2"/>
  <c r="K263" i="2"/>
  <c r="L263" i="2"/>
  <c r="M263" i="2"/>
  <c r="N263" i="2"/>
  <c r="O263" i="2"/>
  <c r="P263" i="2"/>
  <c r="Q263" i="2"/>
  <c r="R263" i="2"/>
  <c r="K264" i="2"/>
  <c r="L264" i="2"/>
  <c r="M264" i="2"/>
  <c r="N264" i="2"/>
  <c r="O264" i="2"/>
  <c r="P264" i="2"/>
  <c r="Q264" i="2"/>
  <c r="R264" i="2"/>
  <c r="K265" i="2"/>
  <c r="L265" i="2"/>
  <c r="M265" i="2"/>
  <c r="N265" i="2"/>
  <c r="O265" i="2"/>
  <c r="P265" i="2"/>
  <c r="Q265" i="2"/>
  <c r="R265" i="2"/>
  <c r="K266" i="2"/>
  <c r="L266" i="2"/>
  <c r="M266" i="2"/>
  <c r="N266" i="2"/>
  <c r="O266" i="2"/>
  <c r="P266" i="2"/>
  <c r="Q266" i="2"/>
  <c r="R266" i="2"/>
  <c r="L4" i="2"/>
  <c r="M4" i="2"/>
  <c r="N4" i="2"/>
  <c r="O4" i="2"/>
  <c r="P4" i="2"/>
  <c r="Q4" i="2"/>
  <c r="R4" i="2"/>
  <c r="K4" i="2"/>
  <c r="H2" i="3"/>
  <c r="AD2" i="5" a="1"/>
  <c r="AD35" i="5" a="1"/>
  <c r="AD11" i="5" a="1"/>
  <c r="AD19" i="5" a="1"/>
  <c r="AD4" i="5" a="1"/>
  <c r="AD29" i="5" a="1"/>
  <c r="AD13" i="5" a="1"/>
  <c r="AD32" i="5" a="1"/>
  <c r="AD22" i="5" a="1"/>
  <c r="AD3" i="5" a="1"/>
  <c r="AD15" i="5" a="1"/>
  <c r="AD27" i="5" a="1"/>
  <c r="AD20" i="5" a="1"/>
  <c r="AD10" i="5" a="1"/>
  <c r="AD31" i="5" a="1"/>
  <c r="AD21" i="5" a="1"/>
  <c r="AD18" i="5" a="1"/>
  <c r="AD34" i="5" a="1"/>
  <c r="AD8" i="5" a="1"/>
  <c r="AD14" i="5" a="1"/>
  <c r="AD30" i="5" a="1"/>
  <c r="AD33" i="5" a="1"/>
  <c r="AD16" i="5" a="1"/>
  <c r="AD24" i="5" a="1"/>
  <c r="AD6" i="5" a="1"/>
  <c r="AD26" i="5" a="1"/>
  <c r="AD28" i="5" a="1"/>
  <c r="AD25" i="5" a="1"/>
  <c r="AD7" i="5" a="1"/>
  <c r="AD23" i="5" a="1"/>
  <c r="AD9" i="5" a="1"/>
  <c r="AD36" i="5" a="1"/>
  <c r="AD12" i="5" a="1"/>
  <c r="AD5" i="5" a="1"/>
  <c r="AD17" i="5" a="1"/>
  <c r="AD34" i="5" l="1"/>
  <c r="E34" i="5" s="1"/>
  <c r="AD30" i="5"/>
  <c r="E30" i="5" s="1"/>
  <c r="AD26" i="5"/>
  <c r="E26" i="5" s="1"/>
  <c r="AD22" i="5"/>
  <c r="E22" i="5" s="1"/>
  <c r="AD18" i="5"/>
  <c r="E18" i="5" s="1"/>
  <c r="AD14" i="5"/>
  <c r="E14" i="5" s="1"/>
  <c r="AD10" i="5"/>
  <c r="E10" i="5" s="1"/>
  <c r="AD6" i="5"/>
  <c r="E6" i="5" s="1"/>
  <c r="AD33" i="5"/>
  <c r="E33" i="5" s="1"/>
  <c r="AD29" i="5"/>
  <c r="E29" i="5" s="1"/>
  <c r="AD25" i="5"/>
  <c r="E25" i="5" s="1"/>
  <c r="AD21" i="5"/>
  <c r="E21" i="5" s="1"/>
  <c r="AD17" i="5"/>
  <c r="E17" i="5" s="1"/>
  <c r="AD13" i="5"/>
  <c r="E13" i="5" s="1"/>
  <c r="AD9" i="5"/>
  <c r="E9" i="5" s="1"/>
  <c r="AD5" i="5"/>
  <c r="E5" i="5" s="1"/>
  <c r="J5" i="5" s="1"/>
  <c r="AD28" i="5"/>
  <c r="E28" i="5" s="1"/>
  <c r="AD24" i="5"/>
  <c r="E24" i="5" s="1"/>
  <c r="AD20" i="5"/>
  <c r="E20" i="5" s="1"/>
  <c r="AD16" i="5"/>
  <c r="E16" i="5" s="1"/>
  <c r="AD12" i="5"/>
  <c r="E12" i="5" s="1"/>
  <c r="AD8" i="5"/>
  <c r="E8" i="5" s="1"/>
  <c r="AD4" i="5"/>
  <c r="E4" i="5" s="1"/>
  <c r="AD32" i="5"/>
  <c r="E32" i="5" s="1"/>
  <c r="AD36" i="5"/>
  <c r="E36" i="5" s="1"/>
  <c r="AD35" i="5"/>
  <c r="E35" i="5" s="1"/>
  <c r="AD31" i="5"/>
  <c r="E31" i="5" s="1"/>
  <c r="AD27" i="5"/>
  <c r="E27" i="5" s="1"/>
  <c r="AD23" i="5"/>
  <c r="E23" i="5" s="1"/>
  <c r="AD19" i="5"/>
  <c r="E19" i="5" s="1"/>
  <c r="AD15" i="5"/>
  <c r="E15" i="5" s="1"/>
  <c r="AD11" i="5"/>
  <c r="E11" i="5" s="1"/>
  <c r="AD7" i="5"/>
  <c r="E7" i="5" s="1"/>
  <c r="AD3" i="5"/>
  <c r="E3" i="5" s="1"/>
  <c r="AD2" i="5"/>
  <c r="E2" i="5" s="1"/>
  <c r="G2" i="5" s="1"/>
  <c r="H29" i="5"/>
  <c r="H27" i="5"/>
  <c r="H26" i="5"/>
  <c r="H17" i="5"/>
  <c r="H19" i="5"/>
  <c r="H11" i="5"/>
  <c r="H3" i="5"/>
  <c r="H18" i="5"/>
  <c r="H10" i="5"/>
  <c r="H36" i="5"/>
  <c r="H28" i="5"/>
  <c r="H35" i="5"/>
  <c r="H25" i="5"/>
  <c r="H24" i="5"/>
  <c r="H9" i="5"/>
  <c r="H16" i="5"/>
  <c r="H8" i="5"/>
  <c r="H34" i="5"/>
  <c r="H15" i="5"/>
  <c r="H7" i="5"/>
  <c r="H33" i="5"/>
  <c r="H6" i="5"/>
  <c r="H21" i="5"/>
  <c r="H13" i="5"/>
  <c r="H5" i="5"/>
  <c r="H23" i="5"/>
  <c r="H14" i="5"/>
  <c r="H32" i="5"/>
  <c r="H31" i="5"/>
  <c r="H20" i="5"/>
  <c r="H12" i="5"/>
  <c r="H4" i="5"/>
  <c r="H30" i="5"/>
  <c r="H22" i="5"/>
  <c r="J4" i="5" l="1"/>
  <c r="J32" i="5"/>
  <c r="K32" i="5"/>
  <c r="K19" i="5"/>
  <c r="J13" i="5"/>
  <c r="K13" i="5"/>
  <c r="K23" i="5"/>
  <c r="L23" i="5" s="1"/>
  <c r="J17" i="5"/>
  <c r="K17" i="5"/>
  <c r="K16" i="5"/>
  <c r="J22" i="5"/>
  <c r="K22" i="5"/>
  <c r="J31" i="5"/>
  <c r="K31" i="5"/>
  <c r="J26" i="5"/>
  <c r="K26" i="5"/>
  <c r="J15" i="5"/>
  <c r="K15" i="5"/>
  <c r="K10" i="5"/>
  <c r="K14" i="5"/>
  <c r="K18" i="5"/>
  <c r="K27" i="5"/>
  <c r="J21" i="5"/>
  <c r="K21" i="5"/>
  <c r="K20" i="5"/>
  <c r="J35" i="5"/>
  <c r="K35" i="5"/>
  <c r="K24" i="5"/>
  <c r="J29" i="5"/>
  <c r="K29" i="5"/>
  <c r="K30" i="5"/>
  <c r="J11" i="5"/>
  <c r="K11" i="5"/>
  <c r="J9" i="5"/>
  <c r="K9" i="5"/>
  <c r="J8" i="5"/>
  <c r="K8" i="5"/>
  <c r="K12" i="5"/>
  <c r="J25" i="5"/>
  <c r="K25" i="5"/>
  <c r="L25" i="5" s="1"/>
  <c r="K7" i="5"/>
  <c r="K36" i="5"/>
  <c r="K28" i="5"/>
  <c r="K33" i="5"/>
  <c r="K34" i="5"/>
  <c r="J18" i="5"/>
  <c r="J6" i="5"/>
  <c r="J10" i="5"/>
  <c r="J19" i="5"/>
  <c r="J14" i="5"/>
  <c r="J23" i="5"/>
  <c r="J12" i="5"/>
  <c r="J27" i="5"/>
  <c r="J16" i="5"/>
  <c r="J20" i="5"/>
  <c r="J24" i="5"/>
  <c r="J30" i="5"/>
  <c r="J7" i="5"/>
  <c r="J36" i="5"/>
  <c r="J28" i="5"/>
  <c r="J33" i="5"/>
  <c r="J34" i="5"/>
  <c r="K6" i="5"/>
  <c r="J3" i="5"/>
  <c r="G5" i="5"/>
  <c r="G12" i="5"/>
  <c r="G17" i="5"/>
  <c r="G18" i="5"/>
  <c r="G11" i="5"/>
  <c r="G6" i="5"/>
  <c r="G15" i="5"/>
  <c r="G4" i="5"/>
  <c r="G9" i="5"/>
  <c r="G14" i="5"/>
  <c r="G20" i="5"/>
  <c r="G10" i="5"/>
  <c r="G19" i="5"/>
  <c r="G8" i="5"/>
  <c r="G13" i="5"/>
  <c r="G16" i="5"/>
  <c r="G21" i="5"/>
  <c r="G7" i="5"/>
  <c r="G3" i="5"/>
  <c r="L34" i="5" l="1"/>
  <c r="L7" i="5"/>
  <c r="L20" i="5"/>
  <c r="L30" i="5"/>
  <c r="L11" i="5"/>
  <c r="L17" i="5"/>
  <c r="L29" i="5"/>
  <c r="L33" i="5"/>
  <c r="L27" i="5"/>
  <c r="L18" i="5"/>
  <c r="L26" i="5"/>
  <c r="L13" i="5"/>
  <c r="L14" i="5"/>
  <c r="L21" i="5"/>
  <c r="L12" i="5"/>
  <c r="L31" i="5"/>
  <c r="L8" i="5"/>
  <c r="L24" i="5"/>
  <c r="L22" i="5"/>
  <c r="L19" i="5"/>
  <c r="L28" i="5"/>
  <c r="L9" i="5"/>
  <c r="L35" i="5"/>
  <c r="L10" i="5"/>
  <c r="L32" i="5"/>
  <c r="L36" i="5"/>
  <c r="L15" i="5"/>
  <c r="L16" i="5"/>
  <c r="I34" i="5"/>
  <c r="I3" i="5"/>
  <c r="I27" i="5"/>
  <c r="I16" i="5"/>
  <c r="I24" i="5"/>
  <c r="I2" i="5"/>
  <c r="I14" i="5"/>
  <c r="I36" i="5"/>
  <c r="I26" i="5"/>
  <c r="I10" i="5"/>
  <c r="I6" i="5"/>
  <c r="I18" i="5"/>
  <c r="I20" i="5"/>
  <c r="I12" i="5"/>
  <c r="I17" i="5"/>
  <c r="I23" i="5"/>
  <c r="I21" i="5"/>
  <c r="I35" i="5"/>
  <c r="I8" i="5"/>
  <c r="I15" i="5"/>
  <c r="I31" i="5"/>
  <c r="I9" i="5"/>
  <c r="I7" i="5"/>
  <c r="I13" i="5"/>
  <c r="I28" i="5"/>
  <c r="I33" i="5"/>
  <c r="I4" i="5"/>
  <c r="I25" i="5"/>
  <c r="I29" i="5"/>
  <c r="I32" i="5"/>
  <c r="I30" i="5"/>
  <c r="I5" i="5"/>
  <c r="I19" i="5"/>
  <c r="I22" i="5"/>
  <c r="I11" i="5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H69" i="3" s="1" a="1"/>
  <c r="H69" i="3" s="1"/>
  <c r="F69" i="3" s="1"/>
  <c r="G63" i="3"/>
  <c r="G64" i="3"/>
  <c r="G65" i="3"/>
  <c r="H80" i="3" s="1" a="1"/>
  <c r="H80" i="3" s="1"/>
  <c r="F80" i="3" s="1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2" i="3"/>
  <c r="H67" i="3" a="1"/>
  <c r="H67" i="3" s="1"/>
  <c r="F67" i="3" s="1"/>
  <c r="H75" i="3" a="1"/>
  <c r="H75" i="3" s="1"/>
  <c r="F75" i="3" s="1"/>
  <c r="H76" i="3" a="1"/>
  <c r="H76" i="3" s="1"/>
  <c r="F76" i="3" s="1"/>
  <c r="H83" i="3" a="1"/>
  <c r="H83" i="3" s="1"/>
  <c r="F83" i="3" s="1"/>
  <c r="H84" i="3" a="1"/>
  <c r="H84" i="3" s="1"/>
  <c r="F84" i="3" s="1"/>
  <c r="H89" i="3" a="1"/>
  <c r="H89" i="3" s="1"/>
  <c r="F89" i="3" s="1"/>
  <c r="H91" i="3" a="1"/>
  <c r="H91" i="3" s="1"/>
  <c r="F91" i="3" s="1"/>
  <c r="H92" i="3" a="1"/>
  <c r="H92" i="3" s="1"/>
  <c r="F92" i="3" s="1"/>
  <c r="H68" i="3" l="1" a="1"/>
  <c r="H68" i="3" s="1"/>
  <c r="F68" i="3" s="1"/>
  <c r="H74" i="3" a="1"/>
  <c r="H74" i="3" s="1"/>
  <c r="F74" i="3" s="1"/>
  <c r="H81" i="3" a="1"/>
  <c r="H81" i="3" s="1"/>
  <c r="F81" i="3" s="1"/>
  <c r="H96" i="3" a="1"/>
  <c r="H96" i="3" s="1"/>
  <c r="F96" i="3" s="1"/>
  <c r="H64" i="3" a="1"/>
  <c r="H64" i="3" s="1"/>
  <c r="F64" i="3" s="1"/>
  <c r="H63" i="3" a="1"/>
  <c r="H63" i="3" s="1"/>
  <c r="F63" i="3" s="1"/>
  <c r="H90" i="3" a="1"/>
  <c r="H90" i="3" s="1"/>
  <c r="F90" i="3" s="1"/>
  <c r="H66" i="3" a="1"/>
  <c r="H66" i="3" s="1"/>
  <c r="F66" i="3" s="1"/>
  <c r="H62" i="3" a="1"/>
  <c r="H62" i="3" s="1"/>
  <c r="F62" i="3" s="1"/>
  <c r="H65" i="3" a="1"/>
  <c r="H65" i="3" s="1"/>
  <c r="F65" i="3" s="1"/>
  <c r="H88" i="3" a="1"/>
  <c r="H88" i="3" s="1"/>
  <c r="F88" i="3" s="1"/>
  <c r="H72" i="3" a="1"/>
  <c r="H72" i="3" s="1"/>
  <c r="F72" i="3" s="1"/>
  <c r="H95" i="3" a="1"/>
  <c r="H95" i="3" s="1"/>
  <c r="F95" i="3" s="1"/>
  <c r="H79" i="3" a="1"/>
  <c r="H79" i="3" s="1"/>
  <c r="F79" i="3" s="1"/>
  <c r="H94" i="3" a="1"/>
  <c r="H94" i="3" s="1"/>
  <c r="F94" i="3" s="1"/>
  <c r="H78" i="3" a="1"/>
  <c r="H78" i="3" s="1"/>
  <c r="F78" i="3" s="1"/>
  <c r="H70" i="3" a="1"/>
  <c r="H70" i="3" s="1"/>
  <c r="F70" i="3" s="1"/>
  <c r="H82" i="3" a="1"/>
  <c r="H82" i="3" s="1"/>
  <c r="F82" i="3" s="1"/>
  <c r="H73" i="3" a="1"/>
  <c r="H73" i="3" s="1"/>
  <c r="F73" i="3" s="1"/>
  <c r="H87" i="3" a="1"/>
  <c r="H87" i="3" s="1"/>
  <c r="F87" i="3" s="1"/>
  <c r="H71" i="3" a="1"/>
  <c r="H71" i="3" s="1"/>
  <c r="F71" i="3" s="1"/>
  <c r="H86" i="3" a="1"/>
  <c r="H86" i="3" s="1"/>
  <c r="F86" i="3" s="1"/>
  <c r="H93" i="3" a="1"/>
  <c r="H93" i="3" s="1"/>
  <c r="F93" i="3" s="1"/>
  <c r="H85" i="3" a="1"/>
  <c r="H85" i="3" s="1"/>
  <c r="F85" i="3" s="1"/>
  <c r="H77" i="3" a="1"/>
  <c r="H77" i="3" s="1"/>
  <c r="F7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tc={9386E579-5F9C-DD43-B1D0-C44197EBE3F9}</author>
  </authors>
  <commentList>
    <comment ref="D34" authorId="0" shapeId="0" xr:uid="{9386E579-5F9C-DD43-B1D0-C44197EBE3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https://ec.europa.eu/eurostat/databrowser/view/teina022__custom_9202276/default/table?lang=en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<sst xmlns="http://schemas.openxmlformats.org/spreadsheetml/2006/main" count="269" uniqueCount="176">
  <si>
    <t>dem_pers</t>
  </si>
  <si>
    <t>sup_pers</t>
  </si>
  <si>
    <t>dem_trans</t>
  </si>
  <si>
    <t>sup_trans</t>
  </si>
  <si>
    <t>dem_abg</t>
  </si>
  <si>
    <t>sup_abg</t>
  </si>
  <si>
    <t>total</t>
  </si>
  <si>
    <t>unclassified</t>
  </si>
  <si>
    <t>DATE</t>
  </si>
  <si>
    <t>cycle</t>
  </si>
  <si>
    <t>trend_log_lin</t>
  </si>
  <si>
    <t>Private consumption</t>
  </si>
  <si>
    <t>HP trend</t>
  </si>
  <si>
    <t>QUARTERLY AVERAGE</t>
  </si>
  <si>
    <t>HP pré-covid trend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</si>
  <si>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</si>
  <si>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</si>
  <si>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</si>
  <si>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</si>
  <si>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</si>
  <si>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</si>
  <si>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</si>
  <si>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</si>
  <si>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</si>
  <si>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</si>
  <si>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</si>
  <si>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</si>
  <si>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</si>
  <si>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</si>
  <si>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</si>
  <si>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</si>
  <si>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</si>
  <si>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</si>
  <si>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</si>
  <si>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</si>
  <si>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</si>
  <si>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</si>
  <si>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</si>
  <si>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</si>
  <si>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</si>
  <si>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</si>
  <si>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</si>
  <si>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</si>
  <si>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</si>
  <si>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</si>
  <si>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</si>
  <si>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</si>
  <si>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</si>
  <si>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</si>
  <si>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</si>
  <si>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pré-covid trend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</si>
  <si>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</si>
  <si>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</si>
  <si>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</si>
  <si>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</si>
  <si>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</si>
  <si>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</si>
  <si>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</si>
  <si>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</si>
  <si>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</si>
  <si>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</si>
  <si>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</si>
  <si>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</si>
  <si>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</si>
  <si>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</si>
  <si>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</si>
  <si>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</si>
  <si>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</si>
  <si>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</si>
  <si>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</si>
  <si>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</si>
  <si>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</si>
  <si>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</si>
  <si>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</si>
  <si>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</si>
  <si>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</si>
  <si>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</si>
  <si>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</si>
  <si>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</si>
  <si>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</si>
  <si>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</si>
  <si>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</si>
  <si>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</si>
  <si>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</si>
  <si>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</si>
  <si>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</si>
  <si>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</si>
  <si>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</si>
  <si>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</si>
  <si>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</si>
  <si>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</si>
  <si>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</si>
  <si>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</si>
  <si>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</si>
  <si>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</si>
  <si>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</si>
  <si>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</si>
  <si>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</si>
  <si>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</si>
  <si>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</si>
  <si>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</si>
  <si>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</si>
  <si>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</si>
  <si>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</si>
  <si>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</si>
  <si>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</si>
  <si>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</si>
  <si>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</si>
  <si>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</si>
  <si>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</si>
  <si>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</si>
  <si>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</si>
  <si>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</si>
  <si>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</si>
  <si>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</si>
  <si>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</si>
  <si>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</si>
  <si>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</si>
  <si>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</si>
  <si>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</si>
  <si>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</si>
  <si>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</si>
  <si>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</si>
  <si>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</si>
  <si>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</si>
  <si>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</si>
  <si>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</si>
  <si>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</si>
  <si>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</si>
  <si>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</si>
  <si>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</si>
  <si>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</si>
  <si>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</si>
  <si>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</si>
  <si>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</si>
  <si>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</si>
  <si>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</si>
  <si>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</si>
  <si>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</si>
  <si>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</si>
  <si>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</si>
  <si>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</si>
  <si>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</si>
  <si>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</si>
  <si>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</si>
  <si>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</si>
  <si>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</si>
  <si>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</si>
  <si>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</si>
  <si>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</si>
  <si>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</si>
  <si>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</si>
  <si>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</si>
  <si>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</si>
  <si>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</si>
  <si>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</si>
  <si>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</si>
  <si>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</si>
  <si>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OVERALL HICP</t>
  </si>
  <si>
    <t>nominal</t>
  </si>
  <si>
    <t>real</t>
  </si>
  <si>
    <t>FCE of households (nominal)</t>
  </si>
  <si>
    <t>FCE of households (real)</t>
  </si>
  <si>
    <t>Real FCE of households growth (%)</t>
  </si>
  <si>
    <t>QUARTERLY OVERALL HICP</t>
  </si>
  <si>
    <t>NOMINAL</t>
  </si>
  <si>
    <t>REAL</t>
  </si>
  <si>
    <t>Persistent demand</t>
  </si>
  <si>
    <t>Persistent supply</t>
  </si>
  <si>
    <t>Transitory demand</t>
  </si>
  <si>
    <t>Transitory supply</t>
  </si>
  <si>
    <t>Ambiguous demand</t>
  </si>
  <si>
    <t>Ambiguous supply</t>
  </si>
  <si>
    <t>Unclassified</t>
  </si>
  <si>
    <t>Total</t>
  </si>
  <si>
    <t>QoQ difference of Real FCE of households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</si>
</sst>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5">
    <font>
      <sz val="11"/>
      <color theme="1"/>
      <name val="Allianz Neo PPT"/>
      <family val="2"/>
      <scheme val="minor"/>
    </font>
    <font>
      <b/>
      <sz val="11"/>
      <name val="Calibri"/>
      <family val="2"/>
    </font>
    <font>
      <b/>
      <sz val="11"/>
      <name val="Allianz Neo PPT"/>
      <family val="2"/>
      <scheme val="minor"/>
    </font>
    <font>
      <sz val="11"/>
      <color rgb="FF000000"/>
      <name val="Allianz Neo PPT"/>
      <family val="2"/>
      <scheme val="minor"/>
    </font>
    <font>
      <i/>
      <sz val="11"/>
      <color theme="0" tint="-0.499984740745262"/>
      <name val="Allianz Neo PPT"/>
      <family val="2"/>
      <scheme val="minor"/>
    </font>
    <font>
      <i/>
      <sz val="11"/>
      <color theme="0" tint="-0.499984740745262"/>
      <name val="Allianz Neo PPT"/>
      <scheme val="minor"/>
    </font>
    <font>
      <i/>
      <sz val="11"/>
      <color theme="1"/>
      <name val="Allianz Neo PPT"/>
      <scheme val="minor"/>
    </font>
    <font>
      <sz val="11"/>
      <color rgb="FF00B050"/>
      <name val="Allianz Neo PPT"/>
      <family val="2"/>
      <scheme val="minor"/>
    </font>
    <font>
      <sz val="8"/>
      <name val="Allianz Neo PPT"/>
      <family val="2"/>
      <scheme val="minor"/>
    </font>
    <font>
      <sz val="11"/>
      <color rgb="FFFF0000"/>
      <name val="Allianz Neo PPT"/>
      <family val="2"/>
      <scheme val="minor"/>
    </font>
    <font>
      <sz val="11"/>
      <color theme="1" tint="0.39997558519241921"/>
      <name val="Allianz Neo PPT"/>
      <family val="2"/>
      <scheme val="minor"/>
    </font>
    <font>
      <b/>
      <sz val="11"/>
      <color rgb="FFFF0000"/>
      <name val="Allianz Neo PPT"/>
      <scheme val="minor"/>
    </font>
    <font>
      <b/>
      <sz val="11"/>
      <color theme="1"/>
      <name val="Allianz Neo PPT"/>
      <scheme val="minor"/>
    </font>
    <font>
      <b/>
      <sz val="11"/>
      <color theme="1" tint="0.39997558519241921"/>
      <name val="Allianz Neo PPT"/>
      <scheme val="minor"/>
    </font>
    <font>
      <sz val="11"/>
      <color theme="1"/>
      <name val="Allianz Neo PPT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2" fontId="1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/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14" fillId="4" borderId="0" xfId="0" applyFont="1" applyFill="1"/>
    <xf numFmtId="2" fontId="14" fillId="4" borderId="0" xfId="0" applyNumberFormat="1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861E1"/>
      <color rgb="FFFFA500"/>
      <color rgb="FFA52A2A"/>
      <color rgb="FF3CB371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6.xml"/><Relationship Id="rId1" Type="http://schemas.microsoft.com/office/2011/relationships/chartStyle" Target="style6.xml"/><Relationship Id="rId4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3905475566992572E-2"/>
          <c:y val="5.0164771070282881E-2"/>
          <c:w val="0.91160407020468814"/>
          <c:h val="0.91774130218762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data!$B$162:$B$266</c:f>
              <c:numCache>
                <c:formatCode>0.00</c:formatCode>
                <c:ptCount val="105"/>
                <c:pt idx="0">
                  <c:v>-9.7662570322201034E-2</c:v>
                </c:pt>
                <c:pt idx="1">
                  <c:v>-0.1034207904562546</c:v>
                </c:pt>
                <c:pt idx="2">
                  <c:v>-0.13423513618863669</c:v>
                </c:pt>
                <c:pt idx="3">
                  <c:v>-4.2465964944005369E-2</c:v>
                </c:pt>
                <c:pt idx="4">
                  <c:v>-6.6596766538628144E-2</c:v>
                </c:pt>
                <c:pt idx="5">
                  <c:v>-5.2153481648024157E-2</c:v>
                </c:pt>
                <c:pt idx="6">
                  <c:v>-5.4508836934230961E-2</c:v>
                </c:pt>
                <c:pt idx="7">
                  <c:v>-5.7317375235912987E-2</c:v>
                </c:pt>
                <c:pt idx="8">
                  <c:v>-4.1319676034872042E-2</c:v>
                </c:pt>
                <c:pt idx="9">
                  <c:v>4.5428596925467933E-2</c:v>
                </c:pt>
                <c:pt idx="10">
                  <c:v>6.3694736634001325E-2</c:v>
                </c:pt>
                <c:pt idx="11">
                  <c:v>6.9783108808307223E-2</c:v>
                </c:pt>
                <c:pt idx="12">
                  <c:v>6.7589597755239927E-2</c:v>
                </c:pt>
                <c:pt idx="13">
                  <c:v>3.8344254338896037E-2</c:v>
                </c:pt>
                <c:pt idx="14">
                  <c:v>6.2672410243985385E-2</c:v>
                </c:pt>
                <c:pt idx="15">
                  <c:v>-2.9121518378344521E-2</c:v>
                </c:pt>
                <c:pt idx="16">
                  <c:v>9.5145224917280603E-3</c:v>
                </c:pt>
                <c:pt idx="17">
                  <c:v>-7.5114566758043063E-3</c:v>
                </c:pt>
                <c:pt idx="18">
                  <c:v>-4.0819022288155664E-3</c:v>
                </c:pt>
                <c:pt idx="19">
                  <c:v>2.4864796017599791E-2</c:v>
                </c:pt>
                <c:pt idx="20">
                  <c:v>8.9700715583667968E-3</c:v>
                </c:pt>
                <c:pt idx="21">
                  <c:v>2.470107929703019E-3</c:v>
                </c:pt>
                <c:pt idx="22">
                  <c:v>3.6592848468961878E-3</c:v>
                </c:pt>
                <c:pt idx="23">
                  <c:v>-2.4290873274097091E-3</c:v>
                </c:pt>
                <c:pt idx="24">
                  <c:v>-9.8641606135461621E-2</c:v>
                </c:pt>
                <c:pt idx="25">
                  <c:v>-6.5537757154729814E-2</c:v>
                </c:pt>
                <c:pt idx="26">
                  <c:v>-5.9239539380502887E-2</c:v>
                </c:pt>
                <c:pt idx="27">
                  <c:v>-5.8554076687823947E-2</c:v>
                </c:pt>
                <c:pt idx="28">
                  <c:v>-7.3361410781355357E-2</c:v>
                </c:pt>
                <c:pt idx="29">
                  <c:v>-6.6346034406766119E-2</c:v>
                </c:pt>
                <c:pt idx="30">
                  <c:v>-6.6373481066086981E-2</c:v>
                </c:pt>
                <c:pt idx="31">
                  <c:v>-9.1784550098952991E-2</c:v>
                </c:pt>
                <c:pt idx="32">
                  <c:v>-9.17569190580792E-2</c:v>
                </c:pt>
                <c:pt idx="33">
                  <c:v>-9.7148600474189883E-2</c:v>
                </c:pt>
                <c:pt idx="34">
                  <c:v>-8.9226706090304697E-2</c:v>
                </c:pt>
                <c:pt idx="35">
                  <c:v>-8.7212462518356362E-2</c:v>
                </c:pt>
                <c:pt idx="36">
                  <c:v>-9.5609019765995028E-3</c:v>
                </c:pt>
                <c:pt idx="37">
                  <c:v>-1.220105206800226E-2</c:v>
                </c:pt>
                <c:pt idx="38">
                  <c:v>4.9384625684798948E-2</c:v>
                </c:pt>
                <c:pt idx="39">
                  <c:v>4.2191950552503153E-2</c:v>
                </c:pt>
                <c:pt idx="40">
                  <c:v>4.2494045370584752E-2</c:v>
                </c:pt>
                <c:pt idx="41">
                  <c:v>4.3712241585919839E-2</c:v>
                </c:pt>
                <c:pt idx="42">
                  <c:v>4.2073909283855897E-2</c:v>
                </c:pt>
                <c:pt idx="43">
                  <c:v>4.0183970501008172E-2</c:v>
                </c:pt>
                <c:pt idx="44">
                  <c:v>4.0621146408467271E-2</c:v>
                </c:pt>
                <c:pt idx="45">
                  <c:v>4.5410341456523208E-2</c:v>
                </c:pt>
                <c:pt idx="46">
                  <c:v>4.1709901718718502E-2</c:v>
                </c:pt>
                <c:pt idx="47">
                  <c:v>3.7475960086600237E-2</c:v>
                </c:pt>
                <c:pt idx="48">
                  <c:v>5.8209650059904139E-2</c:v>
                </c:pt>
                <c:pt idx="49">
                  <c:v>6.0849800151306893E-2</c:v>
                </c:pt>
                <c:pt idx="50">
                  <c:v>6.0155257652126728E-5</c:v>
                </c:pt>
                <c:pt idx="51">
                  <c:v>8.0091549822174073E-3</c:v>
                </c:pt>
                <c:pt idx="52">
                  <c:v>1.084024412487968E-2</c:v>
                </c:pt>
                <c:pt idx="53">
                  <c:v>5.6185465571184298E-3</c:v>
                </c:pt>
                <c:pt idx="54">
                  <c:v>1.2672170578136049E-2</c:v>
                </c:pt>
                <c:pt idx="55">
                  <c:v>1.1477358795611301E-2</c:v>
                </c:pt>
                <c:pt idx="56">
                  <c:v>1.281145170558199E-2</c:v>
                </c:pt>
                <c:pt idx="57">
                  <c:v>1.139321988312967E-2</c:v>
                </c:pt>
                <c:pt idx="58">
                  <c:v>3.7332038196653657E-2</c:v>
                </c:pt>
                <c:pt idx="59">
                  <c:v>6.7552488727585111E-2</c:v>
                </c:pt>
                <c:pt idx="60">
                  <c:v>0.13194305966764319</c:v>
                </c:pt>
                <c:pt idx="61">
                  <c:v>0.13268415578108911</c:v>
                </c:pt>
                <c:pt idx="62">
                  <c:v>0.14261810998393529</c:v>
                </c:pt>
                <c:pt idx="63">
                  <c:v>2.3281554665928381E-2</c:v>
                </c:pt>
                <c:pt idx="64">
                  <c:v>7.8614298796489387E-2</c:v>
                </c:pt>
                <c:pt idx="65">
                  <c:v>0.16543423771952301</c:v>
                </c:pt>
                <c:pt idx="66">
                  <c:v>0.17743795204721391</c:v>
                </c:pt>
                <c:pt idx="67">
                  <c:v>0.15894741338695931</c:v>
                </c:pt>
                <c:pt idx="68">
                  <c:v>0.17255771728936781</c:v>
                </c:pt>
                <c:pt idx="69">
                  <c:v>0.18843841056560401</c:v>
                </c:pt>
                <c:pt idx="70">
                  <c:v>0.1535130440999998</c:v>
                </c:pt>
                <c:pt idx="71">
                  <c:v>0.28591328856322917</c:v>
                </c:pt>
                <c:pt idx="72">
                  <c:v>0.36817987955444459</c:v>
                </c:pt>
                <c:pt idx="73">
                  <c:v>0.57535499978683413</c:v>
                </c:pt>
                <c:pt idx="74">
                  <c:v>0.74877105325913773</c:v>
                </c:pt>
                <c:pt idx="75">
                  <c:v>0.82419984893162979</c:v>
                </c:pt>
                <c:pt idx="76">
                  <c:v>0.78036810810043722</c:v>
                </c:pt>
                <c:pt idx="77">
                  <c:v>0.77344144401753812</c:v>
                </c:pt>
                <c:pt idx="78">
                  <c:v>0.85538558877521931</c:v>
                </c:pt>
                <c:pt idx="79">
                  <c:v>0.95832527133903056</c:v>
                </c:pt>
                <c:pt idx="80">
                  <c:v>1.041056309604631</c:v>
                </c:pt>
                <c:pt idx="81">
                  <c:v>1.2779666997080521</c:v>
                </c:pt>
                <c:pt idx="82">
                  <c:v>1.3931262989372459</c:v>
                </c:pt>
                <c:pt idx="83">
                  <c:v>1.255842047836341</c:v>
                </c:pt>
                <c:pt idx="84">
                  <c:v>1.1981297819895489</c:v>
                </c:pt>
                <c:pt idx="85">
                  <c:v>1.167613480868787</c:v>
                </c:pt>
                <c:pt idx="86">
                  <c:v>1.309483437645877</c:v>
                </c:pt>
                <c:pt idx="87">
                  <c:v>1.4453170340963579</c:v>
                </c:pt>
                <c:pt idx="88">
                  <c:v>1.4861185061948119</c:v>
                </c:pt>
                <c:pt idx="89">
                  <c:v>1.5124801118201949</c:v>
                </c:pt>
                <c:pt idx="90">
                  <c:v>1.41314440767519</c:v>
                </c:pt>
                <c:pt idx="91">
                  <c:v>1.346156327156429</c:v>
                </c:pt>
                <c:pt idx="92">
                  <c:v>1.255974514527429</c:v>
                </c:pt>
                <c:pt idx="93">
                  <c:v>1.0322564459290791</c:v>
                </c:pt>
                <c:pt idx="94">
                  <c:v>0.94333849229691746</c:v>
                </c:pt>
                <c:pt idx="95">
                  <c:v>0.93644317183362058</c:v>
                </c:pt>
                <c:pt idx="96">
                  <c:v>0.87391219189543767</c:v>
                </c:pt>
                <c:pt idx="97">
                  <c:v>0.69983094482972119</c:v>
                </c:pt>
                <c:pt idx="98">
                  <c:v>0.37563544106887897</c:v>
                </c:pt>
                <c:pt idx="99">
                  <c:v>0.27797611441700559</c:v>
                </c:pt>
                <c:pt idx="100">
                  <c:v>0.22284254987652069</c:v>
                </c:pt>
                <c:pt idx="101">
                  <c:v>0.1144613389072018</c:v>
                </c:pt>
                <c:pt idx="102">
                  <c:v>0.1144613389072018</c:v>
                </c:pt>
                <c:pt idx="103">
                  <c:v>9.8195087304931164E-2</c:v>
                </c:pt>
                <c:pt idx="104">
                  <c:v>9.07014648559515E-2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D-1946-A487-B18634E3120A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data!$C$162:$C$266</c:f>
              <c:numCache>
                <c:formatCode>0.00</c:formatCode>
                <c:ptCount val="105"/>
                <c:pt idx="0">
                  <c:v>-0.39041340952700981</c:v>
                </c:pt>
                <c:pt idx="1">
                  <c:v>-0.41743159950239728</c:v>
                </c:pt>
                <c:pt idx="2">
                  <c:v>-0.35310964079462948</c:v>
                </c:pt>
                <c:pt idx="3">
                  <c:v>-0.41534674344422079</c:v>
                </c:pt>
                <c:pt idx="4">
                  <c:v>-0.39312699152667552</c:v>
                </c:pt>
                <c:pt idx="5">
                  <c:v>-0.43018711260744369</c:v>
                </c:pt>
                <c:pt idx="6">
                  <c:v>-0.43855562235406259</c:v>
                </c:pt>
                <c:pt idx="7">
                  <c:v>-0.38719049092477692</c:v>
                </c:pt>
                <c:pt idx="8">
                  <c:v>-0.28884853456853371</c:v>
                </c:pt>
                <c:pt idx="9">
                  <c:v>-0.41686945884225152</c:v>
                </c:pt>
                <c:pt idx="10">
                  <c:v>-0.2406609644280992</c:v>
                </c:pt>
                <c:pt idx="11">
                  <c:v>-8.3170609242203764E-2</c:v>
                </c:pt>
                <c:pt idx="12">
                  <c:v>7.8688873802272491E-2</c:v>
                </c:pt>
                <c:pt idx="13">
                  <c:v>0.1009276725304844</c:v>
                </c:pt>
                <c:pt idx="14">
                  <c:v>0.17395642045113119</c:v>
                </c:pt>
                <c:pt idx="15">
                  <c:v>0.1016422415079377</c:v>
                </c:pt>
                <c:pt idx="16">
                  <c:v>0.40028653777975121</c:v>
                </c:pt>
                <c:pt idx="17">
                  <c:v>0.44339540670869021</c:v>
                </c:pt>
                <c:pt idx="18">
                  <c:v>0.9829886253762975</c:v>
                </c:pt>
                <c:pt idx="19">
                  <c:v>1.096577822273388</c:v>
                </c:pt>
                <c:pt idx="20">
                  <c:v>0.72025118924731435</c:v>
                </c:pt>
                <c:pt idx="21">
                  <c:v>0.79899467997613005</c:v>
                </c:pt>
                <c:pt idx="22">
                  <c:v>0.72101004012335534</c:v>
                </c:pt>
                <c:pt idx="23">
                  <c:v>0.96489169241381334</c:v>
                </c:pt>
                <c:pt idx="24">
                  <c:v>1.0609835975303801</c:v>
                </c:pt>
                <c:pt idx="25">
                  <c:v>1.053505959279899</c:v>
                </c:pt>
                <c:pt idx="26">
                  <c:v>0.8257164821023566</c:v>
                </c:pt>
                <c:pt idx="27">
                  <c:v>0.8883329741196645</c:v>
                </c:pt>
                <c:pt idx="28">
                  <c:v>0.60766465928587143</c:v>
                </c:pt>
                <c:pt idx="29">
                  <c:v>0.56970693080630574</c:v>
                </c:pt>
                <c:pt idx="30">
                  <c:v>6.0147502275529563E-2</c:v>
                </c:pt>
                <c:pt idx="31">
                  <c:v>-2.5426789326803988E-2</c:v>
                </c:pt>
                <c:pt idx="32">
                  <c:v>0.22881411571231661</c:v>
                </c:pt>
                <c:pt idx="33">
                  <c:v>0.32466715842709548</c:v>
                </c:pt>
                <c:pt idx="34">
                  <c:v>0.25146946716989788</c:v>
                </c:pt>
                <c:pt idx="35">
                  <c:v>0.21057024389532669</c:v>
                </c:pt>
                <c:pt idx="36">
                  <c:v>0.12180716853733391</c:v>
                </c:pt>
                <c:pt idx="37">
                  <c:v>8.0197395441255107E-2</c:v>
                </c:pt>
                <c:pt idx="38">
                  <c:v>0.45129395647021142</c:v>
                </c:pt>
                <c:pt idx="39">
                  <c:v>0.45662652155557559</c:v>
                </c:pt>
                <c:pt idx="40">
                  <c:v>0.35825798967014277</c:v>
                </c:pt>
                <c:pt idx="41">
                  <c:v>0.37974040526971808</c:v>
                </c:pt>
                <c:pt idx="42">
                  <c:v>0.6490548260820318</c:v>
                </c:pt>
                <c:pt idx="43">
                  <c:v>0.84413677658730579</c:v>
                </c:pt>
                <c:pt idx="44">
                  <c:v>0.92340371898752782</c:v>
                </c:pt>
                <c:pt idx="45">
                  <c:v>0.75351022138320134</c:v>
                </c:pt>
                <c:pt idx="46">
                  <c:v>0.69946952549521113</c:v>
                </c:pt>
                <c:pt idx="47">
                  <c:v>0.65557637542704683</c:v>
                </c:pt>
                <c:pt idx="48">
                  <c:v>0.50609387687214336</c:v>
                </c:pt>
                <c:pt idx="49">
                  <c:v>0.63853432716794212</c:v>
                </c:pt>
                <c:pt idx="50">
                  <c:v>0.35447854365567949</c:v>
                </c:pt>
                <c:pt idx="51">
                  <c:v>0.41465270874656612</c:v>
                </c:pt>
                <c:pt idx="52">
                  <c:v>0.48794631720430393</c:v>
                </c:pt>
                <c:pt idx="53">
                  <c:v>0.40360743957258061</c:v>
                </c:pt>
                <c:pt idx="54">
                  <c:v>0.26384488264354999</c:v>
                </c:pt>
                <c:pt idx="55">
                  <c:v>0.14661976461248941</c:v>
                </c:pt>
                <c:pt idx="56">
                  <c:v>-2.367015574661166E-3</c:v>
                </c:pt>
                <c:pt idx="57">
                  <c:v>-2.925655041447453E-2</c:v>
                </c:pt>
                <c:pt idx="58">
                  <c:v>0.13250441223988069</c:v>
                </c:pt>
                <c:pt idx="59">
                  <c:v>5.3880374176559921E-2</c:v>
                </c:pt>
                <c:pt idx="60">
                  <c:v>0.24660420117485271</c:v>
                </c:pt>
                <c:pt idx="61">
                  <c:v>0.1082559789507917</c:v>
                </c:pt>
                <c:pt idx="62">
                  <c:v>8.4972711260778391E-2</c:v>
                </c:pt>
                <c:pt idx="63">
                  <c:v>0.37273655622704432</c:v>
                </c:pt>
                <c:pt idx="64">
                  <c:v>0.38390194933248478</c:v>
                </c:pt>
                <c:pt idx="65">
                  <c:v>0.35760507707310552</c:v>
                </c:pt>
                <c:pt idx="66">
                  <c:v>0.1430002680962843</c:v>
                </c:pt>
                <c:pt idx="67">
                  <c:v>8.3341607297202261E-2</c:v>
                </c:pt>
                <c:pt idx="68">
                  <c:v>0.1004220203167728</c:v>
                </c:pt>
                <c:pt idx="69">
                  <c:v>0.2338215426949975</c:v>
                </c:pt>
                <c:pt idx="70">
                  <c:v>0.32342208199863942</c:v>
                </c:pt>
                <c:pt idx="71">
                  <c:v>0.19039652845069799</c:v>
                </c:pt>
                <c:pt idx="72">
                  <c:v>0.18906523811556619</c:v>
                </c:pt>
                <c:pt idx="73">
                  <c:v>0.1866906069893057</c:v>
                </c:pt>
                <c:pt idx="74">
                  <c:v>0.21649996410235589</c:v>
                </c:pt>
                <c:pt idx="75">
                  <c:v>-6.3129543181046688E-2</c:v>
                </c:pt>
                <c:pt idx="76">
                  <c:v>-0.16173576198239739</c:v>
                </c:pt>
                <c:pt idx="77">
                  <c:v>-0.1004841146022996</c:v>
                </c:pt>
                <c:pt idx="78">
                  <c:v>0.1340289867396427</c:v>
                </c:pt>
                <c:pt idx="79">
                  <c:v>0.19905406701950171</c:v>
                </c:pt>
                <c:pt idx="80">
                  <c:v>0.23212743985636339</c:v>
                </c:pt>
                <c:pt idx="81">
                  <c:v>0.13578307746572019</c:v>
                </c:pt>
                <c:pt idx="82">
                  <c:v>6.3404099707104367E-2</c:v>
                </c:pt>
                <c:pt idx="83">
                  <c:v>0.15829205129071389</c:v>
                </c:pt>
                <c:pt idx="84">
                  <c:v>7.6320873617988866E-2</c:v>
                </c:pt>
                <c:pt idx="85">
                  <c:v>8.3810596392713502E-2</c:v>
                </c:pt>
                <c:pt idx="86">
                  <c:v>0.1134634668840032</c:v>
                </c:pt>
                <c:pt idx="87">
                  <c:v>9.7093042715120703E-2</c:v>
                </c:pt>
                <c:pt idx="88">
                  <c:v>0.28090932837010418</c:v>
                </c:pt>
                <c:pt idx="89">
                  <c:v>0.80526756970090219</c:v>
                </c:pt>
                <c:pt idx="90">
                  <c:v>0.75045844961688479</c:v>
                </c:pt>
                <c:pt idx="91">
                  <c:v>0.74121386943251366</c:v>
                </c:pt>
                <c:pt idx="92">
                  <c:v>0.74821049982252941</c:v>
                </c:pt>
                <c:pt idx="93">
                  <c:v>0.98943969317658309</c:v>
                </c:pt>
                <c:pt idx="94">
                  <c:v>0.87703809619762485</c:v>
                </c:pt>
                <c:pt idx="95">
                  <c:v>0.86903760299246069</c:v>
                </c:pt>
                <c:pt idx="96">
                  <c:v>1.0870747691134901</c:v>
                </c:pt>
                <c:pt idx="97">
                  <c:v>1.3288774695724701</c:v>
                </c:pt>
                <c:pt idx="98">
                  <c:v>1.3914195535183751</c:v>
                </c:pt>
                <c:pt idx="99">
                  <c:v>1.3852122530643991</c:v>
                </c:pt>
                <c:pt idx="100">
                  <c:v>1.2830862837680419</c:v>
                </c:pt>
                <c:pt idx="101">
                  <c:v>0.8491545056861608</c:v>
                </c:pt>
                <c:pt idx="102">
                  <c:v>0.82462657759950631</c:v>
                </c:pt>
                <c:pt idx="103">
                  <c:v>0.76636803071250947</c:v>
                </c:pt>
                <c:pt idx="104">
                  <c:v>0.7848330106154956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D-1946-A487-B18634E3120A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data!$D$162:$D$266</c:f>
              <c:numCache>
                <c:formatCode>0.00</c:formatCode>
                <c:ptCount val="105"/>
                <c:pt idx="0">
                  <c:v>-0.29310443638200689</c:v>
                </c:pt>
                <c:pt idx="1">
                  <c:v>-0.15205170212624991</c:v>
                </c:pt>
                <c:pt idx="2">
                  <c:v>-0.2413235277526378</c:v>
                </c:pt>
                <c:pt idx="3">
                  <c:v>-0.26097271336029659</c:v>
                </c:pt>
                <c:pt idx="4">
                  <c:v>-0.1128639422455502</c:v>
                </c:pt>
                <c:pt idx="5">
                  <c:v>-1.161111654931724E-2</c:v>
                </c:pt>
                <c:pt idx="6">
                  <c:v>0.29032153943949718</c:v>
                </c:pt>
                <c:pt idx="7">
                  <c:v>0.21971884701352809</c:v>
                </c:pt>
                <c:pt idx="8">
                  <c:v>0.18145397617178269</c:v>
                </c:pt>
                <c:pt idx="9">
                  <c:v>8.5059209605000699E-2</c:v>
                </c:pt>
                <c:pt idx="10">
                  <c:v>1.2151306184153939E-2</c:v>
                </c:pt>
                <c:pt idx="11">
                  <c:v>-4.7757430054360811E-2</c:v>
                </c:pt>
                <c:pt idx="12">
                  <c:v>-8.6615520755596823E-2</c:v>
                </c:pt>
                <c:pt idx="13">
                  <c:v>-0.20927304766292451</c:v>
                </c:pt>
                <c:pt idx="14">
                  <c:v>-0.1423563787670255</c:v>
                </c:pt>
                <c:pt idx="15">
                  <c:v>-0.27461173244381532</c:v>
                </c:pt>
                <c:pt idx="16">
                  <c:v>-0.22550041958064609</c:v>
                </c:pt>
                <c:pt idx="17">
                  <c:v>-0.25011006281872938</c:v>
                </c:pt>
                <c:pt idx="18">
                  <c:v>-0.77341625306664186</c:v>
                </c:pt>
                <c:pt idx="19">
                  <c:v>-0.76414555665495409</c:v>
                </c:pt>
                <c:pt idx="20">
                  <c:v>-0.15702738142954639</c:v>
                </c:pt>
                <c:pt idx="21">
                  <c:v>-5.2624307872654472E-2</c:v>
                </c:pt>
                <c:pt idx="22">
                  <c:v>0.19920959332342961</c:v>
                </c:pt>
                <c:pt idx="23">
                  <c:v>0.34808281860787121</c:v>
                </c:pt>
                <c:pt idx="24">
                  <c:v>0.78123150512122486</c:v>
                </c:pt>
                <c:pt idx="25">
                  <c:v>0.77925584119816627</c:v>
                </c:pt>
                <c:pt idx="26">
                  <c:v>0.88547190884465621</c:v>
                </c:pt>
                <c:pt idx="27">
                  <c:v>1.10741960002345</c:v>
                </c:pt>
                <c:pt idx="28">
                  <c:v>0.87332128088404559</c:v>
                </c:pt>
                <c:pt idx="29">
                  <c:v>0.89292792557020084</c:v>
                </c:pt>
                <c:pt idx="30">
                  <c:v>0.95058251726370646</c:v>
                </c:pt>
                <c:pt idx="31">
                  <c:v>1.0242654641288511</c:v>
                </c:pt>
                <c:pt idx="32">
                  <c:v>1.1131174500055661</c:v>
                </c:pt>
                <c:pt idx="33">
                  <c:v>1.053864378462974</c:v>
                </c:pt>
                <c:pt idx="34">
                  <c:v>1.181475088404859</c:v>
                </c:pt>
                <c:pt idx="35">
                  <c:v>0.99758016948542727</c:v>
                </c:pt>
                <c:pt idx="36">
                  <c:v>0.84932668022718816</c:v>
                </c:pt>
                <c:pt idx="37">
                  <c:v>0.81168904461109559</c:v>
                </c:pt>
                <c:pt idx="38">
                  <c:v>0.91206378123129961</c:v>
                </c:pt>
                <c:pt idx="39">
                  <c:v>0.87809766221855379</c:v>
                </c:pt>
                <c:pt idx="40">
                  <c:v>1.19419147433832</c:v>
                </c:pt>
                <c:pt idx="41">
                  <c:v>1.0934092734791989</c:v>
                </c:pt>
                <c:pt idx="42">
                  <c:v>1.5686530049032441</c:v>
                </c:pt>
                <c:pt idx="43">
                  <c:v>1.4370185941741129</c:v>
                </c:pt>
                <c:pt idx="44">
                  <c:v>1.079560812864311</c:v>
                </c:pt>
                <c:pt idx="45">
                  <c:v>1.165789682821283</c:v>
                </c:pt>
                <c:pt idx="46">
                  <c:v>0.97106474793934427</c:v>
                </c:pt>
                <c:pt idx="47">
                  <c:v>0.73443379428494437</c:v>
                </c:pt>
                <c:pt idx="48">
                  <c:v>0.56078331858438268</c:v>
                </c:pt>
                <c:pt idx="49">
                  <c:v>0.60953876864056222</c:v>
                </c:pt>
                <c:pt idx="50">
                  <c:v>0.49184528756545448</c:v>
                </c:pt>
                <c:pt idx="51">
                  <c:v>0.56391636458539696</c:v>
                </c:pt>
                <c:pt idx="52">
                  <c:v>0.36394825977416928</c:v>
                </c:pt>
                <c:pt idx="53">
                  <c:v>0.41429481363091319</c:v>
                </c:pt>
                <c:pt idx="54">
                  <c:v>0.34610333171100932</c:v>
                </c:pt>
                <c:pt idx="55">
                  <c:v>0.47632491590058768</c:v>
                </c:pt>
                <c:pt idx="56">
                  <c:v>0.44213733880898642</c:v>
                </c:pt>
                <c:pt idx="57">
                  <c:v>0.40154395646907881</c:v>
                </c:pt>
                <c:pt idx="58">
                  <c:v>0.45737909349894812</c:v>
                </c:pt>
                <c:pt idx="59">
                  <c:v>0.93457294312717598</c:v>
                </c:pt>
                <c:pt idx="60">
                  <c:v>0.69144891202812453</c:v>
                </c:pt>
                <c:pt idx="61">
                  <c:v>0.6489597138894998</c:v>
                </c:pt>
                <c:pt idx="62">
                  <c:v>0.21528285833610261</c:v>
                </c:pt>
                <c:pt idx="63">
                  <c:v>-0.40245549335945091</c:v>
                </c:pt>
                <c:pt idx="64">
                  <c:v>-0.41875149395924333</c:v>
                </c:pt>
                <c:pt idx="65">
                  <c:v>-0.39801714140666938</c:v>
                </c:pt>
                <c:pt idx="66">
                  <c:v>-0.44134665232226078</c:v>
                </c:pt>
                <c:pt idx="67">
                  <c:v>-0.32669788836658448</c:v>
                </c:pt>
                <c:pt idx="68">
                  <c:v>-0.76452202489047127</c:v>
                </c:pt>
                <c:pt idx="69">
                  <c:v>-0.71964639373369665</c:v>
                </c:pt>
                <c:pt idx="70">
                  <c:v>-0.76080570163393291</c:v>
                </c:pt>
                <c:pt idx="71">
                  <c:v>-0.76292055545526372</c:v>
                </c:pt>
                <c:pt idx="72">
                  <c:v>-0.46317259740842182</c:v>
                </c:pt>
                <c:pt idx="73">
                  <c:v>-0.39232531846090718</c:v>
                </c:pt>
                <c:pt idx="74">
                  <c:v>7.4653634997311313E-2</c:v>
                </c:pt>
                <c:pt idx="75">
                  <c:v>0.56209737470112453</c:v>
                </c:pt>
                <c:pt idx="76">
                  <c:v>0.62759350937309055</c:v>
                </c:pt>
                <c:pt idx="77">
                  <c:v>0.61773417862653635</c:v>
                </c:pt>
                <c:pt idx="78">
                  <c:v>0.39060974853526031</c:v>
                </c:pt>
                <c:pt idx="79">
                  <c:v>0.22258642964181971</c:v>
                </c:pt>
                <c:pt idx="80">
                  <c:v>0.66432163297917002</c:v>
                </c:pt>
                <c:pt idx="81">
                  <c:v>0.82276197218731517</c:v>
                </c:pt>
                <c:pt idx="82">
                  <c:v>0.93935297513010618</c:v>
                </c:pt>
                <c:pt idx="83">
                  <c:v>0.69915836907938322</c:v>
                </c:pt>
                <c:pt idx="84">
                  <c:v>0.90337216595787817</c:v>
                </c:pt>
                <c:pt idx="85">
                  <c:v>1.189477472551099</c:v>
                </c:pt>
                <c:pt idx="86">
                  <c:v>1.106862861422681</c:v>
                </c:pt>
                <c:pt idx="87">
                  <c:v>1.2720034090765919</c:v>
                </c:pt>
                <c:pt idx="88">
                  <c:v>1.511460938386165</c:v>
                </c:pt>
                <c:pt idx="89">
                  <c:v>1.634270764053916</c:v>
                </c:pt>
                <c:pt idx="90">
                  <c:v>1.875020139143714</c:v>
                </c:pt>
                <c:pt idx="91">
                  <c:v>2.0674961145751718</c:v>
                </c:pt>
                <c:pt idx="92">
                  <c:v>2.0698867297504431</c:v>
                </c:pt>
                <c:pt idx="93">
                  <c:v>2.2405186519937161</c:v>
                </c:pt>
                <c:pt idx="94">
                  <c:v>2.375055068699099</c:v>
                </c:pt>
                <c:pt idx="95">
                  <c:v>2.3536727290103552</c:v>
                </c:pt>
                <c:pt idx="96">
                  <c:v>2.287999327464965</c:v>
                </c:pt>
                <c:pt idx="97">
                  <c:v>2.0707436544659412</c:v>
                </c:pt>
                <c:pt idx="98">
                  <c:v>2.017110469794837</c:v>
                </c:pt>
                <c:pt idx="99">
                  <c:v>2.1682847874301232</c:v>
                </c:pt>
                <c:pt idx="100">
                  <c:v>1.811998337704513</c:v>
                </c:pt>
                <c:pt idx="101">
                  <c:v>1.721845660416341</c:v>
                </c:pt>
                <c:pt idx="102">
                  <c:v>1.636588844678347</c:v>
                </c:pt>
                <c:pt idx="103">
                  <c:v>1.395758414240309</c:v>
                </c:pt>
                <c:pt idx="104">
                  <c:v>1.6351266190930469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D-1946-A487-B18634E3120A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data!$E$162:$E$266</c:f>
              <c:numCache>
                <c:formatCode>0.00</c:formatCode>
                <c:ptCount val="105"/>
                <c:pt idx="0">
                  <c:v>0.27046559869265602</c:v>
                </c:pt>
                <c:pt idx="1">
                  <c:v>0.40597183319912727</c:v>
                </c:pt>
                <c:pt idx="2">
                  <c:v>0.66102907570324621</c:v>
                </c:pt>
                <c:pt idx="3">
                  <c:v>0.67773982943449884</c:v>
                </c:pt>
                <c:pt idx="4">
                  <c:v>0.67809095291244303</c:v>
                </c:pt>
                <c:pt idx="5">
                  <c:v>0.61660278896541298</c:v>
                </c:pt>
                <c:pt idx="6">
                  <c:v>0.33415667768053148</c:v>
                </c:pt>
                <c:pt idx="7">
                  <c:v>0.29226806907120062</c:v>
                </c:pt>
                <c:pt idx="8">
                  <c:v>0.1237075604986678</c:v>
                </c:pt>
                <c:pt idx="9">
                  <c:v>0.37465745671929401</c:v>
                </c:pt>
                <c:pt idx="10">
                  <c:v>0.28327826289526498</c:v>
                </c:pt>
                <c:pt idx="11">
                  <c:v>0.3553318067177843</c:v>
                </c:pt>
                <c:pt idx="12">
                  <c:v>0.19554865756898071</c:v>
                </c:pt>
                <c:pt idx="13">
                  <c:v>-0.14736662008151899</c:v>
                </c:pt>
                <c:pt idx="14">
                  <c:v>-0.24459507467494329</c:v>
                </c:pt>
                <c:pt idx="15">
                  <c:v>-8.3272805699645694E-2</c:v>
                </c:pt>
                <c:pt idx="16">
                  <c:v>-7.3964123710135554E-2</c:v>
                </c:pt>
                <c:pt idx="17">
                  <c:v>0.1000163637041305</c:v>
                </c:pt>
                <c:pt idx="18">
                  <c:v>0.1004629154996024</c:v>
                </c:pt>
                <c:pt idx="19">
                  <c:v>5.2736048117276502E-2</c:v>
                </c:pt>
                <c:pt idx="20">
                  <c:v>-9.0148788835733962E-2</c:v>
                </c:pt>
                <c:pt idx="21">
                  <c:v>-0.21327324449677201</c:v>
                </c:pt>
                <c:pt idx="22">
                  <c:v>-0.18100291937093749</c:v>
                </c:pt>
                <c:pt idx="23">
                  <c:v>-0.2235376006562439</c:v>
                </c:pt>
                <c:pt idx="24">
                  <c:v>-0.1191911661244881</c:v>
                </c:pt>
                <c:pt idx="25">
                  <c:v>1.6639660519491579E-2</c:v>
                </c:pt>
                <c:pt idx="26">
                  <c:v>-4.7923675081939378E-2</c:v>
                </c:pt>
                <c:pt idx="27">
                  <c:v>-0.23064147695710421</c:v>
                </c:pt>
                <c:pt idx="28">
                  <c:v>-0.33444261061211772</c:v>
                </c:pt>
                <c:pt idx="29">
                  <c:v>-0.59853113672051839</c:v>
                </c:pt>
                <c:pt idx="30">
                  <c:v>-7.5068847664653882E-2</c:v>
                </c:pt>
                <c:pt idx="31">
                  <c:v>0.21805092506299489</c:v>
                </c:pt>
                <c:pt idx="32">
                  <c:v>-3.3454664555946152E-2</c:v>
                </c:pt>
                <c:pt idx="33">
                  <c:v>1.50579564167154E-3</c:v>
                </c:pt>
                <c:pt idx="34">
                  <c:v>4.5586023812772533E-2</c:v>
                </c:pt>
                <c:pt idx="35">
                  <c:v>6.3563392583910416E-2</c:v>
                </c:pt>
                <c:pt idx="36">
                  <c:v>0.37659622285765798</c:v>
                </c:pt>
                <c:pt idx="37">
                  <c:v>0.30028147816029588</c:v>
                </c:pt>
                <c:pt idx="38">
                  <c:v>0.22752845221935239</c:v>
                </c:pt>
                <c:pt idx="39">
                  <c:v>0.3341845575527887</c:v>
                </c:pt>
                <c:pt idx="40">
                  <c:v>0.55444303531027828</c:v>
                </c:pt>
                <c:pt idx="41">
                  <c:v>0.70126572569321477</c:v>
                </c:pt>
                <c:pt idx="42">
                  <c:v>0.36067325582891702</c:v>
                </c:pt>
                <c:pt idx="43">
                  <c:v>0.24129398366681809</c:v>
                </c:pt>
                <c:pt idx="44">
                  <c:v>0.46542506798386379</c:v>
                </c:pt>
                <c:pt idx="45">
                  <c:v>0.54655901186996581</c:v>
                </c:pt>
                <c:pt idx="46">
                  <c:v>0.47228790908166979</c:v>
                </c:pt>
                <c:pt idx="47">
                  <c:v>0.41101712377412619</c:v>
                </c:pt>
                <c:pt idx="48">
                  <c:v>0.21377902539147539</c:v>
                </c:pt>
                <c:pt idx="49">
                  <c:v>0.16830143129497649</c:v>
                </c:pt>
                <c:pt idx="50">
                  <c:v>0.45782570101478159</c:v>
                </c:pt>
                <c:pt idx="51">
                  <c:v>0.45437585702859201</c:v>
                </c:pt>
                <c:pt idx="52">
                  <c:v>0.3454032357559903</c:v>
                </c:pt>
                <c:pt idx="53">
                  <c:v>0.62057376013709176</c:v>
                </c:pt>
                <c:pt idx="54">
                  <c:v>0.4175190677799101</c:v>
                </c:pt>
                <c:pt idx="55">
                  <c:v>0.46809939663976002</c:v>
                </c:pt>
                <c:pt idx="56">
                  <c:v>0.50613619018736733</c:v>
                </c:pt>
                <c:pt idx="57">
                  <c:v>0.40877551789782202</c:v>
                </c:pt>
                <c:pt idx="58">
                  <c:v>0.44428414829441859</c:v>
                </c:pt>
                <c:pt idx="59">
                  <c:v>0.54833131330168772</c:v>
                </c:pt>
                <c:pt idx="60">
                  <c:v>0.57862936701213363</c:v>
                </c:pt>
                <c:pt idx="61">
                  <c:v>0.55883547558814128</c:v>
                </c:pt>
                <c:pt idx="62">
                  <c:v>0.3123078172542334</c:v>
                </c:pt>
                <c:pt idx="63">
                  <c:v>0.35714778155794402</c:v>
                </c:pt>
                <c:pt idx="64">
                  <c:v>0.40984855245449042</c:v>
                </c:pt>
                <c:pt idx="65">
                  <c:v>0.32163151015683011</c:v>
                </c:pt>
                <c:pt idx="66">
                  <c:v>0.65541006233000398</c:v>
                </c:pt>
                <c:pt idx="67">
                  <c:v>0.43957082677705128</c:v>
                </c:pt>
                <c:pt idx="68">
                  <c:v>0.64862613150188775</c:v>
                </c:pt>
                <c:pt idx="69">
                  <c:v>0.41997114361730092</c:v>
                </c:pt>
                <c:pt idx="70">
                  <c:v>0.59478110116498328</c:v>
                </c:pt>
                <c:pt idx="71">
                  <c:v>0.46766095020858439</c:v>
                </c:pt>
                <c:pt idx="72">
                  <c:v>0.53186264341648326</c:v>
                </c:pt>
                <c:pt idx="73">
                  <c:v>0.49590768149135989</c:v>
                </c:pt>
                <c:pt idx="74">
                  <c:v>0.46805369768718852</c:v>
                </c:pt>
                <c:pt idx="75">
                  <c:v>0.40889265662064728</c:v>
                </c:pt>
                <c:pt idx="76">
                  <c:v>0.5771065289749947</c:v>
                </c:pt>
                <c:pt idx="77">
                  <c:v>0.31072417023371962</c:v>
                </c:pt>
                <c:pt idx="78">
                  <c:v>0.42692872069280602</c:v>
                </c:pt>
                <c:pt idx="79">
                  <c:v>0.7447547002808339</c:v>
                </c:pt>
                <c:pt idx="80">
                  <c:v>0.64116088280305206</c:v>
                </c:pt>
                <c:pt idx="81">
                  <c:v>0.76525888459901481</c:v>
                </c:pt>
                <c:pt idx="82">
                  <c:v>0.67793222245514262</c:v>
                </c:pt>
                <c:pt idx="83">
                  <c:v>0.74850051332338996</c:v>
                </c:pt>
                <c:pt idx="84">
                  <c:v>0.73526338435603589</c:v>
                </c:pt>
                <c:pt idx="85">
                  <c:v>0.99469683024696676</c:v>
                </c:pt>
                <c:pt idx="86">
                  <c:v>1.800192328135946</c:v>
                </c:pt>
                <c:pt idx="87">
                  <c:v>1.789115477152647</c:v>
                </c:pt>
                <c:pt idx="88">
                  <c:v>1.689787758567828</c:v>
                </c:pt>
                <c:pt idx="89">
                  <c:v>1.8905831874482231</c:v>
                </c:pt>
                <c:pt idx="90">
                  <c:v>1.8551373682356229</c:v>
                </c:pt>
                <c:pt idx="91">
                  <c:v>1.508595232149164</c:v>
                </c:pt>
                <c:pt idx="92">
                  <c:v>1.454872550225877</c:v>
                </c:pt>
                <c:pt idx="93">
                  <c:v>1.9639345558677399</c:v>
                </c:pt>
                <c:pt idx="94">
                  <c:v>2.0366273606789802</c:v>
                </c:pt>
                <c:pt idx="95">
                  <c:v>1.83569112142033</c:v>
                </c:pt>
                <c:pt idx="96">
                  <c:v>1.999495504749748</c:v>
                </c:pt>
                <c:pt idx="97">
                  <c:v>2.3972571762194219</c:v>
                </c:pt>
                <c:pt idx="98">
                  <c:v>2.1567526133958701</c:v>
                </c:pt>
                <c:pt idx="99">
                  <c:v>2.2823644547880519</c:v>
                </c:pt>
                <c:pt idx="100">
                  <c:v>1.963069246187682</c:v>
                </c:pt>
                <c:pt idx="101">
                  <c:v>1.8411593767174419</c:v>
                </c:pt>
                <c:pt idx="102">
                  <c:v>1.7260622488663591</c:v>
                </c:pt>
                <c:pt idx="103">
                  <c:v>1.9503852996360509</c:v>
                </c:pt>
                <c:pt idx="104">
                  <c:v>2.1212705285176008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D-1946-A487-B18634E3120A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data!$F$162:$F$266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3.401541791318837E-3</c:v>
                </c:pt>
                <c:pt idx="102">
                  <c:v>3.2097739566758793E-2</c:v>
                </c:pt>
                <c:pt idx="103">
                  <c:v>9.2747011302067778E-2</c:v>
                </c:pt>
                <c:pt idx="104">
                  <c:v>8.5380939195806069E-2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D-1946-A487-B18634E3120A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data!$G$162:$G$266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2.819709416810319E-2</c:v>
                </c:pt>
                <c:pt idx="102">
                  <c:v>1.991127302340534E-2</c:v>
                </c:pt>
                <c:pt idx="103">
                  <c:v>0.70964167829307145</c:v>
                </c:pt>
                <c:pt idx="104">
                  <c:v>0.85606207060414441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D-1946-A487-B18634E3120A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data!$H$162:$H$266</c:f>
              <c:numCache>
                <c:formatCode>0.00</c:formatCode>
                <c:ptCount val="105"/>
                <c:pt idx="0">
                  <c:v>0.12864273738273541</c:v>
                </c:pt>
                <c:pt idx="1">
                  <c:v>-1.258516595073256E-3</c:v>
                </c:pt>
                <c:pt idx="2">
                  <c:v>4.2289226928095003E-2</c:v>
                </c:pt>
                <c:pt idx="3">
                  <c:v>0.17541209729460039</c:v>
                </c:pt>
                <c:pt idx="4">
                  <c:v>0.25813948835464878</c:v>
                </c:pt>
                <c:pt idx="5">
                  <c:v>0.22127669985818771</c:v>
                </c:pt>
                <c:pt idx="6">
                  <c:v>0.1042962839000052</c:v>
                </c:pt>
                <c:pt idx="7">
                  <c:v>4.7172663485402722E-2</c:v>
                </c:pt>
                <c:pt idx="8">
                  <c:v>0.14002610405693011</c:v>
                </c:pt>
                <c:pt idx="9">
                  <c:v>7.6718590176572565E-2</c:v>
                </c:pt>
                <c:pt idx="10">
                  <c:v>6.8140593578545072E-3</c:v>
                </c:pt>
                <c:pt idx="11">
                  <c:v>-8.7624627508193775E-3</c:v>
                </c:pt>
                <c:pt idx="12">
                  <c:v>8.319457453074422E-2</c:v>
                </c:pt>
                <c:pt idx="13">
                  <c:v>0.1191607683489694</c:v>
                </c:pt>
                <c:pt idx="14">
                  <c:v>8.3159666850391833E-2</c:v>
                </c:pt>
                <c:pt idx="15">
                  <c:v>0.17834055688945091</c:v>
                </c:pt>
                <c:pt idx="16">
                  <c:v>-7.4265880422315911E-3</c:v>
                </c:pt>
                <c:pt idx="17">
                  <c:v>3.5761157567789012E-2</c:v>
                </c:pt>
                <c:pt idx="18">
                  <c:v>9.6462698692684756E-2</c:v>
                </c:pt>
                <c:pt idx="19">
                  <c:v>-1.897672266118422E-2</c:v>
                </c:pt>
                <c:pt idx="20">
                  <c:v>3.9447028690314523E-2</c:v>
                </c:pt>
                <c:pt idx="21">
                  <c:v>-5.4282122080897E-2</c:v>
                </c:pt>
                <c:pt idx="22">
                  <c:v>-4.1791492605403713E-2</c:v>
                </c:pt>
                <c:pt idx="23">
                  <c:v>-0.26816023856543802</c:v>
                </c:pt>
                <c:pt idx="24">
                  <c:v>-6.3553371574215894E-2</c:v>
                </c:pt>
                <c:pt idx="25">
                  <c:v>-0.35681170333534917</c:v>
                </c:pt>
                <c:pt idx="26">
                  <c:v>-0.22775542098076981</c:v>
                </c:pt>
                <c:pt idx="27">
                  <c:v>-0.32165504187929539</c:v>
                </c:pt>
                <c:pt idx="28">
                  <c:v>-0.1377446066229131</c:v>
                </c:pt>
                <c:pt idx="29">
                  <c:v>-2.1195158200303599E-2</c:v>
                </c:pt>
                <c:pt idx="30">
                  <c:v>-8.9601892399448546E-2</c:v>
                </c:pt>
                <c:pt idx="31">
                  <c:v>-0.13065142923782061</c:v>
                </c:pt>
                <c:pt idx="32">
                  <c:v>-0.14129292884647479</c:v>
                </c:pt>
                <c:pt idx="33">
                  <c:v>-0.12912918298038001</c:v>
                </c:pt>
                <c:pt idx="34">
                  <c:v>-0.147162197341381</c:v>
                </c:pt>
                <c:pt idx="35">
                  <c:v>6.318938052539802E-2</c:v>
                </c:pt>
                <c:pt idx="36">
                  <c:v>0.13869237636397511</c:v>
                </c:pt>
                <c:pt idx="37">
                  <c:v>0.12800335298153109</c:v>
                </c:pt>
                <c:pt idx="38">
                  <c:v>7.9559069993482168E-2</c:v>
                </c:pt>
                <c:pt idx="39">
                  <c:v>0.11362684177329339</c:v>
                </c:pt>
                <c:pt idx="40">
                  <c:v>0.12940049792892119</c:v>
                </c:pt>
                <c:pt idx="41">
                  <c:v>8.012567188158537E-2</c:v>
                </c:pt>
                <c:pt idx="42">
                  <c:v>-4.3663109085107683E-2</c:v>
                </c:pt>
                <c:pt idx="43">
                  <c:v>-1.9384437613681919E-2</c:v>
                </c:pt>
                <c:pt idx="44">
                  <c:v>-2.8910320545530551E-2</c:v>
                </c:pt>
                <c:pt idx="45">
                  <c:v>-3.4050689945546497E-2</c:v>
                </c:pt>
                <c:pt idx="46">
                  <c:v>-3.5879846071592447E-2</c:v>
                </c:pt>
                <c:pt idx="47">
                  <c:v>5.2668253141344767E-2</c:v>
                </c:pt>
                <c:pt idx="48">
                  <c:v>9.3034725132797175E-2</c:v>
                </c:pt>
                <c:pt idx="49">
                  <c:v>8.0394055789413665E-2</c:v>
                </c:pt>
                <c:pt idx="50">
                  <c:v>-1.504875269624989E-2</c:v>
                </c:pt>
                <c:pt idx="51">
                  <c:v>8.2203636054369866E-3</c:v>
                </c:pt>
                <c:pt idx="52">
                  <c:v>-0.1088218519199719</c:v>
                </c:pt>
                <c:pt idx="53">
                  <c:v>-7.8368398523012139E-2</c:v>
                </c:pt>
                <c:pt idx="54">
                  <c:v>0.22285884489010771</c:v>
                </c:pt>
                <c:pt idx="55">
                  <c:v>0.16338692431182211</c:v>
                </c:pt>
                <c:pt idx="56">
                  <c:v>0.1585289390779856</c:v>
                </c:pt>
                <c:pt idx="57">
                  <c:v>0.1335512856929634</c:v>
                </c:pt>
                <c:pt idx="58">
                  <c:v>0.1512855737625643</c:v>
                </c:pt>
                <c:pt idx="59">
                  <c:v>6.7628100524979029E-3</c:v>
                </c:pt>
                <c:pt idx="60">
                  <c:v>9.1374926862944905E-3</c:v>
                </c:pt>
                <c:pt idx="61">
                  <c:v>0.1216143506820471</c:v>
                </c:pt>
                <c:pt idx="62">
                  <c:v>3.6244887977214262E-3</c:v>
                </c:pt>
                <c:pt idx="63">
                  <c:v>2.5646988269582279E-2</c:v>
                </c:pt>
                <c:pt idx="64">
                  <c:v>-3.9735200750399657E-2</c:v>
                </c:pt>
                <c:pt idx="65">
                  <c:v>-0.22349217715303191</c:v>
                </c:pt>
                <c:pt idx="66">
                  <c:v>0.32374603623721498</c:v>
                </c:pt>
                <c:pt idx="67">
                  <c:v>-0.14288634882455431</c:v>
                </c:pt>
                <c:pt idx="68">
                  <c:v>-0.1329166844453977</c:v>
                </c:pt>
                <c:pt idx="69">
                  <c:v>-5.0919729916780287E-2</c:v>
                </c:pt>
                <c:pt idx="70">
                  <c:v>-8.7299677933524444E-2</c:v>
                </c:pt>
                <c:pt idx="71">
                  <c:v>-0.204941048973412</c:v>
                </c:pt>
                <c:pt idx="72">
                  <c:v>0.12544288985515251</c:v>
                </c:pt>
                <c:pt idx="73">
                  <c:v>-0.1050310155319976</c:v>
                </c:pt>
                <c:pt idx="74">
                  <c:v>-0.1256523163165405</c:v>
                </c:pt>
                <c:pt idx="75">
                  <c:v>-0.12475565386189059</c:v>
                </c:pt>
                <c:pt idx="76">
                  <c:v>-4.1054816028740282E-2</c:v>
                </c:pt>
                <c:pt idx="77">
                  <c:v>0.27248744881700782</c:v>
                </c:pt>
                <c:pt idx="78">
                  <c:v>-0.27525011723058213</c:v>
                </c:pt>
                <c:pt idx="79">
                  <c:v>0.2076561018844203</c:v>
                </c:pt>
                <c:pt idx="80">
                  <c:v>0.1079028047696067</c:v>
                </c:pt>
                <c:pt idx="81">
                  <c:v>0.15707544679126259</c:v>
                </c:pt>
                <c:pt idx="82">
                  <c:v>0.28075676268187932</c:v>
                </c:pt>
                <c:pt idx="83">
                  <c:v>0.48498112914189567</c:v>
                </c:pt>
                <c:pt idx="84">
                  <c:v>0.32439081553108728</c:v>
                </c:pt>
                <c:pt idx="85">
                  <c:v>0.65904891261038423</c:v>
                </c:pt>
                <c:pt idx="86">
                  <c:v>0.67837536939344156</c:v>
                </c:pt>
                <c:pt idx="87">
                  <c:v>0.66206639549624957</c:v>
                </c:pt>
                <c:pt idx="88">
                  <c:v>0.71461283517181484</c:v>
                </c:pt>
                <c:pt idx="89">
                  <c:v>0.5169938355791055</c:v>
                </c:pt>
                <c:pt idx="90">
                  <c:v>0.69744531724061476</c:v>
                </c:pt>
                <c:pt idx="91">
                  <c:v>0.71877789139706771</c:v>
                </c:pt>
                <c:pt idx="92">
                  <c:v>0.54541788012898329</c:v>
                </c:pt>
                <c:pt idx="93">
                  <c:v>0.64028311242847002</c:v>
                </c:pt>
                <c:pt idx="94">
                  <c:v>0.64141308433453448</c:v>
                </c:pt>
                <c:pt idx="95">
                  <c:v>0.555288880855489</c:v>
                </c:pt>
                <c:pt idx="96">
                  <c:v>0.59176036354616279</c:v>
                </c:pt>
                <c:pt idx="97">
                  <c:v>0.58325613410045962</c:v>
                </c:pt>
                <c:pt idx="98">
                  <c:v>0.55775875885361792</c:v>
                </c:pt>
                <c:pt idx="99">
                  <c:v>0.58128146112423851</c:v>
                </c:pt>
                <c:pt idx="100">
                  <c:v>0.58578510450575072</c:v>
                </c:pt>
                <c:pt idx="101">
                  <c:v>0.66245197195338212</c:v>
                </c:pt>
                <c:pt idx="102">
                  <c:v>0.61994525504329878</c:v>
                </c:pt>
                <c:pt idx="103">
                  <c:v>0.58335409987598896</c:v>
                </c:pt>
                <c:pt idx="104">
                  <c:v>-3.935884310845128E-2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data!$I$1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data!$I$162:$I$266</c:f>
              <c:numCache>
                <c:formatCode>0.00</c:formatCode>
                <c:ptCount val="105"/>
                <c:pt idx="0">
                  <c:v>-0.38207208015582639</c:v>
                </c:pt>
                <c:pt idx="1">
                  <c:v>-0.26819077548084769</c:v>
                </c:pt>
                <c:pt idx="2">
                  <c:v>-2.535000210456273E-2</c:v>
                </c:pt>
                <c:pt idx="3">
                  <c:v>0.13436650498057651</c:v>
                </c:pt>
                <c:pt idx="4">
                  <c:v>0.36364274095623822</c:v>
                </c:pt>
                <c:pt idx="5">
                  <c:v>0.34392777801881552</c:v>
                </c:pt>
                <c:pt idx="6">
                  <c:v>0.2357100417317404</c:v>
                </c:pt>
                <c:pt idx="7">
                  <c:v>0.11465171340944159</c:v>
                </c:pt>
                <c:pt idx="8">
                  <c:v>0.11501943012397491</c:v>
                </c:pt>
                <c:pt idx="9">
                  <c:v>0.16499439458408369</c:v>
                </c:pt>
                <c:pt idx="10">
                  <c:v>0.12527740064317561</c:v>
                </c:pt>
                <c:pt idx="11">
                  <c:v>0.28542441347870762</c:v>
                </c:pt>
                <c:pt idx="12">
                  <c:v>0.33840618290164048</c:v>
                </c:pt>
                <c:pt idx="13">
                  <c:v>-9.8206972526093672E-2</c:v>
                </c:pt>
                <c:pt idx="14">
                  <c:v>-6.7162955896460375E-2</c:v>
                </c:pt>
                <c:pt idx="15">
                  <c:v>-0.10702325812441681</c:v>
                </c:pt>
                <c:pt idx="16">
                  <c:v>0.10290992893846609</c:v>
                </c:pt>
                <c:pt idx="17">
                  <c:v>0.321551408486076</c:v>
                </c:pt>
                <c:pt idx="18">
                  <c:v>0.40241608427312731</c:v>
                </c:pt>
                <c:pt idx="19">
                  <c:v>0.39105638709212581</c:v>
                </c:pt>
                <c:pt idx="20">
                  <c:v>0.52149211923071537</c:v>
                </c:pt>
                <c:pt idx="21">
                  <c:v>0.48128511345550962</c:v>
                </c:pt>
                <c:pt idx="22">
                  <c:v>0.70108450631733987</c:v>
                </c:pt>
                <c:pt idx="23">
                  <c:v>0.81884758447259287</c:v>
                </c:pt>
                <c:pt idx="24">
                  <c:v>1.56082895881744</c:v>
                </c:pt>
                <c:pt idx="25">
                  <c:v>1.427052000507478</c:v>
                </c:pt>
                <c:pt idx="26">
                  <c:v>1.376269755503801</c:v>
                </c:pt>
                <c:pt idx="27">
                  <c:v>1.384901978618891</c:v>
                </c:pt>
                <c:pt idx="28">
                  <c:v>0.93543731215353088</c:v>
                </c:pt>
                <c:pt idx="29">
                  <c:v>0.77656252704891848</c:v>
                </c:pt>
                <c:pt idx="30">
                  <c:v>0.77968579840904662</c:v>
                </c:pt>
                <c:pt idx="31">
                  <c:v>0.99445362052826836</c:v>
                </c:pt>
                <c:pt idx="32">
                  <c:v>1.0754270532573831</c:v>
                </c:pt>
                <c:pt idx="33">
                  <c:v>1.153759549077171</c:v>
                </c:pt>
                <c:pt idx="34">
                  <c:v>1.242141675955843</c:v>
                </c:pt>
                <c:pt idx="35">
                  <c:v>1.2476907239717061</c:v>
                </c:pt>
                <c:pt idx="36">
                  <c:v>1.476861546009556</c:v>
                </c:pt>
                <c:pt idx="37">
                  <c:v>1.3079702191261759</c:v>
                </c:pt>
                <c:pt idx="38">
                  <c:v>1.719829885599145</c:v>
                </c:pt>
                <c:pt idx="39">
                  <c:v>1.8247275336527149</c:v>
                </c:pt>
                <c:pt idx="40">
                  <c:v>2.278787042618247</c:v>
                </c:pt>
                <c:pt idx="41">
                  <c:v>2.298253317909638</c:v>
                </c:pt>
                <c:pt idx="42">
                  <c:v>2.5767918870129409</c:v>
                </c:pt>
                <c:pt idx="43">
                  <c:v>2.543248887315563</c:v>
                </c:pt>
                <c:pt idx="44">
                  <c:v>2.4801004256986392</c:v>
                </c:pt>
                <c:pt idx="45">
                  <c:v>2.4772185675854259</c:v>
                </c:pt>
                <c:pt idx="46">
                  <c:v>2.148652238163351</c:v>
                </c:pt>
                <c:pt idx="47">
                  <c:v>1.891171506714062</c:v>
                </c:pt>
                <c:pt idx="48">
                  <c:v>1.431900596040703</c:v>
                </c:pt>
                <c:pt idx="49">
                  <c:v>1.557618383044201</c:v>
                </c:pt>
                <c:pt idx="50">
                  <c:v>1.2891609347973181</c:v>
                </c:pt>
                <c:pt idx="51">
                  <c:v>1.449174448948209</c:v>
                </c:pt>
                <c:pt idx="52">
                  <c:v>1.099316204939371</c:v>
                </c:pt>
                <c:pt idx="53">
                  <c:v>1.365726161374692</c:v>
                </c:pt>
                <c:pt idx="54">
                  <c:v>1.262998297602713</c:v>
                </c:pt>
                <c:pt idx="55">
                  <c:v>1.265908360260271</c:v>
                </c:pt>
                <c:pt idx="56">
                  <c:v>1.11724690420526</c:v>
                </c:pt>
                <c:pt idx="57">
                  <c:v>0.92600742952851922</c:v>
                </c:pt>
                <c:pt idx="58">
                  <c:v>1.222785265992465</c:v>
                </c:pt>
                <c:pt idx="59">
                  <c:v>1.6110999293855071</c:v>
                </c:pt>
                <c:pt idx="60">
                  <c:v>1.657763032569048</c:v>
                </c:pt>
                <c:pt idx="61">
                  <c:v>1.5703496748915691</c:v>
                </c:pt>
                <c:pt idx="62">
                  <c:v>0.75880598563277113</c:v>
                </c:pt>
                <c:pt idx="63">
                  <c:v>0.37635738736104818</c:v>
                </c:pt>
                <c:pt idx="64">
                  <c:v>0.41387810587382168</c:v>
                </c:pt>
                <c:pt idx="65">
                  <c:v>0.2231615063897574</c:v>
                </c:pt>
                <c:pt idx="66">
                  <c:v>0.8582476663884564</c:v>
                </c:pt>
                <c:pt idx="67">
                  <c:v>0.21227561027007399</c:v>
                </c:pt>
                <c:pt idx="68">
                  <c:v>2.416715977215933E-2</c:v>
                </c:pt>
                <c:pt idx="69">
                  <c:v>7.1664973227425488E-2</c:v>
                </c:pt>
                <c:pt idx="70">
                  <c:v>0.2236108476961651</c:v>
                </c:pt>
                <c:pt idx="71">
                  <c:v>-2.3890837206164139E-2</c:v>
                </c:pt>
                <c:pt idx="72">
                  <c:v>0.75137805353322484</c:v>
                </c:pt>
                <c:pt idx="73">
                  <c:v>0.76059695427459495</c:v>
                </c:pt>
                <c:pt idx="74">
                  <c:v>1.382326033729453</c:v>
                </c:pt>
                <c:pt idx="75">
                  <c:v>1.607304683210464</c:v>
                </c:pt>
                <c:pt idx="76">
                  <c:v>1.7822775684373851</c:v>
                </c:pt>
                <c:pt idx="77">
                  <c:v>1.873903127092502</c:v>
                </c:pt>
                <c:pt idx="78">
                  <c:v>1.5317029275123459</c:v>
                </c:pt>
                <c:pt idx="79">
                  <c:v>2.3323765701656058</c:v>
                </c:pt>
                <c:pt idx="80">
                  <c:v>2.6865690700128231</c:v>
                </c:pt>
                <c:pt idx="81">
                  <c:v>3.1588460807513652</c:v>
                </c:pt>
                <c:pt idx="82">
                  <c:v>3.354572358911478</c:v>
                </c:pt>
                <c:pt idx="83">
                  <c:v>3.3467741106717241</c:v>
                </c:pt>
                <c:pt idx="84">
                  <c:v>3.237477021452539</c:v>
                </c:pt>
                <c:pt idx="85">
                  <c:v>4.0946472926699506</c:v>
                </c:pt>
                <c:pt idx="86">
                  <c:v>5.00837746348195</c:v>
                </c:pt>
                <c:pt idx="87">
                  <c:v>5.2655953585369666</c:v>
                </c:pt>
                <c:pt idx="88">
                  <c:v>5.6828893666907243</c:v>
                </c:pt>
                <c:pt idx="89">
                  <c:v>6.3595954686023406</c:v>
                </c:pt>
                <c:pt idx="90">
                  <c:v>6.5912056819120268</c:v>
                </c:pt>
                <c:pt idx="91">
                  <c:v>6.3822394347103462</c:v>
                </c:pt>
                <c:pt idx="92">
                  <c:v>6.0743621744552616</c:v>
                </c:pt>
                <c:pt idx="93">
                  <c:v>6.8664324593955879</c:v>
                </c:pt>
                <c:pt idx="94">
                  <c:v>6.8734721022071561</c:v>
                </c:pt>
                <c:pt idx="95">
                  <c:v>6.550133506112255</c:v>
                </c:pt>
                <c:pt idx="96">
                  <c:v>6.8402421567698042</c:v>
                </c:pt>
                <c:pt idx="97">
                  <c:v>7.0799653791880139</c:v>
                </c:pt>
                <c:pt idx="98">
                  <c:v>6.4986768366315779</c:v>
                </c:pt>
                <c:pt idx="99">
                  <c:v>6.695119070823818</c:v>
                </c:pt>
                <c:pt idx="100">
                  <c:v>5.8667815220425084</c:v>
                </c:pt>
                <c:pt idx="101">
                  <c:v>5.2206714896399493</c:v>
                </c:pt>
                <c:pt idx="102">
                  <c:v>4.9736932776848768</c:v>
                </c:pt>
                <c:pt idx="103">
                  <c:v>5.5964496213649291</c:v>
                </c:pt>
                <c:pt idx="104">
                  <c:v>5.5340157897735942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date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Offset val="100"/>
        <c:baseTimeUnit val="months"/>
      </c:date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117239506773912E-2"/>
          <c:y val="5.7682716049382715E-2"/>
          <c:w val="0.89294072485885756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'HH_CONS nul'!$C$1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nul'!$C$62:$C$96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'HH_CONS nul'!$E$1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nul'!$E$62:$E$96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5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llianz Neo" panose="020B0504020203020204" pitchFamily="34" charset="0"/>
                    <a:ea typeface="+mn-ea"/>
                    <a:cs typeface="+mn-cs"/>
                  </a:defRPr>
                </a:pPr>
                <a:endParaRPr lang="en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942213525330723E-2"/>
          <c:y val="1.3949928375481009E-2"/>
          <c:w val="0.3175851770015074"/>
          <c:h val="0.12844242418568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5128911827612259E-2"/>
          <c:y val="5.0164771070282881E-2"/>
          <c:w val="0.91038066930456008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18-3348-A1D5-C1BB96B193A7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Persistent supply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18-3348-A1D5-C1BB96B193A7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18-3348-A1D5-C1BB96B193A7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Transitory supply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518-3348-A1D5-C1BB96B193A7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Ambiguous demand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18-3348-A1D5-C1BB96B193A7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Ambiguous supply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518-3348-A1D5-C1BB96B193A7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8781184840881677E-2"/>
          <c:y val="5.7682716049382715E-2"/>
          <c:w val="0.91030318622066519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RESULTS!$C$3:$C$37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2"/>
          <c:order val="1"/>
          <c:tx>
            <c:strRef>
              <c:f>RESULTS!$E$2</c:f>
              <c:strCache>
                <c:ptCount val="1"/>
                <c:pt idx="0">
                  <c:v>HP pré-covid trend</c:v>
                </c:pt>
              </c:strCache>
            </c:strRef>
          </c:tx>
          <c:spPr>
            <a:ln w="19050" cap="rnd">
              <a:solidFill>
                <a:srgbClr val="F86200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RESULTS!$E$3:$E$37</c:f>
              <c:numCache>
                <c:formatCode>0.0E+00</c:formatCode>
                <c:ptCount val="35"/>
                <c:pt idx="0">
                  <c:v>295689184912.2998</c:v>
                </c:pt>
                <c:pt idx="1">
                  <c:v>296549481509.54932</c:v>
                </c:pt>
                <c:pt idx="2">
                  <c:v>297447619463.26141</c:v>
                </c:pt>
                <c:pt idx="3">
                  <c:v>298380765909.01123</c:v>
                </c:pt>
                <c:pt idx="4">
                  <c:v>299345828845.20978</c:v>
                </c:pt>
                <c:pt idx="5">
                  <c:v>300338683291.57501</c:v>
                </c:pt>
                <c:pt idx="6">
                  <c:v>301355654999.79608</c:v>
                </c:pt>
                <c:pt idx="7">
                  <c:v>302393203669.5058</c:v>
                </c:pt>
                <c:pt idx="8">
                  <c:v>303447436090.96143</c:v>
                </c:pt>
                <c:pt idx="9">
                  <c:v>304514848927.12689</c:v>
                </c:pt>
                <c:pt idx="10">
                  <c:v>305592230443.4093</c:v>
                </c:pt>
                <c:pt idx="11">
                  <c:v>306677079624.63641</c:v>
                </c:pt>
                <c:pt idx="12">
                  <c:v>307767995311.60858</c:v>
                </c:pt>
                <c:pt idx="13">
                  <c:v>308863971920.36121</c:v>
                </c:pt>
                <c:pt idx="14">
                  <c:v>309964505744.85962</c:v>
                </c:pt>
                <c:pt idx="15">
                  <c:v>311068954971.61932</c:v>
                </c:pt>
                <c:pt idx="16">
                  <c:v>312176316846.06519</c:v>
                </c:pt>
                <c:pt idx="17">
                  <c:v>313284820516.76477</c:v>
                </c:pt>
                <c:pt idx="18">
                  <c:v>314393195559.25702</c:v>
                </c:pt>
                <c:pt idx="19">
                  <c:v>315501304786.25763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60-DA46-B1E2-316408D29DD5}"/>
            </c:ext>
          </c:extLst>
        </c:ser>
        <c:ser>
          <c:idx val="1"/>
          <c:order val="2"/>
          <c:tx>
            <c:strRef>
              <c:f>RESULTS!$D$2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RESULTS!$D$3:$D$37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6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41032303506114598"/>
          <c:h val="4.0080064913021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2634789043440065E-2"/>
          <c:y val="7.4741422557637355E-2"/>
          <c:w val="0.89442315030004504"/>
          <c:h val="0.77624272035247677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HH_CONS_EXP!$C$1</c:f>
              <c:strCache>
                <c:ptCount val="1"/>
                <c:pt idx="0">
                  <c:v>FCE of households (nominal)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HH_CONS_EXP!$C$2:$C$36</c:f>
              <c:numCache>
                <c:formatCode>0.00</c:formatCode>
                <c:ptCount val="35"/>
                <c:pt idx="0">
                  <c:v>288025.8</c:v>
                </c:pt>
                <c:pt idx="1">
                  <c:v>290308.7</c:v>
                </c:pt>
                <c:pt idx="2">
                  <c:v>291085.2</c:v>
                </c:pt>
                <c:pt idx="3">
                  <c:v>290486.3</c:v>
                </c:pt>
                <c:pt idx="4">
                  <c:v>293036.40000000002</c:v>
                </c:pt>
                <c:pt idx="5">
                  <c:v>293334</c:v>
                </c:pt>
                <c:pt idx="6">
                  <c:v>293467.8</c:v>
                </c:pt>
                <c:pt idx="7">
                  <c:v>296914.40000000002</c:v>
                </c:pt>
                <c:pt idx="8">
                  <c:v>299626.7</c:v>
                </c:pt>
                <c:pt idx="9">
                  <c:v>301097.40000000002</c:v>
                </c:pt>
                <c:pt idx="10">
                  <c:v>303445.2</c:v>
                </c:pt>
                <c:pt idx="11">
                  <c:v>305369.7</c:v>
                </c:pt>
                <c:pt idx="12">
                  <c:v>308876.59999999998</c:v>
                </c:pt>
                <c:pt idx="13">
                  <c:v>310098.8</c:v>
                </c:pt>
                <c:pt idx="14">
                  <c:v>311974.2</c:v>
                </c:pt>
                <c:pt idx="15">
                  <c:v>312674.90000000002</c:v>
                </c:pt>
                <c:pt idx="16">
                  <c:v>314918.3</c:v>
                </c:pt>
                <c:pt idx="17">
                  <c:v>317746.3</c:v>
                </c:pt>
                <c:pt idx="18">
                  <c:v>318956.79999999999</c:v>
                </c:pt>
                <c:pt idx="19">
                  <c:v>320929.3</c:v>
                </c:pt>
                <c:pt idx="20">
                  <c:v>303785</c:v>
                </c:pt>
                <c:pt idx="21">
                  <c:v>267229.59999999998</c:v>
                </c:pt>
                <c:pt idx="22">
                  <c:v>318368</c:v>
                </c:pt>
                <c:pt idx="23">
                  <c:v>299801.5</c:v>
                </c:pt>
                <c:pt idx="24">
                  <c:v>303357.2</c:v>
                </c:pt>
                <c:pt idx="25">
                  <c:v>307179.59999999998</c:v>
                </c:pt>
                <c:pt idx="26">
                  <c:v>328660</c:v>
                </c:pt>
                <c:pt idx="27">
                  <c:v>333573.90000000002</c:v>
                </c:pt>
                <c:pt idx="28">
                  <c:v>335060.40000000002</c:v>
                </c:pt>
                <c:pt idx="29">
                  <c:v>344373.9</c:v>
                </c:pt>
                <c:pt idx="30">
                  <c:v>350142.8</c:v>
                </c:pt>
                <c:pt idx="31">
                  <c:v>354965.4</c:v>
                </c:pt>
                <c:pt idx="32">
                  <c:v>356030.29619999998</c:v>
                </c:pt>
                <c:pt idx="33">
                  <c:v>356386.32649619994</c:v>
                </c:pt>
                <c:pt idx="34">
                  <c:v>358524.64445517713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HH_CONS_EXP!$H$1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HH_CONS_EXP!$H$2:$H$36</c:f>
              <c:numCache>
                <c:formatCode>0.00</c:formatCode>
                <c:ptCount val="35"/>
                <c:pt idx="0">
                  <c:v>286242.45228300308</c:v>
                </c:pt>
                <c:pt idx="1">
                  <c:v>287955.46059626492</c:v>
                </c:pt>
                <c:pt idx="2">
                  <c:v>289678.7203500722</c:v>
                </c:pt>
                <c:pt idx="3">
                  <c:v>291412.2928938265</c:v>
                </c:pt>
                <c:pt idx="4">
                  <c:v>293156.23994407093</c:v>
                </c:pt>
                <c:pt idx="5">
                  <c:v>294910.6235866911</c:v>
                </c:pt>
                <c:pt idx="6">
                  <c:v>296675.50627912139</c:v>
                </c:pt>
                <c:pt idx="7">
                  <c:v>298450.95085257292</c:v>
                </c:pt>
                <c:pt idx="8">
                  <c:v>300237.02051426563</c:v>
                </c:pt>
                <c:pt idx="9">
                  <c:v>302033.77884968341</c:v>
                </c:pt>
                <c:pt idx="10">
                  <c:v>303841.28982483293</c:v>
                </c:pt>
                <c:pt idx="11">
                  <c:v>305659.61778852559</c:v>
                </c:pt>
                <c:pt idx="12">
                  <c:v>307488.82747466379</c:v>
                </c:pt>
                <c:pt idx="13">
                  <c:v>309328.98400455009</c:v>
                </c:pt>
                <c:pt idx="14">
                  <c:v>311180.15288920107</c:v>
                </c:pt>
                <c:pt idx="15">
                  <c:v>313042.40003168333</c:v>
                </c:pt>
                <c:pt idx="16">
                  <c:v>314915.79172945826</c:v>
                </c:pt>
                <c:pt idx="17">
                  <c:v>316800.39467674046</c:v>
                </c:pt>
                <c:pt idx="18">
                  <c:v>318696.27596687607</c:v>
                </c:pt>
                <c:pt idx="19">
                  <c:v>320603.50309472694</c:v>
                </c:pt>
                <c:pt idx="20">
                  <c:v>322522.14395907766</c:v>
                </c:pt>
                <c:pt idx="21">
                  <c:v>324452.26686504879</c:v>
                </c:pt>
                <c:pt idx="22">
                  <c:v>326393.94052653271</c:v>
                </c:pt>
                <c:pt idx="23">
                  <c:v>328347.23406863556</c:v>
                </c:pt>
                <c:pt idx="24">
                  <c:v>330312.21703014267</c:v>
                </c:pt>
                <c:pt idx="25">
                  <c:v>332288.95936598943</c:v>
                </c:pt>
                <c:pt idx="26">
                  <c:v>334277.53144975676</c:v>
                </c:pt>
                <c:pt idx="27">
                  <c:v>336278.00407617126</c:v>
                </c:pt>
                <c:pt idx="28">
                  <c:v>338290.44846363016</c:v>
                </c:pt>
                <c:pt idx="29">
                  <c:v>340314.93625673483</c:v>
                </c:pt>
                <c:pt idx="30">
                  <c:v>342351.53952883935</c:v>
                </c:pt>
                <c:pt idx="31">
                  <c:v>344400.33078462095</c:v>
                </c:pt>
                <c:pt idx="32">
                  <c:v>346461.38296265609</c:v>
                </c:pt>
                <c:pt idx="33">
                  <c:v>348534.76943802228</c:v>
                </c:pt>
                <c:pt idx="34">
                  <c:v>350620.56402490509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2.3415423426658113E-2"/>
          <c:y val="5.0164771070282881E-2"/>
          <c:w val="0.97658457657334186"/>
          <c:h val="0.852334462594135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3CB37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164F-A26F-68EA458A3FF1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Persistent supply</c:v>
                </c:pt>
              </c:strCache>
            </c:strRef>
          </c:tx>
          <c:spPr>
            <a:solidFill>
              <a:srgbClr val="A52A2A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B-164F-A26F-68EA458A3FF1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4861E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B-164F-A26F-68EA458A3FF1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Transitory supply</c:v>
                </c:pt>
              </c:strCache>
            </c:strRef>
          </c:tx>
          <c:spPr>
            <a:solidFill>
              <a:srgbClr val="FFA5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B-164F-A26F-68EA458A3FF1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Ambiguous demand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B-164F-A26F-68EA458A3FF1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Ambiguous supply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B-164F-A26F-68EA458A3FF1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6793083111748128E-2"/>
          <c:y val="3.758056284631088E-2"/>
          <c:w val="0.85495803383765689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5320587679843975E-2"/>
          <c:y val="5.7682716049382715E-2"/>
          <c:w val="0.91519794882467886"/>
          <c:h val="0.79316498237121558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HH_CONS_EXP!$E$1</c:f>
              <c:strCache>
                <c:ptCount val="1"/>
                <c:pt idx="0">
                  <c:v>FCE of households (real)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HH_CONS_EXP!$E$2:$E$36</c:f>
              <c:numCache>
                <c:formatCode>0.00</c:formatCode>
                <c:ptCount val="35"/>
                <c:pt idx="0">
                  <c:v>2896.7695866438698</c:v>
                </c:pt>
                <c:pt idx="1">
                  <c:v>2890.0816326530612</c:v>
                </c:pt>
                <c:pt idx="2">
                  <c:v>2907.4599633760613</c:v>
                </c:pt>
                <c:pt idx="3">
                  <c:v>2904.6693553763084</c:v>
                </c:pt>
                <c:pt idx="4">
                  <c:v>2945.8789625360237</c:v>
                </c:pt>
                <c:pt idx="5">
                  <c:v>2917.4883134966681</c:v>
                </c:pt>
                <c:pt idx="6">
                  <c:v>2918.8190829824616</c:v>
                </c:pt>
                <c:pt idx="7">
                  <c:v>2949.5784628630086</c:v>
                </c:pt>
                <c:pt idx="8">
                  <c:v>2968.8545760808538</c:v>
                </c:pt>
                <c:pt idx="9">
                  <c:v>2964.1405788541056</c:v>
                </c:pt>
                <c:pt idx="10">
                  <c:v>2989.7060658806531</c:v>
                </c:pt>
                <c:pt idx="11">
                  <c:v>2997.1507557416744</c:v>
                </c:pt>
                <c:pt idx="12">
                  <c:v>3015.0971268668854</c:v>
                </c:pt>
                <c:pt idx="13">
                  <c:v>2988.6160370084808</c:v>
                </c:pt>
                <c:pt idx="14">
                  <c:v>2997.1582284561441</c:v>
                </c:pt>
                <c:pt idx="15">
                  <c:v>3003.2166869437151</c:v>
                </c:pt>
                <c:pt idx="16">
                  <c:v>3030.8777389239999</c:v>
                </c:pt>
                <c:pt idx="17">
                  <c:v>3022.8924335637721</c:v>
                </c:pt>
                <c:pt idx="18">
                  <c:v>3027.496045054736</c:v>
                </c:pt>
                <c:pt idx="19">
                  <c:v>3044.3886166007901</c:v>
                </c:pt>
                <c:pt idx="20">
                  <c:v>2885.404464144372</c:v>
                </c:pt>
                <c:pt idx="21">
                  <c:v>2533.8626378836248</c:v>
                </c:pt>
                <c:pt idx="22">
                  <c:v>3011.0466582597728</c:v>
                </c:pt>
                <c:pt idx="23">
                  <c:v>2841.5408189055984</c:v>
                </c:pt>
                <c:pt idx="24">
                  <c:v>2853.7836312323616</c:v>
                </c:pt>
                <c:pt idx="25">
                  <c:v>2862.1884026462094</c:v>
                </c:pt>
                <c:pt idx="26">
                  <c:v>3041.4584490098096</c:v>
                </c:pt>
                <c:pt idx="27">
                  <c:v>3059.6560369339891</c:v>
                </c:pt>
                <c:pt idx="28">
                  <c:v>3025.2850177571786</c:v>
                </c:pt>
                <c:pt idx="29">
                  <c:v>3029.5935603061494</c:v>
                </c:pt>
                <c:pt idx="30">
                  <c:v>3041.8104421857347</c:v>
                </c:pt>
                <c:pt idx="31">
                  <c:v>3044.0391047080011</c:v>
                </c:pt>
                <c:pt idx="32">
                  <c:v>3004.2215526115942</c:v>
                </c:pt>
                <c:pt idx="33">
                  <c:v>2955.7640702438348</c:v>
                </c:pt>
                <c:pt idx="34">
                  <c:v>2952.6832661639205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HH_CONS_EXP!$I$1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HH_CONS_EXP!$I$2:$I$36</c:f>
              <c:numCache>
                <c:formatCode>0.00</c:formatCode>
                <c:ptCount val="35"/>
                <c:pt idx="0">
                  <c:v>2892.4760705251938</c:v>
                </c:pt>
                <c:pt idx="1">
                  <c:v>2900.3983970097593</c:v>
                </c:pt>
                <c:pt idx="2">
                  <c:v>2908.342422293349</c:v>
                </c:pt>
                <c:pt idx="3">
                  <c:v>2916.3082058077262</c:v>
                </c:pt>
                <c:pt idx="4">
                  <c:v>2924.2958071474459</c:v>
                </c:pt>
                <c:pt idx="5">
                  <c:v>2932.3052860702778</c:v>
                </c:pt>
                <c:pt idx="6">
                  <c:v>2940.3367024976765</c:v>
                </c:pt>
                <c:pt idx="7">
                  <c:v>2948.3901165152065</c:v>
                </c:pt>
                <c:pt idx="8">
                  <c:v>2956.4655883730138</c:v>
                </c:pt>
                <c:pt idx="9">
                  <c:v>2964.5631784862562</c:v>
                </c:pt>
                <c:pt idx="10">
                  <c:v>2972.6829474355745</c:v>
                </c:pt>
                <c:pt idx="11">
                  <c:v>2980.8249559675273</c:v>
                </c:pt>
                <c:pt idx="12">
                  <c:v>2988.9892649950643</c:v>
                </c:pt>
                <c:pt idx="13">
                  <c:v>2997.1759355979643</c:v>
                </c:pt>
                <c:pt idx="14">
                  <c:v>3005.3850290233031</c:v>
                </c:pt>
                <c:pt idx="15">
                  <c:v>3013.6166066859028</c:v>
                </c:pt>
                <c:pt idx="16">
                  <c:v>3021.8707301688146</c:v>
                </c:pt>
                <c:pt idx="17">
                  <c:v>3030.1474612237448</c:v>
                </c:pt>
                <c:pt idx="18">
                  <c:v>3038.4468617715393</c:v>
                </c:pt>
                <c:pt idx="19">
                  <c:v>3046.7689939026372</c:v>
                </c:pt>
                <c:pt idx="20">
                  <c:v>3055.1139198775559</c:v>
                </c:pt>
                <c:pt idx="21">
                  <c:v>3063.4817021273238</c:v>
                </c:pt>
                <c:pt idx="22">
                  <c:v>3071.8724032539699</c:v>
                </c:pt>
                <c:pt idx="23">
                  <c:v>3080.286086030982</c:v>
                </c:pt>
                <c:pt idx="24">
                  <c:v>3088.722813403796</c:v>
                </c:pt>
                <c:pt idx="25">
                  <c:v>3097.1826484902367</c:v>
                </c:pt>
                <c:pt idx="26">
                  <c:v>3105.6656545810092</c:v>
                </c:pt>
                <c:pt idx="27">
                  <c:v>3114.1718951401635</c:v>
                </c:pt>
                <c:pt idx="28">
                  <c:v>3122.7014338055906</c:v>
                </c:pt>
                <c:pt idx="29">
                  <c:v>3131.2543343894645</c:v>
                </c:pt>
                <c:pt idx="30">
                  <c:v>3139.8306608787443</c:v>
                </c:pt>
                <c:pt idx="31">
                  <c:v>3148.4304774356438</c:v>
                </c:pt>
                <c:pt idx="32">
                  <c:v>3157.0538483981095</c:v>
                </c:pt>
                <c:pt idx="33">
                  <c:v>3165.7008382803215</c:v>
                </c:pt>
                <c:pt idx="34">
                  <c:v>3174.3715117731449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2617746015312525E-2"/>
          <c:y val="5.7682716049382715E-2"/>
          <c:w val="0.96008701818533781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908D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HH_CONS_EXP!$K$2:$K$36</c:f>
              <c:numCache>
                <c:formatCode>0.00</c:formatCode>
                <c:ptCount val="35"/>
                <c:pt idx="4">
                  <c:v>1.6953152269542748</c:v>
                </c:pt>
                <c:pt idx="5">
                  <c:v>0.94830127059239988</c:v>
                </c:pt>
                <c:pt idx="6">
                  <c:v>0.39068877128098922</c:v>
                </c:pt>
                <c:pt idx="7">
                  <c:v>1.5461005020615204</c:v>
                </c:pt>
                <c:pt idx="8">
                  <c:v>0.77992388136174373</c:v>
                </c:pt>
                <c:pt idx="9">
                  <c:v>1.5990557748464029</c:v>
                </c:pt>
                <c:pt idx="10">
                  <c:v>2.4286185913845237</c:v>
                </c:pt>
                <c:pt idx="11">
                  <c:v>1.6128505641612945</c:v>
                </c:pt>
                <c:pt idx="12">
                  <c:v>1.5575889489028327</c:v>
                </c:pt>
                <c:pt idx="13">
                  <c:v>0.82571853470718715</c:v>
                </c:pt>
                <c:pt idx="14">
                  <c:v>0.24926071029314212</c:v>
                </c:pt>
                <c:pt idx="15">
                  <c:v>0.20238992617973572</c:v>
                </c:pt>
                <c:pt idx="16">
                  <c:v>0.52338652431780375</c:v>
                </c:pt>
                <c:pt idx="17">
                  <c:v>1.1468986357177302</c:v>
                </c:pt>
                <c:pt idx="18">
                  <c:v>1.0122193853682182</c:v>
                </c:pt>
                <c:pt idx="19">
                  <c:v>1.3709277068173931</c:v>
                </c:pt>
                <c:pt idx="20">
                  <c:v>-4.799707784691865</c:v>
                </c:pt>
                <c:pt idx="21">
                  <c:v>-16.177545394945348</c:v>
                </c:pt>
                <c:pt idx="22">
                  <c:v>-0.54333305643230467</c:v>
                </c:pt>
                <c:pt idx="23">
                  <c:v>-6.6630060495260102</c:v>
                </c:pt>
                <c:pt idx="24">
                  <c:v>-1.0958890964836376</c:v>
                </c:pt>
                <c:pt idx="25">
                  <c:v>12.957520263877221</c:v>
                </c:pt>
                <c:pt idx="26">
                  <c:v>1.0100072898775014</c:v>
                </c:pt>
                <c:pt idx="27">
                  <c:v>7.675948787263831</c:v>
                </c:pt>
                <c:pt idx="28">
                  <c:v>6.0096142064826719</c:v>
                </c:pt>
                <c:pt idx="29">
                  <c:v>5.8488517913484417</c:v>
                </c:pt>
                <c:pt idx="30">
                  <c:v>1.1573170629364249E-2</c:v>
                </c:pt>
                <c:pt idx="31">
                  <c:v>-0.51041463607253146</c:v>
                </c:pt>
                <c:pt idx="32">
                  <c:v>-0.69624729643489314</c:v>
                </c:pt>
                <c:pt idx="33">
                  <c:v>-2.4369437217464207</c:v>
                </c:pt>
                <c:pt idx="34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F-2148-879E-4C099FD97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296238801503728E-2"/>
          <c:y val="1.7046966840412556E-2"/>
          <c:w val="0.25174143929683207"/>
          <c:h val="0.129805922147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  <c:userShapes r:id="rId4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4274565403261974E-2"/>
          <c:y val="4.1771980134028774E-2"/>
          <c:w val="0.95572543459673798"/>
          <c:h val="0.94085498748574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Persistent demand</c:v>
                </c:pt>
              </c:strCache>
            </c:strRef>
          </c:tx>
          <c:spPr>
            <a:solidFill>
              <a:srgbClr val="3CB371"/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RESULTS!$G$27:$G$37</c:f>
              <c:numCache>
                <c:formatCode>0.00</c:formatCode>
                <c:ptCount val="11"/>
                <c:pt idx="0">
                  <c:v>0.26920207073922447</c:v>
                </c:pt>
                <c:pt idx="1">
                  <c:v>0.71610863399253388</c:v>
                </c:pt>
                <c:pt idx="2">
                  <c:v>0.80306504696439818</c:v>
                </c:pt>
                <c:pt idx="3">
                  <c:v>1.0924494268839047</c:v>
                </c:pt>
                <c:pt idx="4">
                  <c:v>1.2823660429210453</c:v>
                </c:pt>
                <c:pt idx="5">
                  <c:v>1.3074713175370072</c:v>
                </c:pt>
                <c:pt idx="6">
                  <c:v>1.4705810085633988</c:v>
                </c:pt>
                <c:pt idx="7">
                  <c:v>1.2114624292043124</c:v>
                </c:pt>
                <c:pt idx="8">
                  <c:v>0.91789795200865854</c:v>
                </c:pt>
                <c:pt idx="9">
                  <c:v>0.45114750010520194</c:v>
                </c:pt>
                <c:pt idx="10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7-6F44-AAA3-4A7066EE074C}"/>
            </c:ext>
          </c:extLst>
        </c:ser>
        <c:ser>
          <c:idx val="2"/>
          <c:order val="1"/>
          <c:tx>
            <c:strRef>
              <c:f>RESULTS!$I$2</c:f>
              <c:strCache>
                <c:ptCount val="1"/>
                <c:pt idx="0">
                  <c:v>Transitory demand</c:v>
                </c:pt>
              </c:strCache>
            </c:strRef>
          </c:tx>
          <c:spPr>
            <a:solidFill>
              <a:srgbClr val="4861E1"/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RESULTS!$I$27:$I$37</c:f>
              <c:numCache>
                <c:formatCode>0.00</c:formatCode>
                <c:ptCount val="11"/>
                <c:pt idx="0">
                  <c:v>-0.66229961816587279</c:v>
                </c:pt>
                <c:pt idx="1">
                  <c:v>8.147523041250955E-2</c:v>
                </c:pt>
                <c:pt idx="2">
                  <c:v>0.54531247884496237</c:v>
                </c:pt>
                <c:pt idx="3">
                  <c:v>0.56989001160276831</c:v>
                </c:pt>
                <c:pt idx="4">
                  <c:v>0.84729450338912249</c:v>
                </c:pt>
                <c:pt idx="5">
                  <c:v>1.189447914350124</c:v>
                </c:pt>
                <c:pt idx="6">
                  <c:v>1.6735839471945984</c:v>
                </c:pt>
                <c:pt idx="7">
                  <c:v>2.1259671654397767</c:v>
                </c:pt>
                <c:pt idx="8">
                  <c:v>2.3389090417248064</c:v>
                </c:pt>
                <c:pt idx="9">
                  <c:v>2.0853796372303002</c:v>
                </c:pt>
                <c:pt idx="10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7-6F44-AAA3-4A7066EE074C}"/>
            </c:ext>
          </c:extLst>
        </c:ser>
        <c:ser>
          <c:idx val="1"/>
          <c:order val="2"/>
          <c:tx>
            <c:strRef>
              <c:f>RESULTS!$H$2</c:f>
              <c:strCache>
                <c:ptCount val="1"/>
                <c:pt idx="0">
                  <c:v>Persistent supply</c:v>
                </c:pt>
              </c:strCache>
            </c:strRef>
          </c:tx>
          <c:spPr>
            <a:solidFill>
              <a:srgbClr val="A52A2A"/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RESULTS!$H$27:$H$37</c:f>
              <c:numCache>
                <c:formatCode>0.00</c:formatCode>
                <c:ptCount val="11"/>
                <c:pt idx="0">
                  <c:v>0.23429461618830119</c:v>
                </c:pt>
                <c:pt idx="1">
                  <c:v>0.11335367597020496</c:v>
                </c:pt>
                <c:pt idx="2">
                  <c:v>-4.2730296615018093E-2</c:v>
                </c:pt>
                <c:pt idx="3">
                  <c:v>0.18898819478052842</c:v>
                </c:pt>
                <c:pt idx="4">
                  <c:v>9.9339008205269044E-2</c:v>
                </c:pt>
                <c:pt idx="5">
                  <c:v>9.8122368663945803E-2</c:v>
                </c:pt>
                <c:pt idx="6">
                  <c:v>0.61221178256263042</c:v>
                </c:pt>
                <c:pt idx="7">
                  <c:v>0.82628802081054209</c:v>
                </c:pt>
                <c:pt idx="8">
                  <c:v>0.94438348943452521</c:v>
                </c:pt>
                <c:pt idx="9">
                  <c:v>1.368503092051748</c:v>
                </c:pt>
                <c:pt idx="10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7-6F44-AAA3-4A7066EE074C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Transitory supply</c:v>
                </c:pt>
              </c:strCache>
            </c:strRef>
          </c:tx>
          <c:spPr>
            <a:solidFill>
              <a:srgbClr val="FFA500"/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RESULTS!$J$27:$J$37</c:f>
              <c:numCache>
                <c:formatCode>0.00</c:formatCode>
                <c:ptCount val="11"/>
                <c:pt idx="0">
                  <c:v>0.53143489826335033</c:v>
                </c:pt>
                <c:pt idx="1">
                  <c:v>0.45761801193306523</c:v>
                </c:pt>
                <c:pt idx="2">
                  <c:v>0.43825313996717347</c:v>
                </c:pt>
                <c:pt idx="3">
                  <c:v>0.71705815589430022</c:v>
                </c:pt>
                <c:pt idx="4">
                  <c:v>0.72056537337818938</c:v>
                </c:pt>
                <c:pt idx="5">
                  <c:v>1.5280015451785198</c:v>
                </c:pt>
                <c:pt idx="6">
                  <c:v>1.811836104750558</c:v>
                </c:pt>
                <c:pt idx="7">
                  <c:v>1.6424674460809268</c:v>
                </c:pt>
                <c:pt idx="8">
                  <c:v>1.9572713289496859</c:v>
                </c:pt>
                <c:pt idx="9">
                  <c:v>2.2787914148011148</c:v>
                </c:pt>
                <c:pt idx="10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7-6F44-AAA3-4A7066EE074C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Ambiguous demand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RESULTS!$K$27:$K$37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7-6F44-AAA3-4A7066EE074C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Ambiguous supply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RESULTS!$L$27:$L$37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27-6F44-AAA3-4A7066EE074C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6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RESULTS!$B$22:$B$37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RESULTS!$M$27:$M$37</c:f>
              <c:numCache>
                <c:formatCode>0.00</c:formatCode>
                <c:ptCount val="11"/>
                <c:pt idx="0">
                  <c:v>-5.5599279017261326E-2</c:v>
                </c:pt>
                <c:pt idx="1">
                  <c:v>-0.11847966190347624</c:v>
                </c:pt>
                <c:pt idx="2">
                  <c:v>-1.4605828147438197E-2</c:v>
                </c:pt>
                <c:pt idx="3">
                  <c:v>0.15754478448176321</c:v>
                </c:pt>
                <c:pt idx="4">
                  <c:v>0.36337623578495409</c:v>
                </c:pt>
                <c:pt idx="5">
                  <c:v>0.66649689250002508</c:v>
                </c:pt>
                <c:pt idx="6">
                  <c:v>0.6430173293305117</c:v>
                </c:pt>
                <c:pt idx="7">
                  <c:v>0.63482629465150697</c:v>
                </c:pt>
                <c:pt idx="8">
                  <c:v>0.59615410957872872</c:v>
                </c:pt>
                <c:pt idx="9">
                  <c:v>0.57409878469277198</c:v>
                </c:pt>
                <c:pt idx="10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27-6F44-AAA3-4A7066EE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rgbClr val="CFCFCF">
                  <a:lumMod val="1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RESULTS!$N$27:$N$37</c:f>
              <c:numCache>
                <c:formatCode>0.00</c:formatCode>
                <c:ptCount val="11"/>
                <c:pt idx="0">
                  <c:v>0.31703268800774193</c:v>
                </c:pt>
                <c:pt idx="1">
                  <c:v>1.2500758904048375</c:v>
                </c:pt>
                <c:pt idx="2">
                  <c:v>1.7292945410140776</c:v>
                </c:pt>
                <c:pt idx="3">
                  <c:v>2.7259305736432644</c:v>
                </c:pt>
                <c:pt idx="4">
                  <c:v>3.3129411636785804</c:v>
                </c:pt>
                <c:pt idx="5">
                  <c:v>4.7895400382296218</c:v>
                </c:pt>
                <c:pt idx="6">
                  <c:v>6.2112301724016978</c:v>
                </c:pt>
                <c:pt idx="7">
                  <c:v>6.4410113561870652</c:v>
                </c:pt>
                <c:pt idx="8">
                  <c:v>6.7546159216964057</c:v>
                </c:pt>
                <c:pt idx="9">
                  <c:v>6.7579204288811363</c:v>
                </c:pt>
                <c:pt idx="10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27-6F44-AAA3-4A7066EE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528661218734783E-2"/>
          <c:y val="1.7371046334754486E-2"/>
          <c:w val="0.81759400811238958"/>
          <c:h val="9.8171609882937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0629523582279482E-2"/>
          <c:y val="2.8750000000000001E-2"/>
          <c:w val="0.95788057742782151"/>
          <c:h val="0.9425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HH_CONS_EXP!$B$21:$B$36</c:f>
              <c:strCache>
                <c:ptCount val="16"/>
                <c:pt idx="0">
                  <c:v>Q4 2019</c:v>
                </c:pt>
                <c:pt idx="1">
                  <c:v>Q1 2020</c:v>
                </c:pt>
                <c:pt idx="2">
                  <c:v>Q2 2020</c:v>
                </c:pt>
                <c:pt idx="3">
                  <c:v>Q3 2020</c:v>
                </c:pt>
                <c:pt idx="4">
                  <c:v>Q4 2020</c:v>
                </c:pt>
                <c:pt idx="5">
                  <c:v>Q1 2021</c:v>
                </c:pt>
                <c:pt idx="6">
                  <c:v>Q2 2021</c:v>
                </c:pt>
                <c:pt idx="7">
                  <c:v>Q3 2021</c:v>
                </c:pt>
                <c:pt idx="8">
                  <c:v>Q4 2021</c:v>
                </c:pt>
                <c:pt idx="9">
                  <c:v>Q1 2022</c:v>
                </c:pt>
                <c:pt idx="10">
                  <c:v>Q2 2022</c:v>
                </c:pt>
                <c:pt idx="11">
                  <c:v>Q3 2022</c:v>
                </c:pt>
                <c:pt idx="12">
                  <c:v>Q4 2022</c:v>
                </c:pt>
                <c:pt idx="13">
                  <c:v>Q1 2023</c:v>
                </c:pt>
                <c:pt idx="14">
                  <c:v>Q2 2023</c:v>
                </c:pt>
                <c:pt idx="15">
                  <c:v>Q3 2023</c:v>
                </c:pt>
              </c:strCache>
            </c:strRef>
          </c:cat>
          <c:val>
            <c:numRef>
              <c:f>HH_CONS_EXP!$K$26:$K$36</c:f>
              <c:numCache>
                <c:formatCode>0.00</c:formatCode>
                <c:ptCount val="11"/>
                <c:pt idx="0">
                  <c:v>-1.0958890964836376</c:v>
                </c:pt>
                <c:pt idx="1">
                  <c:v>12.957520263877221</c:v>
                </c:pt>
                <c:pt idx="2">
                  <c:v>1.0100072898775014</c:v>
                </c:pt>
                <c:pt idx="3">
                  <c:v>7.675948787263831</c:v>
                </c:pt>
                <c:pt idx="4">
                  <c:v>6.0096142064826719</c:v>
                </c:pt>
                <c:pt idx="5">
                  <c:v>5.8488517913484417</c:v>
                </c:pt>
                <c:pt idx="6">
                  <c:v>1.1573170629364249E-2</c:v>
                </c:pt>
                <c:pt idx="7">
                  <c:v>-0.51041463607253146</c:v>
                </c:pt>
                <c:pt idx="8">
                  <c:v>-0.69624729643489314</c:v>
                </c:pt>
                <c:pt idx="9">
                  <c:v>-2.4369437217464207</c:v>
                </c:pt>
                <c:pt idx="10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65572692957059"/>
          <c:y val="3.4418007380751847E-2"/>
          <c:w val="0.25345840292690686"/>
          <c:h val="8.5694079906678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  <c:userShapes r:id="rId4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9753141784429272E-2"/>
          <c:y val="0.10595854828491266"/>
          <c:w val="0.91482087917818222"/>
          <c:h val="0.83197623456790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QoQ difference of Real FCE of households growth (%)</c:v>
                </c:pt>
              </c:strCache>
            </c:strRef>
          </c:tx>
          <c:spPr>
            <a:solidFill>
              <a:srgbClr val="00B0F0"/>
            </a:solidFill>
            <a:ln w="19050">
              <a:noFill/>
            </a:ln>
            <a:effectLst/>
          </c:spPr>
          <c:invertIfNegative val="0"/>
          <c:cat>
            <c:strRef>
              <c:f>Sheet1!$B$3:$B$13</c:f>
              <c:strCache>
                <c:ptCount val="11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5.5671169530423725</c:v>
                </c:pt>
                <c:pt idx="1">
                  <c:v>14.05340936036086</c:v>
                </c:pt>
                <c:pt idx="2">
                  <c:v>-11.94751297399972</c:v>
                </c:pt>
                <c:pt idx="3">
                  <c:v>6.6659414973863296</c:v>
                </c:pt>
                <c:pt idx="4">
                  <c:v>-1.6663345807811591</c:v>
                </c:pt>
                <c:pt idx="5">
                  <c:v>-0.16076241513423017</c:v>
                </c:pt>
                <c:pt idx="6">
                  <c:v>-5.8372786207190774</c:v>
                </c:pt>
                <c:pt idx="7">
                  <c:v>-0.52198780670189571</c:v>
                </c:pt>
                <c:pt idx="8">
                  <c:v>-0.18583266036236168</c:v>
                </c:pt>
                <c:pt idx="9">
                  <c:v>-1.7406964253115276</c:v>
                </c:pt>
                <c:pt idx="10">
                  <c:v>-0.49312630450316641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9-4341-A3AC-0C29ED37C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4775"/>
        <c:axId val="24649815"/>
      </c:barChart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Persistent demand</c:v>
                </c:pt>
              </c:strCache>
            </c:strRef>
          </c:tx>
          <c:spPr>
            <a:ln w="22225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Sheet1!$B$3:$B$13</c:f>
              <c:strCache>
                <c:ptCount val="11"/>
                <c:pt idx="0">
                  <c:v>Q1 2021</c:v>
                </c:pt>
                <c:pt idx="1">
                  <c:v>Q2 2021</c:v>
                </c:pt>
                <c:pt idx="2">
                  <c:v>Q3 2021</c:v>
                </c:pt>
                <c:pt idx="3">
                  <c:v>Q4 2021</c:v>
                </c:pt>
                <c:pt idx="4">
                  <c:v>Q1 2022</c:v>
                </c:pt>
                <c:pt idx="5">
                  <c:v>Q2 2022</c:v>
                </c:pt>
                <c:pt idx="6">
                  <c:v>Q3 2022</c:v>
                </c:pt>
                <c:pt idx="7">
                  <c:v>Q4 2022</c:v>
                </c:pt>
                <c:pt idx="8">
                  <c:v>Q1 2023</c:v>
                </c:pt>
                <c:pt idx="9">
                  <c:v>Q2 2023</c:v>
                </c:pt>
                <c:pt idx="10">
                  <c:v>Q3 2023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0.26920207073922447</c:v>
                </c:pt>
                <c:pt idx="1">
                  <c:v>0.71610863399253388</c:v>
                </c:pt>
                <c:pt idx="2">
                  <c:v>0.80306504696439818</c:v>
                </c:pt>
                <c:pt idx="3">
                  <c:v>1.0924494268839047</c:v>
                </c:pt>
                <c:pt idx="4">
                  <c:v>1.2823660429210453</c:v>
                </c:pt>
                <c:pt idx="5">
                  <c:v>1.3074713175370072</c:v>
                </c:pt>
                <c:pt idx="6">
                  <c:v>1.4705810085633988</c:v>
                </c:pt>
                <c:pt idx="7">
                  <c:v>1.2114624292043124</c:v>
                </c:pt>
                <c:pt idx="8">
                  <c:v>0.91789795200865854</c:v>
                </c:pt>
                <c:pt idx="9">
                  <c:v>0.45114750010520194</c:v>
                </c:pt>
                <c:pt idx="10">
                  <c:v>0.15058840923030808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9-4341-A3AC-0C29ED37C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538608"/>
        <c:axId val="1876389696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between"/>
      </c:valAx>
      <c:valAx>
        <c:axId val="1876389696"/>
        <c:scaling>
          <c:orientation val="minMax"/>
          <c:max val="1.5"/>
          <c:min val="-1.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1876538608"/>
        <c:crosses val="max"/>
        <c:crossBetween val="between"/>
      </c:valAx>
      <c:catAx>
        <c:axId val="187653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3896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6.1220924970585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470887</xdr:colOff>
      <xdr:row>2</xdr:row>
      <xdr:rowOff>94075</xdr:rowOff>
    </xdr:from>
    <xdr:to>
      <xdr:col>31</xdr:col>
      <xdr:colOff>775688</xdr:colOff>
      <xdr:row>37</xdr:row>
      <xdr:rowOff>50706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90438-9AF0-3E4B-9950-68F20CB8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1</xdr:row>
      <xdr:rowOff>12700</xdr:rowOff>
    </xdr:from>
    <xdr:to>
      <xdr:col>21</xdr:col>
      <xdr:colOff>76200</xdr:colOff>
      <xdr:row>34</xdr:row>
      <xdr:rowOff>134620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C75E13-DF70-B646-A345-207C1D739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267956</xdr:colOff>
      <xdr:row>1</xdr:row>
      <xdr:rowOff>58615</xdr:rowOff>
    </xdr:from>
    <xdr:to>
      <xdr:col>26</xdr:col>
      <xdr:colOff>767583</xdr:colOff>
      <xdr:row>30</xdr:row>
      <xdr:rowOff>185337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C5E4E-429E-2563-84EF-A65A0E167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288891</xdr:colOff>
      <xdr:row>30</xdr:row>
      <xdr:rowOff>191478</xdr:rowOff>
    </xdr:from>
    <xdr:to>
      <xdr:col>26</xdr:col>
      <xdr:colOff>786452</xdr:colOff>
      <xdr:row>60</xdr:row>
      <xdr:rowOff>127235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CBAF99-F721-B534-8CA3-0ABFB4B65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126998</xdr:colOff>
      <xdr:row>59</xdr:row>
      <xdr:rowOff>12700</xdr:rowOff>
    </xdr:from>
    <xdr:to>
      <xdr:col>24</xdr:col>
      <xdr:colOff>599438</xdr:colOff>
      <xdr:row>83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AFD59-54F6-F13E-3661-2291A4A69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1</xdr:row>
      <xdr:rowOff>165100</xdr:rowOff>
    </xdr:from>
    <xdr:to>
      <xdr:col>24</xdr:col>
      <xdr:colOff>601506</xdr:colOff>
      <xdr:row>32</xdr:row>
      <xdr:rowOff>52475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96E97-0B47-CC4D-97E0-1691877B9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83</xdr:row>
      <xdr:rowOff>127000</xdr:rowOff>
    </xdr:from>
    <xdr:to>
      <xdr:col>24</xdr:col>
      <xdr:colOff>624840</xdr:colOff>
      <xdr:row>107</xdr:row>
      <xdr:rowOff>136144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F774B-52D5-09C1-71E6-41F64C350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139700</xdr:colOff>
      <xdr:row>32</xdr:row>
      <xdr:rowOff>38100</xdr:rowOff>
    </xdr:from>
    <xdr:to>
      <xdr:col>24</xdr:col>
      <xdr:colOff>609600</xdr:colOff>
      <xdr:row>55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4A382A-26B1-AA4C-858E-FB34B915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12700</xdr:colOff>
      <xdr:row>34</xdr:row>
      <xdr:rowOff>101600</xdr:rowOff>
    </xdr:from>
    <xdr:to>
      <xdr:col>21</xdr:col>
      <xdr:colOff>241300</xdr:colOff>
      <xdr:row>50</xdr:row>
      <xdr:rowOff>101600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EBEA73A-2562-E0B2-0E47-03F0B23B0B13}"/>
            </a:ext>
          </a:extLst>
        </xdr:cNvPr>
        <xdr:cNvCxnSpPr/>
      </xdr:nvCxnSpPr>
      <xdr:spPr>
        <a:xfrm flipV="1">
          <a:off x="21793200" y="6578600"/>
          <a:ext cx="1054100" cy="3048000"/>
        </a:xfrm>
        <a:prstGeom prst="straightConnector1">
          <a:avLst/>
        </a:prstGeom>
        <a:ln>
          <a:solidFill>
            <a:srgbClr val="F62459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0</xdr:rowOff>
    </xdr:from>
    <xdr:to>
      <xdr:col>8</xdr:col>
      <xdr:colOff>546100</xdr:colOff>
      <xdr:row>67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A649A4-0F8D-A846-98CA-E6FE4ED7C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808182</xdr:colOff>
      <xdr:row>67</xdr:row>
      <xdr:rowOff>153939</xdr:rowOff>
    </xdr:from>
    <xdr:to>
      <xdr:col>8</xdr:col>
      <xdr:colOff>495813</xdr:colOff>
      <xdr:row>96</xdr:row>
      <xdr:rowOff>113915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D2C5F5-BACF-E018-7D7B-D31B52C7D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2</xdr:col>
      <xdr:colOff>821008</xdr:colOff>
      <xdr:row>92</xdr:row>
      <xdr:rowOff>89799</xdr:rowOff>
    </xdr:from>
    <xdr:ext cx="5195456" cy="33353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1D9942-51AB-5AA9-F7CC-D3386D190140}"/>
            </a:ext>
          </a:extLst>
        </xdr:cNvPr>
        <xdr:cNvSpPr txBox="1"/>
      </xdr:nvSpPr>
      <xdr:spPr>
        <a:xfrm>
          <a:off x="2463028" y="17792829"/>
          <a:ext cx="5195456" cy="333535"/>
        </a:xfrm>
        <a:prstGeom prst="rect">
          <a:avLst/>
        </a:prstGeom>
      </xdr:spPr>
      <xdr:txBody>
        <a:bodyPr vertOverflow="clip" horzOverflow="clip" wrap="square" lIns="0" tIns="0" rIns="0" bIns="0" rtlCol="0" anchor="t">
          <a:noAutofit/>
        </a:bodyPr>
        <a:lstStyle/>
        <a:p>
          <a:pPr algn="l">
            <a:spcAft>
              <a:spcPts val="600"/>
            </a:spcAft>
          </a:pPr>
          <a:r>
            <a:rPr lang="en-GB" sz="1600" b="0" spc="100">
              <a:solidFill>
                <a:schemeClr val="bg2">
                  <a:lumMod val="10000"/>
                </a:schemeClr>
              </a:solidFill>
              <a:latin typeface="Apple Symbols" panose="02000000000000000000" pitchFamily="2" charset="-79"/>
              <a:ea typeface="Apple Symbols" panose="02000000000000000000" pitchFamily="2" charset="-79"/>
              <a:cs typeface="Apple Symbols" panose="02000000000000000000" pitchFamily="2" charset="-79"/>
            </a:rPr>
            <a:t>Positive real FCE growth rate increases persistent demand</a:t>
          </a:r>
        </a:p>
      </xdr:txBody>
    </xdr:sp>
    <xdr:clientData/>
  </xdr:oneCellAnchor>
  <xdr:twoCellAnchor>
    <xdr:from>
      <xdr:col>4</xdr:col>
      <xdr:colOff>2328333</xdr:colOff>
      <xdr:row>69</xdr:row>
      <xdr:rowOff>75595</xdr:rowOff>
    </xdr:from>
    <xdr:to>
      <xdr:col>4</xdr:col>
      <xdr:colOff>2328333</xdr:colOff>
      <xdr:row>94</xdr:row>
      <xdr:rowOff>181429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4466CD7-438E-C8FE-464A-B0DB8B3609B2}"/>
            </a:ext>
          </a:extLst>
        </xdr:cNvPr>
        <xdr:cNvCxnSpPr/>
      </xdr:nvCxnSpPr>
      <xdr:spPr>
        <a:xfrm>
          <a:off x="7710714" y="13637381"/>
          <a:ext cx="0" cy="5019524"/>
        </a:xfrm>
        <a:prstGeom prst="line">
          <a:avLst/>
        </a:prstGeom>
        <a:ln>
          <a:solidFill>
            <a:schemeClr val="bg2">
              <a:lumMod val="2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0.88739</cdr:x>
      <cdr:y>0.43931</cdr:y>
    </cdr:from>
    <cdr:to>
      <cdr:x>0.99266</cdr:x>
      <cdr:y>0.53179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FEBEA73A-2562-E0B2-0E47-03F0B23B0B13}"/>
            </a:ext>
          </a:extLst>
        </cdr:cNvPr>
        <cdr:cNvCxnSpPr/>
      </cdr:nvCxnSpPr>
      <cdr:spPr>
        <a:xfrm xmlns:a="http://schemas.openxmlformats.org/drawingml/2006/main">
          <a:off x="9207500" y="1930400"/>
          <a:ext cx="1092200" cy="4064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62459"/>
          </a:solidFill>
          <a:prstDash val="sys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0.74663</cdr:x>
      <cdr:y>0.41908</cdr:y>
    </cdr:from>
    <cdr:to>
      <cdr:x>0.87515</cdr:x>
      <cdr:y>0.50076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9999163-A411-3EA3-1CBA-6382EACDE9BB}"/>
            </a:ext>
          </a:extLst>
        </cdr:cNvPr>
        <cdr:cNvSpPr txBox="1"/>
      </cdr:nvSpPr>
      <cdr:spPr>
        <a:xfrm xmlns:a="http://schemas.openxmlformats.org/drawingml/2006/main">
          <a:off x="7747000" y="1841500"/>
          <a:ext cx="1333500" cy="3589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>
          <a:spAutoFit/>
        </a:bodyPr>
        <a:lstStyle xmlns:a="http://schemas.openxmlformats.org/drawingml/2006/main"/>
        <a:p xmlns:a="http://schemas.openxmlformats.org/drawingml/2006/main">
          <a:pPr algn="l">
            <a:spcAft>
              <a:spcPts val="600"/>
            </a:spcAft>
          </a:pPr>
          <a:r>
            <a:rPr lang="en-GB" sz="1400" b="0" i="0" spc="100">
              <a:solidFill>
                <a:srgbClr val="13A0D3"/>
              </a:solidFill>
              <a:latin typeface="Apple Symbols" panose="02000000000000000000" pitchFamily="2" charset="-79"/>
              <a:ea typeface="Apple Symbols" panose="02000000000000000000" pitchFamily="2" charset="-79"/>
              <a:cs typeface="Apple Symbols" panose="02000000000000000000" pitchFamily="2" charset="-79"/>
            </a:rPr>
            <a:t>Real FCE% &gt; 0 for 6 quarters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0.67124</cdr:x>
      <cdr:y>0.60887</cdr:y>
    </cdr:from>
    <cdr:to>
      <cdr:x>0.99231</cdr:x>
      <cdr:y>0.734</cdr:y>
    </cdr:to>
    <cdr:sp macro="" textlink="">
      <cdr:nvSpPr>
        <cdr:cNvPr id="2" name="TextBox 23">
          <a:extLst xmlns:a="http://schemas.openxmlformats.org/drawingml/2006/main">
            <a:ext uri="{FF2B5EF4-FFF2-40B4-BE49-F238E27FC236}">
              <a16:creationId xmlns:a16="http://schemas.microsoft.com/office/drawing/2014/main" id="{2F1D9942-51AB-5AA9-F7CC-D3386D190140}"/>
            </a:ext>
          </a:extLst>
        </cdr:cNvPr>
        <cdr:cNvSpPr txBox="1"/>
      </cdr:nvSpPr>
      <cdr:spPr>
        <a:xfrm xmlns:a="http://schemas.openxmlformats.org/drawingml/2006/main">
          <a:off x="6722019" y="3373325"/>
          <a:ext cx="3215409" cy="6932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t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>
            <a:spcAft>
              <a:spcPts val="600"/>
            </a:spcAft>
          </a:pPr>
          <a:r>
            <a:rPr lang="en-GB" sz="1600" b="0" spc="100">
              <a:solidFill>
                <a:schemeClr val="bg2">
                  <a:lumMod val="10000"/>
                </a:schemeClr>
              </a:solidFill>
              <a:latin typeface="Apple Symbols" panose="02000000000000000000" pitchFamily="2" charset="-79"/>
              <a:ea typeface="Apple Symbols" panose="02000000000000000000" pitchFamily="2" charset="-79"/>
              <a:cs typeface="Apple Symbols" panose="02000000000000000000" pitchFamily="2" charset="-79"/>
            </a:rPr>
            <a:t>Negative real FCE growth rate decreases persistent demand contribution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508000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9C247E-28F8-2641-9300-6C57B4126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UILLARD Pierre" id="{0AA30169-048C-CE43-B11C-505B6E42181C}" userId="S::prouillard@ensae.fr::fc52b23d-8913-45db-9aca-4ec84cb77888" providerId="AD"/>
</personList>
</file>

<file path=xl/theme/theme1.xml><?xml version="1.0" encoding="utf-8"?>
<a:theme xmlns:a="http://schemas.openxmlformats.org/drawingml/2006/main" name="AZ AZ">
  <a:themeElements>
    <a:clrScheme name="AllianzBlue">
      <a:dk1>
        <a:srgbClr val="003781"/>
      </a:dk1>
      <a:lt1>
        <a:srgbClr val="FFFFFF"/>
      </a:lt1>
      <a:dk2>
        <a:srgbClr val="414141"/>
      </a:dk2>
      <a:lt2>
        <a:srgbClr val="CFCFCF"/>
      </a:lt2>
      <a:accent1>
        <a:srgbClr val="122B54"/>
      </a:accent1>
      <a:accent2>
        <a:srgbClr val="006192"/>
      </a:accent2>
      <a:accent3>
        <a:srgbClr val="007AB3"/>
      </a:accent3>
      <a:accent4>
        <a:srgbClr val="13A0D3"/>
      </a:accent4>
      <a:accent5>
        <a:srgbClr val="B5DAE6"/>
      </a:accent5>
      <a:accent6>
        <a:srgbClr val="DFEFF2"/>
      </a:accent6>
      <a:hlink>
        <a:srgbClr val="003781"/>
      </a:hlink>
      <a:folHlink>
        <a:srgbClr val="B4B4B4"/>
      </a:folHlink>
    </a:clrScheme>
    <a:fontScheme name="AllianzNeoPPT Fonts">
      <a:majorFont>
        <a:latin typeface="Allianz Neo PPT"/>
        <a:ea typeface=""/>
        <a:cs typeface=""/>
      </a:majorFont>
      <a:minorFont>
        <a:latin typeface="Allianz Neo PP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wrap="square" lIns="0" tIns="0" rIns="0" bIns="0" rtlCol="0">
        <a:spAutoFit/>
      </a:bodyPr>
      <a:lstStyle>
        <a:defPPr algn="l">
          <a:spcAft>
            <a:spcPts val="600"/>
          </a:spcAft>
          <a:defRPr sz="1510" b="1" spc="100" smtClean="0">
            <a:solidFill>
              <a:srgbClr val="13A0D3"/>
            </a:solidFill>
          </a:defRPr>
        </a:defPPr>
      </a:lstStyle>
    </a:txDef>
  </a:objectDefaults>
  <a:extraClrSchemeLst>
    <a:extraClrScheme>
      <a:clrScheme name="AllianzBlue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122B54"/>
        </a:accent1>
        <a:accent2>
          <a:srgbClr val="006192"/>
        </a:accent2>
        <a:accent3>
          <a:srgbClr val="007AB3"/>
        </a:accent3>
        <a:accent4>
          <a:srgbClr val="13A0D3"/>
        </a:accent4>
        <a:accent5>
          <a:srgbClr val="B5DAE6"/>
        </a:accent5>
        <a:accent6>
          <a:srgbClr val="DFEFF2"/>
        </a:accent6>
        <a:hlink>
          <a:srgbClr val="003781"/>
        </a:hlink>
        <a:folHlink>
          <a:srgbClr val="B4B4B4"/>
        </a:folHlink>
      </a:clrScheme>
    </a:extraClrScheme>
    <a:extraClrScheme>
      <a:clrScheme name="AllianzVibrant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00908D"/>
        </a:accent1>
        <a:accent2>
          <a:srgbClr val="5FCD8A"/>
        </a:accent2>
        <a:accent3>
          <a:srgbClr val="A6276F"/>
        </a:accent3>
        <a:accent4>
          <a:srgbClr val="F62459"/>
        </a:accent4>
        <a:accent5>
          <a:srgbClr val="F86200"/>
        </a:accent5>
        <a:accent6>
          <a:srgbClr val="FAB600"/>
        </a:accent6>
        <a:hlink>
          <a:srgbClr val="003781"/>
        </a:hlink>
        <a:folHlink>
          <a:srgbClr val="B4B4B4"/>
        </a:folHlink>
      </a:clrScheme>
    </a:extraClrScheme>
  </a:extraClrSchemeLst>
  <a:custClrLst>
    <a:custClr name="rgb(18,43,84)">
      <a:srgbClr val="122B54"/>
    </a:custClr>
    <a:custClr name="rgb(0,97,146)">
      <a:srgbClr val="006192"/>
    </a:custClr>
    <a:custClr name="rgb(0,122,179)">
      <a:srgbClr val="007AB3"/>
    </a:custClr>
    <a:custClr name="rgb(19,160,211)">
      <a:srgbClr val="13A0D3"/>
    </a:custClr>
    <a:custClr name="rgb(181,218,230)">
      <a:srgbClr val="B5DAE6"/>
    </a:custClr>
    <a:custClr name="rgb(223,239,242)">
      <a:srgbClr val="DFEFF2"/>
    </a:custClr>
    <a:custClr name="rgb(0,144,141)">
      <a:srgbClr val="00908D"/>
    </a:custClr>
    <a:custClr name="rgb(95,205,138)">
      <a:srgbClr val="5FCD8A"/>
    </a:custClr>
    <a:custClr name="rgb(166,39,111)">
      <a:srgbClr val="A6276F"/>
    </a:custClr>
    <a:custClr name="rgb(246,36,89)">
      <a:srgbClr val="F62459"/>
    </a:custClr>
    <a:custClr name="rgb(248,98,0)">
      <a:srgbClr val="F86200"/>
    </a:custClr>
    <a:custClr name="rgb(250,182,0)">
      <a:srgbClr val="FAB600"/>
    </a:custClr>
  </a:custClrLst>
  <a:extLst>
    <a:ext uri="{05A4C25C-085E-4340-85A3-A5531E510DB2}">
      <thm15:themeFamily xmlns:thm15="http://schemas.microsoft.com/office/thememl/2012/main" name="AZ Research Template" id="{33B5FB1A-7871-43E8-8D36-1E6E5BD503D3}" vid="{A67F37A6-B254-4DDB-9C39-1C1613B30DC0}"/>
    </a:ext>
  </a:extLst>
</a:theme>
</file>

<file path=xl/theme/themeOverride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01-04T15:15:14.79" personId="{0AA30169-048C-CE43-B11C-505B6E42181C}" id="{9386E579-5F9C-DD43-B1D0-C44197EBE3F9}">
    <text xml:space="preserve">https://ec.europa.eu/eurostat/databrowser/view/teina022__custom_9202276/default/table?lang=en
</text>
    <extLst>
      <x:ext xmlns:xltc2="http://schemas.microsoft.com/office/spreadsheetml/2020/threadedcomments2" uri="{F7C98A9C-CBB3-438F-8F68-D28B6AF4A901}">
        <xltc2:checksum>3521429787</xltc2:checksum>
        <xltc2:hyperlink startIndex="0" length="93" url="https://ec.europa.eu/eurostat/databrowser/view/teina022__custom_9202276/default/table?lang=en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FD45-263C-7845-A6A4-27F7A44C5803}">
  <dimension ref="A1:R266"/>
  <sheetViews>
    <sheetView topLeftCell="A17" zoomScale="91" workbookViewId="0">
      <selection activeCell="U46" sqref="U46:U65"/>
    </sheetView>
  </sheetViews>
  <sheetFormatPr baseColWidth="10" defaultRowHeight="15"/>
  <cols>
    <col min="2" max="9" width="10.83203125" style="7"/>
    <col min="10" max="10" width="18.5" style="13" bestFit="1" customWidth="1"/>
  </cols>
  <sheetData>
    <row r="1" spans="1:18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  <c r="J1" s="14" t="s">
        <v>13</v>
      </c>
    </row>
    <row r="2" spans="1:18">
      <c r="A2" s="2">
        <v>37135</v>
      </c>
      <c r="B2" s="6">
        <v>1.8608245547851891E-2</v>
      </c>
      <c r="C2" s="6">
        <v>-0.12822451030970669</v>
      </c>
      <c r="D2" s="6">
        <v>0.207361416960403</v>
      </c>
      <c r="E2" s="6">
        <v>0.1356909463716767</v>
      </c>
      <c r="F2" s="6">
        <v>0</v>
      </c>
      <c r="G2" s="6">
        <v>0</v>
      </c>
      <c r="H2" s="6">
        <v>1.3983146532619479</v>
      </c>
      <c r="I2" s="6">
        <v>1.631750751832173</v>
      </c>
    </row>
    <row r="3" spans="1:18">
      <c r="A3" s="2">
        <v>37165</v>
      </c>
      <c r="B3" s="6">
        <v>5.8319738661547736E-3</v>
      </c>
      <c r="C3" s="6">
        <v>-2.7018532935489632E-2</v>
      </c>
      <c r="D3" s="6">
        <v>0.228803463768948</v>
      </c>
      <c r="E3" s="6">
        <v>2.193719455593653E-2</v>
      </c>
      <c r="F3" s="6">
        <v>0</v>
      </c>
      <c r="G3" s="6">
        <v>0</v>
      </c>
      <c r="H3" s="6">
        <v>1.553573401662742</v>
      </c>
      <c r="I3" s="6">
        <v>1.783127500918291</v>
      </c>
      <c r="K3" s="5" t="s">
        <v>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7</v>
      </c>
      <c r="R3" s="5" t="s">
        <v>6</v>
      </c>
    </row>
    <row r="4" spans="1:18">
      <c r="A4" s="2">
        <v>37196</v>
      </c>
      <c r="B4" s="6">
        <v>7.3851382665645754E-3</v>
      </c>
      <c r="C4" s="6">
        <v>-9.5834182268945287E-2</v>
      </c>
      <c r="D4" s="6">
        <v>0.20663844234573769</v>
      </c>
      <c r="E4" s="6">
        <v>-4.3056744243108229E-2</v>
      </c>
      <c r="F4" s="6">
        <v>0</v>
      </c>
      <c r="G4" s="6">
        <v>0</v>
      </c>
      <c r="H4" s="6">
        <v>1.2169532203372719</v>
      </c>
      <c r="I4" s="6">
        <v>1.292085874437521</v>
      </c>
      <c r="J4" s="15">
        <f>A4</f>
        <v>37196</v>
      </c>
      <c r="K4" s="6">
        <f>AVERAGE(B2:B4)</f>
        <v>1.0608452560190412E-2</v>
      </c>
      <c r="L4" s="6">
        <f t="shared" ref="L4:R4" si="0">AVERAGE(C2:C4)</f>
        <v>-8.3692408504713878E-2</v>
      </c>
      <c r="M4" s="6">
        <f t="shared" si="0"/>
        <v>0.21426777435836289</v>
      </c>
      <c r="N4" s="6">
        <f t="shared" si="0"/>
        <v>3.8190465561501664E-2</v>
      </c>
      <c r="O4" s="6">
        <f t="shared" si="0"/>
        <v>0</v>
      </c>
      <c r="P4" s="6">
        <f t="shared" si="0"/>
        <v>0</v>
      </c>
      <c r="Q4" s="6">
        <f t="shared" si="0"/>
        <v>1.389613758420654</v>
      </c>
      <c r="R4" s="6">
        <f t="shared" si="0"/>
        <v>1.568988042395995</v>
      </c>
    </row>
    <row r="5" spans="1:18">
      <c r="A5" s="2">
        <v>37226</v>
      </c>
      <c r="B5" s="6">
        <v>1.41624902420306E-2</v>
      </c>
      <c r="C5" s="6">
        <v>-2.125847847979263E-2</v>
      </c>
      <c r="D5" s="6">
        <v>0.23603884194106259</v>
      </c>
      <c r="E5" s="6">
        <v>-0.1873328104646772</v>
      </c>
      <c r="F5" s="6">
        <v>0</v>
      </c>
      <c r="G5" s="6">
        <v>0</v>
      </c>
      <c r="H5" s="6">
        <v>1.4262465569160809</v>
      </c>
      <c r="I5" s="6">
        <v>1.467856600154704</v>
      </c>
      <c r="J5" s="15">
        <f t="shared" ref="J5:J68" si="1">A5</f>
        <v>37226</v>
      </c>
      <c r="K5" s="6">
        <f t="shared" ref="K5:K68" si="2">AVERAGE(B3:B5)</f>
        <v>9.1265341249166503E-3</v>
      </c>
      <c r="L5" s="6">
        <f t="shared" ref="L5:L68" si="3">AVERAGE(C3:C5)</f>
        <v>-4.803706456140918E-2</v>
      </c>
      <c r="M5" s="6">
        <f t="shared" ref="M5:M68" si="4">AVERAGE(D3:D5)</f>
        <v>0.22382691601858276</v>
      </c>
      <c r="N5" s="6">
        <f t="shared" ref="N5:N68" si="5">AVERAGE(E3:E5)</f>
        <v>-6.9484120050616299E-2</v>
      </c>
      <c r="O5" s="6">
        <f t="shared" ref="O5:O68" si="6">AVERAGE(F3:F5)</f>
        <v>0</v>
      </c>
      <c r="P5" s="6">
        <f t="shared" ref="P5:P68" si="7">AVERAGE(G3:G5)</f>
        <v>0</v>
      </c>
      <c r="Q5" s="6">
        <f t="shared" ref="Q5:Q68" si="8">AVERAGE(H3:H5)</f>
        <v>1.3989243929720316</v>
      </c>
      <c r="R5" s="6">
        <f t="shared" ref="R5:R68" si="9">AVERAGE(I3:I5)</f>
        <v>1.5143566585035053</v>
      </c>
    </row>
    <row r="6" spans="1:18">
      <c r="A6" s="2">
        <v>37257</v>
      </c>
      <c r="B6" s="6">
        <v>1.1016897596312499E-3</v>
      </c>
      <c r="C6" s="6">
        <v>0.27902465461215159</v>
      </c>
      <c r="D6" s="6">
        <v>0.2219983246429108</v>
      </c>
      <c r="E6" s="6">
        <v>0.16607500339684861</v>
      </c>
      <c r="F6" s="6">
        <v>0</v>
      </c>
      <c r="G6" s="6">
        <v>0</v>
      </c>
      <c r="H6" s="6">
        <v>1.7313285667896889</v>
      </c>
      <c r="I6" s="6">
        <v>2.3995282392012318</v>
      </c>
      <c r="J6" s="15">
        <f t="shared" si="1"/>
        <v>37257</v>
      </c>
      <c r="K6" s="6">
        <f t="shared" si="2"/>
        <v>7.5497727560754754E-3</v>
      </c>
      <c r="L6" s="6">
        <f t="shared" si="3"/>
        <v>5.3977331287804554E-2</v>
      </c>
      <c r="M6" s="6">
        <f t="shared" si="4"/>
        <v>0.22155853630990371</v>
      </c>
      <c r="N6" s="6">
        <f t="shared" si="5"/>
        <v>-2.1438183770312275E-2</v>
      </c>
      <c r="O6" s="6">
        <f t="shared" si="6"/>
        <v>0</v>
      </c>
      <c r="P6" s="6">
        <f t="shared" si="7"/>
        <v>0</v>
      </c>
      <c r="Q6" s="6">
        <f t="shared" si="8"/>
        <v>1.4581761146810139</v>
      </c>
      <c r="R6" s="6">
        <f t="shared" si="9"/>
        <v>1.7198235712644856</v>
      </c>
    </row>
    <row r="7" spans="1:18">
      <c r="A7" s="2">
        <v>37288</v>
      </c>
      <c r="B7" s="6">
        <v>1.1016897596312499E-3</v>
      </c>
      <c r="C7" s="6">
        <v>0.2087043355708893</v>
      </c>
      <c r="D7" s="6">
        <v>0.2405487082484162</v>
      </c>
      <c r="E7" s="6">
        <v>0.19354015741729069</v>
      </c>
      <c r="F7" s="6">
        <v>0</v>
      </c>
      <c r="G7" s="6">
        <v>0</v>
      </c>
      <c r="H7" s="6">
        <v>1.5748110556663411</v>
      </c>
      <c r="I7" s="6">
        <v>2.2187059466625692</v>
      </c>
      <c r="J7" s="15">
        <f t="shared" si="1"/>
        <v>37288</v>
      </c>
      <c r="K7" s="6">
        <f t="shared" si="2"/>
        <v>5.4552899204310329E-3</v>
      </c>
      <c r="L7" s="6">
        <f t="shared" si="3"/>
        <v>0.15549017056774941</v>
      </c>
      <c r="M7" s="6">
        <f t="shared" si="4"/>
        <v>0.23286195827746323</v>
      </c>
      <c r="N7" s="6">
        <f t="shared" si="5"/>
        <v>5.7427450116487366E-2</v>
      </c>
      <c r="O7" s="6">
        <f t="shared" si="6"/>
        <v>0</v>
      </c>
      <c r="P7" s="6">
        <f t="shared" si="7"/>
        <v>0</v>
      </c>
      <c r="Q7" s="6">
        <f t="shared" si="8"/>
        <v>1.5774620597907036</v>
      </c>
      <c r="R7" s="6">
        <f t="shared" si="9"/>
        <v>2.0286969286728351</v>
      </c>
    </row>
    <row r="8" spans="1:18">
      <c r="A8" s="2">
        <v>37316</v>
      </c>
      <c r="B8" s="6">
        <v>2.1794233309438311E-3</v>
      </c>
      <c r="C8" s="6">
        <v>0.21686966799221721</v>
      </c>
      <c r="D8" s="6">
        <v>0.27151710921213751</v>
      </c>
      <c r="E8" s="6">
        <v>0.23433539704192899</v>
      </c>
      <c r="F8" s="6">
        <v>0</v>
      </c>
      <c r="G8" s="6">
        <v>0</v>
      </c>
      <c r="H8" s="6">
        <v>1.4459495647797851</v>
      </c>
      <c r="I8" s="6">
        <v>2.170851162357013</v>
      </c>
      <c r="J8" s="15">
        <f t="shared" si="1"/>
        <v>37316</v>
      </c>
      <c r="K8" s="6">
        <f t="shared" si="2"/>
        <v>1.4609342834021103E-3</v>
      </c>
      <c r="L8" s="6">
        <f t="shared" si="3"/>
        <v>0.2348662193917527</v>
      </c>
      <c r="M8" s="6">
        <f t="shared" si="4"/>
        <v>0.24468804736782154</v>
      </c>
      <c r="N8" s="6">
        <f t="shared" si="5"/>
        <v>0.1979835192853561</v>
      </c>
      <c r="O8" s="6">
        <f t="shared" si="6"/>
        <v>0</v>
      </c>
      <c r="P8" s="6">
        <f t="shared" si="7"/>
        <v>0</v>
      </c>
      <c r="Q8" s="6">
        <f t="shared" si="8"/>
        <v>1.584029729078605</v>
      </c>
      <c r="R8" s="6">
        <f t="shared" si="9"/>
        <v>2.2630284494069381</v>
      </c>
    </row>
    <row r="9" spans="1:18">
      <c r="A9" s="2">
        <v>37347</v>
      </c>
      <c r="B9" s="6">
        <v>2.1794233309438311E-3</v>
      </c>
      <c r="C9" s="6">
        <v>0.14193637395832229</v>
      </c>
      <c r="D9" s="6">
        <v>0.2416977900727437</v>
      </c>
      <c r="E9" s="6">
        <v>0.3916541002450476</v>
      </c>
      <c r="F9" s="6">
        <v>0</v>
      </c>
      <c r="G9" s="6">
        <v>0</v>
      </c>
      <c r="H9" s="6">
        <v>1.2832714296514121</v>
      </c>
      <c r="I9" s="6">
        <v>2.0607391172584699</v>
      </c>
      <c r="J9" s="15">
        <f t="shared" si="1"/>
        <v>37347</v>
      </c>
      <c r="K9" s="6">
        <f t="shared" si="2"/>
        <v>1.8201788071729706E-3</v>
      </c>
      <c r="L9" s="6">
        <f t="shared" si="3"/>
        <v>0.18917012584047624</v>
      </c>
      <c r="M9" s="6">
        <f t="shared" si="4"/>
        <v>0.25125453584443247</v>
      </c>
      <c r="N9" s="6">
        <f t="shared" si="5"/>
        <v>0.27317655156808907</v>
      </c>
      <c r="O9" s="6">
        <f t="shared" si="6"/>
        <v>0</v>
      </c>
      <c r="P9" s="6">
        <f t="shared" si="7"/>
        <v>0</v>
      </c>
      <c r="Q9" s="6">
        <f t="shared" si="8"/>
        <v>1.4346773500325127</v>
      </c>
      <c r="R9" s="6">
        <f t="shared" si="9"/>
        <v>2.150098742092684</v>
      </c>
    </row>
    <row r="10" spans="1:18">
      <c r="A10" s="2">
        <v>37377</v>
      </c>
      <c r="B10" s="6">
        <v>6.4927076234578673E-3</v>
      </c>
      <c r="C10" s="6">
        <v>8.8995545099271961E-2</v>
      </c>
      <c r="D10" s="6">
        <v>0.28790951964243261</v>
      </c>
      <c r="E10" s="6">
        <v>0.34120968870555529</v>
      </c>
      <c r="F10" s="6">
        <v>0</v>
      </c>
      <c r="G10" s="6">
        <v>0</v>
      </c>
      <c r="H10" s="6">
        <v>0.83004565939272745</v>
      </c>
      <c r="I10" s="6">
        <v>1.5546531204634451</v>
      </c>
      <c r="J10" s="15">
        <f t="shared" si="1"/>
        <v>37377</v>
      </c>
      <c r="K10" s="6">
        <f t="shared" si="2"/>
        <v>3.6171847617818432E-3</v>
      </c>
      <c r="L10" s="6">
        <f t="shared" si="3"/>
        <v>0.14926719568327049</v>
      </c>
      <c r="M10" s="6">
        <f t="shared" si="4"/>
        <v>0.26704147297577124</v>
      </c>
      <c r="N10" s="6">
        <f t="shared" si="5"/>
        <v>0.32239972866417732</v>
      </c>
      <c r="O10" s="6">
        <f t="shared" si="6"/>
        <v>0</v>
      </c>
      <c r="P10" s="6">
        <f t="shared" si="7"/>
        <v>0</v>
      </c>
      <c r="Q10" s="6">
        <f t="shared" si="8"/>
        <v>1.1864222179413082</v>
      </c>
      <c r="R10" s="6">
        <f t="shared" si="9"/>
        <v>1.9287478000263096</v>
      </c>
    </row>
    <row r="11" spans="1:18">
      <c r="A11" s="2">
        <v>37408</v>
      </c>
      <c r="B11" s="6">
        <v>3.7389474171837019E-3</v>
      </c>
      <c r="C11" s="6">
        <v>-1.1004612955083971E-2</v>
      </c>
      <c r="D11" s="6">
        <v>0.30639649160112209</v>
      </c>
      <c r="E11" s="6">
        <v>0.23856641215566471</v>
      </c>
      <c r="F11" s="6">
        <v>0</v>
      </c>
      <c r="G11" s="6">
        <v>0</v>
      </c>
      <c r="H11" s="6">
        <v>0.89270967692434766</v>
      </c>
      <c r="I11" s="6">
        <v>1.4304069151432339</v>
      </c>
      <c r="J11" s="15">
        <f t="shared" si="1"/>
        <v>37408</v>
      </c>
      <c r="K11" s="6">
        <f t="shared" si="2"/>
        <v>4.1370261238618004E-3</v>
      </c>
      <c r="L11" s="6">
        <f t="shared" si="3"/>
        <v>7.3309102034170084E-2</v>
      </c>
      <c r="M11" s="6">
        <f t="shared" si="4"/>
        <v>0.27866793377209947</v>
      </c>
      <c r="N11" s="6">
        <f t="shared" si="5"/>
        <v>0.32381006703542253</v>
      </c>
      <c r="O11" s="6">
        <f t="shared" si="6"/>
        <v>0</v>
      </c>
      <c r="P11" s="6">
        <f t="shared" si="7"/>
        <v>0</v>
      </c>
      <c r="Q11" s="6">
        <f t="shared" si="8"/>
        <v>1.0020089219894956</v>
      </c>
      <c r="R11" s="6">
        <f t="shared" si="9"/>
        <v>1.6819330509550496</v>
      </c>
    </row>
    <row r="12" spans="1:18">
      <c r="A12" s="2">
        <v>37438</v>
      </c>
      <c r="B12" s="6">
        <v>3.7389474171837019E-3</v>
      </c>
      <c r="C12" s="6">
        <v>0.10154224811147949</v>
      </c>
      <c r="D12" s="6">
        <v>0.32601567885967181</v>
      </c>
      <c r="E12" s="6">
        <v>0.19599776932979171</v>
      </c>
      <c r="F12" s="6">
        <v>0</v>
      </c>
      <c r="G12" s="6">
        <v>0</v>
      </c>
      <c r="H12" s="6">
        <v>0.94176483770908859</v>
      </c>
      <c r="I12" s="6">
        <v>1.569059481427215</v>
      </c>
      <c r="J12" s="15">
        <f t="shared" si="1"/>
        <v>37438</v>
      </c>
      <c r="K12" s="6">
        <f t="shared" si="2"/>
        <v>4.6568674859417567E-3</v>
      </c>
      <c r="L12" s="6">
        <f t="shared" si="3"/>
        <v>5.9844393418555832E-2</v>
      </c>
      <c r="M12" s="6">
        <f t="shared" si="4"/>
        <v>0.30677389670107552</v>
      </c>
      <c r="N12" s="6">
        <f t="shared" si="5"/>
        <v>0.2585912900636706</v>
      </c>
      <c r="O12" s="6">
        <f t="shared" si="6"/>
        <v>0</v>
      </c>
      <c r="P12" s="6">
        <f t="shared" si="7"/>
        <v>0</v>
      </c>
      <c r="Q12" s="6">
        <f t="shared" si="8"/>
        <v>0.88817339134205453</v>
      </c>
      <c r="R12" s="6">
        <f t="shared" si="9"/>
        <v>1.5180398390112979</v>
      </c>
    </row>
    <row r="13" spans="1:18">
      <c r="A13" s="2">
        <v>37469</v>
      </c>
      <c r="B13" s="6">
        <v>-5.3426376249280146E-3</v>
      </c>
      <c r="C13" s="6">
        <v>1.349616501010489E-2</v>
      </c>
      <c r="D13" s="6">
        <v>0.46437279546274463</v>
      </c>
      <c r="E13" s="6">
        <v>0.30318545544594111</v>
      </c>
      <c r="F13" s="6">
        <v>0</v>
      </c>
      <c r="G13" s="6">
        <v>0</v>
      </c>
      <c r="H13" s="6">
        <v>1.0152138438950919</v>
      </c>
      <c r="I13" s="6">
        <v>1.7909256221889549</v>
      </c>
      <c r="J13" s="15">
        <f t="shared" si="1"/>
        <v>37469</v>
      </c>
      <c r="K13" s="6">
        <f t="shared" si="2"/>
        <v>7.1175240314646311E-4</v>
      </c>
      <c r="L13" s="6">
        <f t="shared" si="3"/>
        <v>3.4677933388833473E-2</v>
      </c>
      <c r="M13" s="6">
        <f t="shared" si="4"/>
        <v>0.36559498864117951</v>
      </c>
      <c r="N13" s="6">
        <f t="shared" si="5"/>
        <v>0.24591654564379917</v>
      </c>
      <c r="O13" s="6">
        <f t="shared" si="6"/>
        <v>0</v>
      </c>
      <c r="P13" s="6">
        <f t="shared" si="7"/>
        <v>0</v>
      </c>
      <c r="Q13" s="6">
        <f t="shared" si="8"/>
        <v>0.94989611950950936</v>
      </c>
      <c r="R13" s="6">
        <f t="shared" si="9"/>
        <v>1.5967973395864679</v>
      </c>
    </row>
    <row r="14" spans="1:18">
      <c r="A14" s="2">
        <v>37500</v>
      </c>
      <c r="B14" s="6">
        <v>-7.8206382774967092E-3</v>
      </c>
      <c r="C14" s="6">
        <v>1.0828526666836541E-2</v>
      </c>
      <c r="D14" s="6">
        <v>0.3950312267305493</v>
      </c>
      <c r="E14" s="6">
        <v>0.18415408940362049</v>
      </c>
      <c r="F14" s="6">
        <v>0</v>
      </c>
      <c r="G14" s="6">
        <v>0</v>
      </c>
      <c r="H14" s="6">
        <v>1.205184652793498</v>
      </c>
      <c r="I14" s="6">
        <v>1.7873778573170069</v>
      </c>
      <c r="J14" s="15">
        <f t="shared" si="1"/>
        <v>37500</v>
      </c>
      <c r="K14" s="6">
        <f t="shared" si="2"/>
        <v>-3.141442828413674E-3</v>
      </c>
      <c r="L14" s="6">
        <f t="shared" si="3"/>
        <v>4.195564659614031E-2</v>
      </c>
      <c r="M14" s="6">
        <f t="shared" si="4"/>
        <v>0.39513990035098856</v>
      </c>
      <c r="N14" s="6">
        <f t="shared" si="5"/>
        <v>0.2277791047264511</v>
      </c>
      <c r="O14" s="6">
        <f t="shared" si="6"/>
        <v>0</v>
      </c>
      <c r="P14" s="6">
        <f t="shared" si="7"/>
        <v>0</v>
      </c>
      <c r="Q14" s="6">
        <f t="shared" si="8"/>
        <v>1.0540544447992262</v>
      </c>
      <c r="R14" s="6">
        <f t="shared" si="9"/>
        <v>1.7157876536443923</v>
      </c>
    </row>
    <row r="15" spans="1:18">
      <c r="A15" s="2">
        <v>37530</v>
      </c>
      <c r="B15" s="6">
        <v>5.1634830575625979E-3</v>
      </c>
      <c r="C15" s="6">
        <v>-5.7132756582518693E-2</v>
      </c>
      <c r="D15" s="6">
        <v>0.42608402385119992</v>
      </c>
      <c r="E15" s="6">
        <v>0.32946971665722963</v>
      </c>
      <c r="F15" s="6">
        <v>0</v>
      </c>
      <c r="G15" s="6">
        <v>0</v>
      </c>
      <c r="H15" s="6">
        <v>1.193159215021746</v>
      </c>
      <c r="I15" s="6">
        <v>1.8967436820052199</v>
      </c>
      <c r="J15" s="15">
        <f t="shared" si="1"/>
        <v>37530</v>
      </c>
      <c r="K15" s="6">
        <f t="shared" si="2"/>
        <v>-2.6665976149540423E-3</v>
      </c>
      <c r="L15" s="6">
        <f t="shared" si="3"/>
        <v>-1.0936021635192422E-2</v>
      </c>
      <c r="M15" s="6">
        <f t="shared" si="4"/>
        <v>0.42849601534816467</v>
      </c>
      <c r="N15" s="6">
        <f t="shared" si="5"/>
        <v>0.27226975383559709</v>
      </c>
      <c r="O15" s="6">
        <f t="shared" si="6"/>
        <v>0</v>
      </c>
      <c r="P15" s="6">
        <f t="shared" si="7"/>
        <v>0</v>
      </c>
      <c r="Q15" s="6">
        <f t="shared" si="8"/>
        <v>1.1378525705701119</v>
      </c>
      <c r="R15" s="6">
        <f t="shared" si="9"/>
        <v>1.8250157205037274</v>
      </c>
    </row>
    <row r="16" spans="1:18">
      <c r="A16" s="2">
        <v>37561</v>
      </c>
      <c r="B16" s="6">
        <v>3.6719200453530919E-3</v>
      </c>
      <c r="C16" s="6">
        <v>-1.330183100200126E-2</v>
      </c>
      <c r="D16" s="6">
        <v>0.46157093600650723</v>
      </c>
      <c r="E16" s="6">
        <v>0.31904800411531442</v>
      </c>
      <c r="F16" s="6">
        <v>0</v>
      </c>
      <c r="G16" s="6">
        <v>0</v>
      </c>
      <c r="H16" s="6">
        <v>1.3267254134848601</v>
      </c>
      <c r="I16" s="6">
        <v>2.0977144426500338</v>
      </c>
      <c r="J16" s="15">
        <f t="shared" si="1"/>
        <v>37561</v>
      </c>
      <c r="K16" s="6">
        <f t="shared" si="2"/>
        <v>3.3825494180632685E-4</v>
      </c>
      <c r="L16" s="6">
        <f t="shared" si="3"/>
        <v>-1.9868686972561136E-2</v>
      </c>
      <c r="M16" s="6">
        <f t="shared" si="4"/>
        <v>0.42756206219608545</v>
      </c>
      <c r="N16" s="6">
        <f t="shared" si="5"/>
        <v>0.27755727005872149</v>
      </c>
      <c r="O16" s="6">
        <f t="shared" si="6"/>
        <v>0</v>
      </c>
      <c r="P16" s="6">
        <f t="shared" si="7"/>
        <v>0</v>
      </c>
      <c r="Q16" s="6">
        <f t="shared" si="8"/>
        <v>1.2416897604333681</v>
      </c>
      <c r="R16" s="6">
        <f t="shared" si="9"/>
        <v>1.9272786606574204</v>
      </c>
    </row>
    <row r="17" spans="1:18">
      <c r="A17" s="2">
        <v>37591</v>
      </c>
      <c r="B17" s="6">
        <v>9.8201988711412672E-5</v>
      </c>
      <c r="C17" s="6">
        <v>-7.1741545523293232E-2</v>
      </c>
      <c r="D17" s="6">
        <v>0.44322302401774788</v>
      </c>
      <c r="E17" s="6">
        <v>0.51778963373519982</v>
      </c>
      <c r="F17" s="6">
        <v>0</v>
      </c>
      <c r="G17" s="6">
        <v>0</v>
      </c>
      <c r="H17" s="6">
        <v>1.2422740982209111</v>
      </c>
      <c r="I17" s="6">
        <v>2.1316434124392769</v>
      </c>
      <c r="J17" s="15">
        <f t="shared" si="1"/>
        <v>37591</v>
      </c>
      <c r="K17" s="6">
        <f t="shared" si="2"/>
        <v>2.9778683638757007E-3</v>
      </c>
      <c r="L17" s="6">
        <f t="shared" si="3"/>
        <v>-4.7392044369271059E-2</v>
      </c>
      <c r="M17" s="6">
        <f t="shared" si="4"/>
        <v>0.44362599462515168</v>
      </c>
      <c r="N17" s="6">
        <f t="shared" si="5"/>
        <v>0.38876911816924792</v>
      </c>
      <c r="O17" s="6">
        <f t="shared" si="6"/>
        <v>0</v>
      </c>
      <c r="P17" s="6">
        <f t="shared" si="7"/>
        <v>0</v>
      </c>
      <c r="Q17" s="6">
        <f t="shared" si="8"/>
        <v>1.2540529089091723</v>
      </c>
      <c r="R17" s="6">
        <f t="shared" si="9"/>
        <v>2.0420338456981768</v>
      </c>
    </row>
    <row r="18" spans="1:18">
      <c r="A18" s="2">
        <v>37622</v>
      </c>
      <c r="B18" s="6">
        <v>1.211609274628319E-2</v>
      </c>
      <c r="C18" s="6">
        <v>-0.28041138336863369</v>
      </c>
      <c r="D18" s="6">
        <v>0.68687873089403972</v>
      </c>
      <c r="E18" s="6">
        <v>0.35055380737261371</v>
      </c>
      <c r="F18" s="6">
        <v>0</v>
      </c>
      <c r="G18" s="6">
        <v>0</v>
      </c>
      <c r="H18" s="6">
        <v>1.082962594691927</v>
      </c>
      <c r="I18" s="6">
        <v>1.85209984233623</v>
      </c>
      <c r="J18" s="15">
        <f t="shared" si="1"/>
        <v>37622</v>
      </c>
      <c r="K18" s="6">
        <f t="shared" si="2"/>
        <v>5.2954049267825648E-3</v>
      </c>
      <c r="L18" s="6">
        <f t="shared" si="3"/>
        <v>-0.12181825329797606</v>
      </c>
      <c r="M18" s="6">
        <f t="shared" si="4"/>
        <v>0.53055756363943163</v>
      </c>
      <c r="N18" s="6">
        <f t="shared" si="5"/>
        <v>0.39579714840770935</v>
      </c>
      <c r="O18" s="6">
        <f t="shared" si="6"/>
        <v>0</v>
      </c>
      <c r="P18" s="6">
        <f t="shared" si="7"/>
        <v>0</v>
      </c>
      <c r="Q18" s="6">
        <f t="shared" si="8"/>
        <v>1.217320702132566</v>
      </c>
      <c r="R18" s="6">
        <f t="shared" si="9"/>
        <v>2.0271525658085134</v>
      </c>
    </row>
    <row r="19" spans="1:18">
      <c r="A19" s="2">
        <v>37653</v>
      </c>
      <c r="B19" s="6">
        <v>1.512993458105007E-2</v>
      </c>
      <c r="C19" s="6">
        <v>-0.14393660039848891</v>
      </c>
      <c r="D19" s="6">
        <v>0.90867840343893858</v>
      </c>
      <c r="E19" s="6">
        <v>0.47888313185938181</v>
      </c>
      <c r="F19" s="6">
        <v>0</v>
      </c>
      <c r="G19" s="6">
        <v>0</v>
      </c>
      <c r="H19" s="6">
        <v>1.275532472014729</v>
      </c>
      <c r="I19" s="6">
        <v>2.5342873414956109</v>
      </c>
      <c r="J19" s="15">
        <f t="shared" si="1"/>
        <v>37653</v>
      </c>
      <c r="K19" s="6">
        <f t="shared" si="2"/>
        <v>9.1147431053482247E-3</v>
      </c>
      <c r="L19" s="6">
        <f t="shared" si="3"/>
        <v>-0.16536317643013862</v>
      </c>
      <c r="M19" s="6">
        <f t="shared" si="4"/>
        <v>0.67959338611690878</v>
      </c>
      <c r="N19" s="6">
        <f t="shared" si="5"/>
        <v>0.44907552432239844</v>
      </c>
      <c r="O19" s="6">
        <f t="shared" si="6"/>
        <v>0</v>
      </c>
      <c r="P19" s="6">
        <f t="shared" si="7"/>
        <v>0</v>
      </c>
      <c r="Q19" s="6">
        <f t="shared" si="8"/>
        <v>1.200256388309189</v>
      </c>
      <c r="R19" s="6">
        <f t="shared" si="9"/>
        <v>2.1726768654237056</v>
      </c>
    </row>
    <row r="20" spans="1:18">
      <c r="A20" s="2">
        <v>37681</v>
      </c>
      <c r="B20" s="6">
        <v>9.3645587749724507E-2</v>
      </c>
      <c r="C20" s="6">
        <v>-7.1928544313560661E-2</v>
      </c>
      <c r="D20" s="6">
        <v>0.87112813078445595</v>
      </c>
      <c r="E20" s="6">
        <v>0.50303015356760861</v>
      </c>
      <c r="F20" s="6">
        <v>0</v>
      </c>
      <c r="G20" s="6">
        <v>0</v>
      </c>
      <c r="H20" s="6">
        <v>1.1154304499532071</v>
      </c>
      <c r="I20" s="6">
        <v>2.5113057777414349</v>
      </c>
      <c r="J20" s="15">
        <f t="shared" si="1"/>
        <v>37681</v>
      </c>
      <c r="K20" s="6">
        <f t="shared" si="2"/>
        <v>4.0297205025685921E-2</v>
      </c>
      <c r="L20" s="6">
        <f t="shared" si="3"/>
        <v>-0.16542550936022773</v>
      </c>
      <c r="M20" s="6">
        <f t="shared" si="4"/>
        <v>0.82222842170581145</v>
      </c>
      <c r="N20" s="6">
        <f t="shared" si="5"/>
        <v>0.44415569759986812</v>
      </c>
      <c r="O20" s="6">
        <f t="shared" si="6"/>
        <v>0</v>
      </c>
      <c r="P20" s="6">
        <f t="shared" si="7"/>
        <v>0</v>
      </c>
      <c r="Q20" s="6">
        <f t="shared" si="8"/>
        <v>1.1579751722199543</v>
      </c>
      <c r="R20" s="6">
        <f t="shared" si="9"/>
        <v>2.2992309871910921</v>
      </c>
    </row>
    <row r="21" spans="1:18">
      <c r="A21" s="2">
        <v>37712</v>
      </c>
      <c r="B21" s="6">
        <v>9.3584519047434436E-2</v>
      </c>
      <c r="C21" s="6">
        <v>6.2378960140106847E-2</v>
      </c>
      <c r="D21" s="6">
        <v>0.97795598838282516</v>
      </c>
      <c r="E21" s="6">
        <v>-3.3370093477128548E-2</v>
      </c>
      <c r="F21" s="6">
        <v>0</v>
      </c>
      <c r="G21" s="6">
        <v>0</v>
      </c>
      <c r="H21" s="6">
        <v>0.84543048360901341</v>
      </c>
      <c r="I21" s="6">
        <v>1.9459798577022509</v>
      </c>
      <c r="J21" s="15">
        <f t="shared" si="1"/>
        <v>37712</v>
      </c>
      <c r="K21" s="6">
        <f t="shared" si="2"/>
        <v>6.7453347126069665E-2</v>
      </c>
      <c r="L21" s="6">
        <f t="shared" si="3"/>
        <v>-5.1162061523980902E-2</v>
      </c>
      <c r="M21" s="6">
        <f t="shared" si="4"/>
        <v>0.91925417420207323</v>
      </c>
      <c r="N21" s="6">
        <f t="shared" si="5"/>
        <v>0.31618106398328732</v>
      </c>
      <c r="O21" s="6">
        <f t="shared" si="6"/>
        <v>0</v>
      </c>
      <c r="P21" s="6">
        <f t="shared" si="7"/>
        <v>0</v>
      </c>
      <c r="Q21" s="6">
        <f t="shared" si="8"/>
        <v>1.0787978018589832</v>
      </c>
      <c r="R21" s="6">
        <f t="shared" si="9"/>
        <v>2.3305243256464321</v>
      </c>
    </row>
    <row r="22" spans="1:18">
      <c r="A22" s="2">
        <v>37742</v>
      </c>
      <c r="B22" s="6">
        <v>8.9980782665634737E-2</v>
      </c>
      <c r="C22" s="6">
        <v>0.1047800688591993</v>
      </c>
      <c r="D22" s="6">
        <v>0.66755626140170521</v>
      </c>
      <c r="E22" s="6">
        <v>8.3971714496040684E-2</v>
      </c>
      <c r="F22" s="6">
        <v>0</v>
      </c>
      <c r="G22" s="6">
        <v>0</v>
      </c>
      <c r="H22" s="6">
        <v>0.80366129220618265</v>
      </c>
      <c r="I22" s="6">
        <v>1.749950119628763</v>
      </c>
      <c r="J22" s="15">
        <f t="shared" si="1"/>
        <v>37742</v>
      </c>
      <c r="K22" s="6">
        <f t="shared" si="2"/>
        <v>9.2403629820931241E-2</v>
      </c>
      <c r="L22" s="6">
        <f t="shared" si="3"/>
        <v>3.1743494895248497E-2</v>
      </c>
      <c r="M22" s="6">
        <f t="shared" si="4"/>
        <v>0.83888012685632873</v>
      </c>
      <c r="N22" s="6">
        <f t="shared" si="5"/>
        <v>0.18454392486217355</v>
      </c>
      <c r="O22" s="6">
        <f t="shared" si="6"/>
        <v>0</v>
      </c>
      <c r="P22" s="6">
        <f t="shared" si="7"/>
        <v>0</v>
      </c>
      <c r="Q22" s="6">
        <f t="shared" si="8"/>
        <v>0.92150740858946767</v>
      </c>
      <c r="R22" s="6">
        <f t="shared" si="9"/>
        <v>2.0690785850241498</v>
      </c>
    </row>
    <row r="23" spans="1:18">
      <c r="A23" s="2">
        <v>37773</v>
      </c>
      <c r="B23" s="6">
        <v>9.3935616798405758E-2</v>
      </c>
      <c r="C23" s="6">
        <v>0.1977217521763191</v>
      </c>
      <c r="D23" s="6">
        <v>0.65584273262396187</v>
      </c>
      <c r="E23" s="6">
        <v>0.33185124489279949</v>
      </c>
      <c r="F23" s="6">
        <v>0</v>
      </c>
      <c r="G23" s="6">
        <v>0</v>
      </c>
      <c r="H23" s="6">
        <v>0.71337618532646441</v>
      </c>
      <c r="I23" s="6">
        <v>1.99272753181795</v>
      </c>
      <c r="J23" s="15">
        <f t="shared" si="1"/>
        <v>37773</v>
      </c>
      <c r="K23" s="6">
        <f t="shared" si="2"/>
        <v>9.2500306170491653E-2</v>
      </c>
      <c r="L23" s="6">
        <f t="shared" si="3"/>
        <v>0.12162692705854176</v>
      </c>
      <c r="M23" s="6">
        <f t="shared" si="4"/>
        <v>0.76711832746949737</v>
      </c>
      <c r="N23" s="6">
        <f t="shared" si="5"/>
        <v>0.12748428863723721</v>
      </c>
      <c r="O23" s="6">
        <f t="shared" si="6"/>
        <v>0</v>
      </c>
      <c r="P23" s="6">
        <f t="shared" si="7"/>
        <v>0</v>
      </c>
      <c r="Q23" s="6">
        <f t="shared" si="8"/>
        <v>0.78748932038055341</v>
      </c>
      <c r="R23" s="6">
        <f t="shared" si="9"/>
        <v>1.8962191697163213</v>
      </c>
    </row>
    <row r="24" spans="1:18">
      <c r="A24" s="2">
        <v>37803</v>
      </c>
      <c r="B24" s="6">
        <v>9.3843392383723384E-2</v>
      </c>
      <c r="C24" s="6">
        <v>0.35990992271280609</v>
      </c>
      <c r="D24" s="6">
        <v>0.50059489714957783</v>
      </c>
      <c r="E24" s="6">
        <v>0.52074555775768105</v>
      </c>
      <c r="F24" s="6">
        <v>0</v>
      </c>
      <c r="G24" s="6">
        <v>0</v>
      </c>
      <c r="H24" s="6">
        <v>0.4831114539713629</v>
      </c>
      <c r="I24" s="6">
        <v>1.9582052239751511</v>
      </c>
      <c r="J24" s="15">
        <f t="shared" si="1"/>
        <v>37803</v>
      </c>
      <c r="K24" s="6">
        <f t="shared" si="2"/>
        <v>9.258659728258796E-2</v>
      </c>
      <c r="L24" s="6">
        <f t="shared" si="3"/>
        <v>0.22080391458277482</v>
      </c>
      <c r="M24" s="6">
        <f t="shared" si="4"/>
        <v>0.60799796372508164</v>
      </c>
      <c r="N24" s="6">
        <f t="shared" si="5"/>
        <v>0.31218950571550708</v>
      </c>
      <c r="O24" s="6">
        <f t="shared" si="6"/>
        <v>0</v>
      </c>
      <c r="P24" s="6">
        <f t="shared" si="7"/>
        <v>0</v>
      </c>
      <c r="Q24" s="6">
        <f t="shared" si="8"/>
        <v>0.66671631050133662</v>
      </c>
      <c r="R24" s="6">
        <f t="shared" si="9"/>
        <v>1.900294291807288</v>
      </c>
    </row>
    <row r="25" spans="1:18">
      <c r="A25" s="2">
        <v>37834</v>
      </c>
      <c r="B25" s="6">
        <v>8.626025082821058E-2</v>
      </c>
      <c r="C25" s="6">
        <v>0.59585444864897141</v>
      </c>
      <c r="D25" s="6">
        <v>0.43078036280960408</v>
      </c>
      <c r="E25" s="6">
        <v>0.378835650384309</v>
      </c>
      <c r="F25" s="6">
        <v>0</v>
      </c>
      <c r="G25" s="6">
        <v>0</v>
      </c>
      <c r="H25" s="6">
        <v>0.4984461561098289</v>
      </c>
      <c r="I25" s="6">
        <v>1.990176868780924</v>
      </c>
      <c r="J25" s="15">
        <f t="shared" si="1"/>
        <v>37834</v>
      </c>
      <c r="K25" s="6">
        <f t="shared" si="2"/>
        <v>9.1346420003446574E-2</v>
      </c>
      <c r="L25" s="6">
        <f t="shared" si="3"/>
        <v>0.38449537451269888</v>
      </c>
      <c r="M25" s="6">
        <f t="shared" si="4"/>
        <v>0.52907266419438126</v>
      </c>
      <c r="N25" s="6">
        <f t="shared" si="5"/>
        <v>0.41047748434492987</v>
      </c>
      <c r="O25" s="6">
        <f t="shared" si="6"/>
        <v>0</v>
      </c>
      <c r="P25" s="6">
        <f t="shared" si="7"/>
        <v>0</v>
      </c>
      <c r="Q25" s="6">
        <f t="shared" si="8"/>
        <v>0.56497793180255218</v>
      </c>
      <c r="R25" s="6">
        <f t="shared" si="9"/>
        <v>1.9803698748580085</v>
      </c>
    </row>
    <row r="26" spans="1:18">
      <c r="A26" s="2">
        <v>37865</v>
      </c>
      <c r="B26" s="6">
        <v>8.8336518867781641E-2</v>
      </c>
      <c r="C26" s="6">
        <v>0.6752445351352363</v>
      </c>
      <c r="D26" s="6">
        <v>0.4336696428973526</v>
      </c>
      <c r="E26" s="6">
        <v>0.46255302538633292</v>
      </c>
      <c r="F26" s="6">
        <v>0</v>
      </c>
      <c r="G26" s="6">
        <v>0</v>
      </c>
      <c r="H26" s="6">
        <v>0.56764409229235002</v>
      </c>
      <c r="I26" s="6">
        <v>2.2274478145790528</v>
      </c>
      <c r="J26" s="15">
        <f t="shared" si="1"/>
        <v>37865</v>
      </c>
      <c r="K26" s="6">
        <f t="shared" si="2"/>
        <v>8.9480054026571873E-2</v>
      </c>
      <c r="L26" s="6">
        <f t="shared" si="3"/>
        <v>0.5436696354990046</v>
      </c>
      <c r="M26" s="6">
        <f t="shared" si="4"/>
        <v>0.45501496761884486</v>
      </c>
      <c r="N26" s="6">
        <f t="shared" si="5"/>
        <v>0.45404474450944105</v>
      </c>
      <c r="O26" s="6">
        <f t="shared" si="6"/>
        <v>0</v>
      </c>
      <c r="P26" s="6">
        <f t="shared" si="7"/>
        <v>0</v>
      </c>
      <c r="Q26" s="6">
        <f t="shared" si="8"/>
        <v>0.51640056745784724</v>
      </c>
      <c r="R26" s="6">
        <f t="shared" si="9"/>
        <v>2.0586099691117092</v>
      </c>
    </row>
    <row r="27" spans="1:18">
      <c r="A27" s="2">
        <v>37895</v>
      </c>
      <c r="B27" s="6">
        <v>8.8956263591226936E-2</v>
      </c>
      <c r="C27" s="6">
        <v>0.48824638476664511</v>
      </c>
      <c r="D27" s="6">
        <v>0.45358235229770771</v>
      </c>
      <c r="E27" s="6">
        <v>0.65782748432999716</v>
      </c>
      <c r="F27" s="6">
        <v>0</v>
      </c>
      <c r="G27" s="6">
        <v>0</v>
      </c>
      <c r="H27" s="6">
        <v>0.5830793681933375</v>
      </c>
      <c r="I27" s="6">
        <v>2.2716918531789139</v>
      </c>
      <c r="J27" s="15">
        <f t="shared" si="1"/>
        <v>37895</v>
      </c>
      <c r="K27" s="6">
        <f t="shared" si="2"/>
        <v>8.7851011095739714E-2</v>
      </c>
      <c r="L27" s="6">
        <f t="shared" si="3"/>
        <v>0.58644845618361763</v>
      </c>
      <c r="M27" s="6">
        <f t="shared" si="4"/>
        <v>0.43934411933488809</v>
      </c>
      <c r="N27" s="6">
        <f t="shared" si="5"/>
        <v>0.49973872003354636</v>
      </c>
      <c r="O27" s="6">
        <f t="shared" si="6"/>
        <v>0</v>
      </c>
      <c r="P27" s="6">
        <f t="shared" si="7"/>
        <v>0</v>
      </c>
      <c r="Q27" s="6">
        <f t="shared" si="8"/>
        <v>0.54972320553183873</v>
      </c>
      <c r="R27" s="6">
        <f t="shared" si="9"/>
        <v>2.1631055121796305</v>
      </c>
    </row>
    <row r="28" spans="1:18">
      <c r="A28" s="2">
        <v>37926</v>
      </c>
      <c r="B28" s="6">
        <v>9.0874551411531071E-2</v>
      </c>
      <c r="C28" s="6">
        <v>0.44498712754091402</v>
      </c>
      <c r="D28" s="6">
        <v>0.35013019042560178</v>
      </c>
      <c r="E28" s="6">
        <v>0.97097069309164463</v>
      </c>
      <c r="F28" s="6">
        <v>0</v>
      </c>
      <c r="G28" s="6">
        <v>0</v>
      </c>
      <c r="H28" s="6">
        <v>0.57182762914929874</v>
      </c>
      <c r="I28" s="6">
        <v>2.4287901916189898</v>
      </c>
      <c r="J28" s="15">
        <f t="shared" si="1"/>
        <v>37926</v>
      </c>
      <c r="K28" s="6">
        <f t="shared" si="2"/>
        <v>8.9389111290179887E-2</v>
      </c>
      <c r="L28" s="6">
        <f t="shared" si="3"/>
        <v>0.53615934914759855</v>
      </c>
      <c r="M28" s="6">
        <f t="shared" si="4"/>
        <v>0.4124607285402207</v>
      </c>
      <c r="N28" s="6">
        <f t="shared" si="5"/>
        <v>0.69711706760265812</v>
      </c>
      <c r="O28" s="6">
        <f t="shared" si="6"/>
        <v>0</v>
      </c>
      <c r="P28" s="6">
        <f t="shared" si="7"/>
        <v>0</v>
      </c>
      <c r="Q28" s="6">
        <f t="shared" si="8"/>
        <v>0.57418369654499546</v>
      </c>
      <c r="R28" s="6">
        <f t="shared" si="9"/>
        <v>2.309309953125652</v>
      </c>
    </row>
    <row r="29" spans="1:18">
      <c r="A29" s="2">
        <v>37956</v>
      </c>
      <c r="B29" s="6">
        <v>8.9142718794569406E-2</v>
      </c>
      <c r="C29" s="6">
        <v>0.43373752550388472</v>
      </c>
      <c r="D29" s="6">
        <v>0.35066127062328262</v>
      </c>
      <c r="E29" s="6">
        <v>0.90024166694025221</v>
      </c>
      <c r="F29" s="6">
        <v>0</v>
      </c>
      <c r="G29" s="6">
        <v>0</v>
      </c>
      <c r="H29" s="6">
        <v>0.60302872419055609</v>
      </c>
      <c r="I29" s="6">
        <v>2.376811906052545</v>
      </c>
      <c r="J29" s="15">
        <f t="shared" si="1"/>
        <v>37956</v>
      </c>
      <c r="K29" s="6">
        <f t="shared" si="2"/>
        <v>8.9657844599109138E-2</v>
      </c>
      <c r="L29" s="6">
        <f t="shared" si="3"/>
        <v>0.45565701260381464</v>
      </c>
      <c r="M29" s="6">
        <f t="shared" si="4"/>
        <v>0.38479127111553074</v>
      </c>
      <c r="N29" s="6">
        <f t="shared" si="5"/>
        <v>0.8430132814539647</v>
      </c>
      <c r="O29" s="6">
        <f t="shared" si="6"/>
        <v>0</v>
      </c>
      <c r="P29" s="6">
        <f t="shared" si="7"/>
        <v>0</v>
      </c>
      <c r="Q29" s="6">
        <f t="shared" si="8"/>
        <v>0.58597857384439744</v>
      </c>
      <c r="R29" s="6">
        <f t="shared" si="9"/>
        <v>2.3590979836168162</v>
      </c>
    </row>
    <row r="30" spans="1:18">
      <c r="A30" s="2">
        <v>37987</v>
      </c>
      <c r="B30" s="6">
        <v>6.7887175271106215E-2</v>
      </c>
      <c r="C30" s="6">
        <v>0.60195969033778818</v>
      </c>
      <c r="D30" s="6">
        <v>0.1055430734774163</v>
      </c>
      <c r="E30" s="6">
        <v>0.78763865235463781</v>
      </c>
      <c r="F30" s="6">
        <v>0</v>
      </c>
      <c r="G30" s="6">
        <v>0</v>
      </c>
      <c r="H30" s="6">
        <v>0.62961126659184796</v>
      </c>
      <c r="I30" s="6">
        <v>2.192639858032797</v>
      </c>
      <c r="J30" s="15">
        <f t="shared" si="1"/>
        <v>37987</v>
      </c>
      <c r="K30" s="6">
        <f t="shared" si="2"/>
        <v>8.2634815159068897E-2</v>
      </c>
      <c r="L30" s="6">
        <f t="shared" si="3"/>
        <v>0.49356144779419564</v>
      </c>
      <c r="M30" s="6">
        <f t="shared" si="4"/>
        <v>0.26877817817543354</v>
      </c>
      <c r="N30" s="6">
        <f t="shared" si="5"/>
        <v>0.88628367079551162</v>
      </c>
      <c r="O30" s="6">
        <f t="shared" si="6"/>
        <v>0</v>
      </c>
      <c r="P30" s="6">
        <f t="shared" si="7"/>
        <v>0</v>
      </c>
      <c r="Q30" s="6">
        <f t="shared" si="8"/>
        <v>0.60148920664390093</v>
      </c>
      <c r="R30" s="6">
        <f t="shared" si="9"/>
        <v>2.3327473185681105</v>
      </c>
    </row>
    <row r="31" spans="1:18">
      <c r="A31" s="2">
        <v>38018</v>
      </c>
      <c r="B31" s="6">
        <v>8.9384688085531058E-2</v>
      </c>
      <c r="C31" s="6">
        <v>0.50971792246827763</v>
      </c>
      <c r="D31" s="6">
        <v>1.4518942190923621E-2</v>
      </c>
      <c r="E31" s="6">
        <v>0.63112211924821537</v>
      </c>
      <c r="F31" s="6">
        <v>0</v>
      </c>
      <c r="G31" s="6">
        <v>0</v>
      </c>
      <c r="H31" s="6">
        <v>0.62027995632715849</v>
      </c>
      <c r="I31" s="6">
        <v>1.865023628320106</v>
      </c>
      <c r="J31" s="15">
        <f t="shared" si="1"/>
        <v>38018</v>
      </c>
      <c r="K31" s="6">
        <f t="shared" si="2"/>
        <v>8.2138194050402236E-2</v>
      </c>
      <c r="L31" s="6">
        <f t="shared" si="3"/>
        <v>0.51513837943665008</v>
      </c>
      <c r="M31" s="6">
        <f t="shared" si="4"/>
        <v>0.15690776209720753</v>
      </c>
      <c r="N31" s="6">
        <f t="shared" si="5"/>
        <v>0.77300081284770172</v>
      </c>
      <c r="O31" s="6">
        <f t="shared" si="6"/>
        <v>0</v>
      </c>
      <c r="P31" s="6">
        <f t="shared" si="7"/>
        <v>0</v>
      </c>
      <c r="Q31" s="6">
        <f t="shared" si="8"/>
        <v>0.61763998236985407</v>
      </c>
      <c r="R31" s="6">
        <f t="shared" si="9"/>
        <v>2.144825130801816</v>
      </c>
    </row>
    <row r="32" spans="1:18">
      <c r="A32" s="2">
        <v>38047</v>
      </c>
      <c r="B32" s="6">
        <v>1.086903491685662E-2</v>
      </c>
      <c r="C32" s="6">
        <v>0.59315436297885249</v>
      </c>
      <c r="D32" s="6">
        <v>0.10719321404601399</v>
      </c>
      <c r="E32" s="6">
        <v>0.6235920244971449</v>
      </c>
      <c r="F32" s="6">
        <v>0</v>
      </c>
      <c r="G32" s="6">
        <v>0</v>
      </c>
      <c r="H32" s="6">
        <v>0.57020178156314993</v>
      </c>
      <c r="I32" s="6">
        <v>1.905010418002018</v>
      </c>
      <c r="J32" s="15">
        <f t="shared" si="1"/>
        <v>38047</v>
      </c>
      <c r="K32" s="6">
        <f t="shared" si="2"/>
        <v>5.6046966091164635E-2</v>
      </c>
      <c r="L32" s="6">
        <f t="shared" si="3"/>
        <v>0.56827732526163943</v>
      </c>
      <c r="M32" s="6">
        <f t="shared" si="4"/>
        <v>7.5751743238117966E-2</v>
      </c>
      <c r="N32" s="6">
        <f t="shared" si="5"/>
        <v>0.68078426536666603</v>
      </c>
      <c r="O32" s="6">
        <f t="shared" si="6"/>
        <v>0</v>
      </c>
      <c r="P32" s="6">
        <f t="shared" si="7"/>
        <v>0</v>
      </c>
      <c r="Q32" s="6">
        <f t="shared" si="8"/>
        <v>0.60669766816071879</v>
      </c>
      <c r="R32" s="6">
        <f t="shared" si="9"/>
        <v>1.9875579681183069</v>
      </c>
    </row>
    <row r="33" spans="1:18">
      <c r="A33" s="2">
        <v>38078</v>
      </c>
      <c r="B33" s="6">
        <v>1.17774076517702E-2</v>
      </c>
      <c r="C33" s="6">
        <v>0.64349202410680528</v>
      </c>
      <c r="D33" s="6">
        <v>0.1272206751738218</v>
      </c>
      <c r="E33" s="6">
        <v>0.99820602600595321</v>
      </c>
      <c r="F33" s="6">
        <v>0</v>
      </c>
      <c r="G33" s="6">
        <v>0</v>
      </c>
      <c r="H33" s="6">
        <v>0.55360712050591954</v>
      </c>
      <c r="I33" s="6">
        <v>2.3343032534442698</v>
      </c>
      <c r="J33" s="15">
        <f t="shared" si="1"/>
        <v>38078</v>
      </c>
      <c r="K33" s="6">
        <f t="shared" si="2"/>
        <v>3.7343710218052627E-2</v>
      </c>
      <c r="L33" s="6">
        <f t="shared" si="3"/>
        <v>0.58212143651797843</v>
      </c>
      <c r="M33" s="6">
        <f t="shared" si="4"/>
        <v>8.2977610470253135E-2</v>
      </c>
      <c r="N33" s="6">
        <f t="shared" si="5"/>
        <v>0.75097338991710449</v>
      </c>
      <c r="O33" s="6">
        <f t="shared" si="6"/>
        <v>0</v>
      </c>
      <c r="P33" s="6">
        <f t="shared" si="7"/>
        <v>0</v>
      </c>
      <c r="Q33" s="6">
        <f t="shared" si="8"/>
        <v>0.58136295279874262</v>
      </c>
      <c r="R33" s="6">
        <f t="shared" si="9"/>
        <v>2.0347790999221314</v>
      </c>
    </row>
    <row r="34" spans="1:18">
      <c r="A34" s="2">
        <v>38108</v>
      </c>
      <c r="B34" s="6">
        <v>1.16702871104803E-2</v>
      </c>
      <c r="C34" s="6">
        <v>0.862518690751231</v>
      </c>
      <c r="D34" s="6">
        <v>0.45831447193056779</v>
      </c>
      <c r="E34" s="6">
        <v>0.97090656592742486</v>
      </c>
      <c r="F34" s="6">
        <v>0</v>
      </c>
      <c r="G34" s="6">
        <v>0</v>
      </c>
      <c r="H34" s="6">
        <v>0.49289710573963641</v>
      </c>
      <c r="I34" s="6">
        <v>2.79630712145934</v>
      </c>
      <c r="J34" s="15">
        <f t="shared" si="1"/>
        <v>38108</v>
      </c>
      <c r="K34" s="6">
        <f t="shared" si="2"/>
        <v>1.1438909893035707E-2</v>
      </c>
      <c r="L34" s="6">
        <f t="shared" si="3"/>
        <v>0.69972169261229622</v>
      </c>
      <c r="M34" s="6">
        <f t="shared" si="4"/>
        <v>0.23090945371680119</v>
      </c>
      <c r="N34" s="6">
        <f t="shared" si="5"/>
        <v>0.86423487214350769</v>
      </c>
      <c r="O34" s="6">
        <f t="shared" si="6"/>
        <v>0</v>
      </c>
      <c r="P34" s="6">
        <f t="shared" si="7"/>
        <v>0</v>
      </c>
      <c r="Q34" s="6">
        <f t="shared" si="8"/>
        <v>0.538902002602902</v>
      </c>
      <c r="R34" s="6">
        <f t="shared" si="9"/>
        <v>2.3452069309685428</v>
      </c>
    </row>
    <row r="35" spans="1:18">
      <c r="A35" s="2">
        <v>38139</v>
      </c>
      <c r="B35" s="6">
        <v>1.046921318398345E-2</v>
      </c>
      <c r="C35" s="6">
        <v>0.90364560806175698</v>
      </c>
      <c r="D35" s="6">
        <v>0.48408165580656493</v>
      </c>
      <c r="E35" s="6">
        <v>0.81471204984906043</v>
      </c>
      <c r="F35" s="6">
        <v>0</v>
      </c>
      <c r="G35" s="6">
        <v>0</v>
      </c>
      <c r="H35" s="6">
        <v>0.4251479774033543</v>
      </c>
      <c r="I35" s="6">
        <v>2.6380565043047199</v>
      </c>
      <c r="J35" s="15">
        <f t="shared" si="1"/>
        <v>38139</v>
      </c>
      <c r="K35" s="6">
        <f t="shared" si="2"/>
        <v>1.1305635982077983E-2</v>
      </c>
      <c r="L35" s="6">
        <f t="shared" si="3"/>
        <v>0.80321877430659772</v>
      </c>
      <c r="M35" s="6">
        <f t="shared" si="4"/>
        <v>0.35653893430365152</v>
      </c>
      <c r="N35" s="6">
        <f t="shared" si="5"/>
        <v>0.92794154726081279</v>
      </c>
      <c r="O35" s="6">
        <f t="shared" si="6"/>
        <v>0</v>
      </c>
      <c r="P35" s="6">
        <f t="shared" si="7"/>
        <v>0</v>
      </c>
      <c r="Q35" s="6">
        <f t="shared" si="8"/>
        <v>0.49055073454963677</v>
      </c>
      <c r="R35" s="6">
        <f t="shared" si="9"/>
        <v>2.5895556264027761</v>
      </c>
    </row>
    <row r="36" spans="1:18">
      <c r="A36" s="2">
        <v>38169</v>
      </c>
      <c r="B36" s="6">
        <v>1.1797244126826799E-2</v>
      </c>
      <c r="C36" s="6">
        <v>0.79802953164716162</v>
      </c>
      <c r="D36" s="6">
        <v>0.6072649132357526</v>
      </c>
      <c r="E36" s="6">
        <v>0.64543860036818734</v>
      </c>
      <c r="F36" s="6">
        <v>0</v>
      </c>
      <c r="G36" s="6">
        <v>0</v>
      </c>
      <c r="H36" s="6">
        <v>0.49634949269855588</v>
      </c>
      <c r="I36" s="6">
        <v>2.5588797820764841</v>
      </c>
      <c r="J36" s="15">
        <f t="shared" si="1"/>
        <v>38169</v>
      </c>
      <c r="K36" s="6">
        <f t="shared" si="2"/>
        <v>1.1312248140430184E-2</v>
      </c>
      <c r="L36" s="6">
        <f t="shared" si="3"/>
        <v>0.85473127682004979</v>
      </c>
      <c r="M36" s="6">
        <f t="shared" si="4"/>
        <v>0.51655368032429505</v>
      </c>
      <c r="N36" s="6">
        <f t="shared" si="5"/>
        <v>0.81035240538155762</v>
      </c>
      <c r="O36" s="6">
        <f t="shared" si="6"/>
        <v>0</v>
      </c>
      <c r="P36" s="6">
        <f t="shared" si="7"/>
        <v>0</v>
      </c>
      <c r="Q36" s="6">
        <f t="shared" si="8"/>
        <v>0.47146485861384885</v>
      </c>
      <c r="R36" s="6">
        <f t="shared" si="9"/>
        <v>2.6644144692801817</v>
      </c>
    </row>
    <row r="37" spans="1:18">
      <c r="A37" s="2">
        <v>38200</v>
      </c>
      <c r="B37" s="6">
        <v>1.5001773925448251E-2</v>
      </c>
      <c r="C37" s="6">
        <v>0.61447523597537956</v>
      </c>
      <c r="D37" s="6">
        <v>0.65352366484553714</v>
      </c>
      <c r="E37" s="6">
        <v>0.7256792457729212</v>
      </c>
      <c r="F37" s="6">
        <v>0</v>
      </c>
      <c r="G37" s="6">
        <v>0</v>
      </c>
      <c r="H37" s="6">
        <v>0.54379933297094996</v>
      </c>
      <c r="I37" s="6">
        <v>2.5524792534902359</v>
      </c>
      <c r="J37" s="15">
        <f t="shared" si="1"/>
        <v>38200</v>
      </c>
      <c r="K37" s="6">
        <f t="shared" si="2"/>
        <v>1.2422743745419499E-2</v>
      </c>
      <c r="L37" s="6">
        <f t="shared" si="3"/>
        <v>0.77205012522809946</v>
      </c>
      <c r="M37" s="6">
        <f t="shared" si="4"/>
        <v>0.58162341129595152</v>
      </c>
      <c r="N37" s="6">
        <f t="shared" si="5"/>
        <v>0.72860996533005629</v>
      </c>
      <c r="O37" s="6">
        <f t="shared" si="6"/>
        <v>0</v>
      </c>
      <c r="P37" s="6">
        <f t="shared" si="7"/>
        <v>0</v>
      </c>
      <c r="Q37" s="6">
        <f t="shared" si="8"/>
        <v>0.48843226769095338</v>
      </c>
      <c r="R37" s="6">
        <f t="shared" si="9"/>
        <v>2.5831385132904798</v>
      </c>
    </row>
    <row r="38" spans="1:18">
      <c r="A38" s="2">
        <v>38231</v>
      </c>
      <c r="B38" s="6">
        <v>7.2380634890578414E-3</v>
      </c>
      <c r="C38" s="6">
        <v>0.48602834962571478</v>
      </c>
      <c r="D38" s="6">
        <v>0.70383800358404602</v>
      </c>
      <c r="E38" s="6">
        <v>0.60861174706277743</v>
      </c>
      <c r="F38" s="6">
        <v>0</v>
      </c>
      <c r="G38" s="6">
        <v>0</v>
      </c>
      <c r="H38" s="6">
        <v>0.40674352885406878</v>
      </c>
      <c r="I38" s="6">
        <v>2.2124596926156652</v>
      </c>
      <c r="J38" s="15">
        <f t="shared" si="1"/>
        <v>38231</v>
      </c>
      <c r="K38" s="6">
        <f t="shared" si="2"/>
        <v>1.1345693847110963E-2</v>
      </c>
      <c r="L38" s="6">
        <f t="shared" si="3"/>
        <v>0.63284437241608538</v>
      </c>
      <c r="M38" s="6">
        <f t="shared" si="4"/>
        <v>0.65487552722177866</v>
      </c>
      <c r="N38" s="6">
        <f t="shared" si="5"/>
        <v>0.6599098644012954</v>
      </c>
      <c r="O38" s="6">
        <f t="shared" si="6"/>
        <v>0</v>
      </c>
      <c r="P38" s="6">
        <f t="shared" si="7"/>
        <v>0</v>
      </c>
      <c r="Q38" s="6">
        <f t="shared" si="8"/>
        <v>0.48229745150785824</v>
      </c>
      <c r="R38" s="6">
        <f t="shared" si="9"/>
        <v>2.4412729093941281</v>
      </c>
    </row>
    <row r="39" spans="1:18">
      <c r="A39" s="2">
        <v>38261</v>
      </c>
      <c r="B39" s="6">
        <v>6.8633039723642684E-3</v>
      </c>
      <c r="C39" s="6">
        <v>0.7598190736651087</v>
      </c>
      <c r="D39" s="6">
        <v>0.6658996205044071</v>
      </c>
      <c r="E39" s="6">
        <v>0.45344671901312811</v>
      </c>
      <c r="F39" s="6">
        <v>0</v>
      </c>
      <c r="G39" s="6">
        <v>0</v>
      </c>
      <c r="H39" s="6">
        <v>0.38042439058150213</v>
      </c>
      <c r="I39" s="6">
        <v>2.2664531077365102</v>
      </c>
      <c r="J39" s="15">
        <f t="shared" si="1"/>
        <v>38261</v>
      </c>
      <c r="K39" s="6">
        <f t="shared" si="2"/>
        <v>9.7010471289567871E-3</v>
      </c>
      <c r="L39" s="6">
        <f t="shared" si="3"/>
        <v>0.62010755308873433</v>
      </c>
      <c r="M39" s="6">
        <f t="shared" si="4"/>
        <v>0.67442042964466342</v>
      </c>
      <c r="N39" s="6">
        <f t="shared" si="5"/>
        <v>0.59591257061627567</v>
      </c>
      <c r="O39" s="6">
        <f t="shared" si="6"/>
        <v>0</v>
      </c>
      <c r="P39" s="6">
        <f t="shared" si="7"/>
        <v>0</v>
      </c>
      <c r="Q39" s="6">
        <f t="shared" si="8"/>
        <v>0.44365575080217362</v>
      </c>
      <c r="R39" s="6">
        <f t="shared" si="9"/>
        <v>2.3437973512808039</v>
      </c>
    </row>
    <row r="40" spans="1:18">
      <c r="A40" s="2">
        <v>38292</v>
      </c>
      <c r="B40" s="6">
        <v>4.6942422395041686E-3</v>
      </c>
      <c r="C40" s="6">
        <v>0.89616502357510852</v>
      </c>
      <c r="D40" s="6">
        <v>0.7642045326866892</v>
      </c>
      <c r="E40" s="6">
        <v>0.18442034080014769</v>
      </c>
      <c r="F40" s="6">
        <v>0</v>
      </c>
      <c r="G40" s="6">
        <v>0</v>
      </c>
      <c r="H40" s="6">
        <v>0.36798152431540809</v>
      </c>
      <c r="I40" s="6">
        <v>2.2174656636168582</v>
      </c>
      <c r="J40" s="15">
        <f t="shared" si="1"/>
        <v>38292</v>
      </c>
      <c r="K40" s="6">
        <f t="shared" si="2"/>
        <v>6.2652032336420922E-3</v>
      </c>
      <c r="L40" s="6">
        <f t="shared" si="3"/>
        <v>0.71400414895531072</v>
      </c>
      <c r="M40" s="6">
        <f t="shared" si="4"/>
        <v>0.71131405225838085</v>
      </c>
      <c r="N40" s="6">
        <f t="shared" si="5"/>
        <v>0.41549293562535111</v>
      </c>
      <c r="O40" s="6">
        <f t="shared" si="6"/>
        <v>0</v>
      </c>
      <c r="P40" s="6">
        <f t="shared" si="7"/>
        <v>0</v>
      </c>
      <c r="Q40" s="6">
        <f t="shared" si="8"/>
        <v>0.38504981458365967</v>
      </c>
      <c r="R40" s="6">
        <f t="shared" si="9"/>
        <v>2.2321261546563442</v>
      </c>
    </row>
    <row r="41" spans="1:18">
      <c r="A41" s="2">
        <v>38322</v>
      </c>
      <c r="B41" s="6">
        <v>3.6538110554344711E-3</v>
      </c>
      <c r="C41" s="6">
        <v>0.96328939927066304</v>
      </c>
      <c r="D41" s="6">
        <v>0.82117963105778702</v>
      </c>
      <c r="E41" s="6">
        <v>0.1198927494184467</v>
      </c>
      <c r="F41" s="6">
        <v>0</v>
      </c>
      <c r="G41" s="6">
        <v>0</v>
      </c>
      <c r="H41" s="6">
        <v>0.31853597603707662</v>
      </c>
      <c r="I41" s="6">
        <v>2.226551566839408</v>
      </c>
      <c r="J41" s="15">
        <f t="shared" si="1"/>
        <v>38322</v>
      </c>
      <c r="K41" s="6">
        <f t="shared" si="2"/>
        <v>5.0704524224343033E-3</v>
      </c>
      <c r="L41" s="6">
        <f t="shared" si="3"/>
        <v>0.87309116550362675</v>
      </c>
      <c r="M41" s="6">
        <f t="shared" si="4"/>
        <v>0.75042792808296122</v>
      </c>
      <c r="N41" s="6">
        <f t="shared" si="5"/>
        <v>0.25258660307724085</v>
      </c>
      <c r="O41" s="6">
        <f t="shared" si="6"/>
        <v>0</v>
      </c>
      <c r="P41" s="6">
        <f t="shared" si="7"/>
        <v>0</v>
      </c>
      <c r="Q41" s="6">
        <f t="shared" si="8"/>
        <v>0.35564729697799563</v>
      </c>
      <c r="R41" s="6">
        <f t="shared" si="9"/>
        <v>2.2368234460642586</v>
      </c>
    </row>
    <row r="42" spans="1:18">
      <c r="A42" s="2">
        <v>38353</v>
      </c>
      <c r="B42" s="6">
        <v>2.071741763018185E-2</v>
      </c>
      <c r="C42" s="6">
        <v>0.68444311361033139</v>
      </c>
      <c r="D42" s="6">
        <v>0.78697640753402953</v>
      </c>
      <c r="E42" s="6">
        <v>-0.1451501270972298</v>
      </c>
      <c r="F42" s="6">
        <v>0</v>
      </c>
      <c r="G42" s="6">
        <v>0</v>
      </c>
      <c r="H42" s="6">
        <v>0.29451748113560999</v>
      </c>
      <c r="I42" s="6">
        <v>1.6415042928129231</v>
      </c>
      <c r="J42" s="15">
        <f t="shared" si="1"/>
        <v>38353</v>
      </c>
      <c r="K42" s="6">
        <f t="shared" si="2"/>
        <v>9.6884903083734961E-3</v>
      </c>
      <c r="L42" s="6">
        <f t="shared" si="3"/>
        <v>0.84796584548536769</v>
      </c>
      <c r="M42" s="6">
        <f t="shared" si="4"/>
        <v>0.79078685709283525</v>
      </c>
      <c r="N42" s="6">
        <f t="shared" si="5"/>
        <v>5.3054321040454856E-2</v>
      </c>
      <c r="O42" s="6">
        <f t="shared" si="6"/>
        <v>0</v>
      </c>
      <c r="P42" s="6">
        <f t="shared" si="7"/>
        <v>0</v>
      </c>
      <c r="Q42" s="6">
        <f t="shared" si="8"/>
        <v>0.32701166049603159</v>
      </c>
      <c r="R42" s="6">
        <f t="shared" si="9"/>
        <v>2.0285071744230634</v>
      </c>
    </row>
    <row r="43" spans="1:18">
      <c r="A43" s="2">
        <v>38384</v>
      </c>
      <c r="B43" s="6">
        <v>-3.7939370190098738E-3</v>
      </c>
      <c r="C43" s="6">
        <v>0.72401453329033749</v>
      </c>
      <c r="D43" s="6">
        <v>0.79008505905328574</v>
      </c>
      <c r="E43" s="6">
        <v>0.28464690759618932</v>
      </c>
      <c r="F43" s="6">
        <v>0</v>
      </c>
      <c r="G43" s="6">
        <v>0</v>
      </c>
      <c r="H43" s="6">
        <v>6.2556044021523594E-2</v>
      </c>
      <c r="I43" s="6">
        <v>1.8575086069423259</v>
      </c>
      <c r="J43" s="15">
        <f t="shared" si="1"/>
        <v>38384</v>
      </c>
      <c r="K43" s="6">
        <f t="shared" si="2"/>
        <v>6.8590972222021497E-3</v>
      </c>
      <c r="L43" s="6">
        <f t="shared" si="3"/>
        <v>0.79058234872377742</v>
      </c>
      <c r="M43" s="6">
        <f t="shared" si="4"/>
        <v>0.79941369921503413</v>
      </c>
      <c r="N43" s="6">
        <f t="shared" si="5"/>
        <v>8.64631766391354E-2</v>
      </c>
      <c r="O43" s="6">
        <f t="shared" si="6"/>
        <v>0</v>
      </c>
      <c r="P43" s="6">
        <f t="shared" si="7"/>
        <v>0</v>
      </c>
      <c r="Q43" s="6">
        <f t="shared" si="8"/>
        <v>0.22520316706473675</v>
      </c>
      <c r="R43" s="6">
        <f t="shared" si="9"/>
        <v>1.9085214888648856</v>
      </c>
    </row>
    <row r="44" spans="1:18">
      <c r="A44" s="2">
        <v>38412</v>
      </c>
      <c r="B44" s="6">
        <v>-3.7939370190098738E-3</v>
      </c>
      <c r="C44" s="6">
        <v>0.70995435961367881</v>
      </c>
      <c r="D44" s="6">
        <v>0.84799614645396593</v>
      </c>
      <c r="E44" s="6">
        <v>0.42211672896826757</v>
      </c>
      <c r="F44" s="6">
        <v>0</v>
      </c>
      <c r="G44" s="6">
        <v>0</v>
      </c>
      <c r="H44" s="6">
        <v>0.1181881158339875</v>
      </c>
      <c r="I44" s="6">
        <v>2.0944614138508899</v>
      </c>
      <c r="J44" s="15">
        <f t="shared" si="1"/>
        <v>38412</v>
      </c>
      <c r="K44" s="6">
        <f t="shared" si="2"/>
        <v>4.3765145307207006E-3</v>
      </c>
      <c r="L44" s="6">
        <f t="shared" si="3"/>
        <v>0.70613733550478253</v>
      </c>
      <c r="M44" s="6">
        <f t="shared" si="4"/>
        <v>0.80835253768042703</v>
      </c>
      <c r="N44" s="6">
        <f t="shared" si="5"/>
        <v>0.18720450315574236</v>
      </c>
      <c r="O44" s="6">
        <f t="shared" si="6"/>
        <v>0</v>
      </c>
      <c r="P44" s="6">
        <f t="shared" si="7"/>
        <v>0</v>
      </c>
      <c r="Q44" s="6">
        <f t="shared" si="8"/>
        <v>0.15842054699704036</v>
      </c>
      <c r="R44" s="6">
        <f t="shared" si="9"/>
        <v>1.864491437868713</v>
      </c>
    </row>
    <row r="45" spans="1:18">
      <c r="A45" s="2">
        <v>38443</v>
      </c>
      <c r="B45" s="6">
        <v>-4.1273758120323112E-3</v>
      </c>
      <c r="C45" s="6">
        <v>0.66660293672693682</v>
      </c>
      <c r="D45" s="6">
        <v>0.75179198813720138</v>
      </c>
      <c r="E45" s="6">
        <v>0.36251939782196357</v>
      </c>
      <c r="F45" s="6">
        <v>0</v>
      </c>
      <c r="G45" s="6">
        <v>0</v>
      </c>
      <c r="H45" s="6">
        <v>0.2192652660090896</v>
      </c>
      <c r="I45" s="6">
        <v>1.996052212883159</v>
      </c>
      <c r="J45" s="15">
        <f t="shared" si="1"/>
        <v>38443</v>
      </c>
      <c r="K45" s="6">
        <f t="shared" si="2"/>
        <v>-3.9050832833506864E-3</v>
      </c>
      <c r="L45" s="6">
        <f t="shared" si="3"/>
        <v>0.70019060987698423</v>
      </c>
      <c r="M45" s="6">
        <f t="shared" si="4"/>
        <v>0.79662439788148431</v>
      </c>
      <c r="N45" s="6">
        <f t="shared" si="5"/>
        <v>0.35642767812880688</v>
      </c>
      <c r="O45" s="6">
        <f t="shared" si="6"/>
        <v>0</v>
      </c>
      <c r="P45" s="6">
        <f t="shared" si="7"/>
        <v>0</v>
      </c>
      <c r="Q45" s="6">
        <f t="shared" si="8"/>
        <v>0.13333647528820022</v>
      </c>
      <c r="R45" s="6">
        <f t="shared" si="9"/>
        <v>1.982674077892125</v>
      </c>
    </row>
    <row r="46" spans="1:18">
      <c r="A46" s="2">
        <v>38473</v>
      </c>
      <c r="B46" s="6">
        <v>-4.2821983107504836E-3</v>
      </c>
      <c r="C46" s="6">
        <v>0.34445810523689641</v>
      </c>
      <c r="D46" s="6">
        <v>0.61826664300595657</v>
      </c>
      <c r="E46" s="6">
        <v>0.39352852822789158</v>
      </c>
      <c r="F46" s="6">
        <v>0</v>
      </c>
      <c r="G46" s="6">
        <v>0</v>
      </c>
      <c r="H46" s="6">
        <v>0.31199070645686883</v>
      </c>
      <c r="I46" s="6">
        <v>1.6639617846168631</v>
      </c>
      <c r="J46" s="15">
        <f t="shared" si="1"/>
        <v>38473</v>
      </c>
      <c r="K46" s="6">
        <f t="shared" si="2"/>
        <v>-4.0678370472642224E-3</v>
      </c>
      <c r="L46" s="6">
        <f t="shared" si="3"/>
        <v>0.57367180052583733</v>
      </c>
      <c r="M46" s="6">
        <f t="shared" si="4"/>
        <v>0.7393515925323747</v>
      </c>
      <c r="N46" s="6">
        <f t="shared" si="5"/>
        <v>0.39272155167270756</v>
      </c>
      <c r="O46" s="6">
        <f t="shared" si="6"/>
        <v>0</v>
      </c>
      <c r="P46" s="6">
        <f t="shared" si="7"/>
        <v>0</v>
      </c>
      <c r="Q46" s="6">
        <f t="shared" si="8"/>
        <v>0.21648136276664864</v>
      </c>
      <c r="R46" s="6">
        <f t="shared" si="9"/>
        <v>1.9181584704503039</v>
      </c>
    </row>
    <row r="47" spans="1:18">
      <c r="A47" s="2">
        <v>38504</v>
      </c>
      <c r="B47" s="6">
        <v>-3.6046574606411921E-3</v>
      </c>
      <c r="C47" s="6">
        <v>0.33430266885117688</v>
      </c>
      <c r="D47" s="6">
        <v>0.75526795411750514</v>
      </c>
      <c r="E47" s="6">
        <v>0.33383889021894458</v>
      </c>
      <c r="F47" s="6">
        <v>0</v>
      </c>
      <c r="G47" s="6">
        <v>0</v>
      </c>
      <c r="H47" s="6">
        <v>0.33613758662955417</v>
      </c>
      <c r="I47" s="6">
        <v>1.75594244235654</v>
      </c>
      <c r="J47" s="15">
        <f t="shared" si="1"/>
        <v>38504</v>
      </c>
      <c r="K47" s="6">
        <f t="shared" si="2"/>
        <v>-4.0047438611413291E-3</v>
      </c>
      <c r="L47" s="6">
        <f t="shared" si="3"/>
        <v>0.44845457027167007</v>
      </c>
      <c r="M47" s="6">
        <f t="shared" si="4"/>
        <v>0.70844219508688777</v>
      </c>
      <c r="N47" s="6">
        <f t="shared" si="5"/>
        <v>0.36329560542293327</v>
      </c>
      <c r="O47" s="6">
        <f t="shared" si="6"/>
        <v>0</v>
      </c>
      <c r="P47" s="6">
        <f t="shared" si="7"/>
        <v>0</v>
      </c>
      <c r="Q47" s="6">
        <f t="shared" si="8"/>
        <v>0.28913118636517088</v>
      </c>
      <c r="R47" s="6">
        <f t="shared" si="9"/>
        <v>1.8053188132855207</v>
      </c>
    </row>
    <row r="48" spans="1:18">
      <c r="A48" s="2">
        <v>38534</v>
      </c>
      <c r="B48" s="6">
        <v>-4.7587128701662906E-3</v>
      </c>
      <c r="C48" s="6">
        <v>0.31388768590213401</v>
      </c>
      <c r="D48" s="6">
        <v>0.73583751420873778</v>
      </c>
      <c r="E48" s="6">
        <v>0.52471430523781604</v>
      </c>
      <c r="F48" s="6">
        <v>0</v>
      </c>
      <c r="G48" s="6">
        <v>0</v>
      </c>
      <c r="H48" s="6">
        <v>0.2128373245941407</v>
      </c>
      <c r="I48" s="6">
        <v>1.7825181170726621</v>
      </c>
      <c r="J48" s="15">
        <f t="shared" si="1"/>
        <v>38534</v>
      </c>
      <c r="K48" s="6">
        <f t="shared" si="2"/>
        <v>-4.2151895471859886E-3</v>
      </c>
      <c r="L48" s="6">
        <f t="shared" si="3"/>
        <v>0.33088281999673574</v>
      </c>
      <c r="M48" s="6">
        <f t="shared" si="4"/>
        <v>0.70312403711073312</v>
      </c>
      <c r="N48" s="6">
        <f t="shared" si="5"/>
        <v>0.41736057456155073</v>
      </c>
      <c r="O48" s="6">
        <f t="shared" si="6"/>
        <v>0</v>
      </c>
      <c r="P48" s="6">
        <f t="shared" si="7"/>
        <v>0</v>
      </c>
      <c r="Q48" s="6">
        <f t="shared" si="8"/>
        <v>0.28698853922685458</v>
      </c>
      <c r="R48" s="6">
        <f t="shared" si="9"/>
        <v>1.7341407813486882</v>
      </c>
    </row>
    <row r="49" spans="1:18">
      <c r="A49" s="2">
        <v>38565</v>
      </c>
      <c r="B49" s="6">
        <v>-3.3556314242827348E-3</v>
      </c>
      <c r="C49" s="6">
        <v>0.41175677044352782</v>
      </c>
      <c r="D49" s="6">
        <v>0.70145743302128138</v>
      </c>
      <c r="E49" s="6">
        <v>0.54883197389624749</v>
      </c>
      <c r="F49" s="6">
        <v>0</v>
      </c>
      <c r="G49" s="6">
        <v>0</v>
      </c>
      <c r="H49" s="6">
        <v>0.29310521171221471</v>
      </c>
      <c r="I49" s="6">
        <v>1.951795757648989</v>
      </c>
      <c r="J49" s="15">
        <f t="shared" si="1"/>
        <v>38565</v>
      </c>
      <c r="K49" s="6">
        <f t="shared" si="2"/>
        <v>-3.9063339183634058E-3</v>
      </c>
      <c r="L49" s="6">
        <f t="shared" si="3"/>
        <v>0.35331570839894622</v>
      </c>
      <c r="M49" s="6">
        <f t="shared" si="4"/>
        <v>0.73085430044917477</v>
      </c>
      <c r="N49" s="6">
        <f t="shared" si="5"/>
        <v>0.46912838978433608</v>
      </c>
      <c r="O49" s="6">
        <f t="shared" si="6"/>
        <v>0</v>
      </c>
      <c r="P49" s="6">
        <f t="shared" si="7"/>
        <v>0</v>
      </c>
      <c r="Q49" s="6">
        <f t="shared" si="8"/>
        <v>0.28069337431196989</v>
      </c>
      <c r="R49" s="6">
        <f t="shared" si="9"/>
        <v>1.8300854390260639</v>
      </c>
    </row>
    <row r="50" spans="1:18">
      <c r="A50" s="2">
        <v>38596</v>
      </c>
      <c r="B50" s="6">
        <v>4.0471497478634334E-3</v>
      </c>
      <c r="C50" s="6">
        <v>0.59052738625290391</v>
      </c>
      <c r="D50" s="6">
        <v>0.7451943482220027</v>
      </c>
      <c r="E50" s="6">
        <v>0.5683033897121329</v>
      </c>
      <c r="F50" s="6">
        <v>0</v>
      </c>
      <c r="G50" s="6">
        <v>0</v>
      </c>
      <c r="H50" s="6">
        <v>0.38773468049919579</v>
      </c>
      <c r="I50" s="6">
        <v>2.2958069544340991</v>
      </c>
      <c r="J50" s="15">
        <f t="shared" si="1"/>
        <v>38596</v>
      </c>
      <c r="K50" s="6">
        <f t="shared" si="2"/>
        <v>-1.3557315155285304E-3</v>
      </c>
      <c r="L50" s="6">
        <f t="shared" si="3"/>
        <v>0.43872394753285526</v>
      </c>
      <c r="M50" s="6">
        <f t="shared" si="4"/>
        <v>0.72749643181734058</v>
      </c>
      <c r="N50" s="6">
        <f t="shared" si="5"/>
        <v>0.54728322294873211</v>
      </c>
      <c r="O50" s="6">
        <f t="shared" si="6"/>
        <v>0</v>
      </c>
      <c r="P50" s="6">
        <f t="shared" si="7"/>
        <v>0</v>
      </c>
      <c r="Q50" s="6">
        <f t="shared" si="8"/>
        <v>0.29789240560185043</v>
      </c>
      <c r="R50" s="6">
        <f t="shared" si="9"/>
        <v>2.0100402763852503</v>
      </c>
    </row>
    <row r="51" spans="1:18">
      <c r="A51" s="2">
        <v>38626</v>
      </c>
      <c r="B51" s="6">
        <v>3.5943148877495318E-3</v>
      </c>
      <c r="C51" s="6">
        <v>0.48110887619040382</v>
      </c>
      <c r="D51" s="6">
        <v>0.74734420369681887</v>
      </c>
      <c r="E51" s="6">
        <v>0.42895888273456267</v>
      </c>
      <c r="F51" s="6">
        <v>0</v>
      </c>
      <c r="G51" s="6">
        <v>0</v>
      </c>
      <c r="H51" s="6">
        <v>0.35324372405072302</v>
      </c>
      <c r="I51" s="6">
        <v>2.0142500015602578</v>
      </c>
      <c r="J51" s="15">
        <f t="shared" si="1"/>
        <v>38626</v>
      </c>
      <c r="K51" s="6">
        <f t="shared" si="2"/>
        <v>1.4286110704434102E-3</v>
      </c>
      <c r="L51" s="6">
        <f t="shared" si="3"/>
        <v>0.49446434429561187</v>
      </c>
      <c r="M51" s="6">
        <f t="shared" si="4"/>
        <v>0.73133199498003432</v>
      </c>
      <c r="N51" s="6">
        <f t="shared" si="5"/>
        <v>0.51536474878098104</v>
      </c>
      <c r="O51" s="6">
        <f t="shared" si="6"/>
        <v>0</v>
      </c>
      <c r="P51" s="6">
        <f t="shared" si="7"/>
        <v>0</v>
      </c>
      <c r="Q51" s="6">
        <f t="shared" si="8"/>
        <v>0.34469453875404454</v>
      </c>
      <c r="R51" s="6">
        <f t="shared" si="9"/>
        <v>2.0872842378811156</v>
      </c>
    </row>
    <row r="52" spans="1:18">
      <c r="A52" s="2">
        <v>38657</v>
      </c>
      <c r="B52" s="6">
        <v>5.8730768864263374E-3</v>
      </c>
      <c r="C52" s="6">
        <v>0.44444888902275792</v>
      </c>
      <c r="D52" s="6">
        <v>0.7459931278258366</v>
      </c>
      <c r="E52" s="6">
        <v>0.210819863177482</v>
      </c>
      <c r="F52" s="6">
        <v>0</v>
      </c>
      <c r="G52" s="6">
        <v>0</v>
      </c>
      <c r="H52" s="6">
        <v>0.34218116110300623</v>
      </c>
      <c r="I52" s="6">
        <v>1.749316118015509</v>
      </c>
      <c r="J52" s="15">
        <f t="shared" si="1"/>
        <v>38657</v>
      </c>
      <c r="K52" s="6">
        <f t="shared" si="2"/>
        <v>4.504847174013101E-3</v>
      </c>
      <c r="L52" s="6">
        <f t="shared" si="3"/>
        <v>0.50536171715535527</v>
      </c>
      <c r="M52" s="6">
        <f t="shared" si="4"/>
        <v>0.74617722658155261</v>
      </c>
      <c r="N52" s="6">
        <f t="shared" si="5"/>
        <v>0.40269404520805918</v>
      </c>
      <c r="O52" s="6">
        <f t="shared" si="6"/>
        <v>0</v>
      </c>
      <c r="P52" s="6">
        <f t="shared" si="7"/>
        <v>0</v>
      </c>
      <c r="Q52" s="6">
        <f t="shared" si="8"/>
        <v>0.36105318855097507</v>
      </c>
      <c r="R52" s="6">
        <f t="shared" si="9"/>
        <v>2.0197910246699551</v>
      </c>
    </row>
    <row r="53" spans="1:18">
      <c r="A53" s="2">
        <v>38687</v>
      </c>
      <c r="B53" s="6">
        <v>4.5879941116314486E-3</v>
      </c>
      <c r="C53" s="6">
        <v>0.48941007824023569</v>
      </c>
      <c r="D53" s="6">
        <v>0.67909947694216555</v>
      </c>
      <c r="E53" s="6">
        <v>0.1688723669871435</v>
      </c>
      <c r="F53" s="6">
        <v>0</v>
      </c>
      <c r="G53" s="6">
        <v>0</v>
      </c>
      <c r="H53" s="6">
        <v>0.40512440738332361</v>
      </c>
      <c r="I53" s="6">
        <v>1.7470943236645</v>
      </c>
      <c r="J53" s="15">
        <f t="shared" si="1"/>
        <v>38687</v>
      </c>
      <c r="K53" s="6">
        <f t="shared" si="2"/>
        <v>4.6851286286024394E-3</v>
      </c>
      <c r="L53" s="6">
        <f t="shared" si="3"/>
        <v>0.47165594781779913</v>
      </c>
      <c r="M53" s="6">
        <f t="shared" si="4"/>
        <v>0.724145602821607</v>
      </c>
      <c r="N53" s="6">
        <f t="shared" si="5"/>
        <v>0.26955037096639606</v>
      </c>
      <c r="O53" s="6">
        <f t="shared" si="6"/>
        <v>0</v>
      </c>
      <c r="P53" s="6">
        <f t="shared" si="7"/>
        <v>0</v>
      </c>
      <c r="Q53" s="6">
        <f t="shared" si="8"/>
        <v>0.3668497641790176</v>
      </c>
      <c r="R53" s="6">
        <f t="shared" si="9"/>
        <v>1.8368868144134225</v>
      </c>
    </row>
    <row r="54" spans="1:18">
      <c r="A54" s="2">
        <v>38718</v>
      </c>
      <c r="B54" s="6">
        <v>9.5584099165526258E-3</v>
      </c>
      <c r="C54" s="6">
        <v>0.48933288474218689</v>
      </c>
      <c r="D54" s="6">
        <v>0.72835660304719119</v>
      </c>
      <c r="E54" s="6">
        <v>0.57589422852652827</v>
      </c>
      <c r="F54" s="6">
        <v>0</v>
      </c>
      <c r="G54" s="6">
        <v>0</v>
      </c>
      <c r="H54" s="6">
        <v>0.42467038998729262</v>
      </c>
      <c r="I54" s="6">
        <v>2.227812516219752</v>
      </c>
      <c r="J54" s="15">
        <f t="shared" si="1"/>
        <v>38718</v>
      </c>
      <c r="K54" s="6">
        <f t="shared" si="2"/>
        <v>6.673160304870137E-3</v>
      </c>
      <c r="L54" s="6">
        <f t="shared" si="3"/>
        <v>0.47439728400172682</v>
      </c>
      <c r="M54" s="6">
        <f t="shared" si="4"/>
        <v>0.71781640260506441</v>
      </c>
      <c r="N54" s="6">
        <f t="shared" si="5"/>
        <v>0.31852881956371792</v>
      </c>
      <c r="O54" s="6">
        <f t="shared" si="6"/>
        <v>0</v>
      </c>
      <c r="P54" s="6">
        <f t="shared" si="7"/>
        <v>0</v>
      </c>
      <c r="Q54" s="6">
        <f t="shared" si="8"/>
        <v>0.39065865282454082</v>
      </c>
      <c r="R54" s="6">
        <f t="shared" si="9"/>
        <v>1.9080743192999201</v>
      </c>
    </row>
    <row r="55" spans="1:18">
      <c r="A55" s="2">
        <v>38749</v>
      </c>
      <c r="B55" s="6">
        <v>1.241614161077228E-2</v>
      </c>
      <c r="C55" s="6">
        <v>0.57399861996006007</v>
      </c>
      <c r="D55" s="6">
        <v>0.6484064513722203</v>
      </c>
      <c r="E55" s="6">
        <v>0.31458070456913212</v>
      </c>
      <c r="F55" s="6">
        <v>0</v>
      </c>
      <c r="G55" s="6">
        <v>0</v>
      </c>
      <c r="H55" s="6">
        <v>0.39923479030892078</v>
      </c>
      <c r="I55" s="6">
        <v>1.9486367078211051</v>
      </c>
      <c r="J55" s="15">
        <f t="shared" si="1"/>
        <v>38749</v>
      </c>
      <c r="K55" s="6">
        <f t="shared" si="2"/>
        <v>8.8541818796521177E-3</v>
      </c>
      <c r="L55" s="6">
        <f t="shared" si="3"/>
        <v>0.51758052764749418</v>
      </c>
      <c r="M55" s="6">
        <f t="shared" si="4"/>
        <v>0.68528751045385905</v>
      </c>
      <c r="N55" s="6">
        <f t="shared" si="5"/>
        <v>0.35311576669426792</v>
      </c>
      <c r="O55" s="6">
        <f t="shared" si="6"/>
        <v>0</v>
      </c>
      <c r="P55" s="6">
        <f t="shared" si="7"/>
        <v>0</v>
      </c>
      <c r="Q55" s="6">
        <f t="shared" si="8"/>
        <v>0.40967652922651232</v>
      </c>
      <c r="R55" s="6">
        <f t="shared" si="9"/>
        <v>1.9745145159017856</v>
      </c>
    </row>
    <row r="56" spans="1:18">
      <c r="A56" s="2">
        <v>38777</v>
      </c>
      <c r="B56" s="6">
        <v>1.304836458833857E-2</v>
      </c>
      <c r="C56" s="6">
        <v>0.3767399242916285</v>
      </c>
      <c r="D56" s="6">
        <v>0.5064432144456158</v>
      </c>
      <c r="E56" s="6">
        <v>0.20251645571364851</v>
      </c>
      <c r="F56" s="6">
        <v>0</v>
      </c>
      <c r="G56" s="6">
        <v>0</v>
      </c>
      <c r="H56" s="6">
        <v>0.59610867495363806</v>
      </c>
      <c r="I56" s="6">
        <v>1.694856633992869</v>
      </c>
      <c r="J56" s="15">
        <f t="shared" si="1"/>
        <v>38777</v>
      </c>
      <c r="K56" s="6">
        <f t="shared" si="2"/>
        <v>1.1674305371887827E-2</v>
      </c>
      <c r="L56" s="6">
        <f t="shared" si="3"/>
        <v>0.48002380966462516</v>
      </c>
      <c r="M56" s="6">
        <f t="shared" si="4"/>
        <v>0.62773542295500917</v>
      </c>
      <c r="N56" s="6">
        <f t="shared" si="5"/>
        <v>0.36433046293643628</v>
      </c>
      <c r="O56" s="6">
        <f t="shared" si="6"/>
        <v>0</v>
      </c>
      <c r="P56" s="6">
        <f t="shared" si="7"/>
        <v>0</v>
      </c>
      <c r="Q56" s="6">
        <f t="shared" si="8"/>
        <v>0.47333795174995047</v>
      </c>
      <c r="R56" s="6">
        <f t="shared" si="9"/>
        <v>1.9571019526779085</v>
      </c>
    </row>
    <row r="57" spans="1:18">
      <c r="A57" s="2">
        <v>38808</v>
      </c>
      <c r="B57" s="6">
        <v>-6.0503182442399973E-2</v>
      </c>
      <c r="C57" s="6">
        <v>0.30614681092437229</v>
      </c>
      <c r="D57" s="6">
        <v>0.67882183226010706</v>
      </c>
      <c r="E57" s="6">
        <v>0.50062516970477144</v>
      </c>
      <c r="F57" s="6">
        <v>0</v>
      </c>
      <c r="G57" s="6">
        <v>0</v>
      </c>
      <c r="H57" s="6">
        <v>0.54054099354090068</v>
      </c>
      <c r="I57" s="6">
        <v>1.9656316239877509</v>
      </c>
      <c r="J57" s="15">
        <f t="shared" si="1"/>
        <v>38808</v>
      </c>
      <c r="K57" s="6">
        <f t="shared" si="2"/>
        <v>-1.167955874776304E-2</v>
      </c>
      <c r="L57" s="6">
        <f t="shared" si="3"/>
        <v>0.41896178505868692</v>
      </c>
      <c r="M57" s="6">
        <f t="shared" si="4"/>
        <v>0.61122383269264768</v>
      </c>
      <c r="N57" s="6">
        <f t="shared" si="5"/>
        <v>0.33924077666251734</v>
      </c>
      <c r="O57" s="6">
        <f t="shared" si="6"/>
        <v>0</v>
      </c>
      <c r="P57" s="6">
        <f t="shared" si="7"/>
        <v>0</v>
      </c>
      <c r="Q57" s="6">
        <f t="shared" si="8"/>
        <v>0.51196148626781979</v>
      </c>
      <c r="R57" s="6">
        <f t="shared" si="9"/>
        <v>1.8697083219339081</v>
      </c>
    </row>
    <row r="58" spans="1:18">
      <c r="A58" s="2">
        <v>38838</v>
      </c>
      <c r="B58" s="6">
        <v>-6.0121888118456007E-2</v>
      </c>
      <c r="C58" s="6">
        <v>0.55348597120198062</v>
      </c>
      <c r="D58" s="6">
        <v>0.85205028956607953</v>
      </c>
      <c r="E58" s="6">
        <v>0.40817612189065039</v>
      </c>
      <c r="F58" s="6">
        <v>0</v>
      </c>
      <c r="G58" s="6">
        <v>0</v>
      </c>
      <c r="H58" s="6">
        <v>0.57399854035848163</v>
      </c>
      <c r="I58" s="6">
        <v>2.327589034898736</v>
      </c>
      <c r="J58" s="15">
        <f t="shared" si="1"/>
        <v>38838</v>
      </c>
      <c r="K58" s="6">
        <f t="shared" si="2"/>
        <v>-3.5858901990839138E-2</v>
      </c>
      <c r="L58" s="6">
        <f t="shared" si="3"/>
        <v>0.41212423547266047</v>
      </c>
      <c r="M58" s="6">
        <f t="shared" si="4"/>
        <v>0.67910511209060076</v>
      </c>
      <c r="N58" s="6">
        <f t="shared" si="5"/>
        <v>0.37043924910302345</v>
      </c>
      <c r="O58" s="6">
        <f t="shared" si="6"/>
        <v>0</v>
      </c>
      <c r="P58" s="6">
        <f t="shared" si="7"/>
        <v>0</v>
      </c>
      <c r="Q58" s="6">
        <f t="shared" si="8"/>
        <v>0.57021606961767335</v>
      </c>
      <c r="R58" s="6">
        <f t="shared" si="9"/>
        <v>1.9960257642931187</v>
      </c>
    </row>
    <row r="59" spans="1:18">
      <c r="A59" s="2">
        <v>38869</v>
      </c>
      <c r="B59" s="6">
        <v>-6.1166247406176419E-2</v>
      </c>
      <c r="C59" s="6">
        <v>0.52273549371984362</v>
      </c>
      <c r="D59" s="6">
        <v>0.72201810489443108</v>
      </c>
      <c r="E59" s="6">
        <v>0.39452895895216361</v>
      </c>
      <c r="F59" s="6">
        <v>0</v>
      </c>
      <c r="G59" s="6">
        <v>0</v>
      </c>
      <c r="H59" s="6">
        <v>0.6222021011124218</v>
      </c>
      <c r="I59" s="6">
        <v>2.2003184112726841</v>
      </c>
      <c r="J59" s="15">
        <f t="shared" si="1"/>
        <v>38869</v>
      </c>
      <c r="K59" s="6">
        <f t="shared" si="2"/>
        <v>-6.0597105989010802E-2</v>
      </c>
      <c r="L59" s="6">
        <f t="shared" si="3"/>
        <v>0.46078942528206551</v>
      </c>
      <c r="M59" s="6">
        <f t="shared" si="4"/>
        <v>0.75096340890687252</v>
      </c>
      <c r="N59" s="6">
        <f t="shared" si="5"/>
        <v>0.43444341684919513</v>
      </c>
      <c r="O59" s="6">
        <f t="shared" si="6"/>
        <v>0</v>
      </c>
      <c r="P59" s="6">
        <f t="shared" si="7"/>
        <v>0</v>
      </c>
      <c r="Q59" s="6">
        <f t="shared" si="8"/>
        <v>0.57891387833726793</v>
      </c>
      <c r="R59" s="6">
        <f t="shared" si="9"/>
        <v>2.1645130233863905</v>
      </c>
    </row>
    <row r="60" spans="1:18">
      <c r="A60" s="2">
        <v>38899</v>
      </c>
      <c r="B60" s="6">
        <v>-6.0578783323553029E-2</v>
      </c>
      <c r="C60" s="6">
        <v>0.39052685010962029</v>
      </c>
      <c r="D60" s="6">
        <v>1.0014776166150501</v>
      </c>
      <c r="E60" s="6">
        <v>0.22904688306500001</v>
      </c>
      <c r="F60" s="6">
        <v>0</v>
      </c>
      <c r="G60" s="6">
        <v>0</v>
      </c>
      <c r="H60" s="6">
        <v>0.62099884145661299</v>
      </c>
      <c r="I60" s="6">
        <v>2.18147140792273</v>
      </c>
      <c r="J60" s="15">
        <f t="shared" si="1"/>
        <v>38899</v>
      </c>
      <c r="K60" s="6">
        <f t="shared" si="2"/>
        <v>-6.0622306282728487E-2</v>
      </c>
      <c r="L60" s="6">
        <f t="shared" si="3"/>
        <v>0.48891610501048149</v>
      </c>
      <c r="M60" s="6">
        <f t="shared" si="4"/>
        <v>0.8585153370251869</v>
      </c>
      <c r="N60" s="6">
        <f t="shared" si="5"/>
        <v>0.34391732130260472</v>
      </c>
      <c r="O60" s="6">
        <f t="shared" si="6"/>
        <v>0</v>
      </c>
      <c r="P60" s="6">
        <f t="shared" si="7"/>
        <v>0</v>
      </c>
      <c r="Q60" s="6">
        <f t="shared" si="8"/>
        <v>0.60573316097583885</v>
      </c>
      <c r="R60" s="6">
        <f t="shared" si="9"/>
        <v>2.2364596180313838</v>
      </c>
    </row>
    <row r="61" spans="1:18">
      <c r="A61" s="2">
        <v>38930</v>
      </c>
      <c r="B61" s="6">
        <v>-6.4609114398909304E-2</v>
      </c>
      <c r="C61" s="6">
        <v>0.44885306192855129</v>
      </c>
      <c r="D61" s="6">
        <v>0.96562675871502712</v>
      </c>
      <c r="E61" s="6">
        <v>0.1395211950565976</v>
      </c>
      <c r="F61" s="6">
        <v>0</v>
      </c>
      <c r="G61" s="6">
        <v>0</v>
      </c>
      <c r="H61" s="6">
        <v>0.60382762865837791</v>
      </c>
      <c r="I61" s="6">
        <v>2.093219529959645</v>
      </c>
      <c r="J61" s="15">
        <f t="shared" si="1"/>
        <v>38930</v>
      </c>
      <c r="K61" s="6">
        <f t="shared" si="2"/>
        <v>-6.211804837621291E-2</v>
      </c>
      <c r="L61" s="6">
        <f t="shared" si="3"/>
        <v>0.45403846858600505</v>
      </c>
      <c r="M61" s="6">
        <f t="shared" si="4"/>
        <v>0.89637416007483617</v>
      </c>
      <c r="N61" s="6">
        <f t="shared" si="5"/>
        <v>0.25436567902458712</v>
      </c>
      <c r="O61" s="6">
        <f t="shared" si="6"/>
        <v>0</v>
      </c>
      <c r="P61" s="6">
        <f t="shared" si="7"/>
        <v>0</v>
      </c>
      <c r="Q61" s="6">
        <f t="shared" si="8"/>
        <v>0.61567619040913757</v>
      </c>
      <c r="R61" s="6">
        <f t="shared" si="9"/>
        <v>2.158336449718353</v>
      </c>
    </row>
    <row r="62" spans="1:18">
      <c r="A62" s="2">
        <v>38961</v>
      </c>
      <c r="B62" s="6">
        <v>-6.727951645578327E-2</v>
      </c>
      <c r="C62" s="6">
        <v>0.3372325246578512</v>
      </c>
      <c r="D62" s="6">
        <v>0.62103589928580294</v>
      </c>
      <c r="E62" s="6">
        <v>5.9754983781931642E-2</v>
      </c>
      <c r="F62" s="6">
        <v>0</v>
      </c>
      <c r="G62" s="6">
        <v>0</v>
      </c>
      <c r="H62" s="6">
        <v>0.5012291515273809</v>
      </c>
      <c r="I62" s="6">
        <v>1.4519730427971831</v>
      </c>
      <c r="J62" s="15">
        <f t="shared" si="1"/>
        <v>38961</v>
      </c>
      <c r="K62" s="6">
        <f t="shared" si="2"/>
        <v>-6.4155804726081858E-2</v>
      </c>
      <c r="L62" s="6">
        <f t="shared" si="3"/>
        <v>0.39220414556534089</v>
      </c>
      <c r="M62" s="6">
        <f t="shared" si="4"/>
        <v>0.86271342487196012</v>
      </c>
      <c r="N62" s="6">
        <f t="shared" si="5"/>
        <v>0.1427743539678431</v>
      </c>
      <c r="O62" s="6">
        <f t="shared" si="6"/>
        <v>0</v>
      </c>
      <c r="P62" s="6">
        <f t="shared" si="7"/>
        <v>0</v>
      </c>
      <c r="Q62" s="6">
        <f t="shared" si="8"/>
        <v>0.57535187388079068</v>
      </c>
      <c r="R62" s="6">
        <f t="shared" si="9"/>
        <v>1.9088879935598528</v>
      </c>
    </row>
    <row r="63" spans="1:18">
      <c r="A63" s="2">
        <v>38991</v>
      </c>
      <c r="B63" s="6">
        <v>-5.6320287695299377E-2</v>
      </c>
      <c r="C63" s="6">
        <v>0.2392968418807167</v>
      </c>
      <c r="D63" s="6">
        <v>0.58715863595784445</v>
      </c>
      <c r="E63" s="6">
        <v>-8.6795043991769266E-2</v>
      </c>
      <c r="F63" s="6">
        <v>0</v>
      </c>
      <c r="G63" s="6">
        <v>0</v>
      </c>
      <c r="H63" s="6">
        <v>0.54255343873885487</v>
      </c>
      <c r="I63" s="6">
        <v>1.2258935848903469</v>
      </c>
      <c r="J63" s="15">
        <f t="shared" si="1"/>
        <v>38991</v>
      </c>
      <c r="K63" s="6">
        <f t="shared" si="2"/>
        <v>-6.2736306183330648E-2</v>
      </c>
      <c r="L63" s="6">
        <f t="shared" si="3"/>
        <v>0.34179414282237303</v>
      </c>
      <c r="M63" s="6">
        <f t="shared" si="4"/>
        <v>0.7246070979862248</v>
      </c>
      <c r="N63" s="6">
        <f t="shared" si="5"/>
        <v>3.7493711615586657E-2</v>
      </c>
      <c r="O63" s="6">
        <f t="shared" si="6"/>
        <v>0</v>
      </c>
      <c r="P63" s="6">
        <f t="shared" si="7"/>
        <v>0</v>
      </c>
      <c r="Q63" s="6">
        <f t="shared" si="8"/>
        <v>0.54920340630820463</v>
      </c>
      <c r="R63" s="6">
        <f t="shared" si="9"/>
        <v>1.5903620525490583</v>
      </c>
    </row>
    <row r="64" spans="1:18">
      <c r="A64" s="2">
        <v>39022</v>
      </c>
      <c r="B64" s="6">
        <v>-4.8110250829258218E-2</v>
      </c>
      <c r="C64" s="6">
        <v>0.25263861416663919</v>
      </c>
      <c r="D64" s="6">
        <v>0.57486161379161771</v>
      </c>
      <c r="E64" s="6">
        <v>0.20300632524680051</v>
      </c>
      <c r="F64" s="6">
        <v>0</v>
      </c>
      <c r="G64" s="6">
        <v>0</v>
      </c>
      <c r="H64" s="6">
        <v>0.58631796842194484</v>
      </c>
      <c r="I64" s="6">
        <v>1.5687142707977439</v>
      </c>
      <c r="J64" s="15">
        <f t="shared" si="1"/>
        <v>39022</v>
      </c>
      <c r="K64" s="6">
        <f t="shared" si="2"/>
        <v>-5.7236684993446953E-2</v>
      </c>
      <c r="L64" s="6">
        <f t="shared" si="3"/>
        <v>0.27638932690173568</v>
      </c>
      <c r="M64" s="6">
        <f t="shared" si="4"/>
        <v>0.5943520496784217</v>
      </c>
      <c r="N64" s="6">
        <f t="shared" si="5"/>
        <v>5.8655421678987629E-2</v>
      </c>
      <c r="O64" s="6">
        <f t="shared" si="6"/>
        <v>0</v>
      </c>
      <c r="P64" s="6">
        <f t="shared" si="7"/>
        <v>0</v>
      </c>
      <c r="Q64" s="6">
        <f t="shared" si="8"/>
        <v>0.54336685289606013</v>
      </c>
      <c r="R64" s="6">
        <f t="shared" si="9"/>
        <v>1.4155269661617582</v>
      </c>
    </row>
    <row r="65" spans="1:18">
      <c r="A65" s="2">
        <v>39052</v>
      </c>
      <c r="B65" s="6">
        <v>-3.6505377631368317E-2</v>
      </c>
      <c r="C65" s="6">
        <v>0.21105082566502789</v>
      </c>
      <c r="D65" s="6">
        <v>0.57107967443379515</v>
      </c>
      <c r="E65" s="6">
        <v>0.38398959482039702</v>
      </c>
      <c r="F65" s="6">
        <v>0</v>
      </c>
      <c r="G65" s="6">
        <v>0</v>
      </c>
      <c r="H65" s="6">
        <v>0.55038655380264057</v>
      </c>
      <c r="I65" s="6">
        <v>1.6800012710904919</v>
      </c>
      <c r="J65" s="15">
        <f t="shared" si="1"/>
        <v>39052</v>
      </c>
      <c r="K65" s="6">
        <f t="shared" si="2"/>
        <v>-4.6978638718641968E-2</v>
      </c>
      <c r="L65" s="6">
        <f t="shared" si="3"/>
        <v>0.23432876057079458</v>
      </c>
      <c r="M65" s="6">
        <f t="shared" si="4"/>
        <v>0.57769997472775236</v>
      </c>
      <c r="N65" s="6">
        <f t="shared" si="5"/>
        <v>0.16673362535847611</v>
      </c>
      <c r="O65" s="6">
        <f t="shared" si="6"/>
        <v>0</v>
      </c>
      <c r="P65" s="6">
        <f t="shared" si="7"/>
        <v>0</v>
      </c>
      <c r="Q65" s="6">
        <f t="shared" si="8"/>
        <v>0.55975265365448001</v>
      </c>
      <c r="R65" s="6">
        <f t="shared" si="9"/>
        <v>1.491536375592861</v>
      </c>
    </row>
    <row r="66" spans="1:18">
      <c r="A66" s="2">
        <v>39083</v>
      </c>
      <c r="B66" s="6">
        <v>4.0299658623462582E-2</v>
      </c>
      <c r="C66" s="6">
        <v>0.25075875862524277</v>
      </c>
      <c r="D66" s="6">
        <v>0.49987716262881682</v>
      </c>
      <c r="E66" s="6">
        <v>9.3437087536255264E-2</v>
      </c>
      <c r="F66" s="6">
        <v>0</v>
      </c>
      <c r="G66" s="6">
        <v>0</v>
      </c>
      <c r="H66" s="6">
        <v>0.49191401218821268</v>
      </c>
      <c r="I66" s="6">
        <v>1.3762866796019899</v>
      </c>
      <c r="J66" s="15">
        <f t="shared" si="1"/>
        <v>39083</v>
      </c>
      <c r="K66" s="6">
        <f t="shared" si="2"/>
        <v>-1.4771989945721318E-2</v>
      </c>
      <c r="L66" s="6">
        <f t="shared" si="3"/>
        <v>0.23814939948563663</v>
      </c>
      <c r="M66" s="6">
        <f t="shared" si="4"/>
        <v>0.54860615028474324</v>
      </c>
      <c r="N66" s="6">
        <f t="shared" si="5"/>
        <v>0.22681100253448425</v>
      </c>
      <c r="O66" s="6">
        <f t="shared" si="6"/>
        <v>0</v>
      </c>
      <c r="P66" s="6">
        <f t="shared" si="7"/>
        <v>0</v>
      </c>
      <c r="Q66" s="6">
        <f t="shared" si="8"/>
        <v>0.54287284480426601</v>
      </c>
      <c r="R66" s="6">
        <f t="shared" si="9"/>
        <v>1.5416674071634084</v>
      </c>
    </row>
    <row r="67" spans="1:18">
      <c r="A67" s="2">
        <v>39114</v>
      </c>
      <c r="B67" s="6">
        <v>6.5851491370439857E-2</v>
      </c>
      <c r="C67" s="6">
        <v>0.1012359138060997</v>
      </c>
      <c r="D67" s="6">
        <v>0.61193775010988116</v>
      </c>
      <c r="E67" s="6">
        <v>-0.13022566625115919</v>
      </c>
      <c r="F67" s="6">
        <v>0</v>
      </c>
      <c r="G67" s="6">
        <v>0</v>
      </c>
      <c r="H67" s="6">
        <v>0.55204058417826585</v>
      </c>
      <c r="I67" s="6">
        <v>1.2008400732135269</v>
      </c>
      <c r="J67" s="15">
        <f t="shared" si="1"/>
        <v>39114</v>
      </c>
      <c r="K67" s="6">
        <f t="shared" si="2"/>
        <v>2.3215257454178042E-2</v>
      </c>
      <c r="L67" s="6">
        <f t="shared" si="3"/>
        <v>0.18768183269879013</v>
      </c>
      <c r="M67" s="6">
        <f t="shared" si="4"/>
        <v>0.56096486239083099</v>
      </c>
      <c r="N67" s="6">
        <f t="shared" si="5"/>
        <v>0.11573367203516438</v>
      </c>
      <c r="O67" s="6">
        <f t="shared" si="6"/>
        <v>0</v>
      </c>
      <c r="P67" s="6">
        <f t="shared" si="7"/>
        <v>0</v>
      </c>
      <c r="Q67" s="6">
        <f t="shared" si="8"/>
        <v>0.53144705005637305</v>
      </c>
      <c r="R67" s="6">
        <f t="shared" si="9"/>
        <v>1.4190426746353362</v>
      </c>
    </row>
    <row r="68" spans="1:18">
      <c r="A68" s="2">
        <v>39142</v>
      </c>
      <c r="B68" s="6">
        <v>7.913016069793502E-2</v>
      </c>
      <c r="C68" s="6">
        <v>0.15149531495984561</v>
      </c>
      <c r="D68" s="6">
        <v>0.66533427401513734</v>
      </c>
      <c r="E68" s="6">
        <v>-0.1906612446537071</v>
      </c>
      <c r="F68" s="6">
        <v>0</v>
      </c>
      <c r="G68" s="6">
        <v>0</v>
      </c>
      <c r="H68" s="6">
        <v>0.5243216459875053</v>
      </c>
      <c r="I68" s="6">
        <v>1.229620151006716</v>
      </c>
      <c r="J68" s="15">
        <f t="shared" si="1"/>
        <v>39142</v>
      </c>
      <c r="K68" s="6">
        <f t="shared" si="2"/>
        <v>6.1760436897279149E-2</v>
      </c>
      <c r="L68" s="6">
        <f t="shared" si="3"/>
        <v>0.1678299957970627</v>
      </c>
      <c r="M68" s="6">
        <f t="shared" si="4"/>
        <v>0.59238306225127846</v>
      </c>
      <c r="N68" s="6">
        <f t="shared" si="5"/>
        <v>-7.5816607789537013E-2</v>
      </c>
      <c r="O68" s="6">
        <f t="shared" si="6"/>
        <v>0</v>
      </c>
      <c r="P68" s="6">
        <f t="shared" si="7"/>
        <v>0</v>
      </c>
      <c r="Q68" s="6">
        <f t="shared" si="8"/>
        <v>0.52275874745132789</v>
      </c>
      <c r="R68" s="6">
        <f t="shared" si="9"/>
        <v>1.2689156346074109</v>
      </c>
    </row>
    <row r="69" spans="1:18">
      <c r="A69" s="2">
        <v>39173</v>
      </c>
      <c r="B69" s="6">
        <v>0.18630110285300669</v>
      </c>
      <c r="C69" s="6">
        <v>0.29225537576057542</v>
      </c>
      <c r="D69" s="6">
        <v>0.73052924172356115</v>
      </c>
      <c r="E69" s="6">
        <v>-0.44908503802992361</v>
      </c>
      <c r="F69" s="6">
        <v>0</v>
      </c>
      <c r="G69" s="6">
        <v>0</v>
      </c>
      <c r="H69" s="6">
        <v>0.56559413998826435</v>
      </c>
      <c r="I69" s="6">
        <v>1.3255948222954841</v>
      </c>
      <c r="J69" s="15">
        <f t="shared" ref="J69:J132" si="10">A69</f>
        <v>39173</v>
      </c>
      <c r="K69" s="6">
        <f t="shared" ref="K69:K132" si="11">AVERAGE(B67:B69)</f>
        <v>0.11042758497379386</v>
      </c>
      <c r="L69" s="6">
        <f t="shared" ref="L69:L132" si="12">AVERAGE(C67:C69)</f>
        <v>0.18166220150884027</v>
      </c>
      <c r="M69" s="6">
        <f t="shared" ref="M69:M132" si="13">AVERAGE(D67:D69)</f>
        <v>0.66926708861619311</v>
      </c>
      <c r="N69" s="6">
        <f t="shared" ref="N69:N132" si="14">AVERAGE(E67:E69)</f>
        <v>-0.25665731631159666</v>
      </c>
      <c r="O69" s="6">
        <f t="shared" ref="O69:O132" si="15">AVERAGE(F67:F69)</f>
        <v>0</v>
      </c>
      <c r="P69" s="6">
        <f t="shared" ref="P69:P132" si="16">AVERAGE(G67:G69)</f>
        <v>0</v>
      </c>
      <c r="Q69" s="6">
        <f t="shared" ref="Q69:Q132" si="17">AVERAGE(H67:H69)</f>
        <v>0.54731879005134509</v>
      </c>
      <c r="R69" s="6">
        <f t="shared" ref="R69:R132" si="18">AVERAGE(I67:I69)</f>
        <v>1.2520183488385757</v>
      </c>
    </row>
    <row r="70" spans="1:18">
      <c r="A70" s="2">
        <v>39203</v>
      </c>
      <c r="B70" s="6">
        <v>0.15158927550407211</v>
      </c>
      <c r="C70" s="6">
        <v>0.2465176762019837</v>
      </c>
      <c r="D70" s="6">
        <v>0.61745606078701287</v>
      </c>
      <c r="E70" s="6">
        <v>-0.34580618641896371</v>
      </c>
      <c r="F70" s="6">
        <v>0</v>
      </c>
      <c r="G70" s="6">
        <v>0</v>
      </c>
      <c r="H70" s="6">
        <v>0.48211510106877309</v>
      </c>
      <c r="I70" s="6">
        <v>1.1518719271428779</v>
      </c>
      <c r="J70" s="15">
        <f t="shared" si="10"/>
        <v>39203</v>
      </c>
      <c r="K70" s="6">
        <f t="shared" si="11"/>
        <v>0.13900684635167126</v>
      </c>
      <c r="L70" s="6">
        <f t="shared" si="12"/>
        <v>0.2300894556408016</v>
      </c>
      <c r="M70" s="6">
        <f t="shared" si="13"/>
        <v>0.67110652550857042</v>
      </c>
      <c r="N70" s="6">
        <f t="shared" si="14"/>
        <v>-0.32851748970086475</v>
      </c>
      <c r="O70" s="6">
        <f t="shared" si="15"/>
        <v>0</v>
      </c>
      <c r="P70" s="6">
        <f t="shared" si="16"/>
        <v>0</v>
      </c>
      <c r="Q70" s="6">
        <f t="shared" si="17"/>
        <v>0.52401029568151436</v>
      </c>
      <c r="R70" s="6">
        <f t="shared" si="18"/>
        <v>1.2356956334816926</v>
      </c>
    </row>
    <row r="71" spans="1:18">
      <c r="A71" s="2">
        <v>39234</v>
      </c>
      <c r="B71" s="6">
        <v>0.16459804222462229</v>
      </c>
      <c r="C71" s="6">
        <v>0.30465397634453678</v>
      </c>
      <c r="D71" s="6">
        <v>0.64373949123492746</v>
      </c>
      <c r="E71" s="6">
        <v>-0.2797733298073864</v>
      </c>
      <c r="F71" s="6">
        <v>0</v>
      </c>
      <c r="G71" s="6">
        <v>0</v>
      </c>
      <c r="H71" s="6">
        <v>0.46393760946178159</v>
      </c>
      <c r="I71" s="6">
        <v>1.297155789458482</v>
      </c>
      <c r="J71" s="15">
        <f t="shared" si="10"/>
        <v>39234</v>
      </c>
      <c r="K71" s="6">
        <f t="shared" si="11"/>
        <v>0.16749614019390036</v>
      </c>
      <c r="L71" s="6">
        <f t="shared" si="12"/>
        <v>0.28114234276903199</v>
      </c>
      <c r="M71" s="6">
        <f t="shared" si="13"/>
        <v>0.66390826458183383</v>
      </c>
      <c r="N71" s="6">
        <f t="shared" si="14"/>
        <v>-0.35822151808542452</v>
      </c>
      <c r="O71" s="6">
        <f t="shared" si="15"/>
        <v>0</v>
      </c>
      <c r="P71" s="6">
        <f t="shared" si="16"/>
        <v>0</v>
      </c>
      <c r="Q71" s="6">
        <f t="shared" si="17"/>
        <v>0.50388228350627295</v>
      </c>
      <c r="R71" s="6">
        <f t="shared" si="18"/>
        <v>1.2582075129656145</v>
      </c>
    </row>
    <row r="72" spans="1:18">
      <c r="A72" s="2">
        <v>39264</v>
      </c>
      <c r="B72" s="6">
        <v>0.18334077089397621</v>
      </c>
      <c r="C72" s="6">
        <v>0.27704184434519868</v>
      </c>
      <c r="D72" s="6">
        <v>0.57004095205399652</v>
      </c>
      <c r="E72" s="6">
        <v>-0.24635004070754821</v>
      </c>
      <c r="F72" s="6">
        <v>0</v>
      </c>
      <c r="G72" s="6">
        <v>0</v>
      </c>
      <c r="H72" s="6">
        <v>0.38163492266019372</v>
      </c>
      <c r="I72" s="6">
        <v>1.165708449245817</v>
      </c>
      <c r="J72" s="15">
        <f t="shared" si="10"/>
        <v>39264</v>
      </c>
      <c r="K72" s="6">
        <f t="shared" si="11"/>
        <v>0.16650936287422355</v>
      </c>
      <c r="L72" s="6">
        <f t="shared" si="12"/>
        <v>0.27607116563057305</v>
      </c>
      <c r="M72" s="6">
        <f t="shared" si="13"/>
        <v>0.6104121680253124</v>
      </c>
      <c r="N72" s="6">
        <f t="shared" si="14"/>
        <v>-0.29064318564463276</v>
      </c>
      <c r="O72" s="6">
        <f t="shared" si="15"/>
        <v>0</v>
      </c>
      <c r="P72" s="6">
        <f t="shared" si="16"/>
        <v>0</v>
      </c>
      <c r="Q72" s="6">
        <f t="shared" si="17"/>
        <v>0.44256254439691611</v>
      </c>
      <c r="R72" s="6">
        <f t="shared" si="18"/>
        <v>1.2049120552823922</v>
      </c>
    </row>
    <row r="73" spans="1:18">
      <c r="A73" s="2">
        <v>39295</v>
      </c>
      <c r="B73" s="6">
        <v>0.20204644132838409</v>
      </c>
      <c r="C73" s="6">
        <v>0.1981544898350899</v>
      </c>
      <c r="D73" s="6">
        <v>0.57429939813294884</v>
      </c>
      <c r="E73" s="6">
        <v>-0.10195338635046711</v>
      </c>
      <c r="F73" s="6">
        <v>0</v>
      </c>
      <c r="G73" s="6">
        <v>0</v>
      </c>
      <c r="H73" s="6">
        <v>0.39013511903854342</v>
      </c>
      <c r="I73" s="6">
        <v>1.2626820619844989</v>
      </c>
      <c r="J73" s="15">
        <f t="shared" si="10"/>
        <v>39295</v>
      </c>
      <c r="K73" s="6">
        <f t="shared" si="11"/>
        <v>0.18332841814899423</v>
      </c>
      <c r="L73" s="6">
        <f t="shared" si="12"/>
        <v>0.25995010350827513</v>
      </c>
      <c r="M73" s="6">
        <f t="shared" si="13"/>
        <v>0.59602661380729094</v>
      </c>
      <c r="N73" s="6">
        <f t="shared" si="14"/>
        <v>-0.20935891895513392</v>
      </c>
      <c r="O73" s="6">
        <f t="shared" si="15"/>
        <v>0</v>
      </c>
      <c r="P73" s="6">
        <f t="shared" si="16"/>
        <v>0</v>
      </c>
      <c r="Q73" s="6">
        <f t="shared" si="17"/>
        <v>0.41190255038683959</v>
      </c>
      <c r="R73" s="6">
        <f t="shared" si="18"/>
        <v>1.2418487668962659</v>
      </c>
    </row>
    <row r="74" spans="1:18">
      <c r="A74" s="2">
        <v>39326</v>
      </c>
      <c r="B74" s="6">
        <v>0.23950653129365271</v>
      </c>
      <c r="C74" s="6">
        <v>8.1763600851814014E-2</v>
      </c>
      <c r="D74" s="6">
        <v>0.75437610086246998</v>
      </c>
      <c r="E74" s="6">
        <v>0.1115225903136175</v>
      </c>
      <c r="F74" s="6">
        <v>0</v>
      </c>
      <c r="G74" s="6">
        <v>0</v>
      </c>
      <c r="H74" s="6">
        <v>0.42364691623597089</v>
      </c>
      <c r="I74" s="6">
        <v>1.6108157395575251</v>
      </c>
      <c r="J74" s="15">
        <f t="shared" si="10"/>
        <v>39326</v>
      </c>
      <c r="K74" s="6">
        <f t="shared" si="11"/>
        <v>0.20829791450533766</v>
      </c>
      <c r="L74" s="6">
        <f t="shared" si="12"/>
        <v>0.18565331167736754</v>
      </c>
      <c r="M74" s="6">
        <f t="shared" si="13"/>
        <v>0.63290548368313848</v>
      </c>
      <c r="N74" s="6">
        <f t="shared" si="14"/>
        <v>-7.8926945581465943E-2</v>
      </c>
      <c r="O74" s="6">
        <f t="shared" si="15"/>
        <v>0</v>
      </c>
      <c r="P74" s="6">
        <f t="shared" si="16"/>
        <v>0</v>
      </c>
      <c r="Q74" s="6">
        <f t="shared" si="17"/>
        <v>0.39847231931156935</v>
      </c>
      <c r="R74" s="6">
        <f t="shared" si="18"/>
        <v>1.3464020835959472</v>
      </c>
    </row>
    <row r="75" spans="1:18">
      <c r="A75" s="2">
        <v>39356</v>
      </c>
      <c r="B75" s="6">
        <v>0.30674844498580561</v>
      </c>
      <c r="C75" s="6">
        <v>0.1231506588266341</v>
      </c>
      <c r="D75" s="6">
        <v>0.87900959782663324</v>
      </c>
      <c r="E75" s="6">
        <v>0.35054402807412172</v>
      </c>
      <c r="F75" s="6">
        <v>0</v>
      </c>
      <c r="G75" s="6">
        <v>0</v>
      </c>
      <c r="H75" s="6">
        <v>0.46722303302538898</v>
      </c>
      <c r="I75" s="6">
        <v>2.1266757627385831</v>
      </c>
      <c r="J75" s="15">
        <f t="shared" si="10"/>
        <v>39356</v>
      </c>
      <c r="K75" s="6">
        <f t="shared" si="11"/>
        <v>0.24943380586928079</v>
      </c>
      <c r="L75" s="6">
        <f t="shared" si="12"/>
        <v>0.13435624983784603</v>
      </c>
      <c r="M75" s="6">
        <f t="shared" si="13"/>
        <v>0.73589503227401742</v>
      </c>
      <c r="N75" s="6">
        <f t="shared" si="14"/>
        <v>0.12003774401242402</v>
      </c>
      <c r="O75" s="6">
        <f t="shared" si="15"/>
        <v>0</v>
      </c>
      <c r="P75" s="6">
        <f t="shared" si="16"/>
        <v>0</v>
      </c>
      <c r="Q75" s="6">
        <f t="shared" si="17"/>
        <v>0.42700168943330108</v>
      </c>
      <c r="R75" s="6">
        <f t="shared" si="18"/>
        <v>1.6667245214268691</v>
      </c>
    </row>
    <row r="76" spans="1:18">
      <c r="A76" s="2">
        <v>39387</v>
      </c>
      <c r="B76" s="6">
        <v>0.30845600079175378</v>
      </c>
      <c r="C76" s="6">
        <v>8.8812645681323035E-2</v>
      </c>
      <c r="D76" s="6">
        <v>1.0739293950648769</v>
      </c>
      <c r="E76" s="6">
        <v>0.66409430480416221</v>
      </c>
      <c r="F76" s="6">
        <v>0</v>
      </c>
      <c r="G76" s="6">
        <v>0</v>
      </c>
      <c r="H76" s="6">
        <v>0.46611986162606323</v>
      </c>
      <c r="I76" s="6">
        <v>2.601412207968179</v>
      </c>
      <c r="J76" s="15">
        <f t="shared" si="10"/>
        <v>39387</v>
      </c>
      <c r="K76" s="6">
        <f t="shared" si="11"/>
        <v>0.28490365902373732</v>
      </c>
      <c r="L76" s="6">
        <f t="shared" si="12"/>
        <v>9.7908968453257042E-2</v>
      </c>
      <c r="M76" s="6">
        <f t="shared" si="13"/>
        <v>0.90243836458465998</v>
      </c>
      <c r="N76" s="6">
        <f t="shared" si="14"/>
        <v>0.37538697439730045</v>
      </c>
      <c r="O76" s="6">
        <f t="shared" si="15"/>
        <v>0</v>
      </c>
      <c r="P76" s="6">
        <f t="shared" si="16"/>
        <v>0</v>
      </c>
      <c r="Q76" s="6">
        <f t="shared" si="17"/>
        <v>0.45232993696247431</v>
      </c>
      <c r="R76" s="6">
        <f t="shared" si="18"/>
        <v>2.112967903421429</v>
      </c>
    </row>
    <row r="77" spans="1:18">
      <c r="A77" s="2">
        <v>39417</v>
      </c>
      <c r="B77" s="6">
        <v>0.33701424381647782</v>
      </c>
      <c r="C77" s="6">
        <v>-1.5880692497122789E-2</v>
      </c>
      <c r="D77" s="6">
        <v>1.160749525714422</v>
      </c>
      <c r="E77" s="6">
        <v>0.81416381358328371</v>
      </c>
      <c r="F77" s="6">
        <v>0</v>
      </c>
      <c r="G77" s="6">
        <v>0</v>
      </c>
      <c r="H77" s="6">
        <v>0.47583811166373319</v>
      </c>
      <c r="I77" s="6">
        <v>2.7718850022807939</v>
      </c>
      <c r="J77" s="15">
        <f t="shared" si="10"/>
        <v>39417</v>
      </c>
      <c r="K77" s="6">
        <f t="shared" si="11"/>
        <v>0.31740622986467909</v>
      </c>
      <c r="L77" s="6">
        <f t="shared" si="12"/>
        <v>6.5360870670278112E-2</v>
      </c>
      <c r="M77" s="6">
        <f t="shared" si="13"/>
        <v>1.037896172868644</v>
      </c>
      <c r="N77" s="6">
        <f t="shared" si="14"/>
        <v>0.6096007154871893</v>
      </c>
      <c r="O77" s="6">
        <f t="shared" si="15"/>
        <v>0</v>
      </c>
      <c r="P77" s="6">
        <f t="shared" si="16"/>
        <v>0</v>
      </c>
      <c r="Q77" s="6">
        <f t="shared" si="17"/>
        <v>0.46972700210506174</v>
      </c>
      <c r="R77" s="6">
        <f t="shared" si="18"/>
        <v>2.4999909909958515</v>
      </c>
    </row>
    <row r="78" spans="1:18">
      <c r="A78" s="2">
        <v>39448</v>
      </c>
      <c r="B78" s="6">
        <v>0.32746607883511503</v>
      </c>
      <c r="C78" s="6">
        <v>-4.0331980821588433E-2</v>
      </c>
      <c r="D78" s="6">
        <v>1.2721983888101061</v>
      </c>
      <c r="E78" s="6">
        <v>1.0053692037794271</v>
      </c>
      <c r="F78" s="6">
        <v>0</v>
      </c>
      <c r="G78" s="6">
        <v>0</v>
      </c>
      <c r="H78" s="6">
        <v>0.58033047857854614</v>
      </c>
      <c r="I78" s="6">
        <v>3.1450321691816052</v>
      </c>
      <c r="J78" s="15">
        <f t="shared" si="10"/>
        <v>39448</v>
      </c>
      <c r="K78" s="6">
        <f t="shared" si="11"/>
        <v>0.32431210781444891</v>
      </c>
      <c r="L78" s="6">
        <f t="shared" si="12"/>
        <v>1.0866657454203938E-2</v>
      </c>
      <c r="M78" s="6">
        <f t="shared" si="13"/>
        <v>1.1689591031964683</v>
      </c>
      <c r="N78" s="6">
        <f t="shared" si="14"/>
        <v>0.82787577405562429</v>
      </c>
      <c r="O78" s="6">
        <f t="shared" si="15"/>
        <v>0</v>
      </c>
      <c r="P78" s="6">
        <f t="shared" si="16"/>
        <v>0</v>
      </c>
      <c r="Q78" s="6">
        <f t="shared" si="17"/>
        <v>0.5074294839561142</v>
      </c>
      <c r="R78" s="6">
        <f t="shared" si="18"/>
        <v>2.8394431264768598</v>
      </c>
    </row>
    <row r="79" spans="1:18">
      <c r="A79" s="2">
        <v>39479</v>
      </c>
      <c r="B79" s="6">
        <v>0.29905651439391812</v>
      </c>
      <c r="C79" s="6">
        <v>6.7289825849879081E-2</v>
      </c>
      <c r="D79" s="6">
        <v>1.2510758759919729</v>
      </c>
      <c r="E79" s="6">
        <v>0.999995187154475</v>
      </c>
      <c r="F79" s="6">
        <v>0</v>
      </c>
      <c r="G79" s="6">
        <v>0</v>
      </c>
      <c r="H79" s="6">
        <v>0.53195050153119627</v>
      </c>
      <c r="I79" s="6">
        <v>3.1493679049214411</v>
      </c>
      <c r="J79" s="15">
        <f t="shared" si="10"/>
        <v>39479</v>
      </c>
      <c r="K79" s="6">
        <f t="shared" si="11"/>
        <v>0.32117894568183697</v>
      </c>
      <c r="L79" s="6">
        <f t="shared" si="12"/>
        <v>3.6923841770559532E-3</v>
      </c>
      <c r="M79" s="6">
        <f t="shared" si="13"/>
        <v>1.2280079301721669</v>
      </c>
      <c r="N79" s="6">
        <f t="shared" si="14"/>
        <v>0.93984273483906178</v>
      </c>
      <c r="O79" s="6">
        <f t="shared" si="15"/>
        <v>0</v>
      </c>
      <c r="P79" s="6">
        <f t="shared" si="16"/>
        <v>0</v>
      </c>
      <c r="Q79" s="6">
        <f t="shared" si="17"/>
        <v>0.52937303059115848</v>
      </c>
      <c r="R79" s="6">
        <f t="shared" si="18"/>
        <v>3.0220950254612799</v>
      </c>
    </row>
    <row r="80" spans="1:18">
      <c r="A80" s="2">
        <v>39508</v>
      </c>
      <c r="B80" s="6">
        <v>0.28514562208885658</v>
      </c>
      <c r="C80" s="6">
        <v>7.3038510405551982E-2</v>
      </c>
      <c r="D80" s="6">
        <v>1.2369514211153101</v>
      </c>
      <c r="E80" s="6">
        <v>1.3855494417340659</v>
      </c>
      <c r="F80" s="6">
        <v>0</v>
      </c>
      <c r="G80" s="6">
        <v>0</v>
      </c>
      <c r="H80" s="6">
        <v>0.50528621470709045</v>
      </c>
      <c r="I80" s="6">
        <v>3.485971210050876</v>
      </c>
      <c r="J80" s="15">
        <f t="shared" si="10"/>
        <v>39508</v>
      </c>
      <c r="K80" s="6">
        <f t="shared" si="11"/>
        <v>0.30388940510596324</v>
      </c>
      <c r="L80" s="6">
        <f t="shared" si="12"/>
        <v>3.3332118477947544E-2</v>
      </c>
      <c r="M80" s="6">
        <f t="shared" si="13"/>
        <v>1.2534085619724629</v>
      </c>
      <c r="N80" s="6">
        <f t="shared" si="14"/>
        <v>1.1303046108893227</v>
      </c>
      <c r="O80" s="6">
        <f t="shared" si="15"/>
        <v>0</v>
      </c>
      <c r="P80" s="6">
        <f t="shared" si="16"/>
        <v>0</v>
      </c>
      <c r="Q80" s="6">
        <f t="shared" si="17"/>
        <v>0.53918906493894425</v>
      </c>
      <c r="R80" s="6">
        <f t="shared" si="18"/>
        <v>3.2601237613846408</v>
      </c>
    </row>
    <row r="81" spans="1:18">
      <c r="A81" s="2">
        <v>39539</v>
      </c>
      <c r="B81" s="6">
        <v>0.27440631484461442</v>
      </c>
      <c r="C81" s="6">
        <v>-3.9566883901128211E-2</v>
      </c>
      <c r="D81" s="6">
        <v>1.184945667530277</v>
      </c>
      <c r="E81" s="6">
        <v>1.463910071359644</v>
      </c>
      <c r="F81" s="6">
        <v>0</v>
      </c>
      <c r="G81" s="6">
        <v>0</v>
      </c>
      <c r="H81" s="6">
        <v>0.44236013441471478</v>
      </c>
      <c r="I81" s="6">
        <v>3.3260553042481211</v>
      </c>
      <c r="J81" s="15">
        <f t="shared" si="10"/>
        <v>39539</v>
      </c>
      <c r="K81" s="6">
        <f t="shared" si="11"/>
        <v>0.2862028171091297</v>
      </c>
      <c r="L81" s="6">
        <f t="shared" si="12"/>
        <v>3.3587150784767615E-2</v>
      </c>
      <c r="M81" s="6">
        <f t="shared" si="13"/>
        <v>1.2243243215458532</v>
      </c>
      <c r="N81" s="6">
        <f t="shared" si="14"/>
        <v>1.2831515667493949</v>
      </c>
      <c r="O81" s="6">
        <f t="shared" si="15"/>
        <v>0</v>
      </c>
      <c r="P81" s="6">
        <f t="shared" si="16"/>
        <v>0</v>
      </c>
      <c r="Q81" s="6">
        <f t="shared" si="17"/>
        <v>0.49319895021766719</v>
      </c>
      <c r="R81" s="6">
        <f t="shared" si="18"/>
        <v>3.3204648064068127</v>
      </c>
    </row>
    <row r="82" spans="1:18">
      <c r="A82" s="2">
        <v>39569</v>
      </c>
      <c r="B82" s="6">
        <v>0.3082892429988987</v>
      </c>
      <c r="C82" s="6">
        <v>9.4659276951508664E-3</v>
      </c>
      <c r="D82" s="6">
        <v>1.162348372840589</v>
      </c>
      <c r="E82" s="6">
        <v>1.733287802415689</v>
      </c>
      <c r="F82" s="6">
        <v>0</v>
      </c>
      <c r="G82" s="6">
        <v>0</v>
      </c>
      <c r="H82" s="6">
        <v>0.42942434985958089</v>
      </c>
      <c r="I82" s="6">
        <v>3.6428156958099089</v>
      </c>
      <c r="J82" s="15">
        <f t="shared" si="10"/>
        <v>39569</v>
      </c>
      <c r="K82" s="6">
        <f t="shared" si="11"/>
        <v>0.28928039331078986</v>
      </c>
      <c r="L82" s="6">
        <f t="shared" si="12"/>
        <v>1.4312518066524879E-2</v>
      </c>
      <c r="M82" s="6">
        <f t="shared" si="13"/>
        <v>1.1947484871620588</v>
      </c>
      <c r="N82" s="6">
        <f t="shared" si="14"/>
        <v>1.5275824385031331</v>
      </c>
      <c r="O82" s="6">
        <f t="shared" si="15"/>
        <v>0</v>
      </c>
      <c r="P82" s="6">
        <f t="shared" si="16"/>
        <v>0</v>
      </c>
      <c r="Q82" s="6">
        <f t="shared" si="17"/>
        <v>0.45902356632712871</v>
      </c>
      <c r="R82" s="6">
        <f t="shared" si="18"/>
        <v>3.4849474033696359</v>
      </c>
    </row>
    <row r="83" spans="1:18">
      <c r="A83" s="2">
        <v>39600</v>
      </c>
      <c r="B83" s="6">
        <v>0.29564729471595957</v>
      </c>
      <c r="C83" s="6">
        <v>-3.8729461725847292E-2</v>
      </c>
      <c r="D83" s="6">
        <v>1.170858791174324</v>
      </c>
      <c r="E83" s="6">
        <v>2.099252835831575</v>
      </c>
      <c r="F83" s="6">
        <v>0</v>
      </c>
      <c r="G83" s="6">
        <v>0</v>
      </c>
      <c r="H83" s="6">
        <v>0.39080628555778851</v>
      </c>
      <c r="I83" s="6">
        <v>3.9178357455537989</v>
      </c>
      <c r="J83" s="15">
        <f t="shared" si="10"/>
        <v>39600</v>
      </c>
      <c r="K83" s="6">
        <f t="shared" si="11"/>
        <v>0.29278095085315758</v>
      </c>
      <c r="L83" s="6">
        <f t="shared" si="12"/>
        <v>-2.2943472643941545E-2</v>
      </c>
      <c r="M83" s="6">
        <f t="shared" si="13"/>
        <v>1.1727176105150632</v>
      </c>
      <c r="N83" s="6">
        <f t="shared" si="14"/>
        <v>1.7654835698689695</v>
      </c>
      <c r="O83" s="6">
        <f t="shared" si="15"/>
        <v>0</v>
      </c>
      <c r="P83" s="6">
        <f t="shared" si="16"/>
        <v>0</v>
      </c>
      <c r="Q83" s="6">
        <f t="shared" si="17"/>
        <v>0.42086358994402806</v>
      </c>
      <c r="R83" s="6">
        <f t="shared" si="18"/>
        <v>3.6289022485372762</v>
      </c>
    </row>
    <row r="84" spans="1:18">
      <c r="A84" s="2">
        <v>39630</v>
      </c>
      <c r="B84" s="6">
        <v>0.27623535084534639</v>
      </c>
      <c r="C84" s="6">
        <v>3.1035364826636689E-2</v>
      </c>
      <c r="D84" s="6">
        <v>1.0839049114852639</v>
      </c>
      <c r="E84" s="6">
        <v>2.1457714016198111</v>
      </c>
      <c r="F84" s="6">
        <v>0</v>
      </c>
      <c r="G84" s="6">
        <v>0</v>
      </c>
      <c r="H84" s="6">
        <v>0.43621539423785111</v>
      </c>
      <c r="I84" s="6">
        <v>3.9731624230149092</v>
      </c>
      <c r="J84" s="15">
        <f t="shared" si="10"/>
        <v>39630</v>
      </c>
      <c r="K84" s="6">
        <f t="shared" si="11"/>
        <v>0.29339062952006817</v>
      </c>
      <c r="L84" s="6">
        <f t="shared" si="12"/>
        <v>5.9061026531342117E-4</v>
      </c>
      <c r="M84" s="6">
        <f t="shared" si="13"/>
        <v>1.139037358500059</v>
      </c>
      <c r="N84" s="6">
        <f t="shared" si="14"/>
        <v>1.9927706799556917</v>
      </c>
      <c r="O84" s="6">
        <f t="shared" si="15"/>
        <v>0</v>
      </c>
      <c r="P84" s="6">
        <f t="shared" si="16"/>
        <v>0</v>
      </c>
      <c r="Q84" s="6">
        <f t="shared" si="17"/>
        <v>0.4188153432184068</v>
      </c>
      <c r="R84" s="6">
        <f t="shared" si="18"/>
        <v>3.8446046214595389</v>
      </c>
    </row>
    <row r="85" spans="1:18">
      <c r="A85" s="2">
        <v>39661</v>
      </c>
      <c r="B85" s="6">
        <v>0.26015693004041129</v>
      </c>
      <c r="C85" s="6">
        <v>-0.1813436935377718</v>
      </c>
      <c r="D85" s="6">
        <v>0.83979985872196172</v>
      </c>
      <c r="E85" s="6">
        <v>2.1751715845534112</v>
      </c>
      <c r="F85" s="6">
        <v>0</v>
      </c>
      <c r="G85" s="6">
        <v>0</v>
      </c>
      <c r="H85" s="6">
        <v>0.38937638476574848</v>
      </c>
      <c r="I85" s="6">
        <v>3.483161064543761</v>
      </c>
      <c r="J85" s="15">
        <f t="shared" si="10"/>
        <v>39661</v>
      </c>
      <c r="K85" s="6">
        <f t="shared" si="11"/>
        <v>0.2773465252005724</v>
      </c>
      <c r="L85" s="6">
        <f t="shared" si="12"/>
        <v>-6.3012596812327473E-2</v>
      </c>
      <c r="M85" s="6">
        <f t="shared" si="13"/>
        <v>1.0315211871271832</v>
      </c>
      <c r="N85" s="6">
        <f t="shared" si="14"/>
        <v>2.1400652740015986</v>
      </c>
      <c r="O85" s="6">
        <f t="shared" si="15"/>
        <v>0</v>
      </c>
      <c r="P85" s="6">
        <f t="shared" si="16"/>
        <v>0</v>
      </c>
      <c r="Q85" s="6">
        <f t="shared" si="17"/>
        <v>0.40546602152046268</v>
      </c>
      <c r="R85" s="6">
        <f t="shared" si="18"/>
        <v>3.7913864110374895</v>
      </c>
    </row>
    <row r="86" spans="1:18">
      <c r="A86" s="2">
        <v>39692</v>
      </c>
      <c r="B86" s="6">
        <v>0.22470759824484751</v>
      </c>
      <c r="C86" s="6">
        <v>-0.25777009434995779</v>
      </c>
      <c r="D86" s="6">
        <v>0.81297160933709978</v>
      </c>
      <c r="E86" s="6">
        <v>2.1875104886153611</v>
      </c>
      <c r="F86" s="6">
        <v>0</v>
      </c>
      <c r="G86" s="6">
        <v>0</v>
      </c>
      <c r="H86" s="6">
        <v>0.3385107069103146</v>
      </c>
      <c r="I86" s="6">
        <v>3.3059303087576648</v>
      </c>
      <c r="J86" s="15">
        <f t="shared" si="10"/>
        <v>39692</v>
      </c>
      <c r="K86" s="6">
        <f t="shared" si="11"/>
        <v>0.25369995971020176</v>
      </c>
      <c r="L86" s="6">
        <f t="shared" si="12"/>
        <v>-0.13602614102036428</v>
      </c>
      <c r="M86" s="6">
        <f t="shared" si="13"/>
        <v>0.91222545984810843</v>
      </c>
      <c r="N86" s="6">
        <f t="shared" si="14"/>
        <v>2.1694844915961942</v>
      </c>
      <c r="O86" s="6">
        <f t="shared" si="15"/>
        <v>0</v>
      </c>
      <c r="P86" s="6">
        <f t="shared" si="16"/>
        <v>0</v>
      </c>
      <c r="Q86" s="6">
        <f t="shared" si="17"/>
        <v>0.38803416197130475</v>
      </c>
      <c r="R86" s="6">
        <f t="shared" si="18"/>
        <v>3.5874179321054451</v>
      </c>
    </row>
    <row r="87" spans="1:18">
      <c r="A87" s="2">
        <v>39722</v>
      </c>
      <c r="B87" s="6">
        <v>0.1486290224829106</v>
      </c>
      <c r="C87" s="6">
        <v>-9.7019016799356858E-2</v>
      </c>
      <c r="D87" s="6">
        <v>0.63539701794483661</v>
      </c>
      <c r="E87" s="6">
        <v>1.9595204323696671</v>
      </c>
      <c r="F87" s="6">
        <v>0</v>
      </c>
      <c r="G87" s="6">
        <v>0</v>
      </c>
      <c r="H87" s="6">
        <v>0.32724329415441428</v>
      </c>
      <c r="I87" s="6">
        <v>2.9737707501524708</v>
      </c>
      <c r="J87" s="15">
        <f t="shared" si="10"/>
        <v>39722</v>
      </c>
      <c r="K87" s="6">
        <f t="shared" si="11"/>
        <v>0.21116451692272312</v>
      </c>
      <c r="L87" s="6">
        <f t="shared" si="12"/>
        <v>-0.17871093489569548</v>
      </c>
      <c r="M87" s="6">
        <f t="shared" si="13"/>
        <v>0.76272282866796604</v>
      </c>
      <c r="N87" s="6">
        <f t="shared" si="14"/>
        <v>2.1074008351794795</v>
      </c>
      <c r="O87" s="6">
        <f t="shared" si="15"/>
        <v>0</v>
      </c>
      <c r="P87" s="6">
        <f t="shared" si="16"/>
        <v>0</v>
      </c>
      <c r="Q87" s="6">
        <f t="shared" si="17"/>
        <v>0.35171012861015916</v>
      </c>
      <c r="R87" s="6">
        <f t="shared" si="18"/>
        <v>3.2542873744846319</v>
      </c>
    </row>
    <row r="88" spans="1:18">
      <c r="A88" s="2">
        <v>39753</v>
      </c>
      <c r="B88" s="6">
        <v>4.4016710221612951E-2</v>
      </c>
      <c r="C88" s="6">
        <v>-0.18445959356499081</v>
      </c>
      <c r="D88" s="6">
        <v>0.39663671612558382</v>
      </c>
      <c r="E88" s="6">
        <v>1.3082454613939909</v>
      </c>
      <c r="F88" s="6">
        <v>0</v>
      </c>
      <c r="G88" s="6">
        <v>0</v>
      </c>
      <c r="H88" s="6">
        <v>0.30334421650790971</v>
      </c>
      <c r="I88" s="6">
        <v>1.867783510684107</v>
      </c>
      <c r="J88" s="15">
        <f t="shared" si="10"/>
        <v>39753</v>
      </c>
      <c r="K88" s="6">
        <f t="shared" si="11"/>
        <v>0.13911777698312369</v>
      </c>
      <c r="L88" s="6">
        <f t="shared" si="12"/>
        <v>-0.17974956823810184</v>
      </c>
      <c r="M88" s="6">
        <f t="shared" si="13"/>
        <v>0.61500178113584003</v>
      </c>
      <c r="N88" s="6">
        <f t="shared" si="14"/>
        <v>1.8184254607930062</v>
      </c>
      <c r="O88" s="6">
        <f t="shared" si="15"/>
        <v>0</v>
      </c>
      <c r="P88" s="6">
        <f t="shared" si="16"/>
        <v>0</v>
      </c>
      <c r="Q88" s="6">
        <f t="shared" si="17"/>
        <v>0.32303273919087955</v>
      </c>
      <c r="R88" s="6">
        <f t="shared" si="18"/>
        <v>2.7158281898647476</v>
      </c>
    </row>
    <row r="89" spans="1:18">
      <c r="A89" s="2">
        <v>39783</v>
      </c>
      <c r="B89" s="6">
        <v>-9.6053435553512784E-2</v>
      </c>
      <c r="C89" s="6">
        <v>-0.47272665036478001</v>
      </c>
      <c r="D89" s="6">
        <v>0.29568722685762699</v>
      </c>
      <c r="E89" s="6">
        <v>1.114305487127532</v>
      </c>
      <c r="F89" s="6">
        <v>0</v>
      </c>
      <c r="G89" s="6">
        <v>0</v>
      </c>
      <c r="H89" s="6">
        <v>0.3474752667042349</v>
      </c>
      <c r="I89" s="6">
        <v>1.188687894771101</v>
      </c>
      <c r="J89" s="15">
        <f t="shared" si="10"/>
        <v>39783</v>
      </c>
      <c r="K89" s="6">
        <f t="shared" si="11"/>
        <v>3.219743238367026E-2</v>
      </c>
      <c r="L89" s="6">
        <f t="shared" si="12"/>
        <v>-0.2514017535763759</v>
      </c>
      <c r="M89" s="6">
        <f t="shared" si="13"/>
        <v>0.44257365364268247</v>
      </c>
      <c r="N89" s="6">
        <f t="shared" si="14"/>
        <v>1.4606904602970634</v>
      </c>
      <c r="O89" s="6">
        <f t="shared" si="15"/>
        <v>0</v>
      </c>
      <c r="P89" s="6">
        <f t="shared" si="16"/>
        <v>0</v>
      </c>
      <c r="Q89" s="6">
        <f t="shared" si="17"/>
        <v>0.32602092578885294</v>
      </c>
      <c r="R89" s="6">
        <f t="shared" si="18"/>
        <v>2.0100807185358929</v>
      </c>
    </row>
    <row r="90" spans="1:18">
      <c r="A90" s="2">
        <v>39814</v>
      </c>
      <c r="B90" s="6">
        <v>-0.1703209945750036</v>
      </c>
      <c r="C90" s="6">
        <v>-0.53372280029764818</v>
      </c>
      <c r="D90" s="6">
        <v>0.22475736154886911</v>
      </c>
      <c r="E90" s="6">
        <v>0.95217340887459034</v>
      </c>
      <c r="F90" s="6">
        <v>0</v>
      </c>
      <c r="G90" s="6">
        <v>0</v>
      </c>
      <c r="H90" s="6">
        <v>0.29233909057037533</v>
      </c>
      <c r="I90" s="6">
        <v>0.76522606612118294</v>
      </c>
      <c r="J90" s="15">
        <f t="shared" si="10"/>
        <v>39814</v>
      </c>
      <c r="K90" s="6">
        <f t="shared" si="11"/>
        <v>-7.4119239968967812E-2</v>
      </c>
      <c r="L90" s="6">
        <f t="shared" si="12"/>
        <v>-0.39696968140913969</v>
      </c>
      <c r="M90" s="6">
        <f t="shared" si="13"/>
        <v>0.30569376817735999</v>
      </c>
      <c r="N90" s="6">
        <f t="shared" si="14"/>
        <v>1.1249081191320378</v>
      </c>
      <c r="O90" s="6">
        <f t="shared" si="15"/>
        <v>0</v>
      </c>
      <c r="P90" s="6">
        <f t="shared" si="16"/>
        <v>0</v>
      </c>
      <c r="Q90" s="6">
        <f t="shared" si="17"/>
        <v>0.31438619126083994</v>
      </c>
      <c r="R90" s="6">
        <f t="shared" si="18"/>
        <v>1.2738991571921303</v>
      </c>
    </row>
    <row r="91" spans="1:18">
      <c r="A91" s="2">
        <v>39845</v>
      </c>
      <c r="B91" s="6">
        <v>-0.15538944435666219</v>
      </c>
      <c r="C91" s="6">
        <v>-0.37223952581560271</v>
      </c>
      <c r="D91" s="6">
        <v>7.8189317830150346E-2</v>
      </c>
      <c r="E91" s="6">
        <v>1.0914820321310099</v>
      </c>
      <c r="F91" s="6">
        <v>0</v>
      </c>
      <c r="G91" s="6">
        <v>0</v>
      </c>
      <c r="H91" s="6">
        <v>0.32879422753131832</v>
      </c>
      <c r="I91" s="6">
        <v>0.97083660732021348</v>
      </c>
      <c r="J91" s="15">
        <f t="shared" si="10"/>
        <v>39845</v>
      </c>
      <c r="K91" s="6">
        <f t="shared" si="11"/>
        <v>-0.14058795816172617</v>
      </c>
      <c r="L91" s="6">
        <f t="shared" si="12"/>
        <v>-0.4595629921593436</v>
      </c>
      <c r="M91" s="6">
        <f t="shared" si="13"/>
        <v>0.19954463541221548</v>
      </c>
      <c r="N91" s="6">
        <f t="shared" si="14"/>
        <v>1.052653642711044</v>
      </c>
      <c r="O91" s="6">
        <f t="shared" si="15"/>
        <v>0</v>
      </c>
      <c r="P91" s="6">
        <f t="shared" si="16"/>
        <v>0</v>
      </c>
      <c r="Q91" s="6">
        <f t="shared" si="17"/>
        <v>0.32286952826864285</v>
      </c>
      <c r="R91" s="6">
        <f t="shared" si="18"/>
        <v>0.97491685607083245</v>
      </c>
    </row>
    <row r="92" spans="1:18">
      <c r="A92" s="2">
        <v>39873</v>
      </c>
      <c r="B92" s="6">
        <v>-0.15538944435666219</v>
      </c>
      <c r="C92" s="6">
        <v>-0.46990960264420512</v>
      </c>
      <c r="D92" s="6">
        <v>6.1784078834340873E-2</v>
      </c>
      <c r="E92" s="6">
        <v>0.60759802063044144</v>
      </c>
      <c r="F92" s="6">
        <v>0</v>
      </c>
      <c r="G92" s="6">
        <v>0</v>
      </c>
      <c r="H92" s="6">
        <v>0.32166404291407352</v>
      </c>
      <c r="I92" s="6">
        <v>0.36574709537798838</v>
      </c>
      <c r="J92" s="15">
        <f t="shared" si="10"/>
        <v>39873</v>
      </c>
      <c r="K92" s="6">
        <f t="shared" si="11"/>
        <v>-0.16036662776277599</v>
      </c>
      <c r="L92" s="6">
        <f t="shared" si="12"/>
        <v>-0.4586239762524853</v>
      </c>
      <c r="M92" s="6">
        <f t="shared" si="13"/>
        <v>0.12157691940445343</v>
      </c>
      <c r="N92" s="6">
        <f t="shared" si="14"/>
        <v>0.88375115387868064</v>
      </c>
      <c r="O92" s="6">
        <f t="shared" si="15"/>
        <v>0</v>
      </c>
      <c r="P92" s="6">
        <f t="shared" si="16"/>
        <v>0</v>
      </c>
      <c r="Q92" s="6">
        <f t="shared" si="17"/>
        <v>0.3142657870052557</v>
      </c>
      <c r="R92" s="6">
        <f t="shared" si="18"/>
        <v>0.70060325627312825</v>
      </c>
    </row>
    <row r="93" spans="1:18">
      <c r="A93" s="2">
        <v>39904</v>
      </c>
      <c r="B93" s="6">
        <v>-0.17878339747635411</v>
      </c>
      <c r="C93" s="6">
        <v>-0.411198489691461</v>
      </c>
      <c r="D93" s="6">
        <v>-0.14351961488600379</v>
      </c>
      <c r="E93" s="6">
        <v>0.55485431568900256</v>
      </c>
      <c r="F93" s="6">
        <v>0</v>
      </c>
      <c r="G93" s="6">
        <v>0</v>
      </c>
      <c r="H93" s="6">
        <v>0.32620622436210772</v>
      </c>
      <c r="I93" s="6">
        <v>0.14755903799729131</v>
      </c>
      <c r="J93" s="15">
        <f t="shared" si="10"/>
        <v>39904</v>
      </c>
      <c r="K93" s="6">
        <f t="shared" si="11"/>
        <v>-0.16318742872989281</v>
      </c>
      <c r="L93" s="6">
        <f t="shared" si="12"/>
        <v>-0.41778253938375626</v>
      </c>
      <c r="M93" s="6">
        <f t="shared" si="13"/>
        <v>-1.182072740504192E-3</v>
      </c>
      <c r="N93" s="6">
        <f t="shared" si="14"/>
        <v>0.75131145615015127</v>
      </c>
      <c r="O93" s="6">
        <f t="shared" si="15"/>
        <v>0</v>
      </c>
      <c r="P93" s="6">
        <f t="shared" si="16"/>
        <v>0</v>
      </c>
      <c r="Q93" s="6">
        <f t="shared" si="17"/>
        <v>0.32555483160249987</v>
      </c>
      <c r="R93" s="6">
        <f t="shared" si="18"/>
        <v>0.49471424689849774</v>
      </c>
    </row>
    <row r="94" spans="1:18">
      <c r="A94" s="2">
        <v>39934</v>
      </c>
      <c r="B94" s="6">
        <v>-0.17876041430746259</v>
      </c>
      <c r="C94" s="6">
        <v>-0.52653866778996083</v>
      </c>
      <c r="D94" s="6">
        <v>-0.23865211666375691</v>
      </c>
      <c r="E94" s="6">
        <v>0.26239075876932899</v>
      </c>
      <c r="F94" s="6">
        <v>0</v>
      </c>
      <c r="G94" s="6">
        <v>0</v>
      </c>
      <c r="H94" s="6">
        <v>0.39536387401182771</v>
      </c>
      <c r="I94" s="6">
        <v>-0.28619656598002358</v>
      </c>
      <c r="J94" s="15">
        <f t="shared" si="10"/>
        <v>39934</v>
      </c>
      <c r="K94" s="6">
        <f t="shared" si="11"/>
        <v>-0.1709777520468263</v>
      </c>
      <c r="L94" s="6">
        <f t="shared" si="12"/>
        <v>-0.46921558670854235</v>
      </c>
      <c r="M94" s="6">
        <f t="shared" si="13"/>
        <v>-0.10679588423847326</v>
      </c>
      <c r="N94" s="6">
        <f t="shared" si="14"/>
        <v>0.47494769836292433</v>
      </c>
      <c r="O94" s="6">
        <f t="shared" si="15"/>
        <v>0</v>
      </c>
      <c r="P94" s="6">
        <f t="shared" si="16"/>
        <v>0</v>
      </c>
      <c r="Q94" s="6">
        <f t="shared" si="17"/>
        <v>0.34774471376266963</v>
      </c>
      <c r="R94" s="6">
        <f t="shared" si="18"/>
        <v>7.5703189131752058E-2</v>
      </c>
    </row>
    <row r="95" spans="1:18">
      <c r="A95" s="2">
        <v>39965</v>
      </c>
      <c r="B95" s="6">
        <v>-0.17876041430746259</v>
      </c>
      <c r="C95" s="6">
        <v>-0.41580303791690409</v>
      </c>
      <c r="D95" s="6">
        <v>-9.868307505693924E-2</v>
      </c>
      <c r="E95" s="6">
        <v>-3.4615698145503283E-2</v>
      </c>
      <c r="F95" s="6">
        <v>0</v>
      </c>
      <c r="G95" s="6">
        <v>0</v>
      </c>
      <c r="H95" s="6">
        <v>0.16187190735270371</v>
      </c>
      <c r="I95" s="6">
        <v>-0.56599031807410549</v>
      </c>
      <c r="J95" s="15">
        <f t="shared" si="10"/>
        <v>39965</v>
      </c>
      <c r="K95" s="6">
        <f t="shared" si="11"/>
        <v>-0.17876807536375974</v>
      </c>
      <c r="L95" s="6">
        <f t="shared" si="12"/>
        <v>-0.45118006513277531</v>
      </c>
      <c r="M95" s="6">
        <f t="shared" si="13"/>
        <v>-0.16028493553556664</v>
      </c>
      <c r="N95" s="6">
        <f t="shared" si="14"/>
        <v>0.26087645877094273</v>
      </c>
      <c r="O95" s="6">
        <f t="shared" si="15"/>
        <v>0</v>
      </c>
      <c r="P95" s="6">
        <f t="shared" si="16"/>
        <v>0</v>
      </c>
      <c r="Q95" s="6">
        <f t="shared" si="17"/>
        <v>0.29448066857554639</v>
      </c>
      <c r="R95" s="6">
        <f t="shared" si="18"/>
        <v>-0.2348759486856126</v>
      </c>
    </row>
    <row r="96" spans="1:18">
      <c r="A96" s="2">
        <v>39995</v>
      </c>
      <c r="B96" s="6">
        <v>-0.17876041430746259</v>
      </c>
      <c r="C96" s="6">
        <v>-0.44489990191523138</v>
      </c>
      <c r="D96" s="6">
        <v>-0.31153884279733429</v>
      </c>
      <c r="E96" s="6">
        <v>-7.8858379244498136E-2</v>
      </c>
      <c r="F96" s="6">
        <v>0</v>
      </c>
      <c r="G96" s="6">
        <v>0</v>
      </c>
      <c r="H96" s="6">
        <v>0.21987296334697071</v>
      </c>
      <c r="I96" s="6">
        <v>-0.79418457491755579</v>
      </c>
      <c r="J96" s="15">
        <f t="shared" si="10"/>
        <v>39995</v>
      </c>
      <c r="K96" s="6">
        <f t="shared" si="11"/>
        <v>-0.17876041430746259</v>
      </c>
      <c r="L96" s="6">
        <f t="shared" si="12"/>
        <v>-0.46241386920736544</v>
      </c>
      <c r="M96" s="6">
        <f t="shared" si="13"/>
        <v>-0.21629134483934345</v>
      </c>
      <c r="N96" s="6">
        <f t="shared" si="14"/>
        <v>4.9638893793109186E-2</v>
      </c>
      <c r="O96" s="6">
        <f t="shared" si="15"/>
        <v>0</v>
      </c>
      <c r="P96" s="6">
        <f t="shared" si="16"/>
        <v>0</v>
      </c>
      <c r="Q96" s="6">
        <f t="shared" si="17"/>
        <v>0.25903624823716737</v>
      </c>
      <c r="R96" s="6">
        <f t="shared" si="18"/>
        <v>-0.54879048632389493</v>
      </c>
    </row>
    <row r="97" spans="1:18">
      <c r="A97" s="2">
        <v>40026</v>
      </c>
      <c r="B97" s="6">
        <v>-0.16494684140197521</v>
      </c>
      <c r="C97" s="6">
        <v>-0.38992486036653529</v>
      </c>
      <c r="D97" s="6">
        <v>7.6458498346838599E-3</v>
      </c>
      <c r="E97" s="6">
        <v>-5.4489670752775998E-2</v>
      </c>
      <c r="F97" s="6">
        <v>0</v>
      </c>
      <c r="G97" s="6">
        <v>0</v>
      </c>
      <c r="H97" s="6">
        <v>0.42530101071143789</v>
      </c>
      <c r="I97" s="6">
        <v>-0.17641451197516481</v>
      </c>
      <c r="J97" s="15">
        <f t="shared" si="10"/>
        <v>40026</v>
      </c>
      <c r="K97" s="6">
        <f t="shared" si="11"/>
        <v>-0.17415589000563347</v>
      </c>
      <c r="L97" s="6">
        <f t="shared" si="12"/>
        <v>-0.41687593339955692</v>
      </c>
      <c r="M97" s="6">
        <f t="shared" si="13"/>
        <v>-0.13419202267319655</v>
      </c>
      <c r="N97" s="6">
        <f t="shared" si="14"/>
        <v>-5.5987916047592477E-2</v>
      </c>
      <c r="O97" s="6">
        <f t="shared" si="15"/>
        <v>0</v>
      </c>
      <c r="P97" s="6">
        <f t="shared" si="16"/>
        <v>0</v>
      </c>
      <c r="Q97" s="6">
        <f t="shared" si="17"/>
        <v>0.26901529380370409</v>
      </c>
      <c r="R97" s="6">
        <f t="shared" si="18"/>
        <v>-0.51219646832227539</v>
      </c>
    </row>
    <row r="98" spans="1:18">
      <c r="A98" s="2">
        <v>40057</v>
      </c>
      <c r="B98" s="6">
        <v>-0.16378910436443711</v>
      </c>
      <c r="C98" s="6">
        <v>-0.3359989780273942</v>
      </c>
      <c r="D98" s="6">
        <v>-8.2161972121255575E-2</v>
      </c>
      <c r="E98" s="6">
        <v>-0.14502432048774161</v>
      </c>
      <c r="F98" s="6">
        <v>0</v>
      </c>
      <c r="G98" s="6">
        <v>0</v>
      </c>
      <c r="H98" s="6">
        <v>0.35632586575139008</v>
      </c>
      <c r="I98" s="6">
        <v>-0.37064850924943832</v>
      </c>
      <c r="J98" s="15">
        <f t="shared" si="10"/>
        <v>40057</v>
      </c>
      <c r="K98" s="6">
        <f t="shared" si="11"/>
        <v>-0.1691654533579583</v>
      </c>
      <c r="L98" s="6">
        <f t="shared" si="12"/>
        <v>-0.3902745801030536</v>
      </c>
      <c r="M98" s="6">
        <f t="shared" si="13"/>
        <v>-0.12868498836130202</v>
      </c>
      <c r="N98" s="6">
        <f t="shared" si="14"/>
        <v>-9.279079016167191E-2</v>
      </c>
      <c r="O98" s="6">
        <f t="shared" si="15"/>
        <v>0</v>
      </c>
      <c r="P98" s="6">
        <f t="shared" si="16"/>
        <v>0</v>
      </c>
      <c r="Q98" s="6">
        <f t="shared" si="17"/>
        <v>0.33383327993659956</v>
      </c>
      <c r="R98" s="6">
        <f t="shared" si="18"/>
        <v>-0.44708253204738629</v>
      </c>
    </row>
    <row r="99" spans="1:18">
      <c r="A99" s="2">
        <v>40087</v>
      </c>
      <c r="B99" s="6">
        <v>-0.16591167105513691</v>
      </c>
      <c r="C99" s="6">
        <v>-0.34972756686143119</v>
      </c>
      <c r="D99" s="6">
        <v>-8.4786364911072554E-2</v>
      </c>
      <c r="E99" s="6">
        <v>7.7496805930092061E-2</v>
      </c>
      <c r="F99" s="6">
        <v>0</v>
      </c>
      <c r="G99" s="6">
        <v>0</v>
      </c>
      <c r="H99" s="6">
        <v>0.31425618089302482</v>
      </c>
      <c r="I99" s="6">
        <v>-0.2086726160045238</v>
      </c>
      <c r="J99" s="15">
        <f t="shared" si="10"/>
        <v>40087</v>
      </c>
      <c r="K99" s="6">
        <f t="shared" si="11"/>
        <v>-0.16488253894051641</v>
      </c>
      <c r="L99" s="6">
        <f t="shared" si="12"/>
        <v>-0.35855046841845356</v>
      </c>
      <c r="M99" s="6">
        <f t="shared" si="13"/>
        <v>-5.3100829065881427E-2</v>
      </c>
      <c r="N99" s="6">
        <f t="shared" si="14"/>
        <v>-4.067239510347518E-2</v>
      </c>
      <c r="O99" s="6">
        <f t="shared" si="15"/>
        <v>0</v>
      </c>
      <c r="P99" s="6">
        <f t="shared" si="16"/>
        <v>0</v>
      </c>
      <c r="Q99" s="6">
        <f t="shared" si="17"/>
        <v>0.36529435245195097</v>
      </c>
      <c r="R99" s="6">
        <f t="shared" si="18"/>
        <v>-0.25191187907637563</v>
      </c>
    </row>
    <row r="100" spans="1:18">
      <c r="A100" s="2">
        <v>40118</v>
      </c>
      <c r="B100" s="6">
        <v>-7.9744333650392213E-2</v>
      </c>
      <c r="C100" s="6">
        <v>-0.16402637570839321</v>
      </c>
      <c r="D100" s="6">
        <v>-0.12184251652259651</v>
      </c>
      <c r="E100" s="6">
        <v>0.4658067519636136</v>
      </c>
      <c r="F100" s="6">
        <v>0</v>
      </c>
      <c r="G100" s="6">
        <v>0</v>
      </c>
      <c r="H100" s="6">
        <v>0.35965849318888032</v>
      </c>
      <c r="I100" s="6">
        <v>0.45985201927111202</v>
      </c>
      <c r="J100" s="15">
        <f t="shared" si="10"/>
        <v>40118</v>
      </c>
      <c r="K100" s="6">
        <f t="shared" si="11"/>
        <v>-0.13648170302332208</v>
      </c>
      <c r="L100" s="6">
        <f t="shared" si="12"/>
        <v>-0.28325097353240619</v>
      </c>
      <c r="M100" s="6">
        <f t="shared" si="13"/>
        <v>-9.6263617851641545E-2</v>
      </c>
      <c r="N100" s="6">
        <f t="shared" si="14"/>
        <v>0.13275974580198802</v>
      </c>
      <c r="O100" s="6">
        <f t="shared" si="15"/>
        <v>0</v>
      </c>
      <c r="P100" s="6">
        <f t="shared" si="16"/>
        <v>0</v>
      </c>
      <c r="Q100" s="6">
        <f t="shared" si="17"/>
        <v>0.34341351327776509</v>
      </c>
      <c r="R100" s="6">
        <f t="shared" si="18"/>
        <v>-3.9823035327616683E-2</v>
      </c>
    </row>
    <row r="101" spans="1:18">
      <c r="A101" s="2">
        <v>40148</v>
      </c>
      <c r="B101" s="6">
        <v>2.0848792391881699E-2</v>
      </c>
      <c r="C101" s="6">
        <v>0.16103188081963579</v>
      </c>
      <c r="D101" s="6">
        <v>-6.5930571910523594E-2</v>
      </c>
      <c r="E101" s="6">
        <v>0.52595819174260861</v>
      </c>
      <c r="F101" s="6">
        <v>0</v>
      </c>
      <c r="G101" s="6">
        <v>0</v>
      </c>
      <c r="H101" s="6">
        <v>0.37987746393892707</v>
      </c>
      <c r="I101" s="6">
        <v>1.021785756982529</v>
      </c>
      <c r="J101" s="15">
        <f t="shared" si="10"/>
        <v>40148</v>
      </c>
      <c r="K101" s="6">
        <f t="shared" si="11"/>
        <v>-7.4935737437882469E-2</v>
      </c>
      <c r="L101" s="6">
        <f t="shared" si="12"/>
        <v>-0.11757402058339621</v>
      </c>
      <c r="M101" s="6">
        <f t="shared" si="13"/>
        <v>-9.0853151114730871E-2</v>
      </c>
      <c r="N101" s="6">
        <f t="shared" si="14"/>
        <v>0.35642058321210479</v>
      </c>
      <c r="O101" s="6">
        <f t="shared" si="15"/>
        <v>0</v>
      </c>
      <c r="P101" s="6">
        <f t="shared" si="16"/>
        <v>0</v>
      </c>
      <c r="Q101" s="6">
        <f t="shared" si="17"/>
        <v>0.35126404600694405</v>
      </c>
      <c r="R101" s="6">
        <f t="shared" si="18"/>
        <v>0.42432172008303909</v>
      </c>
    </row>
    <row r="102" spans="1:18">
      <c r="A102" s="2">
        <v>40179</v>
      </c>
      <c r="B102" s="6">
        <v>2.3765937615875431E-2</v>
      </c>
      <c r="C102" s="6">
        <v>0.38864536304539338</v>
      </c>
      <c r="D102" s="6">
        <v>-0.16428791226213019</v>
      </c>
      <c r="E102" s="6">
        <v>0.78124172770468592</v>
      </c>
      <c r="F102" s="6">
        <v>0</v>
      </c>
      <c r="G102" s="6">
        <v>0</v>
      </c>
      <c r="H102" s="6">
        <v>0.19033898218085499</v>
      </c>
      <c r="I102" s="6">
        <v>1.2197040982846801</v>
      </c>
      <c r="J102" s="15">
        <f t="shared" si="10"/>
        <v>40179</v>
      </c>
      <c r="K102" s="6">
        <f t="shared" si="11"/>
        <v>-1.170986788087836E-2</v>
      </c>
      <c r="L102" s="6">
        <f t="shared" si="12"/>
        <v>0.12855028938554533</v>
      </c>
      <c r="M102" s="6">
        <f t="shared" si="13"/>
        <v>-0.11735366689841675</v>
      </c>
      <c r="N102" s="6">
        <f t="shared" si="14"/>
        <v>0.59100222380363598</v>
      </c>
      <c r="O102" s="6">
        <f t="shared" si="15"/>
        <v>0</v>
      </c>
      <c r="P102" s="6">
        <f t="shared" si="16"/>
        <v>0</v>
      </c>
      <c r="Q102" s="6">
        <f t="shared" si="17"/>
        <v>0.30995831310288746</v>
      </c>
      <c r="R102" s="6">
        <f t="shared" si="18"/>
        <v>0.9004472915127737</v>
      </c>
    </row>
    <row r="103" spans="1:18">
      <c r="A103" s="2">
        <v>40210</v>
      </c>
      <c r="B103" s="6">
        <v>9.5297826478406653E-3</v>
      </c>
      <c r="C103" s="6">
        <v>0.29228626727204737</v>
      </c>
      <c r="D103" s="6">
        <v>3.6922331374777411E-3</v>
      </c>
      <c r="E103" s="6">
        <v>0.72580681063483954</v>
      </c>
      <c r="F103" s="6">
        <v>0</v>
      </c>
      <c r="G103" s="6">
        <v>0</v>
      </c>
      <c r="H103" s="6">
        <v>0.37724026265976501</v>
      </c>
      <c r="I103" s="6">
        <v>1.4085553563519699</v>
      </c>
      <c r="J103" s="15">
        <f t="shared" si="10"/>
        <v>40210</v>
      </c>
      <c r="K103" s="6">
        <f t="shared" si="11"/>
        <v>1.8048170885199267E-2</v>
      </c>
      <c r="L103" s="6">
        <f t="shared" si="12"/>
        <v>0.28065450371235884</v>
      </c>
      <c r="M103" s="6">
        <f t="shared" si="13"/>
        <v>-7.5508750345058676E-2</v>
      </c>
      <c r="N103" s="6">
        <f t="shared" si="14"/>
        <v>0.67766891002737806</v>
      </c>
      <c r="O103" s="6">
        <f t="shared" si="15"/>
        <v>0</v>
      </c>
      <c r="P103" s="6">
        <f t="shared" si="16"/>
        <v>0</v>
      </c>
      <c r="Q103" s="6">
        <f t="shared" si="17"/>
        <v>0.31581890292651571</v>
      </c>
      <c r="R103" s="6">
        <f t="shared" si="18"/>
        <v>1.2166817372063929</v>
      </c>
    </row>
    <row r="104" spans="1:18">
      <c r="A104" s="2">
        <v>40238</v>
      </c>
      <c r="B104" s="6">
        <v>1.6193385780999811E-2</v>
      </c>
      <c r="C104" s="6">
        <v>0.63001306786666933</v>
      </c>
      <c r="D104" s="6">
        <v>-2.4858487461247761E-2</v>
      </c>
      <c r="E104" s="6">
        <v>0.84635144598348577</v>
      </c>
      <c r="F104" s="6">
        <v>0</v>
      </c>
      <c r="G104" s="6">
        <v>0</v>
      </c>
      <c r="H104" s="6">
        <v>0.27018132919513183</v>
      </c>
      <c r="I104" s="6">
        <v>1.737880741365039</v>
      </c>
      <c r="J104" s="15">
        <f t="shared" si="10"/>
        <v>40238</v>
      </c>
      <c r="K104" s="6">
        <f t="shared" si="11"/>
        <v>1.649636868157197E-2</v>
      </c>
      <c r="L104" s="6">
        <f t="shared" si="12"/>
        <v>0.43698156606137006</v>
      </c>
      <c r="M104" s="6">
        <f t="shared" si="13"/>
        <v>-6.1818055528633398E-2</v>
      </c>
      <c r="N104" s="6">
        <f t="shared" si="14"/>
        <v>0.78446666144100374</v>
      </c>
      <c r="O104" s="6">
        <f t="shared" si="15"/>
        <v>0</v>
      </c>
      <c r="P104" s="6">
        <f t="shared" si="16"/>
        <v>0</v>
      </c>
      <c r="Q104" s="6">
        <f t="shared" si="17"/>
        <v>0.27925352467858394</v>
      </c>
      <c r="R104" s="6">
        <f t="shared" si="18"/>
        <v>1.4553800653338964</v>
      </c>
    </row>
    <row r="105" spans="1:18">
      <c r="A105" s="2">
        <v>40269</v>
      </c>
      <c r="B105" s="6">
        <v>7.4889802859737396E-3</v>
      </c>
      <c r="C105" s="6">
        <v>0.69094997423069238</v>
      </c>
      <c r="D105" s="6">
        <v>4.4167166017182536E-3</v>
      </c>
      <c r="E105" s="6">
        <v>0.89113985623789427</v>
      </c>
      <c r="F105" s="6">
        <v>0</v>
      </c>
      <c r="G105" s="6">
        <v>0</v>
      </c>
      <c r="H105" s="6">
        <v>0.29026968924443269</v>
      </c>
      <c r="I105" s="6">
        <v>1.884265216600711</v>
      </c>
      <c r="J105" s="15">
        <f t="shared" si="10"/>
        <v>40269</v>
      </c>
      <c r="K105" s="6">
        <f t="shared" si="11"/>
        <v>1.1070716238271404E-2</v>
      </c>
      <c r="L105" s="6">
        <f t="shared" si="12"/>
        <v>0.53774976978980304</v>
      </c>
      <c r="M105" s="6">
        <f t="shared" si="13"/>
        <v>-5.5831792406839222E-3</v>
      </c>
      <c r="N105" s="6">
        <f t="shared" si="14"/>
        <v>0.82109937095207319</v>
      </c>
      <c r="O105" s="6">
        <f t="shared" si="15"/>
        <v>0</v>
      </c>
      <c r="P105" s="6">
        <f t="shared" si="16"/>
        <v>0</v>
      </c>
      <c r="Q105" s="6">
        <f t="shared" si="17"/>
        <v>0.31256376036644323</v>
      </c>
      <c r="R105" s="6">
        <f t="shared" si="18"/>
        <v>1.6769004381059067</v>
      </c>
    </row>
    <row r="106" spans="1:18">
      <c r="A106" s="2">
        <v>40299</v>
      </c>
      <c r="B106" s="6">
        <v>-7.2464830762010088E-4</v>
      </c>
      <c r="C106" s="6">
        <v>0.74824531317843779</v>
      </c>
      <c r="D106" s="6">
        <v>7.6046587709573885E-2</v>
      </c>
      <c r="E106" s="6">
        <v>0.79924964659728992</v>
      </c>
      <c r="F106" s="6">
        <v>0</v>
      </c>
      <c r="G106" s="6">
        <v>0</v>
      </c>
      <c r="H106" s="6">
        <v>0.25883265170782982</v>
      </c>
      <c r="I106" s="6">
        <v>1.8816495508855109</v>
      </c>
      <c r="J106" s="15">
        <f t="shared" si="10"/>
        <v>40299</v>
      </c>
      <c r="K106" s="6">
        <f t="shared" si="11"/>
        <v>7.6525725864511505E-3</v>
      </c>
      <c r="L106" s="6">
        <f t="shared" si="12"/>
        <v>0.6897361184252665</v>
      </c>
      <c r="M106" s="6">
        <f t="shared" si="13"/>
        <v>1.8534938950014793E-2</v>
      </c>
      <c r="N106" s="6">
        <f t="shared" si="14"/>
        <v>0.84558031627288999</v>
      </c>
      <c r="O106" s="6">
        <f t="shared" si="15"/>
        <v>0</v>
      </c>
      <c r="P106" s="6">
        <f t="shared" si="16"/>
        <v>0</v>
      </c>
      <c r="Q106" s="6">
        <f t="shared" si="17"/>
        <v>0.27309455671579813</v>
      </c>
      <c r="R106" s="6">
        <f t="shared" si="18"/>
        <v>1.8345985029504204</v>
      </c>
    </row>
    <row r="107" spans="1:18">
      <c r="A107" s="2">
        <v>40330</v>
      </c>
      <c r="B107" s="6">
        <v>-9.6386013729285284E-3</v>
      </c>
      <c r="C107" s="6">
        <v>0.64176189630399005</v>
      </c>
      <c r="D107" s="6">
        <v>-0.1491737505752348</v>
      </c>
      <c r="E107" s="6">
        <v>0.73735981854165711</v>
      </c>
      <c r="F107" s="6">
        <v>0</v>
      </c>
      <c r="G107" s="6">
        <v>0</v>
      </c>
      <c r="H107" s="6">
        <v>0.51022219944513514</v>
      </c>
      <c r="I107" s="6">
        <v>1.730531562342619</v>
      </c>
      <c r="J107" s="15">
        <f t="shared" si="10"/>
        <v>40330</v>
      </c>
      <c r="K107" s="6">
        <f t="shared" si="11"/>
        <v>-9.5808979819162995E-4</v>
      </c>
      <c r="L107" s="6">
        <f t="shared" si="12"/>
        <v>0.69365239457104</v>
      </c>
      <c r="M107" s="6">
        <f t="shared" si="13"/>
        <v>-2.2903482087980886E-2</v>
      </c>
      <c r="N107" s="6">
        <f t="shared" si="14"/>
        <v>0.80924977379228047</v>
      </c>
      <c r="O107" s="6">
        <f t="shared" si="15"/>
        <v>0</v>
      </c>
      <c r="P107" s="6">
        <f t="shared" si="16"/>
        <v>0</v>
      </c>
      <c r="Q107" s="6">
        <f t="shared" si="17"/>
        <v>0.35310818013246587</v>
      </c>
      <c r="R107" s="6">
        <f t="shared" si="18"/>
        <v>1.8321487766096134</v>
      </c>
    </row>
    <row r="108" spans="1:18">
      <c r="A108" s="2">
        <v>40360</v>
      </c>
      <c r="B108" s="6">
        <v>-1.52630754138225E-2</v>
      </c>
      <c r="C108" s="6">
        <v>0.61065889157806641</v>
      </c>
      <c r="D108" s="6">
        <v>2.9171430460348421E-2</v>
      </c>
      <c r="E108" s="6">
        <v>0.83953610758987718</v>
      </c>
      <c r="F108" s="6">
        <v>0</v>
      </c>
      <c r="G108" s="6">
        <v>0</v>
      </c>
      <c r="H108" s="6">
        <v>0.43404281030841541</v>
      </c>
      <c r="I108" s="6">
        <v>1.898146164522885</v>
      </c>
      <c r="J108" s="15">
        <f t="shared" si="10"/>
        <v>40360</v>
      </c>
      <c r="K108" s="6">
        <f t="shared" si="11"/>
        <v>-8.5421083647903764E-3</v>
      </c>
      <c r="L108" s="6">
        <f t="shared" si="12"/>
        <v>0.66688870035349801</v>
      </c>
      <c r="M108" s="6">
        <f t="shared" si="13"/>
        <v>-1.4651910801770829E-2</v>
      </c>
      <c r="N108" s="6">
        <f t="shared" si="14"/>
        <v>0.79204852424294137</v>
      </c>
      <c r="O108" s="6">
        <f t="shared" si="15"/>
        <v>0</v>
      </c>
      <c r="P108" s="6">
        <f t="shared" si="16"/>
        <v>0</v>
      </c>
      <c r="Q108" s="6">
        <f t="shared" si="17"/>
        <v>0.40103255382046016</v>
      </c>
      <c r="R108" s="6">
        <f t="shared" si="18"/>
        <v>1.8367757592503382</v>
      </c>
    </row>
    <row r="109" spans="1:18">
      <c r="A109" s="2">
        <v>40391</v>
      </c>
      <c r="B109" s="6">
        <v>-2.0752346269929001E-2</v>
      </c>
      <c r="C109" s="6">
        <v>0.66068946380201043</v>
      </c>
      <c r="D109" s="6">
        <v>-0.1238787127068479</v>
      </c>
      <c r="E109" s="6">
        <v>0.72322115633551221</v>
      </c>
      <c r="F109" s="6">
        <v>0</v>
      </c>
      <c r="G109" s="6">
        <v>0</v>
      </c>
      <c r="H109" s="6">
        <v>0.36111629582859939</v>
      </c>
      <c r="I109" s="6">
        <v>1.6003958569893451</v>
      </c>
      <c r="J109" s="15">
        <f t="shared" si="10"/>
        <v>40391</v>
      </c>
      <c r="K109" s="6">
        <f t="shared" si="11"/>
        <v>-1.521800768556001E-2</v>
      </c>
      <c r="L109" s="6">
        <f t="shared" si="12"/>
        <v>0.63770341722802226</v>
      </c>
      <c r="M109" s="6">
        <f t="shared" si="13"/>
        <v>-8.1293677607244763E-2</v>
      </c>
      <c r="N109" s="6">
        <f t="shared" si="14"/>
        <v>0.76670569415568224</v>
      </c>
      <c r="O109" s="6">
        <f t="shared" si="15"/>
        <v>0</v>
      </c>
      <c r="P109" s="6">
        <f t="shared" si="16"/>
        <v>0</v>
      </c>
      <c r="Q109" s="6">
        <f t="shared" si="17"/>
        <v>0.43512710186071663</v>
      </c>
      <c r="R109" s="6">
        <f t="shared" si="18"/>
        <v>1.7430245279516161</v>
      </c>
    </row>
    <row r="110" spans="1:18">
      <c r="A110" s="2">
        <v>40422</v>
      </c>
      <c r="B110" s="6">
        <v>-3.6868960666991753E-2</v>
      </c>
      <c r="C110" s="6">
        <v>0.68739391387114124</v>
      </c>
      <c r="D110" s="6">
        <v>1.4710903536777899E-3</v>
      </c>
      <c r="E110" s="6">
        <v>0.73213316083091895</v>
      </c>
      <c r="F110" s="6">
        <v>0</v>
      </c>
      <c r="G110" s="6">
        <v>0</v>
      </c>
      <c r="H110" s="6">
        <v>0.40033651620689442</v>
      </c>
      <c r="I110" s="6">
        <v>1.78446572059564</v>
      </c>
      <c r="J110" s="15">
        <f t="shared" si="10"/>
        <v>40422</v>
      </c>
      <c r="K110" s="6">
        <f t="shared" si="11"/>
        <v>-2.4294794116914417E-2</v>
      </c>
      <c r="L110" s="6">
        <f t="shared" si="12"/>
        <v>0.6529140897504061</v>
      </c>
      <c r="M110" s="6">
        <f t="shared" si="13"/>
        <v>-3.1078730630940563E-2</v>
      </c>
      <c r="N110" s="6">
        <f t="shared" si="14"/>
        <v>0.76496347491876948</v>
      </c>
      <c r="O110" s="6">
        <f t="shared" si="15"/>
        <v>0</v>
      </c>
      <c r="P110" s="6">
        <f t="shared" si="16"/>
        <v>0</v>
      </c>
      <c r="Q110" s="6">
        <f t="shared" si="17"/>
        <v>0.39849854078130309</v>
      </c>
      <c r="R110" s="6">
        <f t="shared" si="18"/>
        <v>1.7610025807026233</v>
      </c>
    </row>
    <row r="111" spans="1:18">
      <c r="A111" s="2">
        <v>40452</v>
      </c>
      <c r="B111" s="6">
        <v>-5.4061593304242907E-2</v>
      </c>
      <c r="C111" s="6">
        <v>0.59375334050192907</v>
      </c>
      <c r="D111" s="6">
        <v>4.7906170766134772E-2</v>
      </c>
      <c r="E111" s="6">
        <v>0.81510542499667404</v>
      </c>
      <c r="F111" s="6">
        <v>0</v>
      </c>
      <c r="G111" s="6">
        <v>0</v>
      </c>
      <c r="H111" s="6">
        <v>0.422341465658719</v>
      </c>
      <c r="I111" s="6">
        <v>1.8250448086192139</v>
      </c>
      <c r="J111" s="15">
        <f t="shared" si="10"/>
        <v>40452</v>
      </c>
      <c r="K111" s="6">
        <f t="shared" si="11"/>
        <v>-3.722763341372122E-2</v>
      </c>
      <c r="L111" s="6">
        <f t="shared" si="12"/>
        <v>0.64727890605836025</v>
      </c>
      <c r="M111" s="6">
        <f t="shared" si="13"/>
        <v>-2.4833817195678443E-2</v>
      </c>
      <c r="N111" s="6">
        <f t="shared" si="14"/>
        <v>0.75681991405436833</v>
      </c>
      <c r="O111" s="6">
        <f t="shared" si="15"/>
        <v>0</v>
      </c>
      <c r="P111" s="6">
        <f t="shared" si="16"/>
        <v>0</v>
      </c>
      <c r="Q111" s="6">
        <f t="shared" si="17"/>
        <v>0.3945980925647376</v>
      </c>
      <c r="R111" s="6">
        <f t="shared" si="18"/>
        <v>1.7366354620680664</v>
      </c>
    </row>
    <row r="112" spans="1:18">
      <c r="A112" s="2">
        <v>40483</v>
      </c>
      <c r="B112" s="6">
        <v>-4.6679559948365902E-2</v>
      </c>
      <c r="C112" s="6">
        <v>0.49874222027370713</v>
      </c>
      <c r="D112" s="6">
        <v>0.1590266733208891</v>
      </c>
      <c r="E112" s="6">
        <v>0.80530936330068892</v>
      </c>
      <c r="F112" s="6">
        <v>0</v>
      </c>
      <c r="G112" s="6">
        <v>0</v>
      </c>
      <c r="H112" s="6">
        <v>0.37390851795698848</v>
      </c>
      <c r="I112" s="6">
        <v>1.7903072149039081</v>
      </c>
      <c r="J112" s="15">
        <f t="shared" si="10"/>
        <v>40483</v>
      </c>
      <c r="K112" s="6">
        <f t="shared" si="11"/>
        <v>-4.5870037973200189E-2</v>
      </c>
      <c r="L112" s="6">
        <f t="shared" si="12"/>
        <v>0.59329649154892583</v>
      </c>
      <c r="M112" s="6">
        <f t="shared" si="13"/>
        <v>6.9467978146900547E-2</v>
      </c>
      <c r="N112" s="6">
        <f t="shared" si="14"/>
        <v>0.78418264970942742</v>
      </c>
      <c r="O112" s="6">
        <f t="shared" si="15"/>
        <v>0</v>
      </c>
      <c r="P112" s="6">
        <f t="shared" si="16"/>
        <v>0</v>
      </c>
      <c r="Q112" s="6">
        <f t="shared" si="17"/>
        <v>0.39886216660753399</v>
      </c>
      <c r="R112" s="6">
        <f t="shared" si="18"/>
        <v>1.7999392480395873</v>
      </c>
    </row>
    <row r="113" spans="1:18">
      <c r="A113" s="2">
        <v>40513</v>
      </c>
      <c r="B113" s="6">
        <v>-4.608057366333309E-2</v>
      </c>
      <c r="C113" s="6">
        <v>0.47559197367867873</v>
      </c>
      <c r="D113" s="6">
        <v>0.36098151952011748</v>
      </c>
      <c r="E113" s="6">
        <v>0.77845861244757808</v>
      </c>
      <c r="F113" s="6">
        <v>0</v>
      </c>
      <c r="G113" s="6">
        <v>0</v>
      </c>
      <c r="H113" s="6">
        <v>0.42804779209543348</v>
      </c>
      <c r="I113" s="6">
        <v>1.996999324078474</v>
      </c>
      <c r="J113" s="15">
        <f t="shared" si="10"/>
        <v>40513</v>
      </c>
      <c r="K113" s="6">
        <f t="shared" si="11"/>
        <v>-4.8940575638647295E-2</v>
      </c>
      <c r="L113" s="6">
        <f t="shared" si="12"/>
        <v>0.52269584481810494</v>
      </c>
      <c r="M113" s="6">
        <f t="shared" si="13"/>
        <v>0.18930478786904711</v>
      </c>
      <c r="N113" s="6">
        <f t="shared" si="14"/>
        <v>0.79962446691498046</v>
      </c>
      <c r="O113" s="6">
        <f t="shared" si="15"/>
        <v>0</v>
      </c>
      <c r="P113" s="6">
        <f t="shared" si="16"/>
        <v>0</v>
      </c>
      <c r="Q113" s="6">
        <f t="shared" si="17"/>
        <v>0.40809925857038037</v>
      </c>
      <c r="R113" s="6">
        <f t="shared" si="18"/>
        <v>1.8707837825338653</v>
      </c>
    </row>
    <row r="114" spans="1:18">
      <c r="A114" s="2">
        <v>40544</v>
      </c>
      <c r="B114" s="6">
        <v>-3.3834279788800027E-2</v>
      </c>
      <c r="C114" s="6">
        <v>0.25799719734778959</v>
      </c>
      <c r="D114" s="6">
        <v>0.56785376057577375</v>
      </c>
      <c r="E114" s="6">
        <v>0.62206648688937893</v>
      </c>
      <c r="F114" s="6">
        <v>0</v>
      </c>
      <c r="G114" s="6">
        <v>0</v>
      </c>
      <c r="H114" s="6">
        <v>0.52434025296578957</v>
      </c>
      <c r="I114" s="6">
        <v>1.938423417989932</v>
      </c>
      <c r="J114" s="15">
        <f t="shared" si="10"/>
        <v>40544</v>
      </c>
      <c r="K114" s="6">
        <f t="shared" si="11"/>
        <v>-4.219813780016634E-2</v>
      </c>
      <c r="L114" s="6">
        <f t="shared" si="12"/>
        <v>0.41077713043339181</v>
      </c>
      <c r="M114" s="6">
        <f t="shared" si="13"/>
        <v>0.36262065113892678</v>
      </c>
      <c r="N114" s="6">
        <f t="shared" si="14"/>
        <v>0.73527815421254861</v>
      </c>
      <c r="O114" s="6">
        <f t="shared" si="15"/>
        <v>0</v>
      </c>
      <c r="P114" s="6">
        <f t="shared" si="16"/>
        <v>0</v>
      </c>
      <c r="Q114" s="6">
        <f t="shared" si="17"/>
        <v>0.44209885433940382</v>
      </c>
      <c r="R114" s="6">
        <f t="shared" si="18"/>
        <v>1.9085766523241048</v>
      </c>
    </row>
    <row r="115" spans="1:18">
      <c r="A115" s="2">
        <v>40575</v>
      </c>
      <c r="B115" s="6">
        <v>-3.4529675039106693E-2</v>
      </c>
      <c r="C115" s="6">
        <v>0.23771111686230231</v>
      </c>
      <c r="D115" s="6">
        <v>0.52132536705101751</v>
      </c>
      <c r="E115" s="6">
        <v>0.87180649547516398</v>
      </c>
      <c r="F115" s="6">
        <v>0</v>
      </c>
      <c r="G115" s="6">
        <v>0</v>
      </c>
      <c r="H115" s="6">
        <v>0.22464853327323719</v>
      </c>
      <c r="I115" s="6">
        <v>1.820961837622614</v>
      </c>
      <c r="J115" s="15">
        <f t="shared" si="10"/>
        <v>40575</v>
      </c>
      <c r="K115" s="6">
        <f t="shared" si="11"/>
        <v>-3.8148176163746605E-2</v>
      </c>
      <c r="L115" s="6">
        <f t="shared" si="12"/>
        <v>0.3237667626295902</v>
      </c>
      <c r="M115" s="6">
        <f t="shared" si="13"/>
        <v>0.48338688238230293</v>
      </c>
      <c r="N115" s="6">
        <f t="shared" si="14"/>
        <v>0.75744386493737359</v>
      </c>
      <c r="O115" s="6">
        <f t="shared" si="15"/>
        <v>0</v>
      </c>
      <c r="P115" s="6">
        <f t="shared" si="16"/>
        <v>0</v>
      </c>
      <c r="Q115" s="6">
        <f t="shared" si="17"/>
        <v>0.39234552611148671</v>
      </c>
      <c r="R115" s="6">
        <f t="shared" si="18"/>
        <v>1.9187948598970064</v>
      </c>
    </row>
    <row r="116" spans="1:18">
      <c r="A116" s="2">
        <v>40603</v>
      </c>
      <c r="B116" s="6">
        <v>-4.0854976681818707E-2</v>
      </c>
      <c r="C116" s="6">
        <v>9.6416098694706937E-2</v>
      </c>
      <c r="D116" s="6">
        <v>0.55442313794333542</v>
      </c>
      <c r="E116" s="6">
        <v>1.108181502082856</v>
      </c>
      <c r="F116" s="6">
        <v>0</v>
      </c>
      <c r="G116" s="6">
        <v>0</v>
      </c>
      <c r="H116" s="6">
        <v>0.4509869499575454</v>
      </c>
      <c r="I116" s="6">
        <v>2.1691527119966252</v>
      </c>
      <c r="J116" s="15">
        <f t="shared" si="10"/>
        <v>40603</v>
      </c>
      <c r="K116" s="6">
        <f t="shared" si="11"/>
        <v>-3.6406310503241807E-2</v>
      </c>
      <c r="L116" s="6">
        <f t="shared" si="12"/>
        <v>0.19737480430159959</v>
      </c>
      <c r="M116" s="6">
        <f t="shared" si="13"/>
        <v>0.54786742185670889</v>
      </c>
      <c r="N116" s="6">
        <f t="shared" si="14"/>
        <v>0.86735149481579965</v>
      </c>
      <c r="O116" s="6">
        <f t="shared" si="15"/>
        <v>0</v>
      </c>
      <c r="P116" s="6">
        <f t="shared" si="16"/>
        <v>0</v>
      </c>
      <c r="Q116" s="6">
        <f t="shared" si="17"/>
        <v>0.39999191206552404</v>
      </c>
      <c r="R116" s="6">
        <f t="shared" si="18"/>
        <v>1.9761793225363906</v>
      </c>
    </row>
    <row r="117" spans="1:18">
      <c r="A117" s="2">
        <v>40634</v>
      </c>
      <c r="B117" s="6">
        <v>-3.1955083966345353E-2</v>
      </c>
      <c r="C117" s="6">
        <v>-0.12014524310785819</v>
      </c>
      <c r="D117" s="6">
        <v>0.7640165674083943</v>
      </c>
      <c r="E117" s="6">
        <v>1.037848128673174</v>
      </c>
      <c r="F117" s="6">
        <v>0</v>
      </c>
      <c r="G117" s="6">
        <v>0</v>
      </c>
      <c r="H117" s="6">
        <v>0.56492058860782257</v>
      </c>
      <c r="I117" s="6">
        <v>2.2146849576151868</v>
      </c>
      <c r="J117" s="15">
        <f t="shared" si="10"/>
        <v>40634</v>
      </c>
      <c r="K117" s="6">
        <f t="shared" si="11"/>
        <v>-3.5779911895756918E-2</v>
      </c>
      <c r="L117" s="6">
        <f t="shared" si="12"/>
        <v>7.1327324149717028E-2</v>
      </c>
      <c r="M117" s="6">
        <f t="shared" si="13"/>
        <v>0.61325502413424904</v>
      </c>
      <c r="N117" s="6">
        <f t="shared" si="14"/>
        <v>1.0059453754103982</v>
      </c>
      <c r="O117" s="6">
        <f t="shared" si="15"/>
        <v>0</v>
      </c>
      <c r="P117" s="6">
        <f t="shared" si="16"/>
        <v>0</v>
      </c>
      <c r="Q117" s="6">
        <f t="shared" si="17"/>
        <v>0.41351869061286833</v>
      </c>
      <c r="R117" s="6">
        <f t="shared" si="18"/>
        <v>2.0682665024114755</v>
      </c>
    </row>
    <row r="118" spans="1:18">
      <c r="A118" s="2">
        <v>40664</v>
      </c>
      <c r="B118" s="6">
        <v>-2.3693430263992631E-2</v>
      </c>
      <c r="C118" s="6">
        <v>-0.11933189320582641</v>
      </c>
      <c r="D118" s="6">
        <v>0.69866860920055163</v>
      </c>
      <c r="E118" s="6">
        <v>1.0487611385699751</v>
      </c>
      <c r="F118" s="6">
        <v>0</v>
      </c>
      <c r="G118" s="6">
        <v>0</v>
      </c>
      <c r="H118" s="6">
        <v>0.54492315980540118</v>
      </c>
      <c r="I118" s="6">
        <v>2.1493275841061088</v>
      </c>
      <c r="J118" s="15">
        <f t="shared" si="10"/>
        <v>40664</v>
      </c>
      <c r="K118" s="6">
        <f t="shared" si="11"/>
        <v>-3.2167830304052229E-2</v>
      </c>
      <c r="L118" s="6">
        <f t="shared" si="12"/>
        <v>-4.7687012539659214E-2</v>
      </c>
      <c r="M118" s="6">
        <f t="shared" si="13"/>
        <v>0.67236943818409378</v>
      </c>
      <c r="N118" s="6">
        <f t="shared" si="14"/>
        <v>1.0649302564420016</v>
      </c>
      <c r="O118" s="6">
        <f t="shared" si="15"/>
        <v>0</v>
      </c>
      <c r="P118" s="6">
        <f t="shared" si="16"/>
        <v>0</v>
      </c>
      <c r="Q118" s="6">
        <f t="shared" si="17"/>
        <v>0.52027689945692301</v>
      </c>
      <c r="R118" s="6">
        <f t="shared" si="18"/>
        <v>2.1777217512393068</v>
      </c>
    </row>
    <row r="119" spans="1:18">
      <c r="A119" s="2">
        <v>40695</v>
      </c>
      <c r="B119" s="6">
        <v>-1.4571252655603261E-2</v>
      </c>
      <c r="C119" s="6">
        <v>-0.12220608770429529</v>
      </c>
      <c r="D119" s="6">
        <v>0.76141980967094969</v>
      </c>
      <c r="E119" s="6">
        <v>1.1354770247708239</v>
      </c>
      <c r="F119" s="6">
        <v>0</v>
      </c>
      <c r="G119" s="6">
        <v>0</v>
      </c>
      <c r="H119" s="6">
        <v>0.48288102087562962</v>
      </c>
      <c r="I119" s="6">
        <v>2.243000514957505</v>
      </c>
      <c r="J119" s="15">
        <f t="shared" si="10"/>
        <v>40695</v>
      </c>
      <c r="K119" s="6">
        <f t="shared" si="11"/>
        <v>-2.3406588961980414E-2</v>
      </c>
      <c r="L119" s="6">
        <f t="shared" si="12"/>
        <v>-0.12056107467265997</v>
      </c>
      <c r="M119" s="6">
        <f t="shared" si="13"/>
        <v>0.74136832875996517</v>
      </c>
      <c r="N119" s="6">
        <f t="shared" si="14"/>
        <v>1.0740287640046577</v>
      </c>
      <c r="O119" s="6">
        <f t="shared" si="15"/>
        <v>0</v>
      </c>
      <c r="P119" s="6">
        <f t="shared" si="16"/>
        <v>0</v>
      </c>
      <c r="Q119" s="6">
        <f t="shared" si="17"/>
        <v>0.53090825642961781</v>
      </c>
      <c r="R119" s="6">
        <f t="shared" si="18"/>
        <v>2.2023376855596002</v>
      </c>
    </row>
    <row r="120" spans="1:18">
      <c r="A120" s="2">
        <v>40725</v>
      </c>
      <c r="B120" s="6">
        <v>-3.9509891464423949E-2</v>
      </c>
      <c r="C120" s="6">
        <v>-8.7462574838939461E-2</v>
      </c>
      <c r="D120" s="6">
        <v>0.7900687830501234</v>
      </c>
      <c r="E120" s="6">
        <v>0.9879934746762925</v>
      </c>
      <c r="F120" s="6">
        <v>0</v>
      </c>
      <c r="G120" s="6">
        <v>0</v>
      </c>
      <c r="H120" s="6">
        <v>0.42281132764058438</v>
      </c>
      <c r="I120" s="6">
        <v>2.0739011190636369</v>
      </c>
      <c r="J120" s="15">
        <f t="shared" si="10"/>
        <v>40725</v>
      </c>
      <c r="K120" s="6">
        <f t="shared" si="11"/>
        <v>-2.5924858128006614E-2</v>
      </c>
      <c r="L120" s="6">
        <f t="shared" si="12"/>
        <v>-0.10966685191635372</v>
      </c>
      <c r="M120" s="6">
        <f t="shared" si="13"/>
        <v>0.75005240064054168</v>
      </c>
      <c r="N120" s="6">
        <f t="shared" si="14"/>
        <v>1.0574105460056973</v>
      </c>
      <c r="O120" s="6">
        <f t="shared" si="15"/>
        <v>0</v>
      </c>
      <c r="P120" s="6">
        <f t="shared" si="16"/>
        <v>0</v>
      </c>
      <c r="Q120" s="6">
        <f t="shared" si="17"/>
        <v>0.48353850277387167</v>
      </c>
      <c r="R120" s="6">
        <f t="shared" si="18"/>
        <v>2.1554097393757501</v>
      </c>
    </row>
    <row r="121" spans="1:18">
      <c r="A121" s="2">
        <v>40756</v>
      </c>
      <c r="B121" s="6">
        <v>-4.7429708299080102E-2</v>
      </c>
      <c r="C121" s="6">
        <v>4.8409094908690442E-2</v>
      </c>
      <c r="D121" s="6">
        <v>0.80242974047138549</v>
      </c>
      <c r="E121" s="6">
        <v>1.111046640330918</v>
      </c>
      <c r="F121" s="6">
        <v>0</v>
      </c>
      <c r="G121" s="6">
        <v>0</v>
      </c>
      <c r="H121" s="6">
        <v>0.47744460243505182</v>
      </c>
      <c r="I121" s="6">
        <v>2.391900369846967</v>
      </c>
      <c r="J121" s="15">
        <f t="shared" si="10"/>
        <v>40756</v>
      </c>
      <c r="K121" s="6">
        <f t="shared" si="11"/>
        <v>-3.3836950806369108E-2</v>
      </c>
      <c r="L121" s="6">
        <f t="shared" si="12"/>
        <v>-5.3753189211514764E-2</v>
      </c>
      <c r="M121" s="6">
        <f t="shared" si="13"/>
        <v>0.78463944439748623</v>
      </c>
      <c r="N121" s="6">
        <f t="shared" si="14"/>
        <v>1.0781723799260114</v>
      </c>
      <c r="O121" s="6">
        <f t="shared" si="15"/>
        <v>0</v>
      </c>
      <c r="P121" s="6">
        <f t="shared" si="16"/>
        <v>0</v>
      </c>
      <c r="Q121" s="6">
        <f t="shared" si="17"/>
        <v>0.46104565031708861</v>
      </c>
      <c r="R121" s="6">
        <f t="shared" si="18"/>
        <v>2.2362673346227031</v>
      </c>
    </row>
    <row r="122" spans="1:18">
      <c r="A122" s="2">
        <v>40787</v>
      </c>
      <c r="B122" s="6">
        <v>-3.2638667438316928E-2</v>
      </c>
      <c r="C122" s="6">
        <v>-0.30368094168820098</v>
      </c>
      <c r="D122" s="6">
        <v>0.88984562043378967</v>
      </c>
      <c r="E122" s="6">
        <v>1.2648042424781281</v>
      </c>
      <c r="F122" s="6">
        <v>0</v>
      </c>
      <c r="G122" s="6">
        <v>0</v>
      </c>
      <c r="H122" s="6">
        <v>0.58493649478657583</v>
      </c>
      <c r="I122" s="6">
        <v>2.403266748571975</v>
      </c>
      <c r="J122" s="15">
        <f t="shared" si="10"/>
        <v>40787</v>
      </c>
      <c r="K122" s="6">
        <f t="shared" si="11"/>
        <v>-3.9859422400606991E-2</v>
      </c>
      <c r="L122" s="6">
        <f t="shared" si="12"/>
        <v>-0.11424480720615</v>
      </c>
      <c r="M122" s="6">
        <f t="shared" si="13"/>
        <v>0.82744804798509952</v>
      </c>
      <c r="N122" s="6">
        <f t="shared" si="14"/>
        <v>1.1212814524951129</v>
      </c>
      <c r="O122" s="6">
        <f t="shared" si="15"/>
        <v>0</v>
      </c>
      <c r="P122" s="6">
        <f t="shared" si="16"/>
        <v>0</v>
      </c>
      <c r="Q122" s="6">
        <f t="shared" si="17"/>
        <v>0.49506414162073736</v>
      </c>
      <c r="R122" s="6">
        <f t="shared" si="18"/>
        <v>2.2896894124941927</v>
      </c>
    </row>
    <row r="123" spans="1:18">
      <c r="A123" s="2">
        <v>40817</v>
      </c>
      <c r="B123" s="6">
        <v>-1.544603480106576E-2</v>
      </c>
      <c r="C123" s="6">
        <v>-0.26384782234240212</v>
      </c>
      <c r="D123" s="6">
        <v>0.91531248148283251</v>
      </c>
      <c r="E123" s="6">
        <v>1.1779633708942929</v>
      </c>
      <c r="F123" s="6">
        <v>0</v>
      </c>
      <c r="G123" s="6">
        <v>0</v>
      </c>
      <c r="H123" s="6">
        <v>0.71021150375571107</v>
      </c>
      <c r="I123" s="6">
        <v>2.5241934989893688</v>
      </c>
      <c r="J123" s="15">
        <f t="shared" si="10"/>
        <v>40817</v>
      </c>
      <c r="K123" s="6">
        <f t="shared" si="11"/>
        <v>-3.1838136846154268E-2</v>
      </c>
      <c r="L123" s="6">
        <f t="shared" si="12"/>
        <v>-0.17303988970730422</v>
      </c>
      <c r="M123" s="6">
        <f t="shared" si="13"/>
        <v>0.86919594746266915</v>
      </c>
      <c r="N123" s="6">
        <f t="shared" si="14"/>
        <v>1.1846047512344464</v>
      </c>
      <c r="O123" s="6">
        <f t="shared" si="15"/>
        <v>0</v>
      </c>
      <c r="P123" s="6">
        <f t="shared" si="16"/>
        <v>0</v>
      </c>
      <c r="Q123" s="6">
        <f t="shared" si="17"/>
        <v>0.59086420032577958</v>
      </c>
      <c r="R123" s="6">
        <f t="shared" si="18"/>
        <v>2.4397868724694369</v>
      </c>
    </row>
    <row r="124" spans="1:18">
      <c r="A124" s="2">
        <v>40848</v>
      </c>
      <c r="B124" s="6">
        <v>-4.6274933688634431E-3</v>
      </c>
      <c r="C124" s="6">
        <v>-0.30773975179450791</v>
      </c>
      <c r="D124" s="6">
        <v>1.005819229419997</v>
      </c>
      <c r="E124" s="6">
        <v>1.168275616386619</v>
      </c>
      <c r="F124" s="6">
        <v>0</v>
      </c>
      <c r="G124" s="6">
        <v>0</v>
      </c>
      <c r="H124" s="6">
        <v>0.84546889077773679</v>
      </c>
      <c r="I124" s="6">
        <v>2.7071964914209818</v>
      </c>
      <c r="J124" s="15">
        <f t="shared" si="10"/>
        <v>40848</v>
      </c>
      <c r="K124" s="6">
        <f t="shared" si="11"/>
        <v>-1.7570731869415376E-2</v>
      </c>
      <c r="L124" s="6">
        <f t="shared" si="12"/>
        <v>-0.29175617194170367</v>
      </c>
      <c r="M124" s="6">
        <f t="shared" si="13"/>
        <v>0.93699244377887314</v>
      </c>
      <c r="N124" s="6">
        <f t="shared" si="14"/>
        <v>1.2036810765863468</v>
      </c>
      <c r="O124" s="6">
        <f t="shared" si="15"/>
        <v>0</v>
      </c>
      <c r="P124" s="6">
        <f t="shared" si="16"/>
        <v>0</v>
      </c>
      <c r="Q124" s="6">
        <f t="shared" si="17"/>
        <v>0.71353896310667453</v>
      </c>
      <c r="R124" s="6">
        <f t="shared" si="18"/>
        <v>2.5448855796607752</v>
      </c>
    </row>
    <row r="125" spans="1:18">
      <c r="A125" s="2">
        <v>40878</v>
      </c>
      <c r="B125" s="6">
        <v>-5.0786293619059656E-3</v>
      </c>
      <c r="C125" s="6">
        <v>-0.1222307660342162</v>
      </c>
      <c r="D125" s="6">
        <v>0.75013290043940251</v>
      </c>
      <c r="E125" s="6">
        <v>1.260752691495328</v>
      </c>
      <c r="F125" s="6">
        <v>0</v>
      </c>
      <c r="G125" s="6">
        <v>0</v>
      </c>
      <c r="H125" s="6">
        <v>0.75882600846922355</v>
      </c>
      <c r="I125" s="6">
        <v>2.6424022050078322</v>
      </c>
      <c r="J125" s="15">
        <f t="shared" si="10"/>
        <v>40878</v>
      </c>
      <c r="K125" s="6">
        <f t="shared" si="11"/>
        <v>-8.3840525106117225E-3</v>
      </c>
      <c r="L125" s="6">
        <f t="shared" si="12"/>
        <v>-0.2312727800570421</v>
      </c>
      <c r="M125" s="6">
        <f t="shared" si="13"/>
        <v>0.89042153711407723</v>
      </c>
      <c r="N125" s="6">
        <f t="shared" si="14"/>
        <v>1.2023305595920799</v>
      </c>
      <c r="O125" s="6">
        <f t="shared" si="15"/>
        <v>0</v>
      </c>
      <c r="P125" s="6">
        <f t="shared" si="16"/>
        <v>0</v>
      </c>
      <c r="Q125" s="6">
        <f t="shared" si="17"/>
        <v>0.77150213433422377</v>
      </c>
      <c r="R125" s="6">
        <f t="shared" si="18"/>
        <v>2.6245973984727278</v>
      </c>
    </row>
    <row r="126" spans="1:18">
      <c r="A126" s="2">
        <v>40909</v>
      </c>
      <c r="B126" s="6">
        <v>9.1057703450299309E-3</v>
      </c>
      <c r="C126" s="6">
        <v>-0.23765794402193491</v>
      </c>
      <c r="D126" s="6">
        <v>0.66312646446902068</v>
      </c>
      <c r="E126" s="6">
        <v>1.450384048374477</v>
      </c>
      <c r="F126" s="6">
        <v>0</v>
      </c>
      <c r="G126" s="6">
        <v>0</v>
      </c>
      <c r="H126" s="6">
        <v>0.66244979252965686</v>
      </c>
      <c r="I126" s="6">
        <v>2.5474081316962489</v>
      </c>
      <c r="J126" s="15">
        <f t="shared" si="10"/>
        <v>40909</v>
      </c>
      <c r="K126" s="6">
        <f t="shared" si="11"/>
        <v>-2.0011746191315899E-4</v>
      </c>
      <c r="L126" s="6">
        <f t="shared" si="12"/>
        <v>-0.22254282061688632</v>
      </c>
      <c r="M126" s="6">
        <f t="shared" si="13"/>
        <v>0.8063595314428067</v>
      </c>
      <c r="N126" s="6">
        <f t="shared" si="14"/>
        <v>1.2931374520854748</v>
      </c>
      <c r="O126" s="6">
        <f t="shared" si="15"/>
        <v>0</v>
      </c>
      <c r="P126" s="6">
        <f t="shared" si="16"/>
        <v>0</v>
      </c>
      <c r="Q126" s="6">
        <f t="shared" si="17"/>
        <v>0.7555815639255391</v>
      </c>
      <c r="R126" s="6">
        <f t="shared" si="18"/>
        <v>2.632335609375021</v>
      </c>
    </row>
    <row r="127" spans="1:18">
      <c r="A127" s="2">
        <v>40940</v>
      </c>
      <c r="B127" s="6">
        <v>-2.5517524710072469E-2</v>
      </c>
      <c r="C127" s="6">
        <v>-0.2325870193591203</v>
      </c>
      <c r="D127" s="6">
        <v>0.65911242225788691</v>
      </c>
      <c r="E127" s="6">
        <v>1.324053007776484</v>
      </c>
      <c r="F127" s="6">
        <v>0</v>
      </c>
      <c r="G127" s="6">
        <v>0</v>
      </c>
      <c r="H127" s="6">
        <v>0.79959867447556743</v>
      </c>
      <c r="I127" s="6">
        <v>2.5246595604407451</v>
      </c>
      <c r="J127" s="15">
        <f t="shared" si="10"/>
        <v>40940</v>
      </c>
      <c r="K127" s="6">
        <f t="shared" si="11"/>
        <v>-7.1634612423161674E-3</v>
      </c>
      <c r="L127" s="6">
        <f t="shared" si="12"/>
        <v>-0.19749190980509046</v>
      </c>
      <c r="M127" s="6">
        <f t="shared" si="13"/>
        <v>0.69079059572210333</v>
      </c>
      <c r="N127" s="6">
        <f t="shared" si="14"/>
        <v>1.3450632492154295</v>
      </c>
      <c r="O127" s="6">
        <f t="shared" si="15"/>
        <v>0</v>
      </c>
      <c r="P127" s="6">
        <f t="shared" si="16"/>
        <v>0</v>
      </c>
      <c r="Q127" s="6">
        <f t="shared" si="17"/>
        <v>0.74029149182481591</v>
      </c>
      <c r="R127" s="6">
        <f t="shared" si="18"/>
        <v>2.5714899657149419</v>
      </c>
    </row>
    <row r="128" spans="1:18">
      <c r="A128" s="2">
        <v>40969</v>
      </c>
      <c r="B128" s="6">
        <v>-2.5617515233770378E-2</v>
      </c>
      <c r="C128" s="6">
        <v>-0.1743804443076494</v>
      </c>
      <c r="D128" s="6">
        <v>0.64330145269674077</v>
      </c>
      <c r="E128" s="6">
        <v>1.2266510523584451</v>
      </c>
      <c r="F128" s="6">
        <v>0</v>
      </c>
      <c r="G128" s="6">
        <v>0</v>
      </c>
      <c r="H128" s="6">
        <v>0.90483570505240674</v>
      </c>
      <c r="I128" s="6">
        <v>2.5747902505661719</v>
      </c>
      <c r="J128" s="15">
        <f t="shared" si="10"/>
        <v>40969</v>
      </c>
      <c r="K128" s="6">
        <f t="shared" si="11"/>
        <v>-1.4009756532937638E-2</v>
      </c>
      <c r="L128" s="6">
        <f t="shared" si="12"/>
        <v>-0.21487513589623486</v>
      </c>
      <c r="M128" s="6">
        <f t="shared" si="13"/>
        <v>0.65518011314121605</v>
      </c>
      <c r="N128" s="6">
        <f t="shared" si="14"/>
        <v>1.333696036169802</v>
      </c>
      <c r="O128" s="6">
        <f t="shared" si="15"/>
        <v>0</v>
      </c>
      <c r="P128" s="6">
        <f t="shared" si="16"/>
        <v>0</v>
      </c>
      <c r="Q128" s="6">
        <f t="shared" si="17"/>
        <v>0.78896139068587701</v>
      </c>
      <c r="R128" s="6">
        <f t="shared" si="18"/>
        <v>2.548952647567722</v>
      </c>
    </row>
    <row r="129" spans="1:18">
      <c r="A129" s="2">
        <v>41000</v>
      </c>
      <c r="B129" s="6">
        <v>-7.7370496474740702E-2</v>
      </c>
      <c r="C129" s="6">
        <v>-1.479166718487432E-2</v>
      </c>
      <c r="D129" s="6">
        <v>0.55381033352221687</v>
      </c>
      <c r="E129" s="6">
        <v>1.2472520074176501</v>
      </c>
      <c r="F129" s="6">
        <v>0</v>
      </c>
      <c r="G129" s="6">
        <v>0</v>
      </c>
      <c r="H129" s="6">
        <v>0.68413588507893675</v>
      </c>
      <c r="I129" s="6">
        <v>2.393036062359188</v>
      </c>
      <c r="J129" s="15">
        <f t="shared" si="10"/>
        <v>41000</v>
      </c>
      <c r="K129" s="6">
        <f t="shared" si="11"/>
        <v>-4.2835178806194509E-2</v>
      </c>
      <c r="L129" s="6">
        <f t="shared" si="12"/>
        <v>-0.14058637695054801</v>
      </c>
      <c r="M129" s="6">
        <f t="shared" si="13"/>
        <v>0.61874140282561485</v>
      </c>
      <c r="N129" s="6">
        <f t="shared" si="14"/>
        <v>1.2659853558508598</v>
      </c>
      <c r="O129" s="6">
        <f t="shared" si="15"/>
        <v>0</v>
      </c>
      <c r="P129" s="6">
        <f t="shared" si="16"/>
        <v>0</v>
      </c>
      <c r="Q129" s="6">
        <f t="shared" si="17"/>
        <v>0.79619008820230375</v>
      </c>
      <c r="R129" s="6">
        <f t="shared" si="18"/>
        <v>2.4974952911220352</v>
      </c>
    </row>
    <row r="130" spans="1:18">
      <c r="A130" s="2">
        <v>41030</v>
      </c>
      <c r="B130" s="6">
        <v>-0.12828272278855021</v>
      </c>
      <c r="C130" s="6">
        <v>-6.8082536931488732E-2</v>
      </c>
      <c r="D130" s="6">
        <v>0.66115604198833033</v>
      </c>
      <c r="E130" s="6">
        <v>1.1435867568967151</v>
      </c>
      <c r="F130" s="6">
        <v>0</v>
      </c>
      <c r="G130" s="6">
        <v>0</v>
      </c>
      <c r="H130" s="6">
        <v>0.661193174120978</v>
      </c>
      <c r="I130" s="6">
        <v>2.2695707132859839</v>
      </c>
      <c r="J130" s="15">
        <f t="shared" si="10"/>
        <v>41030</v>
      </c>
      <c r="K130" s="6">
        <f t="shared" si="11"/>
        <v>-7.7090244832353758E-2</v>
      </c>
      <c r="L130" s="6">
        <f t="shared" si="12"/>
        <v>-8.5751549474670827E-2</v>
      </c>
      <c r="M130" s="6">
        <f t="shared" si="13"/>
        <v>0.61942260940242921</v>
      </c>
      <c r="N130" s="6">
        <f t="shared" si="14"/>
        <v>1.2058299388909368</v>
      </c>
      <c r="O130" s="6">
        <f t="shared" si="15"/>
        <v>0</v>
      </c>
      <c r="P130" s="6">
        <f t="shared" si="16"/>
        <v>0</v>
      </c>
      <c r="Q130" s="6">
        <f t="shared" si="17"/>
        <v>0.75005492141744057</v>
      </c>
      <c r="R130" s="6">
        <f t="shared" si="18"/>
        <v>2.4124656754037814</v>
      </c>
    </row>
    <row r="131" spans="1:18">
      <c r="A131" s="2">
        <v>41061</v>
      </c>
      <c r="B131" s="6">
        <v>-0.1287382858696014</v>
      </c>
      <c r="C131" s="6">
        <v>5.5732344300418672E-2</v>
      </c>
      <c r="D131" s="6">
        <v>0.63315363473802511</v>
      </c>
      <c r="E131" s="6">
        <v>0.96394897101491661</v>
      </c>
      <c r="F131" s="6">
        <v>0</v>
      </c>
      <c r="G131" s="6">
        <v>0</v>
      </c>
      <c r="H131" s="6">
        <v>0.71316521522745313</v>
      </c>
      <c r="I131" s="6">
        <v>2.237261879411212</v>
      </c>
      <c r="J131" s="15">
        <f t="shared" si="10"/>
        <v>41061</v>
      </c>
      <c r="K131" s="6">
        <f t="shared" si="11"/>
        <v>-0.11146383504429742</v>
      </c>
      <c r="L131" s="6">
        <f t="shared" si="12"/>
        <v>-9.047286605314793E-3</v>
      </c>
      <c r="M131" s="6">
        <f t="shared" si="13"/>
        <v>0.6160400034161907</v>
      </c>
      <c r="N131" s="6">
        <f t="shared" si="14"/>
        <v>1.118262578443094</v>
      </c>
      <c r="O131" s="6">
        <f t="shared" si="15"/>
        <v>0</v>
      </c>
      <c r="P131" s="6">
        <f t="shared" si="16"/>
        <v>0</v>
      </c>
      <c r="Q131" s="6">
        <f t="shared" si="17"/>
        <v>0.68616475814245603</v>
      </c>
      <c r="R131" s="6">
        <f t="shared" si="18"/>
        <v>2.2999562183521278</v>
      </c>
    </row>
    <row r="132" spans="1:18">
      <c r="A132" s="2">
        <v>41091</v>
      </c>
      <c r="B132" s="6">
        <v>-9.8175173019886763E-2</v>
      </c>
      <c r="C132" s="6">
        <v>0.15714150545594741</v>
      </c>
      <c r="D132" s="6">
        <v>0.39655899095701641</v>
      </c>
      <c r="E132" s="6">
        <v>1.1859335347776061</v>
      </c>
      <c r="F132" s="6">
        <v>0</v>
      </c>
      <c r="G132" s="6">
        <v>0</v>
      </c>
      <c r="H132" s="6">
        <v>0.57632869110443541</v>
      </c>
      <c r="I132" s="6">
        <v>2.2177875492751191</v>
      </c>
      <c r="J132" s="15">
        <f t="shared" si="10"/>
        <v>41091</v>
      </c>
      <c r="K132" s="6">
        <f t="shared" si="11"/>
        <v>-0.11839872722601279</v>
      </c>
      <c r="L132" s="6">
        <f t="shared" si="12"/>
        <v>4.8263770941625782E-2</v>
      </c>
      <c r="M132" s="6">
        <f t="shared" si="13"/>
        <v>0.56362288922779069</v>
      </c>
      <c r="N132" s="6">
        <f t="shared" si="14"/>
        <v>1.0978230875630792</v>
      </c>
      <c r="O132" s="6">
        <f t="shared" si="15"/>
        <v>0</v>
      </c>
      <c r="P132" s="6">
        <f t="shared" si="16"/>
        <v>0</v>
      </c>
      <c r="Q132" s="6">
        <f t="shared" si="17"/>
        <v>0.65022902681762218</v>
      </c>
      <c r="R132" s="6">
        <f t="shared" si="18"/>
        <v>2.2415400473241047</v>
      </c>
    </row>
    <row r="133" spans="1:18">
      <c r="A133" s="2">
        <v>41122</v>
      </c>
      <c r="B133" s="6">
        <v>-4.5856908048613233E-2</v>
      </c>
      <c r="C133" s="6">
        <v>0.3313364810257457</v>
      </c>
      <c r="D133" s="6">
        <v>0.33859214363268658</v>
      </c>
      <c r="E133" s="6">
        <v>1.2154190792802471</v>
      </c>
      <c r="F133" s="6">
        <v>0</v>
      </c>
      <c r="G133" s="6">
        <v>0</v>
      </c>
      <c r="H133" s="6">
        <v>0.52896282009269124</v>
      </c>
      <c r="I133" s="6">
        <v>2.3684536159827569</v>
      </c>
      <c r="J133" s="15">
        <f t="shared" ref="J133:J196" si="19">A133</f>
        <v>41122</v>
      </c>
      <c r="K133" s="6">
        <f t="shared" ref="K133:K196" si="20">AVERAGE(B131:B133)</f>
        <v>-9.092345564603381E-2</v>
      </c>
      <c r="L133" s="6">
        <f t="shared" ref="L133:L196" si="21">AVERAGE(C131:C133)</f>
        <v>0.18140344359403726</v>
      </c>
      <c r="M133" s="6">
        <f t="shared" ref="M133:M196" si="22">AVERAGE(D131:D133)</f>
        <v>0.45610158977590937</v>
      </c>
      <c r="N133" s="6">
        <f t="shared" ref="N133:N196" si="23">AVERAGE(E131:E133)</f>
        <v>1.1217671950242567</v>
      </c>
      <c r="O133" s="6">
        <f t="shared" ref="O133:O196" si="24">AVERAGE(F131:F133)</f>
        <v>0</v>
      </c>
      <c r="P133" s="6">
        <f t="shared" ref="P133:P196" si="25">AVERAGE(G131:G133)</f>
        <v>0</v>
      </c>
      <c r="Q133" s="6">
        <f t="shared" ref="Q133:Q196" si="26">AVERAGE(H131:H133)</f>
        <v>0.60615224214152652</v>
      </c>
      <c r="R133" s="6">
        <f t="shared" ref="R133:R196" si="27">AVERAGE(I131:I133)</f>
        <v>2.274501014889696</v>
      </c>
    </row>
    <row r="134" spans="1:18">
      <c r="A134" s="2">
        <v>41153</v>
      </c>
      <c r="B134" s="6">
        <v>-4.0318196399787273E-2</v>
      </c>
      <c r="C134" s="6">
        <v>0.49367509284153888</v>
      </c>
      <c r="D134" s="6">
        <v>-4.0433740769936673E-2</v>
      </c>
      <c r="E134" s="6">
        <v>1.1827610747111399</v>
      </c>
      <c r="F134" s="6">
        <v>0</v>
      </c>
      <c r="G134" s="6">
        <v>0</v>
      </c>
      <c r="H134" s="6">
        <v>0.55073143745624176</v>
      </c>
      <c r="I134" s="6">
        <v>2.146415667839197</v>
      </c>
      <c r="J134" s="15">
        <f t="shared" si="19"/>
        <v>41153</v>
      </c>
      <c r="K134" s="6">
        <f t="shared" si="20"/>
        <v>-6.1450092489429085E-2</v>
      </c>
      <c r="L134" s="6">
        <f t="shared" si="21"/>
        <v>0.32738435977441066</v>
      </c>
      <c r="M134" s="6">
        <f t="shared" si="22"/>
        <v>0.23157246460658878</v>
      </c>
      <c r="N134" s="6">
        <f t="shared" si="23"/>
        <v>1.1947045629229978</v>
      </c>
      <c r="O134" s="6">
        <f t="shared" si="24"/>
        <v>0</v>
      </c>
      <c r="P134" s="6">
        <f t="shared" si="25"/>
        <v>0</v>
      </c>
      <c r="Q134" s="6">
        <f t="shared" si="26"/>
        <v>0.5520076495511228</v>
      </c>
      <c r="R134" s="6">
        <f t="shared" si="27"/>
        <v>2.244218944365691</v>
      </c>
    </row>
    <row r="135" spans="1:18">
      <c r="A135" s="2">
        <v>41183</v>
      </c>
      <c r="B135" s="6">
        <v>-3.458003006690711E-2</v>
      </c>
      <c r="C135" s="6">
        <v>0.47398319071858752</v>
      </c>
      <c r="D135" s="6">
        <v>-4.3063079723938628E-2</v>
      </c>
      <c r="E135" s="6">
        <v>1.2717524669954341</v>
      </c>
      <c r="F135" s="6">
        <v>0</v>
      </c>
      <c r="G135" s="6">
        <v>0</v>
      </c>
      <c r="H135" s="6">
        <v>0.41172255833683252</v>
      </c>
      <c r="I135" s="6">
        <v>2.0798151062600079</v>
      </c>
      <c r="J135" s="15">
        <f t="shared" si="19"/>
        <v>41183</v>
      </c>
      <c r="K135" s="6">
        <f t="shared" si="20"/>
        <v>-4.0251711505102539E-2</v>
      </c>
      <c r="L135" s="6">
        <f t="shared" si="21"/>
        <v>0.43299825486195731</v>
      </c>
      <c r="M135" s="6">
        <f t="shared" si="22"/>
        <v>8.5031774379603756E-2</v>
      </c>
      <c r="N135" s="6">
        <f t="shared" si="23"/>
        <v>1.2233108736622735</v>
      </c>
      <c r="O135" s="6">
        <f t="shared" si="24"/>
        <v>0</v>
      </c>
      <c r="P135" s="6">
        <f t="shared" si="25"/>
        <v>0</v>
      </c>
      <c r="Q135" s="6">
        <f t="shared" si="26"/>
        <v>0.49713893862858849</v>
      </c>
      <c r="R135" s="6">
        <f t="shared" si="27"/>
        <v>2.1982281300273203</v>
      </c>
    </row>
    <row r="136" spans="1:18">
      <c r="A136" s="2">
        <v>41214</v>
      </c>
      <c r="B136" s="6">
        <v>-4.94764728760759E-2</v>
      </c>
      <c r="C136" s="6">
        <v>0.49442946653550301</v>
      </c>
      <c r="D136" s="6">
        <v>-0.27283343655034359</v>
      </c>
      <c r="E136" s="6">
        <v>1.1268601218059231</v>
      </c>
      <c r="F136" s="6">
        <v>0</v>
      </c>
      <c r="G136" s="6">
        <v>0</v>
      </c>
      <c r="H136" s="6">
        <v>0.29834383309536688</v>
      </c>
      <c r="I136" s="6">
        <v>1.597323512010373</v>
      </c>
      <c r="J136" s="15">
        <f t="shared" si="19"/>
        <v>41214</v>
      </c>
      <c r="K136" s="6">
        <f t="shared" si="20"/>
        <v>-4.1458233114256761E-2</v>
      </c>
      <c r="L136" s="6">
        <f t="shared" si="21"/>
        <v>0.48736258336520982</v>
      </c>
      <c r="M136" s="6">
        <f t="shared" si="22"/>
        <v>-0.11877675234807296</v>
      </c>
      <c r="N136" s="6">
        <f t="shared" si="23"/>
        <v>1.1937912211708326</v>
      </c>
      <c r="O136" s="6">
        <f t="shared" si="24"/>
        <v>0</v>
      </c>
      <c r="P136" s="6">
        <f t="shared" si="25"/>
        <v>0</v>
      </c>
      <c r="Q136" s="6">
        <f t="shared" si="26"/>
        <v>0.42026594296281372</v>
      </c>
      <c r="R136" s="6">
        <f t="shared" si="27"/>
        <v>1.9411847620365261</v>
      </c>
    </row>
    <row r="137" spans="1:18">
      <c r="A137" s="2">
        <v>41244</v>
      </c>
      <c r="B137" s="6">
        <v>-5.1895767399238221E-2</v>
      </c>
      <c r="C137" s="6">
        <v>0.34582988230268108</v>
      </c>
      <c r="D137" s="6">
        <v>-0.20327014038706179</v>
      </c>
      <c r="E137" s="6">
        <v>1.1542543943074921</v>
      </c>
      <c r="F137" s="6">
        <v>0</v>
      </c>
      <c r="G137" s="6">
        <v>0</v>
      </c>
      <c r="H137" s="6">
        <v>0.28470468431875312</v>
      </c>
      <c r="I137" s="6">
        <v>1.529623053142626</v>
      </c>
      <c r="J137" s="15">
        <f t="shared" si="19"/>
        <v>41244</v>
      </c>
      <c r="K137" s="6">
        <f t="shared" si="20"/>
        <v>-4.5317423447407079E-2</v>
      </c>
      <c r="L137" s="6">
        <f t="shared" si="21"/>
        <v>0.43808084651892387</v>
      </c>
      <c r="M137" s="6">
        <f t="shared" si="22"/>
        <v>-0.17305555222044799</v>
      </c>
      <c r="N137" s="6">
        <f t="shared" si="23"/>
        <v>1.1842889943696164</v>
      </c>
      <c r="O137" s="6">
        <f t="shared" si="24"/>
        <v>0</v>
      </c>
      <c r="P137" s="6">
        <f t="shared" si="25"/>
        <v>0</v>
      </c>
      <c r="Q137" s="6">
        <f t="shared" si="26"/>
        <v>0.33159035858365082</v>
      </c>
      <c r="R137" s="6">
        <f t="shared" si="27"/>
        <v>1.7355872238043357</v>
      </c>
    </row>
    <row r="138" spans="1:18">
      <c r="A138" s="2">
        <v>41275</v>
      </c>
      <c r="B138" s="6">
        <v>-8.2716350511726891E-2</v>
      </c>
      <c r="C138" s="6">
        <v>0.5048351418501511</v>
      </c>
      <c r="D138" s="6">
        <v>-0.41805031818601429</v>
      </c>
      <c r="E138" s="6">
        <v>1.1064684618762091</v>
      </c>
      <c r="F138" s="6">
        <v>0</v>
      </c>
      <c r="G138" s="6">
        <v>0</v>
      </c>
      <c r="H138" s="6">
        <v>0.24296128991708479</v>
      </c>
      <c r="I138" s="6">
        <v>1.3534982249457039</v>
      </c>
      <c r="J138" s="15">
        <f t="shared" si="19"/>
        <v>41275</v>
      </c>
      <c r="K138" s="6">
        <f t="shared" si="20"/>
        <v>-6.1362863595680335E-2</v>
      </c>
      <c r="L138" s="6">
        <f t="shared" si="21"/>
        <v>0.44836483022944512</v>
      </c>
      <c r="M138" s="6">
        <f t="shared" si="22"/>
        <v>-0.29805129837447319</v>
      </c>
      <c r="N138" s="6">
        <f t="shared" si="23"/>
        <v>1.1291943259965416</v>
      </c>
      <c r="O138" s="6">
        <f t="shared" si="24"/>
        <v>0</v>
      </c>
      <c r="P138" s="6">
        <f t="shared" si="25"/>
        <v>0</v>
      </c>
      <c r="Q138" s="6">
        <f t="shared" si="26"/>
        <v>0.27533660244373492</v>
      </c>
      <c r="R138" s="6">
        <f t="shared" si="27"/>
        <v>1.4934815966995678</v>
      </c>
    </row>
    <row r="139" spans="1:18">
      <c r="A139" s="2">
        <v>41306</v>
      </c>
      <c r="B139" s="6">
        <v>-5.0658172677289247E-2</v>
      </c>
      <c r="C139" s="6">
        <v>0.38526624013482191</v>
      </c>
      <c r="D139" s="6">
        <v>-0.49109661068631227</v>
      </c>
      <c r="E139" s="6">
        <v>1.147518780775252</v>
      </c>
      <c r="F139" s="6">
        <v>0</v>
      </c>
      <c r="G139" s="6">
        <v>0</v>
      </c>
      <c r="H139" s="6">
        <v>0.20362067158048761</v>
      </c>
      <c r="I139" s="6">
        <v>1.1946509091269599</v>
      </c>
      <c r="J139" s="15">
        <f t="shared" si="19"/>
        <v>41306</v>
      </c>
      <c r="K139" s="6">
        <f t="shared" si="20"/>
        <v>-6.175676352941812E-2</v>
      </c>
      <c r="L139" s="6">
        <f t="shared" si="21"/>
        <v>0.41197708809588468</v>
      </c>
      <c r="M139" s="6">
        <f t="shared" si="22"/>
        <v>-0.37080568975312939</v>
      </c>
      <c r="N139" s="6">
        <f t="shared" si="23"/>
        <v>1.1360805456529846</v>
      </c>
      <c r="O139" s="6">
        <f t="shared" si="24"/>
        <v>0</v>
      </c>
      <c r="P139" s="6">
        <f t="shared" si="25"/>
        <v>0</v>
      </c>
      <c r="Q139" s="6">
        <f t="shared" si="26"/>
        <v>0.24376221527210851</v>
      </c>
      <c r="R139" s="6">
        <f t="shared" si="27"/>
        <v>1.35925739573843</v>
      </c>
    </row>
    <row r="140" spans="1:18">
      <c r="A140" s="2">
        <v>41334</v>
      </c>
      <c r="B140" s="6">
        <v>-5.4013698421012502E-2</v>
      </c>
      <c r="C140" s="6">
        <v>0.31068579353045739</v>
      </c>
      <c r="D140" s="6">
        <v>-0.38942205687196368</v>
      </c>
      <c r="E140" s="6">
        <v>1.0395448077182661</v>
      </c>
      <c r="F140" s="6">
        <v>0</v>
      </c>
      <c r="G140" s="6">
        <v>0</v>
      </c>
      <c r="H140" s="6">
        <v>0.18576909850298781</v>
      </c>
      <c r="I140" s="6">
        <v>1.0925639444587349</v>
      </c>
      <c r="J140" s="15">
        <f t="shared" si="19"/>
        <v>41334</v>
      </c>
      <c r="K140" s="6">
        <f t="shared" si="20"/>
        <v>-6.2462740536676213E-2</v>
      </c>
      <c r="L140" s="6">
        <f t="shared" si="21"/>
        <v>0.40026239183847684</v>
      </c>
      <c r="M140" s="6">
        <f t="shared" si="22"/>
        <v>-0.43285632858143014</v>
      </c>
      <c r="N140" s="6">
        <f t="shared" si="23"/>
        <v>1.0978440167899091</v>
      </c>
      <c r="O140" s="6">
        <f t="shared" si="24"/>
        <v>0</v>
      </c>
      <c r="P140" s="6">
        <f t="shared" si="25"/>
        <v>0</v>
      </c>
      <c r="Q140" s="6">
        <f t="shared" si="26"/>
        <v>0.2107836866668534</v>
      </c>
      <c r="R140" s="6">
        <f t="shared" si="27"/>
        <v>1.2135710261771329</v>
      </c>
    </row>
    <row r="141" spans="1:18">
      <c r="A141" s="2">
        <v>41365</v>
      </c>
      <c r="B141" s="6">
        <v>1.2348801707140881E-3</v>
      </c>
      <c r="C141" s="6">
        <v>0.26824287937247981</v>
      </c>
      <c r="D141" s="6">
        <v>-0.66708152328628656</v>
      </c>
      <c r="E141" s="6">
        <v>0.94609938738006882</v>
      </c>
      <c r="F141" s="6">
        <v>0</v>
      </c>
      <c r="G141" s="6">
        <v>0</v>
      </c>
      <c r="H141" s="6">
        <v>0.26068930903973359</v>
      </c>
      <c r="I141" s="6">
        <v>0.80918493267670977</v>
      </c>
      <c r="J141" s="15">
        <f t="shared" si="19"/>
        <v>41365</v>
      </c>
      <c r="K141" s="6">
        <f t="shared" si="20"/>
        <v>-3.4478996975862555E-2</v>
      </c>
      <c r="L141" s="6">
        <f t="shared" si="21"/>
        <v>0.32139830434591971</v>
      </c>
      <c r="M141" s="6">
        <f t="shared" si="22"/>
        <v>-0.51586673028152086</v>
      </c>
      <c r="N141" s="6">
        <f t="shared" si="23"/>
        <v>1.0443876586245289</v>
      </c>
      <c r="O141" s="6">
        <f t="shared" si="24"/>
        <v>0</v>
      </c>
      <c r="P141" s="6">
        <f t="shared" si="25"/>
        <v>0</v>
      </c>
      <c r="Q141" s="6">
        <f t="shared" si="26"/>
        <v>0.21669302637440299</v>
      </c>
      <c r="R141" s="6">
        <f t="shared" si="27"/>
        <v>1.0321332620874684</v>
      </c>
    </row>
    <row r="142" spans="1:18">
      <c r="A142" s="2">
        <v>41395</v>
      </c>
      <c r="B142" s="6">
        <v>6.4486730691766941E-2</v>
      </c>
      <c r="C142" s="6">
        <v>0.35693896987500762</v>
      </c>
      <c r="D142" s="6">
        <v>-0.69295966901510697</v>
      </c>
      <c r="E142" s="6">
        <v>0.88268768489104854</v>
      </c>
      <c r="F142" s="6">
        <v>0</v>
      </c>
      <c r="G142" s="6">
        <v>0</v>
      </c>
      <c r="H142" s="6">
        <v>0.28902343677137182</v>
      </c>
      <c r="I142" s="6">
        <v>0.90017715321408787</v>
      </c>
      <c r="J142" s="15">
        <f t="shared" si="19"/>
        <v>41395</v>
      </c>
      <c r="K142" s="6">
        <f t="shared" si="20"/>
        <v>3.9026374804895098E-3</v>
      </c>
      <c r="L142" s="6">
        <f t="shared" si="21"/>
        <v>0.31195588092598164</v>
      </c>
      <c r="M142" s="6">
        <f t="shared" si="22"/>
        <v>-0.58315441639111909</v>
      </c>
      <c r="N142" s="6">
        <f t="shared" si="23"/>
        <v>0.95611062666312785</v>
      </c>
      <c r="O142" s="6">
        <f t="shared" si="24"/>
        <v>0</v>
      </c>
      <c r="P142" s="6">
        <f t="shared" si="25"/>
        <v>0</v>
      </c>
      <c r="Q142" s="6">
        <f t="shared" si="26"/>
        <v>0.24516061477136439</v>
      </c>
      <c r="R142" s="6">
        <f t="shared" si="27"/>
        <v>0.93397534344984423</v>
      </c>
    </row>
    <row r="143" spans="1:18">
      <c r="A143" s="2">
        <v>41426</v>
      </c>
      <c r="B143" s="6">
        <v>6.4260796814615634E-2</v>
      </c>
      <c r="C143" s="6">
        <v>0.29160938357342192</v>
      </c>
      <c r="D143" s="6">
        <v>-0.62367973028547996</v>
      </c>
      <c r="E143" s="6">
        <v>1.0215731699696931</v>
      </c>
      <c r="F143" s="6">
        <v>0</v>
      </c>
      <c r="G143" s="6">
        <v>0</v>
      </c>
      <c r="H143" s="6">
        <v>0.27676200365002729</v>
      </c>
      <c r="I143" s="6">
        <v>1.030525623722278</v>
      </c>
      <c r="J143" s="15">
        <f t="shared" si="19"/>
        <v>41426</v>
      </c>
      <c r="K143" s="6">
        <f t="shared" si="20"/>
        <v>4.3327469225698891E-2</v>
      </c>
      <c r="L143" s="6">
        <f t="shared" si="21"/>
        <v>0.3055970776069698</v>
      </c>
      <c r="M143" s="6">
        <f t="shared" si="22"/>
        <v>-0.66124030752895779</v>
      </c>
      <c r="N143" s="6">
        <f t="shared" si="23"/>
        <v>0.95012008074693677</v>
      </c>
      <c r="O143" s="6">
        <f t="shared" si="24"/>
        <v>0</v>
      </c>
      <c r="P143" s="6">
        <f t="shared" si="25"/>
        <v>0</v>
      </c>
      <c r="Q143" s="6">
        <f t="shared" si="26"/>
        <v>0.27549158315371086</v>
      </c>
      <c r="R143" s="6">
        <f t="shared" si="27"/>
        <v>0.91329590320435849</v>
      </c>
    </row>
    <row r="144" spans="1:18">
      <c r="A144" s="2">
        <v>41456</v>
      </c>
      <c r="B144" s="6">
        <v>7.1263081237516929E-2</v>
      </c>
      <c r="C144" s="6">
        <v>0.3234616833531529</v>
      </c>
      <c r="D144" s="6">
        <v>-0.50624924752259048</v>
      </c>
      <c r="E144" s="6">
        <v>1.0484932514294121</v>
      </c>
      <c r="F144" s="6">
        <v>0</v>
      </c>
      <c r="G144" s="6">
        <v>0</v>
      </c>
      <c r="H144" s="6">
        <v>0.25949665447846509</v>
      </c>
      <c r="I144" s="6">
        <v>1.1964654229759559</v>
      </c>
      <c r="J144" s="15">
        <f t="shared" si="19"/>
        <v>41456</v>
      </c>
      <c r="K144" s="6">
        <f t="shared" si="20"/>
        <v>6.6670202914633173E-2</v>
      </c>
      <c r="L144" s="6">
        <f t="shared" si="21"/>
        <v>0.32400334560052751</v>
      </c>
      <c r="M144" s="6">
        <f t="shared" si="22"/>
        <v>-0.60762954894105914</v>
      </c>
      <c r="N144" s="6">
        <f t="shared" si="23"/>
        <v>0.98425136876338459</v>
      </c>
      <c r="O144" s="6">
        <f t="shared" si="24"/>
        <v>0</v>
      </c>
      <c r="P144" s="6">
        <f t="shared" si="25"/>
        <v>0</v>
      </c>
      <c r="Q144" s="6">
        <f t="shared" si="26"/>
        <v>0.27509403163328811</v>
      </c>
      <c r="R144" s="6">
        <f t="shared" si="27"/>
        <v>1.0423893999707738</v>
      </c>
    </row>
    <row r="145" spans="1:18">
      <c r="A145" s="2">
        <v>41487</v>
      </c>
      <c r="B145" s="6">
        <v>4.2122521294507081E-2</v>
      </c>
      <c r="C145" s="6">
        <v>0.18245341075779481</v>
      </c>
      <c r="D145" s="6">
        <v>-0.34616093907745432</v>
      </c>
      <c r="E145" s="6">
        <v>0.86199403356612958</v>
      </c>
      <c r="F145" s="6">
        <v>0</v>
      </c>
      <c r="G145" s="6">
        <v>0</v>
      </c>
      <c r="H145" s="6">
        <v>0.2358667088144146</v>
      </c>
      <c r="I145" s="6">
        <v>0.97627573535539192</v>
      </c>
      <c r="J145" s="15">
        <f t="shared" si="19"/>
        <v>41487</v>
      </c>
      <c r="K145" s="6">
        <f t="shared" si="20"/>
        <v>5.9215466448879879E-2</v>
      </c>
      <c r="L145" s="6">
        <f t="shared" si="21"/>
        <v>0.26584149256145656</v>
      </c>
      <c r="M145" s="6">
        <f t="shared" si="22"/>
        <v>-0.49202997229517492</v>
      </c>
      <c r="N145" s="6">
        <f t="shared" si="23"/>
        <v>0.97735348498841157</v>
      </c>
      <c r="O145" s="6">
        <f t="shared" si="24"/>
        <v>0</v>
      </c>
      <c r="P145" s="6">
        <f t="shared" si="25"/>
        <v>0</v>
      </c>
      <c r="Q145" s="6">
        <f t="shared" si="26"/>
        <v>0.25737512231430232</v>
      </c>
      <c r="R145" s="6">
        <f t="shared" si="27"/>
        <v>1.0677555940178751</v>
      </c>
    </row>
    <row r="146" spans="1:18">
      <c r="A146" s="2">
        <v>41518</v>
      </c>
      <c r="B146" s="6">
        <v>4.9070670554730057E-2</v>
      </c>
      <c r="C146" s="6">
        <v>0.17604227391865271</v>
      </c>
      <c r="D146" s="6">
        <v>-0.33415295389815652</v>
      </c>
      <c r="E146" s="6">
        <v>0.95965360338490457</v>
      </c>
      <c r="F146" s="6">
        <v>0</v>
      </c>
      <c r="G146" s="6">
        <v>0</v>
      </c>
      <c r="H146" s="6">
        <v>0.17823949163327571</v>
      </c>
      <c r="I146" s="6">
        <v>1.0288530855934059</v>
      </c>
      <c r="J146" s="15">
        <f t="shared" si="19"/>
        <v>41518</v>
      </c>
      <c r="K146" s="6">
        <f t="shared" si="20"/>
        <v>5.415209102891802E-2</v>
      </c>
      <c r="L146" s="6">
        <f t="shared" si="21"/>
        <v>0.22731912267653345</v>
      </c>
      <c r="M146" s="6">
        <f t="shared" si="22"/>
        <v>-0.39552104683273376</v>
      </c>
      <c r="N146" s="6">
        <f t="shared" si="23"/>
        <v>0.95671362946014871</v>
      </c>
      <c r="O146" s="6">
        <f t="shared" si="24"/>
        <v>0</v>
      </c>
      <c r="P146" s="6">
        <f t="shared" si="25"/>
        <v>0</v>
      </c>
      <c r="Q146" s="6">
        <f t="shared" si="26"/>
        <v>0.22453428497538511</v>
      </c>
      <c r="R146" s="6">
        <f t="shared" si="27"/>
        <v>1.0671980813082513</v>
      </c>
    </row>
    <row r="147" spans="1:18">
      <c r="A147" s="2">
        <v>41548</v>
      </c>
      <c r="B147" s="6">
        <v>3.7684904980895668E-2</v>
      </c>
      <c r="C147" s="6">
        <v>0.27372909397577638</v>
      </c>
      <c r="D147" s="6">
        <v>-0.32646366520225412</v>
      </c>
      <c r="E147" s="6">
        <v>0.55690302999431274</v>
      </c>
      <c r="F147" s="6">
        <v>0</v>
      </c>
      <c r="G147" s="6">
        <v>0</v>
      </c>
      <c r="H147" s="6">
        <v>0.15334763860180101</v>
      </c>
      <c r="I147" s="6">
        <v>0.69520100235053173</v>
      </c>
      <c r="J147" s="15">
        <f t="shared" si="19"/>
        <v>41548</v>
      </c>
      <c r="K147" s="6">
        <f t="shared" si="20"/>
        <v>4.2959365610044264E-2</v>
      </c>
      <c r="L147" s="6">
        <f t="shared" si="21"/>
        <v>0.21074159288407465</v>
      </c>
      <c r="M147" s="6">
        <f t="shared" si="22"/>
        <v>-0.33559251939262164</v>
      </c>
      <c r="N147" s="6">
        <f t="shared" si="23"/>
        <v>0.79285022231511559</v>
      </c>
      <c r="O147" s="6">
        <f t="shared" si="24"/>
        <v>0</v>
      </c>
      <c r="P147" s="6">
        <f t="shared" si="25"/>
        <v>0</v>
      </c>
      <c r="Q147" s="6">
        <f t="shared" si="26"/>
        <v>0.18915127968316378</v>
      </c>
      <c r="R147" s="6">
        <f t="shared" si="27"/>
        <v>0.90010994109977649</v>
      </c>
    </row>
    <row r="148" spans="1:18">
      <c r="A148" s="2">
        <v>41579</v>
      </c>
      <c r="B148" s="6">
        <v>3.1220903120988071E-2</v>
      </c>
      <c r="C148" s="6">
        <v>0.11435659567928699</v>
      </c>
      <c r="D148" s="6">
        <v>-0.20263733907448911</v>
      </c>
      <c r="E148" s="6">
        <v>0.75603581843150225</v>
      </c>
      <c r="F148" s="6">
        <v>0</v>
      </c>
      <c r="G148" s="6">
        <v>0</v>
      </c>
      <c r="H148" s="6">
        <v>0.12820118606459349</v>
      </c>
      <c r="I148" s="6">
        <v>0.8271771642218817</v>
      </c>
      <c r="J148" s="15">
        <f t="shared" si="19"/>
        <v>41579</v>
      </c>
      <c r="K148" s="6">
        <f t="shared" si="20"/>
        <v>3.9325492885537931E-2</v>
      </c>
      <c r="L148" s="6">
        <f t="shared" si="21"/>
        <v>0.18804265452457203</v>
      </c>
      <c r="M148" s="6">
        <f t="shared" si="22"/>
        <v>-0.28775131939163323</v>
      </c>
      <c r="N148" s="6">
        <f t="shared" si="23"/>
        <v>0.75753081727023985</v>
      </c>
      <c r="O148" s="6">
        <f t="shared" si="24"/>
        <v>0</v>
      </c>
      <c r="P148" s="6">
        <f t="shared" si="25"/>
        <v>0</v>
      </c>
      <c r="Q148" s="6">
        <f t="shared" si="26"/>
        <v>0.15326277209989006</v>
      </c>
      <c r="R148" s="6">
        <f t="shared" si="27"/>
        <v>0.85041041738860645</v>
      </c>
    </row>
    <row r="149" spans="1:18">
      <c r="A149" s="2">
        <v>41609</v>
      </c>
      <c r="B149" s="6">
        <v>3.8951842232146559E-2</v>
      </c>
      <c r="C149" s="6">
        <v>0.27721089134612747</v>
      </c>
      <c r="D149" s="6">
        <v>-0.22997606771573631</v>
      </c>
      <c r="E149" s="6">
        <v>0.65222534106871433</v>
      </c>
      <c r="F149" s="6">
        <v>0</v>
      </c>
      <c r="G149" s="6">
        <v>0</v>
      </c>
      <c r="H149" s="6">
        <v>0.1059174427621964</v>
      </c>
      <c r="I149" s="6">
        <v>0.84432944969344836</v>
      </c>
      <c r="J149" s="15">
        <f t="shared" si="19"/>
        <v>41609</v>
      </c>
      <c r="K149" s="6">
        <f t="shared" si="20"/>
        <v>3.5952550111343434E-2</v>
      </c>
      <c r="L149" s="6">
        <f t="shared" si="21"/>
        <v>0.22176552700039695</v>
      </c>
      <c r="M149" s="6">
        <f t="shared" si="22"/>
        <v>-0.25302569066415986</v>
      </c>
      <c r="N149" s="6">
        <f t="shared" si="23"/>
        <v>0.6550547298315097</v>
      </c>
      <c r="O149" s="6">
        <f t="shared" si="24"/>
        <v>0</v>
      </c>
      <c r="P149" s="6">
        <f t="shared" si="25"/>
        <v>0</v>
      </c>
      <c r="Q149" s="6">
        <f t="shared" si="26"/>
        <v>0.12915542247619696</v>
      </c>
      <c r="R149" s="6">
        <f t="shared" si="27"/>
        <v>0.78890253875528726</v>
      </c>
    </row>
    <row r="150" spans="1:18">
      <c r="A150" s="2">
        <v>41640</v>
      </c>
      <c r="B150" s="6">
        <v>0.10548379902170291</v>
      </c>
      <c r="C150" s="6">
        <v>0.12729430439891681</v>
      </c>
      <c r="D150" s="6">
        <v>-8.9148447146280438E-2</v>
      </c>
      <c r="E150" s="6">
        <v>0.68596602836624343</v>
      </c>
      <c r="F150" s="6">
        <v>0</v>
      </c>
      <c r="G150" s="6">
        <v>0</v>
      </c>
      <c r="H150" s="6">
        <v>-6.0770399528198293E-2</v>
      </c>
      <c r="I150" s="6">
        <v>0.76882528511238446</v>
      </c>
      <c r="J150" s="15">
        <f t="shared" si="19"/>
        <v>41640</v>
      </c>
      <c r="K150" s="6">
        <f t="shared" si="20"/>
        <v>5.8552181458279173E-2</v>
      </c>
      <c r="L150" s="6">
        <f t="shared" si="21"/>
        <v>0.17295393047477706</v>
      </c>
      <c r="M150" s="6">
        <f t="shared" si="22"/>
        <v>-0.17392061797883529</v>
      </c>
      <c r="N150" s="6">
        <f t="shared" si="23"/>
        <v>0.69807572928882011</v>
      </c>
      <c r="O150" s="6">
        <f t="shared" si="24"/>
        <v>0</v>
      </c>
      <c r="P150" s="6">
        <f t="shared" si="25"/>
        <v>0</v>
      </c>
      <c r="Q150" s="6">
        <f t="shared" si="26"/>
        <v>5.7782743099530541E-2</v>
      </c>
      <c r="R150" s="6">
        <f t="shared" si="27"/>
        <v>0.81344396634257154</v>
      </c>
    </row>
    <row r="151" spans="1:18">
      <c r="A151" s="2">
        <v>41671</v>
      </c>
      <c r="B151" s="6">
        <v>0.10994863081203329</v>
      </c>
      <c r="C151" s="6">
        <v>0.19304462424739649</v>
      </c>
      <c r="D151" s="6">
        <v>-0.1143431088104799</v>
      </c>
      <c r="E151" s="6">
        <v>0.65848188405792318</v>
      </c>
      <c r="F151" s="6">
        <v>0</v>
      </c>
      <c r="G151" s="6">
        <v>0</v>
      </c>
      <c r="H151" s="6">
        <v>0.22206236723685371</v>
      </c>
      <c r="I151" s="6">
        <v>1.069194397543727</v>
      </c>
      <c r="J151" s="15">
        <f t="shared" si="19"/>
        <v>41671</v>
      </c>
      <c r="K151" s="6">
        <f t="shared" si="20"/>
        <v>8.4794757355294251E-2</v>
      </c>
      <c r="L151" s="6">
        <f t="shared" si="21"/>
        <v>0.19918327333081357</v>
      </c>
      <c r="M151" s="6">
        <f t="shared" si="22"/>
        <v>-0.14448920789083222</v>
      </c>
      <c r="N151" s="6">
        <f t="shared" si="23"/>
        <v>0.66555775116429372</v>
      </c>
      <c r="O151" s="6">
        <f t="shared" si="24"/>
        <v>0</v>
      </c>
      <c r="P151" s="6">
        <f t="shared" si="25"/>
        <v>0</v>
      </c>
      <c r="Q151" s="6">
        <f t="shared" si="26"/>
        <v>8.9069803490283941E-2</v>
      </c>
      <c r="R151" s="6">
        <f t="shared" si="27"/>
        <v>0.89411637744985339</v>
      </c>
    </row>
    <row r="152" spans="1:18">
      <c r="A152" s="2">
        <v>41699</v>
      </c>
      <c r="B152" s="6">
        <v>0.1124577847829268</v>
      </c>
      <c r="C152" s="6">
        <v>0.11513397075009391</v>
      </c>
      <c r="D152" s="6">
        <v>-0.21264437152799071</v>
      </c>
      <c r="E152" s="6">
        <v>0.57787136241486037</v>
      </c>
      <c r="F152" s="6">
        <v>0</v>
      </c>
      <c r="G152" s="6">
        <v>0</v>
      </c>
      <c r="H152" s="6">
        <v>0.1668256122591332</v>
      </c>
      <c r="I152" s="6">
        <v>0.75964435867902358</v>
      </c>
      <c r="J152" s="15">
        <f t="shared" si="19"/>
        <v>41699</v>
      </c>
      <c r="K152" s="6">
        <f t="shared" si="20"/>
        <v>0.10929673820555434</v>
      </c>
      <c r="L152" s="6">
        <f t="shared" si="21"/>
        <v>0.14515763313213573</v>
      </c>
      <c r="M152" s="6">
        <f t="shared" si="22"/>
        <v>-0.13871197582825034</v>
      </c>
      <c r="N152" s="6">
        <f t="shared" si="23"/>
        <v>0.64077309161300899</v>
      </c>
      <c r="O152" s="6">
        <f t="shared" si="24"/>
        <v>0</v>
      </c>
      <c r="P152" s="6">
        <f t="shared" si="25"/>
        <v>0</v>
      </c>
      <c r="Q152" s="6">
        <f t="shared" si="26"/>
        <v>0.10937252665592954</v>
      </c>
      <c r="R152" s="6">
        <f t="shared" si="27"/>
        <v>0.86588801377837843</v>
      </c>
    </row>
    <row r="153" spans="1:18">
      <c r="A153" s="2">
        <v>41730</v>
      </c>
      <c r="B153" s="6">
        <v>0.1087667002117232</v>
      </c>
      <c r="C153" s="6">
        <v>0.14298727948227091</v>
      </c>
      <c r="D153" s="6">
        <v>2.2667839680268059E-3</v>
      </c>
      <c r="E153" s="6">
        <v>0.5406091495536407</v>
      </c>
      <c r="F153" s="6">
        <v>0</v>
      </c>
      <c r="G153" s="6">
        <v>0</v>
      </c>
      <c r="H153" s="6">
        <v>4.5674538455708243E-2</v>
      </c>
      <c r="I153" s="6">
        <v>0.8403044516713698</v>
      </c>
      <c r="J153" s="15">
        <f t="shared" si="19"/>
        <v>41730</v>
      </c>
      <c r="K153" s="6">
        <f t="shared" si="20"/>
        <v>0.11039103860222776</v>
      </c>
      <c r="L153" s="6">
        <f t="shared" si="21"/>
        <v>0.1503886248265871</v>
      </c>
      <c r="M153" s="6">
        <f t="shared" si="22"/>
        <v>-0.10824023212348126</v>
      </c>
      <c r="N153" s="6">
        <f t="shared" si="23"/>
        <v>0.59232079867547471</v>
      </c>
      <c r="O153" s="6">
        <f t="shared" si="24"/>
        <v>0</v>
      </c>
      <c r="P153" s="6">
        <f t="shared" si="25"/>
        <v>0</v>
      </c>
      <c r="Q153" s="6">
        <f t="shared" si="26"/>
        <v>0.14485417265056505</v>
      </c>
      <c r="R153" s="6">
        <f t="shared" si="27"/>
        <v>0.88971440263137358</v>
      </c>
    </row>
    <row r="154" spans="1:18">
      <c r="A154" s="2">
        <v>41760</v>
      </c>
      <c r="B154" s="6">
        <v>9.6356067726829503E-2</v>
      </c>
      <c r="C154" s="6">
        <v>7.4140196974538913E-2</v>
      </c>
      <c r="D154" s="6">
        <v>-5.5663361523123331E-2</v>
      </c>
      <c r="E154" s="6">
        <v>0.72734787861500017</v>
      </c>
      <c r="F154" s="6">
        <v>0</v>
      </c>
      <c r="G154" s="6">
        <v>0</v>
      </c>
      <c r="H154" s="6">
        <v>-1.2191934153405359E-2</v>
      </c>
      <c r="I154" s="6">
        <v>0.82998884763983982</v>
      </c>
      <c r="J154" s="15">
        <f t="shared" si="19"/>
        <v>41760</v>
      </c>
      <c r="K154" s="6">
        <f t="shared" si="20"/>
        <v>0.10586018424049316</v>
      </c>
      <c r="L154" s="6">
        <f t="shared" si="21"/>
        <v>0.11075381573563459</v>
      </c>
      <c r="M154" s="6">
        <f t="shared" si="22"/>
        <v>-8.8680316361029077E-2</v>
      </c>
      <c r="N154" s="6">
        <f t="shared" si="23"/>
        <v>0.61527613019450034</v>
      </c>
      <c r="O154" s="6">
        <f t="shared" si="24"/>
        <v>0</v>
      </c>
      <c r="P154" s="6">
        <f t="shared" si="25"/>
        <v>0</v>
      </c>
      <c r="Q154" s="6">
        <f t="shared" si="26"/>
        <v>6.6769405520478692E-2</v>
      </c>
      <c r="R154" s="6">
        <f t="shared" si="27"/>
        <v>0.80997921933007777</v>
      </c>
    </row>
    <row r="155" spans="1:18">
      <c r="A155" s="2">
        <v>41791</v>
      </c>
      <c r="B155" s="6">
        <v>9.8526489900518072E-2</v>
      </c>
      <c r="C155" s="6">
        <v>2.3619415355528718E-3</v>
      </c>
      <c r="D155" s="6">
        <v>-0.17445734102640539</v>
      </c>
      <c r="E155" s="6">
        <v>0.77844547536089581</v>
      </c>
      <c r="F155" s="6">
        <v>0</v>
      </c>
      <c r="G155" s="6">
        <v>0</v>
      </c>
      <c r="H155" s="6">
        <v>-0.1058876770759765</v>
      </c>
      <c r="I155" s="6">
        <v>0.59898888869458489</v>
      </c>
      <c r="J155" s="15">
        <f t="shared" si="19"/>
        <v>41791</v>
      </c>
      <c r="K155" s="6">
        <f t="shared" si="20"/>
        <v>0.10121641927969027</v>
      </c>
      <c r="L155" s="6">
        <f t="shared" si="21"/>
        <v>7.3163139330787566E-2</v>
      </c>
      <c r="M155" s="6">
        <f t="shared" si="22"/>
        <v>-7.5951306193833973E-2</v>
      </c>
      <c r="N155" s="6">
        <f t="shared" si="23"/>
        <v>0.68213416784317893</v>
      </c>
      <c r="O155" s="6">
        <f t="shared" si="24"/>
        <v>0</v>
      </c>
      <c r="P155" s="6">
        <f t="shared" si="25"/>
        <v>0</v>
      </c>
      <c r="Q155" s="6">
        <f t="shared" si="26"/>
        <v>-2.4135024257891203E-2</v>
      </c>
      <c r="R155" s="6">
        <f t="shared" si="27"/>
        <v>0.75642739600193154</v>
      </c>
    </row>
    <row r="156" spans="1:18">
      <c r="A156" s="2">
        <v>41821</v>
      </c>
      <c r="B156" s="6">
        <v>9.0450006316834836E-2</v>
      </c>
      <c r="C156" s="6">
        <v>-0.10447588496402679</v>
      </c>
      <c r="D156" s="6">
        <v>-5.4593852536202567E-2</v>
      </c>
      <c r="E156" s="6">
        <v>0.63694649196594066</v>
      </c>
      <c r="F156" s="6">
        <v>0</v>
      </c>
      <c r="G156" s="6">
        <v>0</v>
      </c>
      <c r="H156" s="6">
        <v>2.78065611365319E-3</v>
      </c>
      <c r="I156" s="6">
        <v>0.57110741689619937</v>
      </c>
      <c r="J156" s="15">
        <f t="shared" si="19"/>
        <v>41821</v>
      </c>
      <c r="K156" s="6">
        <f t="shared" si="20"/>
        <v>9.5110854648060794E-2</v>
      </c>
      <c r="L156" s="6">
        <f t="shared" si="21"/>
        <v>-9.3245821513116695E-3</v>
      </c>
      <c r="M156" s="6">
        <f t="shared" si="22"/>
        <v>-9.4904851695243764E-2</v>
      </c>
      <c r="N156" s="6">
        <f t="shared" si="23"/>
        <v>0.7142466153139454</v>
      </c>
      <c r="O156" s="6">
        <f t="shared" si="24"/>
        <v>0</v>
      </c>
      <c r="P156" s="6">
        <f t="shared" si="25"/>
        <v>0</v>
      </c>
      <c r="Q156" s="6">
        <f t="shared" si="26"/>
        <v>-3.8432985038576221E-2</v>
      </c>
      <c r="R156" s="6">
        <f t="shared" si="27"/>
        <v>0.66669505107687466</v>
      </c>
    </row>
    <row r="157" spans="1:18">
      <c r="A157" s="2">
        <v>41852</v>
      </c>
      <c r="B157" s="6">
        <v>6.8030663944826833E-2</v>
      </c>
      <c r="C157" s="6">
        <v>-0.20374948280523289</v>
      </c>
      <c r="D157" s="6">
        <v>-3.3297141002525468E-2</v>
      </c>
      <c r="E157" s="6">
        <v>0.54928853598824068</v>
      </c>
      <c r="F157" s="6">
        <v>0</v>
      </c>
      <c r="G157" s="6">
        <v>0</v>
      </c>
      <c r="H157" s="6">
        <v>0.16796250995189979</v>
      </c>
      <c r="I157" s="6">
        <v>0.54823508607720894</v>
      </c>
      <c r="J157" s="15">
        <f t="shared" si="19"/>
        <v>41852</v>
      </c>
      <c r="K157" s="6">
        <f t="shared" si="20"/>
        <v>8.5669053387393237E-2</v>
      </c>
      <c r="L157" s="6">
        <f t="shared" si="21"/>
        <v>-0.1019544754112356</v>
      </c>
      <c r="M157" s="6">
        <f t="shared" si="22"/>
        <v>-8.7449444855044467E-2</v>
      </c>
      <c r="N157" s="6">
        <f t="shared" si="23"/>
        <v>0.65489350110502575</v>
      </c>
      <c r="O157" s="6">
        <f t="shared" si="24"/>
        <v>0</v>
      </c>
      <c r="P157" s="6">
        <f t="shared" si="25"/>
        <v>0</v>
      </c>
      <c r="Q157" s="6">
        <f t="shared" si="26"/>
        <v>2.1618496329858825E-2</v>
      </c>
      <c r="R157" s="6">
        <f t="shared" si="27"/>
        <v>0.57277713055599777</v>
      </c>
    </row>
    <row r="158" spans="1:18">
      <c r="A158" s="2">
        <v>41883</v>
      </c>
      <c r="B158" s="6">
        <v>5.5143857844398417E-2</v>
      </c>
      <c r="C158" s="6">
        <v>-9.4600338931811571E-3</v>
      </c>
      <c r="D158" s="6">
        <v>-0.2206856924032414</v>
      </c>
      <c r="E158" s="6">
        <v>0.48176591987839928</v>
      </c>
      <c r="F158" s="6">
        <v>0</v>
      </c>
      <c r="G158" s="6">
        <v>0</v>
      </c>
      <c r="H158" s="6">
        <v>7.2992112339823279E-2</v>
      </c>
      <c r="I158" s="6">
        <v>0.37975616376619842</v>
      </c>
      <c r="J158" s="15">
        <f t="shared" si="19"/>
        <v>41883</v>
      </c>
      <c r="K158" s="6">
        <f t="shared" si="20"/>
        <v>7.1208176035353357E-2</v>
      </c>
      <c r="L158" s="6">
        <f t="shared" si="21"/>
        <v>-0.10589513388748029</v>
      </c>
      <c r="M158" s="6">
        <f t="shared" si="22"/>
        <v>-0.1028588953139898</v>
      </c>
      <c r="N158" s="6">
        <f t="shared" si="23"/>
        <v>0.55600031594419352</v>
      </c>
      <c r="O158" s="6">
        <f t="shared" si="24"/>
        <v>0</v>
      </c>
      <c r="P158" s="6">
        <f t="shared" si="25"/>
        <v>0</v>
      </c>
      <c r="Q158" s="6">
        <f t="shared" si="26"/>
        <v>8.1245092801792082E-2</v>
      </c>
      <c r="R158" s="6">
        <f t="shared" si="27"/>
        <v>0.49969955557986889</v>
      </c>
    </row>
    <row r="159" spans="1:18">
      <c r="A159" s="2">
        <v>41913</v>
      </c>
      <c r="B159" s="6">
        <v>-1.9083037554059379E-2</v>
      </c>
      <c r="C159" s="6">
        <v>-4.9831039362214752E-2</v>
      </c>
      <c r="D159" s="6">
        <v>-0.2559360006263422</v>
      </c>
      <c r="E159" s="6">
        <v>0.72035428003140511</v>
      </c>
      <c r="F159" s="6">
        <v>0</v>
      </c>
      <c r="G159" s="6">
        <v>0</v>
      </c>
      <c r="H159" s="6">
        <v>0.14491200726368139</v>
      </c>
      <c r="I159" s="6">
        <v>0.54041620975247007</v>
      </c>
      <c r="J159" s="15">
        <f t="shared" si="19"/>
        <v>41913</v>
      </c>
      <c r="K159" s="6">
        <f t="shared" si="20"/>
        <v>3.4697161411721959E-2</v>
      </c>
      <c r="L159" s="6">
        <f t="shared" si="21"/>
        <v>-8.7680185353542939E-2</v>
      </c>
      <c r="M159" s="6">
        <f t="shared" si="22"/>
        <v>-0.16997294467736968</v>
      </c>
      <c r="N159" s="6">
        <f t="shared" si="23"/>
        <v>0.58380291196601497</v>
      </c>
      <c r="O159" s="6">
        <f t="shared" si="24"/>
        <v>0</v>
      </c>
      <c r="P159" s="6">
        <f t="shared" si="25"/>
        <v>0</v>
      </c>
      <c r="Q159" s="6">
        <f t="shared" si="26"/>
        <v>0.12862220985180148</v>
      </c>
      <c r="R159" s="6">
        <f t="shared" si="27"/>
        <v>0.48946915319862577</v>
      </c>
    </row>
    <row r="160" spans="1:18">
      <c r="A160" s="2">
        <v>41944</v>
      </c>
      <c r="B160" s="6">
        <v>-2.9803900533877041E-2</v>
      </c>
      <c r="C160" s="6">
        <v>-2.6316167978053279E-2</v>
      </c>
      <c r="D160" s="6">
        <v>-0.41956847789508139</v>
      </c>
      <c r="E160" s="6">
        <v>0.63863723203049405</v>
      </c>
      <c r="F160" s="6">
        <v>0</v>
      </c>
      <c r="G160" s="6">
        <v>0</v>
      </c>
      <c r="H160" s="6">
        <v>0.24757691277685301</v>
      </c>
      <c r="I160" s="6">
        <v>0.41052559840033531</v>
      </c>
      <c r="J160" s="15">
        <f t="shared" si="19"/>
        <v>41944</v>
      </c>
      <c r="K160" s="6">
        <f t="shared" si="20"/>
        <v>2.0856399188206656E-3</v>
      </c>
      <c r="L160" s="6">
        <f t="shared" si="21"/>
        <v>-2.8535747077816396E-2</v>
      </c>
      <c r="M160" s="6">
        <f t="shared" si="22"/>
        <v>-0.2987300569748883</v>
      </c>
      <c r="N160" s="6">
        <f t="shared" si="23"/>
        <v>0.61358581064676609</v>
      </c>
      <c r="O160" s="6">
        <f t="shared" si="24"/>
        <v>0</v>
      </c>
      <c r="P160" s="6">
        <f t="shared" si="25"/>
        <v>0</v>
      </c>
      <c r="Q160" s="6">
        <f t="shared" si="26"/>
        <v>0.15516034412678589</v>
      </c>
      <c r="R160" s="6">
        <f t="shared" si="27"/>
        <v>0.4435659906396679</v>
      </c>
    </row>
    <row r="161" spans="1:18">
      <c r="A161" s="2">
        <v>41974</v>
      </c>
      <c r="B161" s="6">
        <v>-3.4664409128830682E-2</v>
      </c>
      <c r="C161" s="6">
        <v>-0.38766448497484751</v>
      </c>
      <c r="D161" s="6">
        <v>-0.32710307510799491</v>
      </c>
      <c r="E161" s="6">
        <v>0.59925870234065437</v>
      </c>
      <c r="F161" s="6">
        <v>0</v>
      </c>
      <c r="G161" s="6">
        <v>0</v>
      </c>
      <c r="H161" s="6">
        <v>0.2483881438275781</v>
      </c>
      <c r="I161" s="6">
        <v>9.8214876956559394E-2</v>
      </c>
      <c r="J161" s="15">
        <f t="shared" si="19"/>
        <v>41974</v>
      </c>
      <c r="K161" s="6">
        <f t="shared" si="20"/>
        <v>-2.7850449072255701E-2</v>
      </c>
      <c r="L161" s="6">
        <f t="shared" si="21"/>
        <v>-0.15460389743837186</v>
      </c>
      <c r="M161" s="6">
        <f t="shared" si="22"/>
        <v>-0.33420251787647287</v>
      </c>
      <c r="N161" s="6">
        <f t="shared" si="23"/>
        <v>0.65275007146751785</v>
      </c>
      <c r="O161" s="6">
        <f t="shared" si="24"/>
        <v>0</v>
      </c>
      <c r="P161" s="6">
        <f t="shared" si="25"/>
        <v>0</v>
      </c>
      <c r="Q161" s="6">
        <f t="shared" si="26"/>
        <v>0.21362568795603751</v>
      </c>
      <c r="R161" s="6">
        <f t="shared" si="27"/>
        <v>0.34971889503645492</v>
      </c>
    </row>
    <row r="162" spans="1:18">
      <c r="A162" s="2">
        <v>42005</v>
      </c>
      <c r="B162" s="6">
        <v>-9.7662570322201034E-2</v>
      </c>
      <c r="C162" s="6">
        <v>-0.39041340952700981</v>
      </c>
      <c r="D162" s="6">
        <v>-0.29310443638200689</v>
      </c>
      <c r="E162" s="6">
        <v>0.27046559869265602</v>
      </c>
      <c r="F162" s="6">
        <v>0</v>
      </c>
      <c r="G162" s="6">
        <v>0</v>
      </c>
      <c r="H162" s="6">
        <v>0.12864273738273541</v>
      </c>
      <c r="I162" s="6">
        <v>-0.38207208015582639</v>
      </c>
      <c r="J162" s="15">
        <f t="shared" si="19"/>
        <v>42005</v>
      </c>
      <c r="K162" s="6">
        <f t="shared" si="20"/>
        <v>-5.4043626661636257E-2</v>
      </c>
      <c r="L162" s="6">
        <f t="shared" si="21"/>
        <v>-0.26813135415997019</v>
      </c>
      <c r="M162" s="6">
        <f t="shared" si="22"/>
        <v>-0.34659199646169442</v>
      </c>
      <c r="N162" s="6">
        <f t="shared" si="23"/>
        <v>0.50278717768793479</v>
      </c>
      <c r="O162" s="6">
        <f t="shared" si="24"/>
        <v>0</v>
      </c>
      <c r="P162" s="6">
        <f t="shared" si="25"/>
        <v>0</v>
      </c>
      <c r="Q162" s="6">
        <f t="shared" si="26"/>
        <v>0.20820259799572219</v>
      </c>
      <c r="R162" s="6">
        <f t="shared" si="27"/>
        <v>4.2222798400356108E-2</v>
      </c>
    </row>
    <row r="163" spans="1:18">
      <c r="A163" s="2">
        <v>42036</v>
      </c>
      <c r="B163" s="6">
        <v>-0.1034207904562546</v>
      </c>
      <c r="C163" s="6">
        <v>-0.41743159950239728</v>
      </c>
      <c r="D163" s="6">
        <v>-0.15205170212624991</v>
      </c>
      <c r="E163" s="6">
        <v>0.40597183319912727</v>
      </c>
      <c r="F163" s="6">
        <v>0</v>
      </c>
      <c r="G163" s="6">
        <v>0</v>
      </c>
      <c r="H163" s="6">
        <v>-1.258516595073256E-3</v>
      </c>
      <c r="I163" s="6">
        <v>-0.26819077548084769</v>
      </c>
      <c r="J163" s="15">
        <f t="shared" si="19"/>
        <v>42036</v>
      </c>
      <c r="K163" s="6">
        <f t="shared" si="20"/>
        <v>-7.8582589969095437E-2</v>
      </c>
      <c r="L163" s="6">
        <f t="shared" si="21"/>
        <v>-0.39850316466808494</v>
      </c>
      <c r="M163" s="6">
        <f t="shared" si="22"/>
        <v>-0.25741973787208394</v>
      </c>
      <c r="N163" s="6">
        <f t="shared" si="23"/>
        <v>0.42523204474414594</v>
      </c>
      <c r="O163" s="6">
        <f t="shared" si="24"/>
        <v>0</v>
      </c>
      <c r="P163" s="6">
        <f t="shared" si="25"/>
        <v>0</v>
      </c>
      <c r="Q163" s="6">
        <f t="shared" si="26"/>
        <v>0.12525745487174675</v>
      </c>
      <c r="R163" s="6">
        <f t="shared" si="27"/>
        <v>-0.18401599289337156</v>
      </c>
    </row>
    <row r="164" spans="1:18">
      <c r="A164" s="2">
        <v>42064</v>
      </c>
      <c r="B164" s="6">
        <v>-0.13423513618863669</v>
      </c>
      <c r="C164" s="6">
        <v>-0.35310964079462948</v>
      </c>
      <c r="D164" s="6">
        <v>-0.2413235277526378</v>
      </c>
      <c r="E164" s="6">
        <v>0.66102907570324621</v>
      </c>
      <c r="F164" s="6">
        <v>0</v>
      </c>
      <c r="G164" s="6">
        <v>0</v>
      </c>
      <c r="H164" s="6">
        <v>4.2289226928095003E-2</v>
      </c>
      <c r="I164" s="6">
        <v>-2.535000210456273E-2</v>
      </c>
      <c r="J164" s="15">
        <f t="shared" si="19"/>
        <v>42064</v>
      </c>
      <c r="K164" s="6">
        <f t="shared" si="20"/>
        <v>-0.11177283232236411</v>
      </c>
      <c r="L164" s="6">
        <f t="shared" si="21"/>
        <v>-0.38698488327467889</v>
      </c>
      <c r="M164" s="6">
        <f t="shared" si="22"/>
        <v>-0.2288265554202982</v>
      </c>
      <c r="N164" s="6">
        <f t="shared" si="23"/>
        <v>0.44582216919834322</v>
      </c>
      <c r="O164" s="6">
        <f t="shared" si="24"/>
        <v>0</v>
      </c>
      <c r="P164" s="6">
        <f t="shared" si="25"/>
        <v>0</v>
      </c>
      <c r="Q164" s="6">
        <f t="shared" si="26"/>
        <v>5.6557815905252384E-2</v>
      </c>
      <c r="R164" s="6">
        <f t="shared" si="27"/>
        <v>-0.22520428591374561</v>
      </c>
    </row>
    <row r="165" spans="1:18">
      <c r="A165" s="2">
        <v>42095</v>
      </c>
      <c r="B165" s="6">
        <v>-4.2465964944005369E-2</v>
      </c>
      <c r="C165" s="6">
        <v>-0.41534674344422079</v>
      </c>
      <c r="D165" s="6">
        <v>-0.26097271336029659</v>
      </c>
      <c r="E165" s="6">
        <v>0.67773982943449884</v>
      </c>
      <c r="F165" s="6">
        <v>0</v>
      </c>
      <c r="G165" s="6">
        <v>0</v>
      </c>
      <c r="H165" s="6">
        <v>0.17541209729460039</v>
      </c>
      <c r="I165" s="6">
        <v>0.13436650498057651</v>
      </c>
      <c r="J165" s="15">
        <f t="shared" si="19"/>
        <v>42095</v>
      </c>
      <c r="K165" s="6">
        <f t="shared" si="20"/>
        <v>-9.3373963862965551E-2</v>
      </c>
      <c r="L165" s="6">
        <f t="shared" si="21"/>
        <v>-0.39529599458041581</v>
      </c>
      <c r="M165" s="6">
        <f t="shared" si="22"/>
        <v>-0.2181159810797281</v>
      </c>
      <c r="N165" s="6">
        <f t="shared" si="23"/>
        <v>0.58158024611229076</v>
      </c>
      <c r="O165" s="6">
        <f t="shared" si="24"/>
        <v>0</v>
      </c>
      <c r="P165" s="6">
        <f t="shared" si="25"/>
        <v>0</v>
      </c>
      <c r="Q165" s="6">
        <f t="shared" si="26"/>
        <v>7.2147602542540712E-2</v>
      </c>
      <c r="R165" s="6">
        <f t="shared" si="27"/>
        <v>-5.3058090868277973E-2</v>
      </c>
    </row>
    <row r="166" spans="1:18">
      <c r="A166" s="2">
        <v>42125</v>
      </c>
      <c r="B166" s="6">
        <v>-6.6596766538628144E-2</v>
      </c>
      <c r="C166" s="6">
        <v>-0.39312699152667552</v>
      </c>
      <c r="D166" s="6">
        <v>-0.1128639422455502</v>
      </c>
      <c r="E166" s="6">
        <v>0.67809095291244303</v>
      </c>
      <c r="F166" s="6">
        <v>0</v>
      </c>
      <c r="G166" s="6">
        <v>0</v>
      </c>
      <c r="H166" s="6">
        <v>0.25813948835464878</v>
      </c>
      <c r="I166" s="6">
        <v>0.36364274095623822</v>
      </c>
      <c r="J166" s="15">
        <f t="shared" si="19"/>
        <v>42125</v>
      </c>
      <c r="K166" s="6">
        <f t="shared" si="20"/>
        <v>-8.109928922375674E-2</v>
      </c>
      <c r="L166" s="6">
        <f t="shared" si="21"/>
        <v>-0.38719445858850859</v>
      </c>
      <c r="M166" s="6">
        <f t="shared" si="22"/>
        <v>-0.20505339445282819</v>
      </c>
      <c r="N166" s="6">
        <f t="shared" si="23"/>
        <v>0.67228661935006284</v>
      </c>
      <c r="O166" s="6">
        <f t="shared" si="24"/>
        <v>0</v>
      </c>
      <c r="P166" s="6">
        <f t="shared" si="25"/>
        <v>0</v>
      </c>
      <c r="Q166" s="6">
        <f t="shared" si="26"/>
        <v>0.15861360419244805</v>
      </c>
      <c r="R166" s="6">
        <f t="shared" si="27"/>
        <v>0.15755308127741732</v>
      </c>
    </row>
    <row r="167" spans="1:18">
      <c r="A167" s="2">
        <v>42156</v>
      </c>
      <c r="B167" s="6">
        <v>-5.2153481648024157E-2</v>
      </c>
      <c r="C167" s="6">
        <v>-0.43018711260744369</v>
      </c>
      <c r="D167" s="6">
        <v>-1.161111654931724E-2</v>
      </c>
      <c r="E167" s="6">
        <v>0.61660278896541298</v>
      </c>
      <c r="F167" s="6">
        <v>0</v>
      </c>
      <c r="G167" s="6">
        <v>0</v>
      </c>
      <c r="H167" s="6">
        <v>0.22127669985818771</v>
      </c>
      <c r="I167" s="6">
        <v>0.34392777801881552</v>
      </c>
      <c r="J167" s="15">
        <f t="shared" si="19"/>
        <v>42156</v>
      </c>
      <c r="K167" s="6">
        <f t="shared" si="20"/>
        <v>-5.3738737710219225E-2</v>
      </c>
      <c r="L167" s="6">
        <f t="shared" si="21"/>
        <v>-0.41288694919278002</v>
      </c>
      <c r="M167" s="6">
        <f t="shared" si="22"/>
        <v>-0.128482590718388</v>
      </c>
      <c r="N167" s="6">
        <f t="shared" si="23"/>
        <v>0.65747785710411832</v>
      </c>
      <c r="O167" s="6">
        <f t="shared" si="24"/>
        <v>0</v>
      </c>
      <c r="P167" s="6">
        <f t="shared" si="25"/>
        <v>0</v>
      </c>
      <c r="Q167" s="6">
        <f t="shared" si="26"/>
        <v>0.21827609516914562</v>
      </c>
      <c r="R167" s="6">
        <f t="shared" si="27"/>
        <v>0.28064567465187679</v>
      </c>
    </row>
    <row r="168" spans="1:18">
      <c r="A168" s="2">
        <v>42186</v>
      </c>
      <c r="B168" s="6">
        <v>-5.4508836934230961E-2</v>
      </c>
      <c r="C168" s="6">
        <v>-0.43855562235406259</v>
      </c>
      <c r="D168" s="6">
        <v>0.29032153943949718</v>
      </c>
      <c r="E168" s="6">
        <v>0.33415667768053148</v>
      </c>
      <c r="F168" s="6">
        <v>0</v>
      </c>
      <c r="G168" s="6">
        <v>0</v>
      </c>
      <c r="H168" s="6">
        <v>0.1042962839000052</v>
      </c>
      <c r="I168" s="6">
        <v>0.2357100417317404</v>
      </c>
      <c r="J168" s="15">
        <f t="shared" si="19"/>
        <v>42186</v>
      </c>
      <c r="K168" s="6">
        <f t="shared" si="20"/>
        <v>-5.7753028373627759E-2</v>
      </c>
      <c r="L168" s="6">
        <f t="shared" si="21"/>
        <v>-0.42062324216272723</v>
      </c>
      <c r="M168" s="6">
        <f t="shared" si="22"/>
        <v>5.5282160214876586E-2</v>
      </c>
      <c r="N168" s="6">
        <f t="shared" si="23"/>
        <v>0.54295013985279583</v>
      </c>
      <c r="O168" s="6">
        <f t="shared" si="24"/>
        <v>0</v>
      </c>
      <c r="P168" s="6">
        <f t="shared" si="25"/>
        <v>0</v>
      </c>
      <c r="Q168" s="6">
        <f t="shared" si="26"/>
        <v>0.19457082403761392</v>
      </c>
      <c r="R168" s="6">
        <f t="shared" si="27"/>
        <v>0.31442685356893135</v>
      </c>
    </row>
    <row r="169" spans="1:18">
      <c r="A169" s="2">
        <v>42217</v>
      </c>
      <c r="B169" s="6">
        <v>-5.7317375235912987E-2</v>
      </c>
      <c r="C169" s="6">
        <v>-0.38719049092477692</v>
      </c>
      <c r="D169" s="6">
        <v>0.21971884701352809</v>
      </c>
      <c r="E169" s="6">
        <v>0.29226806907120062</v>
      </c>
      <c r="F169" s="6">
        <v>0</v>
      </c>
      <c r="G169" s="6">
        <v>0</v>
      </c>
      <c r="H169" s="6">
        <v>4.7172663485402722E-2</v>
      </c>
      <c r="I169" s="6">
        <v>0.11465171340944159</v>
      </c>
      <c r="J169" s="15">
        <f t="shared" si="19"/>
        <v>42217</v>
      </c>
      <c r="K169" s="6">
        <f t="shared" si="20"/>
        <v>-5.4659897939389364E-2</v>
      </c>
      <c r="L169" s="6">
        <f t="shared" si="21"/>
        <v>-0.41864440862876107</v>
      </c>
      <c r="M169" s="6">
        <f t="shared" si="22"/>
        <v>0.1661430899679027</v>
      </c>
      <c r="N169" s="6">
        <f t="shared" si="23"/>
        <v>0.41434251190571497</v>
      </c>
      <c r="O169" s="6">
        <f t="shared" si="24"/>
        <v>0</v>
      </c>
      <c r="P169" s="6">
        <f t="shared" si="25"/>
        <v>0</v>
      </c>
      <c r="Q169" s="6">
        <f t="shared" si="26"/>
        <v>0.12424854908119853</v>
      </c>
      <c r="R169" s="6">
        <f t="shared" si="27"/>
        <v>0.23142984438666583</v>
      </c>
    </row>
    <row r="170" spans="1:18">
      <c r="A170" s="2">
        <v>42248</v>
      </c>
      <c r="B170" s="6">
        <v>-4.1319676034872042E-2</v>
      </c>
      <c r="C170" s="6">
        <v>-0.28884853456853371</v>
      </c>
      <c r="D170" s="6">
        <v>0.18145397617178269</v>
      </c>
      <c r="E170" s="6">
        <v>0.1237075604986678</v>
      </c>
      <c r="F170" s="6">
        <v>0</v>
      </c>
      <c r="G170" s="6">
        <v>0</v>
      </c>
      <c r="H170" s="6">
        <v>0.14002610405693011</v>
      </c>
      <c r="I170" s="6">
        <v>0.11501943012397491</v>
      </c>
      <c r="J170" s="15">
        <f t="shared" si="19"/>
        <v>42248</v>
      </c>
      <c r="K170" s="6">
        <f t="shared" si="20"/>
        <v>-5.1048629401671992E-2</v>
      </c>
      <c r="L170" s="6">
        <f t="shared" si="21"/>
        <v>-0.37153154928245774</v>
      </c>
      <c r="M170" s="6">
        <f t="shared" si="22"/>
        <v>0.23049812087493601</v>
      </c>
      <c r="N170" s="6">
        <f t="shared" si="23"/>
        <v>0.25004410241679997</v>
      </c>
      <c r="O170" s="6">
        <f t="shared" si="24"/>
        <v>0</v>
      </c>
      <c r="P170" s="6">
        <f t="shared" si="25"/>
        <v>0</v>
      </c>
      <c r="Q170" s="6">
        <f t="shared" si="26"/>
        <v>9.7165017147446006E-2</v>
      </c>
      <c r="R170" s="6">
        <f t="shared" si="27"/>
        <v>0.15512706175505231</v>
      </c>
    </row>
    <row r="171" spans="1:18">
      <c r="A171" s="2">
        <v>42278</v>
      </c>
      <c r="B171" s="6">
        <v>4.5428596925467933E-2</v>
      </c>
      <c r="C171" s="6">
        <v>-0.41686945884225152</v>
      </c>
      <c r="D171" s="6">
        <v>8.5059209605000699E-2</v>
      </c>
      <c r="E171" s="6">
        <v>0.37465745671929401</v>
      </c>
      <c r="F171" s="6">
        <v>0</v>
      </c>
      <c r="G171" s="6">
        <v>0</v>
      </c>
      <c r="H171" s="6">
        <v>7.6718590176572565E-2</v>
      </c>
      <c r="I171" s="6">
        <v>0.16499439458408369</v>
      </c>
      <c r="J171" s="15">
        <f t="shared" si="19"/>
        <v>42278</v>
      </c>
      <c r="K171" s="6">
        <f t="shared" si="20"/>
        <v>-1.7736151448439035E-2</v>
      </c>
      <c r="L171" s="6">
        <f t="shared" si="21"/>
        <v>-0.36430282811185405</v>
      </c>
      <c r="M171" s="6">
        <f t="shared" si="22"/>
        <v>0.16207734426343715</v>
      </c>
      <c r="N171" s="6">
        <f t="shared" si="23"/>
        <v>0.26354436209638749</v>
      </c>
      <c r="O171" s="6">
        <f t="shared" si="24"/>
        <v>0</v>
      </c>
      <c r="P171" s="6">
        <f t="shared" si="25"/>
        <v>0</v>
      </c>
      <c r="Q171" s="6">
        <f t="shared" si="26"/>
        <v>8.7972452572968471E-2</v>
      </c>
      <c r="R171" s="6">
        <f t="shared" si="27"/>
        <v>0.13155517937250005</v>
      </c>
    </row>
    <row r="172" spans="1:18">
      <c r="A172" s="2">
        <v>42309</v>
      </c>
      <c r="B172" s="6">
        <v>6.3694736634001325E-2</v>
      </c>
      <c r="C172" s="6">
        <v>-0.2406609644280992</v>
      </c>
      <c r="D172" s="6">
        <v>1.2151306184153939E-2</v>
      </c>
      <c r="E172" s="6">
        <v>0.28327826289526498</v>
      </c>
      <c r="F172" s="6">
        <v>0</v>
      </c>
      <c r="G172" s="6">
        <v>0</v>
      </c>
      <c r="H172" s="6">
        <v>6.8140593578545072E-3</v>
      </c>
      <c r="I172" s="6">
        <v>0.12527740064317561</v>
      </c>
      <c r="J172" s="15">
        <f t="shared" si="19"/>
        <v>42309</v>
      </c>
      <c r="K172" s="6">
        <f t="shared" si="20"/>
        <v>2.2601219174865739E-2</v>
      </c>
      <c r="L172" s="6">
        <f t="shared" si="21"/>
        <v>-0.31545965261296144</v>
      </c>
      <c r="M172" s="6">
        <f t="shared" si="22"/>
        <v>9.2888163986979119E-2</v>
      </c>
      <c r="N172" s="6">
        <f t="shared" si="23"/>
        <v>0.26054776003774222</v>
      </c>
      <c r="O172" s="6">
        <f t="shared" si="24"/>
        <v>0</v>
      </c>
      <c r="P172" s="6">
        <f t="shared" si="25"/>
        <v>0</v>
      </c>
      <c r="Q172" s="6">
        <f t="shared" si="26"/>
        <v>7.451958453045239E-2</v>
      </c>
      <c r="R172" s="6">
        <f t="shared" si="27"/>
        <v>0.13509707511707805</v>
      </c>
    </row>
    <row r="173" spans="1:18">
      <c r="A173" s="2">
        <v>42339</v>
      </c>
      <c r="B173" s="6">
        <v>6.9783108808307223E-2</v>
      </c>
      <c r="C173" s="6">
        <v>-8.3170609242203764E-2</v>
      </c>
      <c r="D173" s="6">
        <v>-4.7757430054360811E-2</v>
      </c>
      <c r="E173" s="6">
        <v>0.3553318067177843</v>
      </c>
      <c r="F173" s="6">
        <v>0</v>
      </c>
      <c r="G173" s="6">
        <v>0</v>
      </c>
      <c r="H173" s="6">
        <v>-8.7624627508193775E-3</v>
      </c>
      <c r="I173" s="6">
        <v>0.28542441347870762</v>
      </c>
      <c r="J173" s="15">
        <f t="shared" si="19"/>
        <v>42339</v>
      </c>
      <c r="K173" s="6">
        <f t="shared" si="20"/>
        <v>5.9635480789258823E-2</v>
      </c>
      <c r="L173" s="6">
        <f t="shared" si="21"/>
        <v>-0.24690034417085149</v>
      </c>
      <c r="M173" s="6">
        <f t="shared" si="22"/>
        <v>1.6484361911597942E-2</v>
      </c>
      <c r="N173" s="6">
        <f t="shared" si="23"/>
        <v>0.33775584211078113</v>
      </c>
      <c r="O173" s="6">
        <f t="shared" si="24"/>
        <v>0</v>
      </c>
      <c r="P173" s="6">
        <f t="shared" si="25"/>
        <v>0</v>
      </c>
      <c r="Q173" s="6">
        <f t="shared" si="26"/>
        <v>2.4923395594535897E-2</v>
      </c>
      <c r="R173" s="6">
        <f t="shared" si="27"/>
        <v>0.1918987362353223</v>
      </c>
    </row>
    <row r="174" spans="1:18">
      <c r="A174" s="2">
        <v>42370</v>
      </c>
      <c r="B174" s="6">
        <v>6.7589597755239927E-2</v>
      </c>
      <c r="C174" s="6">
        <v>7.8688873802272491E-2</v>
      </c>
      <c r="D174" s="6">
        <v>-8.6615520755596823E-2</v>
      </c>
      <c r="E174" s="6">
        <v>0.19554865756898071</v>
      </c>
      <c r="F174" s="6">
        <v>0</v>
      </c>
      <c r="G174" s="6">
        <v>0</v>
      </c>
      <c r="H174" s="6">
        <v>8.319457453074422E-2</v>
      </c>
      <c r="I174" s="6">
        <v>0.33840618290164048</v>
      </c>
      <c r="J174" s="15">
        <f t="shared" si="19"/>
        <v>42370</v>
      </c>
      <c r="K174" s="6">
        <f t="shared" si="20"/>
        <v>6.7022481065849501E-2</v>
      </c>
      <c r="L174" s="6">
        <f t="shared" si="21"/>
        <v>-8.1714233289343491E-2</v>
      </c>
      <c r="M174" s="6">
        <f t="shared" si="22"/>
        <v>-4.0740548208601228E-2</v>
      </c>
      <c r="N174" s="6">
        <f t="shared" si="23"/>
        <v>0.27805290906067665</v>
      </c>
      <c r="O174" s="6">
        <f t="shared" si="24"/>
        <v>0</v>
      </c>
      <c r="P174" s="6">
        <f t="shared" si="25"/>
        <v>0</v>
      </c>
      <c r="Q174" s="6">
        <f t="shared" si="26"/>
        <v>2.708205704592645E-2</v>
      </c>
      <c r="R174" s="6">
        <f t="shared" si="27"/>
        <v>0.24970266567450791</v>
      </c>
    </row>
    <row r="175" spans="1:18">
      <c r="A175" s="2">
        <v>42401</v>
      </c>
      <c r="B175" s="6">
        <v>3.8344254338896037E-2</v>
      </c>
      <c r="C175" s="6">
        <v>0.1009276725304844</v>
      </c>
      <c r="D175" s="6">
        <v>-0.20927304766292451</v>
      </c>
      <c r="E175" s="6">
        <v>-0.14736662008151899</v>
      </c>
      <c r="F175" s="6">
        <v>0</v>
      </c>
      <c r="G175" s="6">
        <v>0</v>
      </c>
      <c r="H175" s="6">
        <v>0.1191607683489694</v>
      </c>
      <c r="I175" s="6">
        <v>-9.8206972526093672E-2</v>
      </c>
      <c r="J175" s="15">
        <f t="shared" si="19"/>
        <v>42401</v>
      </c>
      <c r="K175" s="6">
        <f t="shared" si="20"/>
        <v>5.8572320300814405E-2</v>
      </c>
      <c r="L175" s="6">
        <f t="shared" si="21"/>
        <v>3.2148645696851046E-2</v>
      </c>
      <c r="M175" s="6">
        <f t="shared" si="22"/>
        <v>-0.11454866615762738</v>
      </c>
      <c r="N175" s="6">
        <f t="shared" si="23"/>
        <v>0.13450461473508202</v>
      </c>
      <c r="O175" s="6">
        <f t="shared" si="24"/>
        <v>0</v>
      </c>
      <c r="P175" s="6">
        <f t="shared" si="25"/>
        <v>0</v>
      </c>
      <c r="Q175" s="6">
        <f t="shared" si="26"/>
        <v>6.4530960042964755E-2</v>
      </c>
      <c r="R175" s="6">
        <f t="shared" si="27"/>
        <v>0.17520787461808482</v>
      </c>
    </row>
    <row r="176" spans="1:18">
      <c r="A176" s="2">
        <v>42430</v>
      </c>
      <c r="B176" s="6">
        <v>6.2672410243985385E-2</v>
      </c>
      <c r="C176" s="6">
        <v>0.17395642045113119</v>
      </c>
      <c r="D176" s="6">
        <v>-0.1423563787670255</v>
      </c>
      <c r="E176" s="6">
        <v>-0.24459507467494329</v>
      </c>
      <c r="F176" s="6">
        <v>0</v>
      </c>
      <c r="G176" s="6">
        <v>0</v>
      </c>
      <c r="H176" s="6">
        <v>8.3159666850391833E-2</v>
      </c>
      <c r="I176" s="6">
        <v>-6.7162955896460375E-2</v>
      </c>
      <c r="J176" s="15">
        <f t="shared" si="19"/>
        <v>42430</v>
      </c>
      <c r="K176" s="6">
        <f t="shared" si="20"/>
        <v>5.6202087446040459E-2</v>
      </c>
      <c r="L176" s="6">
        <f t="shared" si="21"/>
        <v>0.11785765559462935</v>
      </c>
      <c r="M176" s="6">
        <f t="shared" si="22"/>
        <v>-0.14608164906184895</v>
      </c>
      <c r="N176" s="6">
        <f t="shared" si="23"/>
        <v>-6.5471012395827186E-2</v>
      </c>
      <c r="O176" s="6">
        <f t="shared" si="24"/>
        <v>0</v>
      </c>
      <c r="P176" s="6">
        <f t="shared" si="25"/>
        <v>0</v>
      </c>
      <c r="Q176" s="6">
        <f t="shared" si="26"/>
        <v>9.5171669910035159E-2</v>
      </c>
      <c r="R176" s="6">
        <f t="shared" si="27"/>
        <v>5.7678751493028813E-2</v>
      </c>
    </row>
    <row r="177" spans="1:18">
      <c r="A177" s="2">
        <v>42461</v>
      </c>
      <c r="B177" s="6">
        <v>-2.9121518378344521E-2</v>
      </c>
      <c r="C177" s="6">
        <v>0.1016422415079377</v>
      </c>
      <c r="D177" s="6">
        <v>-0.27461173244381532</v>
      </c>
      <c r="E177" s="6">
        <v>-8.3272805699645694E-2</v>
      </c>
      <c r="F177" s="6">
        <v>0</v>
      </c>
      <c r="G177" s="6">
        <v>0</v>
      </c>
      <c r="H177" s="6">
        <v>0.17834055688945091</v>
      </c>
      <c r="I177" s="6">
        <v>-0.10702325812441681</v>
      </c>
      <c r="J177" s="15">
        <f t="shared" si="19"/>
        <v>42461</v>
      </c>
      <c r="K177" s="6">
        <f t="shared" si="20"/>
        <v>2.3965048734845631E-2</v>
      </c>
      <c r="L177" s="6">
        <f t="shared" si="21"/>
        <v>0.12550877816318443</v>
      </c>
      <c r="M177" s="6">
        <f t="shared" si="22"/>
        <v>-0.20874705295792176</v>
      </c>
      <c r="N177" s="6">
        <f t="shared" si="23"/>
        <v>-0.15841150015203598</v>
      </c>
      <c r="O177" s="6">
        <f t="shared" si="24"/>
        <v>0</v>
      </c>
      <c r="P177" s="6">
        <f t="shared" si="25"/>
        <v>0</v>
      </c>
      <c r="Q177" s="6">
        <f t="shared" si="26"/>
        <v>0.12688699736293738</v>
      </c>
      <c r="R177" s="6">
        <f t="shared" si="27"/>
        <v>-9.0797728848990289E-2</v>
      </c>
    </row>
    <row r="178" spans="1:18">
      <c r="A178" s="2">
        <v>42491</v>
      </c>
      <c r="B178" s="6">
        <v>9.5145224917280603E-3</v>
      </c>
      <c r="C178" s="6">
        <v>0.40028653777975121</v>
      </c>
      <c r="D178" s="6">
        <v>-0.22550041958064609</v>
      </c>
      <c r="E178" s="6">
        <v>-7.3964123710135554E-2</v>
      </c>
      <c r="F178" s="6">
        <v>0</v>
      </c>
      <c r="G178" s="6">
        <v>0</v>
      </c>
      <c r="H178" s="6">
        <v>-7.4265880422315911E-3</v>
      </c>
      <c r="I178" s="6">
        <v>0.10290992893846609</v>
      </c>
      <c r="J178" s="15">
        <f t="shared" si="19"/>
        <v>42491</v>
      </c>
      <c r="K178" s="6">
        <f t="shared" si="20"/>
        <v>1.4355138119122974E-2</v>
      </c>
      <c r="L178" s="6">
        <f t="shared" si="21"/>
        <v>0.22529506657960671</v>
      </c>
      <c r="M178" s="6">
        <f t="shared" si="22"/>
        <v>-0.21415617693049563</v>
      </c>
      <c r="N178" s="6">
        <f t="shared" si="23"/>
        <v>-0.13394400136157483</v>
      </c>
      <c r="O178" s="6">
        <f t="shared" si="24"/>
        <v>0</v>
      </c>
      <c r="P178" s="6">
        <f t="shared" si="25"/>
        <v>0</v>
      </c>
      <c r="Q178" s="6">
        <f t="shared" si="26"/>
        <v>8.46912118992037E-2</v>
      </c>
      <c r="R178" s="6">
        <f t="shared" si="27"/>
        <v>-2.3758761694137032E-2</v>
      </c>
    </row>
    <row r="179" spans="1:18">
      <c r="A179" s="2">
        <v>42522</v>
      </c>
      <c r="B179" s="6">
        <v>-7.5114566758043063E-3</v>
      </c>
      <c r="C179" s="6">
        <v>0.44339540670869021</v>
      </c>
      <c r="D179" s="6">
        <v>-0.25011006281872938</v>
      </c>
      <c r="E179" s="6">
        <v>0.1000163637041305</v>
      </c>
      <c r="F179" s="6">
        <v>0</v>
      </c>
      <c r="G179" s="6">
        <v>0</v>
      </c>
      <c r="H179" s="6">
        <v>3.5761157567789012E-2</v>
      </c>
      <c r="I179" s="6">
        <v>0.321551408486076</v>
      </c>
      <c r="J179" s="15">
        <f t="shared" si="19"/>
        <v>42522</v>
      </c>
      <c r="K179" s="6">
        <f t="shared" si="20"/>
        <v>-9.0394841874735909E-3</v>
      </c>
      <c r="L179" s="6">
        <f t="shared" si="21"/>
        <v>0.31510806199879299</v>
      </c>
      <c r="M179" s="6">
        <f t="shared" si="22"/>
        <v>-0.25007407161439693</v>
      </c>
      <c r="N179" s="6">
        <f t="shared" si="23"/>
        <v>-1.9073521901883578E-2</v>
      </c>
      <c r="O179" s="6">
        <f t="shared" si="24"/>
        <v>0</v>
      </c>
      <c r="P179" s="6">
        <f t="shared" si="25"/>
        <v>0</v>
      </c>
      <c r="Q179" s="6">
        <f t="shared" si="26"/>
        <v>6.8891708805002783E-2</v>
      </c>
      <c r="R179" s="6">
        <f t="shared" si="27"/>
        <v>0.10581269310004177</v>
      </c>
    </row>
    <row r="180" spans="1:18">
      <c r="A180" s="2">
        <v>42552</v>
      </c>
      <c r="B180" s="6">
        <v>-4.0819022288155664E-3</v>
      </c>
      <c r="C180" s="6">
        <v>0.9829886253762975</v>
      </c>
      <c r="D180" s="6">
        <v>-0.77341625306664186</v>
      </c>
      <c r="E180" s="6">
        <v>0.1004629154996024</v>
      </c>
      <c r="F180" s="6">
        <v>0</v>
      </c>
      <c r="G180" s="6">
        <v>0</v>
      </c>
      <c r="H180" s="6">
        <v>9.6462698692684756E-2</v>
      </c>
      <c r="I180" s="6">
        <v>0.40241608427312731</v>
      </c>
      <c r="J180" s="15">
        <f t="shared" si="19"/>
        <v>42552</v>
      </c>
      <c r="K180" s="6">
        <f t="shared" si="20"/>
        <v>-6.9294547096393749E-4</v>
      </c>
      <c r="L180" s="6">
        <f t="shared" si="21"/>
        <v>0.60889018995491295</v>
      </c>
      <c r="M180" s="6">
        <f t="shared" si="22"/>
        <v>-0.41634224515533913</v>
      </c>
      <c r="N180" s="6">
        <f t="shared" si="23"/>
        <v>4.217171849786578E-2</v>
      </c>
      <c r="O180" s="6">
        <f t="shared" si="24"/>
        <v>0</v>
      </c>
      <c r="P180" s="6">
        <f t="shared" si="25"/>
        <v>0</v>
      </c>
      <c r="Q180" s="6">
        <f t="shared" si="26"/>
        <v>4.1599089406080723E-2</v>
      </c>
      <c r="R180" s="6">
        <f t="shared" si="27"/>
        <v>0.27562580723255642</v>
      </c>
    </row>
    <row r="181" spans="1:18">
      <c r="A181" s="2">
        <v>42583</v>
      </c>
      <c r="B181" s="6">
        <v>2.4864796017599791E-2</v>
      </c>
      <c r="C181" s="6">
        <v>1.096577822273388</v>
      </c>
      <c r="D181" s="6">
        <v>-0.76414555665495409</v>
      </c>
      <c r="E181" s="6">
        <v>5.2736048117276502E-2</v>
      </c>
      <c r="F181" s="6">
        <v>0</v>
      </c>
      <c r="G181" s="6">
        <v>0</v>
      </c>
      <c r="H181" s="6">
        <v>-1.897672266118422E-2</v>
      </c>
      <c r="I181" s="6">
        <v>0.39105638709212581</v>
      </c>
      <c r="J181" s="15">
        <f t="shared" si="19"/>
        <v>42583</v>
      </c>
      <c r="K181" s="6">
        <f t="shared" si="20"/>
        <v>4.4238123709933056E-3</v>
      </c>
      <c r="L181" s="6">
        <f t="shared" si="21"/>
        <v>0.84098728478612517</v>
      </c>
      <c r="M181" s="6">
        <f t="shared" si="22"/>
        <v>-0.59589062418010841</v>
      </c>
      <c r="N181" s="6">
        <f t="shared" si="23"/>
        <v>8.4405109107003121E-2</v>
      </c>
      <c r="O181" s="6">
        <f t="shared" si="24"/>
        <v>0</v>
      </c>
      <c r="P181" s="6">
        <f t="shared" si="25"/>
        <v>0</v>
      </c>
      <c r="Q181" s="6">
        <f t="shared" si="26"/>
        <v>3.7749044533096521E-2</v>
      </c>
      <c r="R181" s="6">
        <f t="shared" si="27"/>
        <v>0.37167462661710965</v>
      </c>
    </row>
    <row r="182" spans="1:18">
      <c r="A182" s="2">
        <v>42614</v>
      </c>
      <c r="B182" s="6">
        <v>8.9700715583667968E-3</v>
      </c>
      <c r="C182" s="6">
        <v>0.72025118924731435</v>
      </c>
      <c r="D182" s="6">
        <v>-0.15702738142954639</v>
      </c>
      <c r="E182" s="6">
        <v>-9.0148788835733962E-2</v>
      </c>
      <c r="F182" s="6">
        <v>0</v>
      </c>
      <c r="G182" s="6">
        <v>0</v>
      </c>
      <c r="H182" s="6">
        <v>3.9447028690314523E-2</v>
      </c>
      <c r="I182" s="6">
        <v>0.52149211923071537</v>
      </c>
      <c r="J182" s="15">
        <f t="shared" si="19"/>
        <v>42614</v>
      </c>
      <c r="K182" s="6">
        <f t="shared" si="20"/>
        <v>9.9176551157170081E-3</v>
      </c>
      <c r="L182" s="6">
        <f t="shared" si="21"/>
        <v>0.93327254563233331</v>
      </c>
      <c r="M182" s="6">
        <f t="shared" si="22"/>
        <v>-0.56486306371704742</v>
      </c>
      <c r="N182" s="6">
        <f t="shared" si="23"/>
        <v>2.1016724927048314E-2</v>
      </c>
      <c r="O182" s="6">
        <f t="shared" si="24"/>
        <v>0</v>
      </c>
      <c r="P182" s="6">
        <f t="shared" si="25"/>
        <v>0</v>
      </c>
      <c r="Q182" s="6">
        <f t="shared" si="26"/>
        <v>3.8977668240605022E-2</v>
      </c>
      <c r="R182" s="6">
        <f t="shared" si="27"/>
        <v>0.43832153019865611</v>
      </c>
    </row>
    <row r="183" spans="1:18">
      <c r="A183" s="2">
        <v>42644</v>
      </c>
      <c r="B183" s="6">
        <v>2.470107929703019E-3</v>
      </c>
      <c r="C183" s="6">
        <v>0.79899467997613005</v>
      </c>
      <c r="D183" s="6">
        <v>-5.2624307872654472E-2</v>
      </c>
      <c r="E183" s="6">
        <v>-0.21327324449677201</v>
      </c>
      <c r="F183" s="6">
        <v>0</v>
      </c>
      <c r="G183" s="6">
        <v>0</v>
      </c>
      <c r="H183" s="6">
        <v>-5.4282122080897E-2</v>
      </c>
      <c r="I183" s="6">
        <v>0.48128511345550962</v>
      </c>
      <c r="J183" s="15">
        <f t="shared" si="19"/>
        <v>42644</v>
      </c>
      <c r="K183" s="6">
        <f t="shared" si="20"/>
        <v>1.2101658501889869E-2</v>
      </c>
      <c r="L183" s="6">
        <f t="shared" si="21"/>
        <v>0.87194123049894412</v>
      </c>
      <c r="M183" s="6">
        <f t="shared" si="22"/>
        <v>-0.32459908198571835</v>
      </c>
      <c r="N183" s="6">
        <f t="shared" si="23"/>
        <v>-8.3561995071743153E-2</v>
      </c>
      <c r="O183" s="6">
        <f t="shared" si="24"/>
        <v>0</v>
      </c>
      <c r="P183" s="6">
        <f t="shared" si="25"/>
        <v>0</v>
      </c>
      <c r="Q183" s="6">
        <f t="shared" si="26"/>
        <v>-1.1270605350588899E-2</v>
      </c>
      <c r="R183" s="6">
        <f t="shared" si="27"/>
        <v>0.4646112065927836</v>
      </c>
    </row>
    <row r="184" spans="1:18">
      <c r="A184" s="2">
        <v>42675</v>
      </c>
      <c r="B184" s="6">
        <v>3.6592848468961878E-3</v>
      </c>
      <c r="C184" s="6">
        <v>0.72101004012335534</v>
      </c>
      <c r="D184" s="6">
        <v>0.19920959332342961</v>
      </c>
      <c r="E184" s="6">
        <v>-0.18100291937093749</v>
      </c>
      <c r="F184" s="6">
        <v>0</v>
      </c>
      <c r="G184" s="6">
        <v>0</v>
      </c>
      <c r="H184" s="6">
        <v>-4.1791492605403713E-2</v>
      </c>
      <c r="I184" s="6">
        <v>0.70108450631733987</v>
      </c>
      <c r="J184" s="15">
        <f t="shared" si="19"/>
        <v>42675</v>
      </c>
      <c r="K184" s="6">
        <f t="shared" si="20"/>
        <v>5.0331547783220012E-3</v>
      </c>
      <c r="L184" s="6">
        <f t="shared" si="21"/>
        <v>0.74675196978226666</v>
      </c>
      <c r="M184" s="6">
        <f t="shared" si="22"/>
        <v>-3.4806986595904144E-3</v>
      </c>
      <c r="N184" s="6">
        <f t="shared" si="23"/>
        <v>-0.16147498423448114</v>
      </c>
      <c r="O184" s="6">
        <f t="shared" si="24"/>
        <v>0</v>
      </c>
      <c r="P184" s="6">
        <f t="shared" si="25"/>
        <v>0</v>
      </c>
      <c r="Q184" s="6">
        <f t="shared" si="26"/>
        <v>-1.8875528665328729E-2</v>
      </c>
      <c r="R184" s="6">
        <f t="shared" si="27"/>
        <v>0.56795391300118825</v>
      </c>
    </row>
    <row r="185" spans="1:18">
      <c r="A185" s="2">
        <v>42705</v>
      </c>
      <c r="B185" s="6">
        <v>-2.4290873274097091E-3</v>
      </c>
      <c r="C185" s="6">
        <v>0.96489169241381334</v>
      </c>
      <c r="D185" s="6">
        <v>0.34808281860787121</v>
      </c>
      <c r="E185" s="6">
        <v>-0.2235376006562439</v>
      </c>
      <c r="F185" s="6">
        <v>0</v>
      </c>
      <c r="G185" s="6">
        <v>0</v>
      </c>
      <c r="H185" s="6">
        <v>-0.26816023856543802</v>
      </c>
      <c r="I185" s="6">
        <v>0.81884758447259287</v>
      </c>
      <c r="J185" s="15">
        <f t="shared" si="19"/>
        <v>42705</v>
      </c>
      <c r="K185" s="6">
        <f t="shared" si="20"/>
        <v>1.2334351497298327E-3</v>
      </c>
      <c r="L185" s="6">
        <f t="shared" si="21"/>
        <v>0.82829880417109969</v>
      </c>
      <c r="M185" s="6">
        <f t="shared" si="22"/>
        <v>0.16488936801954879</v>
      </c>
      <c r="N185" s="6">
        <f t="shared" si="23"/>
        <v>-0.20593792150798448</v>
      </c>
      <c r="O185" s="6">
        <f t="shared" si="24"/>
        <v>0</v>
      </c>
      <c r="P185" s="6">
        <f t="shared" si="25"/>
        <v>0</v>
      </c>
      <c r="Q185" s="6">
        <f t="shared" si="26"/>
        <v>-0.12141128441724625</v>
      </c>
      <c r="R185" s="6">
        <f t="shared" si="27"/>
        <v>0.66707240141514745</v>
      </c>
    </row>
    <row r="186" spans="1:18">
      <c r="A186" s="2">
        <v>42736</v>
      </c>
      <c r="B186" s="6">
        <v>-9.8641606135461621E-2</v>
      </c>
      <c r="C186" s="6">
        <v>1.0609835975303801</v>
      </c>
      <c r="D186" s="6">
        <v>0.78123150512122486</v>
      </c>
      <c r="E186" s="6">
        <v>-0.1191911661244881</v>
      </c>
      <c r="F186" s="6">
        <v>0</v>
      </c>
      <c r="G186" s="6">
        <v>0</v>
      </c>
      <c r="H186" s="6">
        <v>-6.3553371574215894E-2</v>
      </c>
      <c r="I186" s="6">
        <v>1.56082895881744</v>
      </c>
      <c r="J186" s="15">
        <f t="shared" si="19"/>
        <v>42736</v>
      </c>
      <c r="K186" s="6">
        <f t="shared" si="20"/>
        <v>-3.2470469538658377E-2</v>
      </c>
      <c r="L186" s="6">
        <f t="shared" si="21"/>
        <v>0.91562844335584959</v>
      </c>
      <c r="M186" s="6">
        <f t="shared" si="22"/>
        <v>0.44284130568417518</v>
      </c>
      <c r="N186" s="6">
        <f t="shared" si="23"/>
        <v>-0.17457722871722314</v>
      </c>
      <c r="O186" s="6">
        <f t="shared" si="24"/>
        <v>0</v>
      </c>
      <c r="P186" s="6">
        <f t="shared" si="25"/>
        <v>0</v>
      </c>
      <c r="Q186" s="6">
        <f t="shared" si="26"/>
        <v>-0.12450170091501922</v>
      </c>
      <c r="R186" s="6">
        <f t="shared" si="27"/>
        <v>1.0269203498691242</v>
      </c>
    </row>
    <row r="187" spans="1:18">
      <c r="A187" s="2">
        <v>42767</v>
      </c>
      <c r="B187" s="6">
        <v>-6.5537757154729814E-2</v>
      </c>
      <c r="C187" s="6">
        <v>1.053505959279899</v>
      </c>
      <c r="D187" s="6">
        <v>0.77925584119816627</v>
      </c>
      <c r="E187" s="6">
        <v>1.6639660519491579E-2</v>
      </c>
      <c r="F187" s="6">
        <v>0</v>
      </c>
      <c r="G187" s="6">
        <v>0</v>
      </c>
      <c r="H187" s="6">
        <v>-0.35681170333534917</v>
      </c>
      <c r="I187" s="6">
        <v>1.427052000507478</v>
      </c>
      <c r="J187" s="15">
        <f t="shared" si="19"/>
        <v>42767</v>
      </c>
      <c r="K187" s="6">
        <f t="shared" si="20"/>
        <v>-5.5536150205867052E-2</v>
      </c>
      <c r="L187" s="6">
        <f t="shared" si="21"/>
        <v>1.0264604164080307</v>
      </c>
      <c r="M187" s="6">
        <f t="shared" si="22"/>
        <v>0.63619005497575409</v>
      </c>
      <c r="N187" s="6">
        <f t="shared" si="23"/>
        <v>-0.10869636875374682</v>
      </c>
      <c r="O187" s="6">
        <f t="shared" si="24"/>
        <v>0</v>
      </c>
      <c r="P187" s="6">
        <f t="shared" si="25"/>
        <v>0</v>
      </c>
      <c r="Q187" s="6">
        <f t="shared" si="26"/>
        <v>-0.22950843782500105</v>
      </c>
      <c r="R187" s="6">
        <f t="shared" si="27"/>
        <v>1.2689095145991702</v>
      </c>
    </row>
    <row r="188" spans="1:18">
      <c r="A188" s="2">
        <v>42795</v>
      </c>
      <c r="B188" s="6">
        <v>-5.9239539380502887E-2</v>
      </c>
      <c r="C188" s="6">
        <v>0.8257164821023566</v>
      </c>
      <c r="D188" s="6">
        <v>0.88547190884465621</v>
      </c>
      <c r="E188" s="6">
        <v>-4.7923675081939378E-2</v>
      </c>
      <c r="F188" s="6">
        <v>0</v>
      </c>
      <c r="G188" s="6">
        <v>0</v>
      </c>
      <c r="H188" s="6">
        <v>-0.22775542098076981</v>
      </c>
      <c r="I188" s="6">
        <v>1.376269755503801</v>
      </c>
      <c r="J188" s="15">
        <f t="shared" si="19"/>
        <v>42795</v>
      </c>
      <c r="K188" s="6">
        <f t="shared" si="20"/>
        <v>-7.4472967556898112E-2</v>
      </c>
      <c r="L188" s="6">
        <f t="shared" si="21"/>
        <v>0.98006867963754518</v>
      </c>
      <c r="M188" s="6">
        <f t="shared" si="22"/>
        <v>0.81531975172134918</v>
      </c>
      <c r="N188" s="6">
        <f t="shared" si="23"/>
        <v>-5.015839356231197E-2</v>
      </c>
      <c r="O188" s="6">
        <f t="shared" si="24"/>
        <v>0</v>
      </c>
      <c r="P188" s="6">
        <f t="shared" si="25"/>
        <v>0</v>
      </c>
      <c r="Q188" s="6">
        <f t="shared" si="26"/>
        <v>-0.2160401652967783</v>
      </c>
      <c r="R188" s="6">
        <f t="shared" si="27"/>
        <v>1.4547169049429065</v>
      </c>
    </row>
    <row r="189" spans="1:18">
      <c r="A189" s="2">
        <v>42826</v>
      </c>
      <c r="B189" s="6">
        <v>-5.8554076687823947E-2</v>
      </c>
      <c r="C189" s="6">
        <v>0.8883329741196645</v>
      </c>
      <c r="D189" s="6">
        <v>1.10741960002345</v>
      </c>
      <c r="E189" s="6">
        <v>-0.23064147695710421</v>
      </c>
      <c r="F189" s="6">
        <v>0</v>
      </c>
      <c r="G189" s="6">
        <v>0</v>
      </c>
      <c r="H189" s="6">
        <v>-0.32165504187929539</v>
      </c>
      <c r="I189" s="6">
        <v>1.384901978618891</v>
      </c>
      <c r="J189" s="15">
        <f t="shared" si="19"/>
        <v>42826</v>
      </c>
      <c r="K189" s="6">
        <f t="shared" si="20"/>
        <v>-6.1110457741018885E-2</v>
      </c>
      <c r="L189" s="6">
        <f t="shared" si="21"/>
        <v>0.9225184718339734</v>
      </c>
      <c r="M189" s="6">
        <f t="shared" si="22"/>
        <v>0.92404911668875744</v>
      </c>
      <c r="N189" s="6">
        <f t="shared" si="23"/>
        <v>-8.7308497173184008E-2</v>
      </c>
      <c r="O189" s="6">
        <f t="shared" si="24"/>
        <v>0</v>
      </c>
      <c r="P189" s="6">
        <f t="shared" si="25"/>
        <v>0</v>
      </c>
      <c r="Q189" s="6">
        <f t="shared" si="26"/>
        <v>-0.30207405539847149</v>
      </c>
      <c r="R189" s="6">
        <f t="shared" si="27"/>
        <v>1.3960745782100565</v>
      </c>
    </row>
    <row r="190" spans="1:18">
      <c r="A190" s="2">
        <v>42856</v>
      </c>
      <c r="B190" s="6">
        <v>-7.3361410781355357E-2</v>
      </c>
      <c r="C190" s="6">
        <v>0.60766465928587143</v>
      </c>
      <c r="D190" s="6">
        <v>0.87332128088404559</v>
      </c>
      <c r="E190" s="6">
        <v>-0.33444261061211772</v>
      </c>
      <c r="F190" s="6">
        <v>0</v>
      </c>
      <c r="G190" s="6">
        <v>0</v>
      </c>
      <c r="H190" s="6">
        <v>-0.1377446066229131</v>
      </c>
      <c r="I190" s="6">
        <v>0.93543731215353088</v>
      </c>
      <c r="J190" s="15">
        <f t="shared" si="19"/>
        <v>42856</v>
      </c>
      <c r="K190" s="6">
        <f t="shared" si="20"/>
        <v>-6.3718342283227397E-2</v>
      </c>
      <c r="L190" s="6">
        <f t="shared" si="21"/>
        <v>0.77390470516929755</v>
      </c>
      <c r="M190" s="6">
        <f t="shared" si="22"/>
        <v>0.95540426325071726</v>
      </c>
      <c r="N190" s="6">
        <f t="shared" si="23"/>
        <v>-0.20433592088372043</v>
      </c>
      <c r="O190" s="6">
        <f t="shared" si="24"/>
        <v>0</v>
      </c>
      <c r="P190" s="6">
        <f t="shared" si="25"/>
        <v>0</v>
      </c>
      <c r="Q190" s="6">
        <f t="shared" si="26"/>
        <v>-0.22905168982765944</v>
      </c>
      <c r="R190" s="6">
        <f t="shared" si="27"/>
        <v>1.2322030154254076</v>
      </c>
    </row>
    <row r="191" spans="1:18">
      <c r="A191" s="2">
        <v>42887</v>
      </c>
      <c r="B191" s="6">
        <v>-6.6346034406766119E-2</v>
      </c>
      <c r="C191" s="6">
        <v>0.56970693080630574</v>
      </c>
      <c r="D191" s="6">
        <v>0.89292792557020084</v>
      </c>
      <c r="E191" s="6">
        <v>-0.59853113672051839</v>
      </c>
      <c r="F191" s="6">
        <v>0</v>
      </c>
      <c r="G191" s="6">
        <v>0</v>
      </c>
      <c r="H191" s="6">
        <v>-2.1195158200303599E-2</v>
      </c>
      <c r="I191" s="6">
        <v>0.77656252704891848</v>
      </c>
      <c r="J191" s="15">
        <f t="shared" si="19"/>
        <v>42887</v>
      </c>
      <c r="K191" s="6">
        <f t="shared" si="20"/>
        <v>-6.6087173958648479E-2</v>
      </c>
      <c r="L191" s="6">
        <f t="shared" si="21"/>
        <v>0.68856818807061393</v>
      </c>
      <c r="M191" s="6">
        <f t="shared" si="22"/>
        <v>0.95788960215923213</v>
      </c>
      <c r="N191" s="6">
        <f t="shared" si="23"/>
        <v>-0.38787174142991337</v>
      </c>
      <c r="O191" s="6">
        <f t="shared" si="24"/>
        <v>0</v>
      </c>
      <c r="P191" s="6">
        <f t="shared" si="25"/>
        <v>0</v>
      </c>
      <c r="Q191" s="6">
        <f t="shared" si="26"/>
        <v>-0.16019826890083735</v>
      </c>
      <c r="R191" s="6">
        <f t="shared" si="27"/>
        <v>1.0323006059404467</v>
      </c>
    </row>
    <row r="192" spans="1:18">
      <c r="A192" s="2">
        <v>42917</v>
      </c>
      <c r="B192" s="6">
        <v>-6.6373481066086981E-2</v>
      </c>
      <c r="C192" s="6">
        <v>6.0147502275529563E-2</v>
      </c>
      <c r="D192" s="6">
        <v>0.95058251726370646</v>
      </c>
      <c r="E192" s="6">
        <v>-7.5068847664653882E-2</v>
      </c>
      <c r="F192" s="6">
        <v>0</v>
      </c>
      <c r="G192" s="6">
        <v>0</v>
      </c>
      <c r="H192" s="6">
        <v>-8.9601892399448546E-2</v>
      </c>
      <c r="I192" s="6">
        <v>0.77968579840904662</v>
      </c>
      <c r="J192" s="15">
        <f t="shared" si="19"/>
        <v>42917</v>
      </c>
      <c r="K192" s="6">
        <f t="shared" si="20"/>
        <v>-6.8693642084736148E-2</v>
      </c>
      <c r="L192" s="6">
        <f t="shared" si="21"/>
        <v>0.41250636412256897</v>
      </c>
      <c r="M192" s="6">
        <f t="shared" si="22"/>
        <v>0.90561057457265093</v>
      </c>
      <c r="N192" s="6">
        <f t="shared" si="23"/>
        <v>-0.33601419833243001</v>
      </c>
      <c r="O192" s="6">
        <f t="shared" si="24"/>
        <v>0</v>
      </c>
      <c r="P192" s="6">
        <f t="shared" si="25"/>
        <v>0</v>
      </c>
      <c r="Q192" s="6">
        <f t="shared" si="26"/>
        <v>-8.2847219074221753E-2</v>
      </c>
      <c r="R192" s="6">
        <f t="shared" si="27"/>
        <v>0.83056187920383195</v>
      </c>
    </row>
    <row r="193" spans="1:18">
      <c r="A193" s="2">
        <v>42948</v>
      </c>
      <c r="B193" s="6">
        <v>-9.1784550098952991E-2</v>
      </c>
      <c r="C193" s="6">
        <v>-2.5426789326803988E-2</v>
      </c>
      <c r="D193" s="6">
        <v>1.0242654641288511</v>
      </c>
      <c r="E193" s="6">
        <v>0.21805092506299489</v>
      </c>
      <c r="F193" s="6">
        <v>0</v>
      </c>
      <c r="G193" s="6">
        <v>0</v>
      </c>
      <c r="H193" s="6">
        <v>-0.13065142923782061</v>
      </c>
      <c r="I193" s="6">
        <v>0.99445362052826836</v>
      </c>
      <c r="J193" s="15">
        <f t="shared" si="19"/>
        <v>42948</v>
      </c>
      <c r="K193" s="6">
        <f t="shared" si="20"/>
        <v>-7.4834688523935364E-2</v>
      </c>
      <c r="L193" s="6">
        <f t="shared" si="21"/>
        <v>0.20147588125167712</v>
      </c>
      <c r="M193" s="6">
        <f t="shared" si="22"/>
        <v>0.95592530232091943</v>
      </c>
      <c r="N193" s="6">
        <f t="shared" si="23"/>
        <v>-0.1518496864407258</v>
      </c>
      <c r="O193" s="6">
        <f t="shared" si="24"/>
        <v>0</v>
      </c>
      <c r="P193" s="6">
        <f t="shared" si="25"/>
        <v>0</v>
      </c>
      <c r="Q193" s="6">
        <f t="shared" si="26"/>
        <v>-8.0482826612524247E-2</v>
      </c>
      <c r="R193" s="6">
        <f t="shared" si="27"/>
        <v>0.85023398199541111</v>
      </c>
    </row>
    <row r="194" spans="1:18">
      <c r="A194" s="2">
        <v>42979</v>
      </c>
      <c r="B194" s="6">
        <v>-9.17569190580792E-2</v>
      </c>
      <c r="C194" s="6">
        <v>0.22881411571231661</v>
      </c>
      <c r="D194" s="6">
        <v>1.1131174500055661</v>
      </c>
      <c r="E194" s="6">
        <v>-3.3454664555946152E-2</v>
      </c>
      <c r="F194" s="6">
        <v>0</v>
      </c>
      <c r="G194" s="6">
        <v>0</v>
      </c>
      <c r="H194" s="6">
        <v>-0.14129292884647479</v>
      </c>
      <c r="I194" s="6">
        <v>1.0754270532573831</v>
      </c>
      <c r="J194" s="15">
        <f t="shared" si="19"/>
        <v>42979</v>
      </c>
      <c r="K194" s="6">
        <f t="shared" si="20"/>
        <v>-8.3304983407706382E-2</v>
      </c>
      <c r="L194" s="6">
        <f t="shared" si="21"/>
        <v>8.7844942887014055E-2</v>
      </c>
      <c r="M194" s="6">
        <f t="shared" si="22"/>
        <v>1.0293218104660411</v>
      </c>
      <c r="N194" s="6">
        <f t="shared" si="23"/>
        <v>3.6509137614131625E-2</v>
      </c>
      <c r="O194" s="6">
        <f t="shared" si="24"/>
        <v>0</v>
      </c>
      <c r="P194" s="6">
        <f t="shared" si="25"/>
        <v>0</v>
      </c>
      <c r="Q194" s="6">
        <f t="shared" si="26"/>
        <v>-0.12051541682791465</v>
      </c>
      <c r="R194" s="6">
        <f t="shared" si="27"/>
        <v>0.94985549073156594</v>
      </c>
    </row>
    <row r="195" spans="1:18">
      <c r="A195" s="2">
        <v>43009</v>
      </c>
      <c r="B195" s="6">
        <v>-9.7148600474189883E-2</v>
      </c>
      <c r="C195" s="6">
        <v>0.32466715842709548</v>
      </c>
      <c r="D195" s="6">
        <v>1.053864378462974</v>
      </c>
      <c r="E195" s="6">
        <v>1.50579564167154E-3</v>
      </c>
      <c r="F195" s="6">
        <v>0</v>
      </c>
      <c r="G195" s="6">
        <v>0</v>
      </c>
      <c r="H195" s="6">
        <v>-0.12912918298038001</v>
      </c>
      <c r="I195" s="6">
        <v>1.153759549077171</v>
      </c>
      <c r="J195" s="15">
        <f t="shared" si="19"/>
        <v>43009</v>
      </c>
      <c r="K195" s="6">
        <f t="shared" si="20"/>
        <v>-9.3563356543740692E-2</v>
      </c>
      <c r="L195" s="6">
        <f t="shared" si="21"/>
        <v>0.17601816160420269</v>
      </c>
      <c r="M195" s="6">
        <f t="shared" si="22"/>
        <v>1.0637490975324637</v>
      </c>
      <c r="N195" s="6">
        <f t="shared" si="23"/>
        <v>6.2034018716240098E-2</v>
      </c>
      <c r="O195" s="6">
        <f t="shared" si="24"/>
        <v>0</v>
      </c>
      <c r="P195" s="6">
        <f t="shared" si="25"/>
        <v>0</v>
      </c>
      <c r="Q195" s="6">
        <f t="shared" si="26"/>
        <v>-0.1336911803548918</v>
      </c>
      <c r="R195" s="6">
        <f t="shared" si="27"/>
        <v>1.0745467409542744</v>
      </c>
    </row>
    <row r="196" spans="1:18">
      <c r="A196" s="2">
        <v>43040</v>
      </c>
      <c r="B196" s="6">
        <v>-8.9226706090304697E-2</v>
      </c>
      <c r="C196" s="6">
        <v>0.25146946716989788</v>
      </c>
      <c r="D196" s="6">
        <v>1.181475088404859</v>
      </c>
      <c r="E196" s="6">
        <v>4.5586023812772533E-2</v>
      </c>
      <c r="F196" s="6">
        <v>0</v>
      </c>
      <c r="G196" s="6">
        <v>0</v>
      </c>
      <c r="H196" s="6">
        <v>-0.147162197341381</v>
      </c>
      <c r="I196" s="6">
        <v>1.242141675955843</v>
      </c>
      <c r="J196" s="15">
        <f t="shared" si="19"/>
        <v>43040</v>
      </c>
      <c r="K196" s="6">
        <f t="shared" si="20"/>
        <v>-9.271074187419126E-2</v>
      </c>
      <c r="L196" s="6">
        <f t="shared" si="21"/>
        <v>0.26831691376977002</v>
      </c>
      <c r="M196" s="6">
        <f t="shared" si="22"/>
        <v>1.1161523056244664</v>
      </c>
      <c r="N196" s="6">
        <f t="shared" si="23"/>
        <v>4.5457182994993071E-3</v>
      </c>
      <c r="O196" s="6">
        <f t="shared" si="24"/>
        <v>0</v>
      </c>
      <c r="P196" s="6">
        <f t="shared" si="25"/>
        <v>0</v>
      </c>
      <c r="Q196" s="6">
        <f t="shared" si="26"/>
        <v>-0.13919476972274528</v>
      </c>
      <c r="R196" s="6">
        <f t="shared" si="27"/>
        <v>1.1571094260967991</v>
      </c>
    </row>
    <row r="197" spans="1:18">
      <c r="A197" s="2">
        <v>43070</v>
      </c>
      <c r="B197" s="6">
        <v>-8.7212462518356362E-2</v>
      </c>
      <c r="C197" s="6">
        <v>0.21057024389532669</v>
      </c>
      <c r="D197" s="6">
        <v>0.99758016948542727</v>
      </c>
      <c r="E197" s="6">
        <v>6.3563392583910416E-2</v>
      </c>
      <c r="F197" s="6">
        <v>0</v>
      </c>
      <c r="G197" s="6">
        <v>0</v>
      </c>
      <c r="H197" s="6">
        <v>6.318938052539802E-2</v>
      </c>
      <c r="I197" s="6">
        <v>1.2476907239717061</v>
      </c>
      <c r="J197" s="15">
        <f t="shared" ref="J197:J260" si="28">A197</f>
        <v>43070</v>
      </c>
      <c r="K197" s="6">
        <f t="shared" ref="K197:K260" si="29">AVERAGE(B195:B197)</f>
        <v>-9.1195923027616976E-2</v>
      </c>
      <c r="L197" s="6">
        <f t="shared" ref="L197:L260" si="30">AVERAGE(C195:C197)</f>
        <v>0.2622356231641067</v>
      </c>
      <c r="M197" s="6">
        <f t="shared" ref="M197:M260" si="31">AVERAGE(D195:D197)</f>
        <v>1.0776398787844201</v>
      </c>
      <c r="N197" s="6">
        <f t="shared" ref="N197:N260" si="32">AVERAGE(E195:E197)</f>
        <v>3.6885070679451494E-2</v>
      </c>
      <c r="O197" s="6">
        <f t="shared" ref="O197:O260" si="33">AVERAGE(F195:F197)</f>
        <v>0</v>
      </c>
      <c r="P197" s="6">
        <f t="shared" ref="P197:P260" si="34">AVERAGE(G195:G197)</f>
        <v>0</v>
      </c>
      <c r="Q197" s="6">
        <f t="shared" ref="Q197:Q260" si="35">AVERAGE(H195:H197)</f>
        <v>-7.1033999932121006E-2</v>
      </c>
      <c r="R197" s="6">
        <f t="shared" ref="R197:R260" si="36">AVERAGE(I195:I197)</f>
        <v>1.21453064966824</v>
      </c>
    </row>
    <row r="198" spans="1:18">
      <c r="A198" s="2">
        <v>43101</v>
      </c>
      <c r="B198" s="6">
        <v>-9.5609019765995028E-3</v>
      </c>
      <c r="C198" s="6">
        <v>0.12180716853733391</v>
      </c>
      <c r="D198" s="6">
        <v>0.84932668022718816</v>
      </c>
      <c r="E198" s="6">
        <v>0.37659622285765798</v>
      </c>
      <c r="F198" s="6">
        <v>0</v>
      </c>
      <c r="G198" s="6">
        <v>0</v>
      </c>
      <c r="H198" s="6">
        <v>0.13869237636397511</v>
      </c>
      <c r="I198" s="6">
        <v>1.476861546009556</v>
      </c>
      <c r="J198" s="15">
        <f t="shared" si="28"/>
        <v>43101</v>
      </c>
      <c r="K198" s="6">
        <f t="shared" si="29"/>
        <v>-6.2000023528420184E-2</v>
      </c>
      <c r="L198" s="6">
        <f t="shared" si="30"/>
        <v>0.19461562653418615</v>
      </c>
      <c r="M198" s="6">
        <f t="shared" si="31"/>
        <v>1.0094606460391582</v>
      </c>
      <c r="N198" s="6">
        <f t="shared" si="32"/>
        <v>0.16191521308478032</v>
      </c>
      <c r="O198" s="6">
        <f t="shared" si="33"/>
        <v>0</v>
      </c>
      <c r="P198" s="6">
        <f t="shared" si="34"/>
        <v>0</v>
      </c>
      <c r="Q198" s="6">
        <f t="shared" si="35"/>
        <v>1.823985318266404E-2</v>
      </c>
      <c r="R198" s="6">
        <f t="shared" si="36"/>
        <v>1.3222313153123684</v>
      </c>
    </row>
    <row r="199" spans="1:18">
      <c r="A199" s="2">
        <v>43132</v>
      </c>
      <c r="B199" s="6">
        <v>-1.220105206800226E-2</v>
      </c>
      <c r="C199" s="6">
        <v>8.0197395441255107E-2</v>
      </c>
      <c r="D199" s="6">
        <v>0.81168904461109559</v>
      </c>
      <c r="E199" s="6">
        <v>0.30028147816029588</v>
      </c>
      <c r="F199" s="6">
        <v>0</v>
      </c>
      <c r="G199" s="6">
        <v>0</v>
      </c>
      <c r="H199" s="6">
        <v>0.12800335298153109</v>
      </c>
      <c r="I199" s="6">
        <v>1.3079702191261759</v>
      </c>
      <c r="J199" s="15">
        <f t="shared" si="28"/>
        <v>43132</v>
      </c>
      <c r="K199" s="6">
        <f t="shared" si="29"/>
        <v>-3.6324805520986041E-2</v>
      </c>
      <c r="L199" s="6">
        <f t="shared" si="30"/>
        <v>0.13752493595797191</v>
      </c>
      <c r="M199" s="6">
        <f t="shared" si="31"/>
        <v>0.88619863144123701</v>
      </c>
      <c r="N199" s="6">
        <f t="shared" si="32"/>
        <v>0.2468136978672881</v>
      </c>
      <c r="O199" s="6">
        <f t="shared" si="33"/>
        <v>0</v>
      </c>
      <c r="P199" s="6">
        <f t="shared" si="34"/>
        <v>0</v>
      </c>
      <c r="Q199" s="6">
        <f t="shared" si="35"/>
        <v>0.10996170329030142</v>
      </c>
      <c r="R199" s="6">
        <f t="shared" si="36"/>
        <v>1.3441741630358128</v>
      </c>
    </row>
    <row r="200" spans="1:18">
      <c r="A200" s="2">
        <v>43160</v>
      </c>
      <c r="B200" s="6">
        <v>4.9384625684798948E-2</v>
      </c>
      <c r="C200" s="6">
        <v>0.45129395647021142</v>
      </c>
      <c r="D200" s="6">
        <v>0.91206378123129961</v>
      </c>
      <c r="E200" s="6">
        <v>0.22752845221935239</v>
      </c>
      <c r="F200" s="6">
        <v>0</v>
      </c>
      <c r="G200" s="6">
        <v>0</v>
      </c>
      <c r="H200" s="6">
        <v>7.9559069993482168E-2</v>
      </c>
      <c r="I200" s="6">
        <v>1.719829885599145</v>
      </c>
      <c r="J200" s="15">
        <f t="shared" si="28"/>
        <v>43160</v>
      </c>
      <c r="K200" s="6">
        <f t="shared" si="29"/>
        <v>9.2075572133990622E-3</v>
      </c>
      <c r="L200" s="6">
        <f t="shared" si="30"/>
        <v>0.21776617348293348</v>
      </c>
      <c r="M200" s="6">
        <f t="shared" si="31"/>
        <v>0.85769316868986112</v>
      </c>
      <c r="N200" s="6">
        <f t="shared" si="32"/>
        <v>0.30146871774576872</v>
      </c>
      <c r="O200" s="6">
        <f t="shared" si="33"/>
        <v>0</v>
      </c>
      <c r="P200" s="6">
        <f t="shared" si="34"/>
        <v>0</v>
      </c>
      <c r="Q200" s="6">
        <f t="shared" si="35"/>
        <v>0.11541826644632946</v>
      </c>
      <c r="R200" s="6">
        <f t="shared" si="36"/>
        <v>1.5015538835782924</v>
      </c>
    </row>
    <row r="201" spans="1:18">
      <c r="A201" s="2">
        <v>43191</v>
      </c>
      <c r="B201" s="6">
        <v>4.2191950552503153E-2</v>
      </c>
      <c r="C201" s="6">
        <v>0.45662652155557559</v>
      </c>
      <c r="D201" s="6">
        <v>0.87809766221855379</v>
      </c>
      <c r="E201" s="6">
        <v>0.3341845575527887</v>
      </c>
      <c r="F201" s="6">
        <v>0</v>
      </c>
      <c r="G201" s="6">
        <v>0</v>
      </c>
      <c r="H201" s="6">
        <v>0.11362684177329339</v>
      </c>
      <c r="I201" s="6">
        <v>1.8247275336527149</v>
      </c>
      <c r="J201" s="15">
        <f t="shared" si="28"/>
        <v>43191</v>
      </c>
      <c r="K201" s="6">
        <f t="shared" si="29"/>
        <v>2.645850805643328E-2</v>
      </c>
      <c r="L201" s="6">
        <f t="shared" si="30"/>
        <v>0.32937262448901405</v>
      </c>
      <c r="M201" s="6">
        <f t="shared" si="31"/>
        <v>0.86728349602031629</v>
      </c>
      <c r="N201" s="6">
        <f t="shared" si="32"/>
        <v>0.28733149597747903</v>
      </c>
      <c r="O201" s="6">
        <f t="shared" si="33"/>
        <v>0</v>
      </c>
      <c r="P201" s="6">
        <f t="shared" si="34"/>
        <v>0</v>
      </c>
      <c r="Q201" s="6">
        <f t="shared" si="35"/>
        <v>0.10706308824943556</v>
      </c>
      <c r="R201" s="6">
        <f t="shared" si="36"/>
        <v>1.6175092127926787</v>
      </c>
    </row>
    <row r="202" spans="1:18">
      <c r="A202" s="2">
        <v>43221</v>
      </c>
      <c r="B202" s="6">
        <v>4.2494045370584752E-2</v>
      </c>
      <c r="C202" s="6">
        <v>0.35825798967014277</v>
      </c>
      <c r="D202" s="6">
        <v>1.19419147433832</v>
      </c>
      <c r="E202" s="6">
        <v>0.55444303531027828</v>
      </c>
      <c r="F202" s="6">
        <v>0</v>
      </c>
      <c r="G202" s="6">
        <v>0</v>
      </c>
      <c r="H202" s="6">
        <v>0.12940049792892119</v>
      </c>
      <c r="I202" s="6">
        <v>2.278787042618247</v>
      </c>
      <c r="J202" s="15">
        <f t="shared" si="28"/>
        <v>43221</v>
      </c>
      <c r="K202" s="6">
        <f t="shared" si="29"/>
        <v>4.4690207202628951E-2</v>
      </c>
      <c r="L202" s="6">
        <f t="shared" si="30"/>
        <v>0.42205948923197661</v>
      </c>
      <c r="M202" s="6">
        <f t="shared" si="31"/>
        <v>0.99478430592939115</v>
      </c>
      <c r="N202" s="6">
        <f t="shared" si="32"/>
        <v>0.37205201502747309</v>
      </c>
      <c r="O202" s="6">
        <f t="shared" si="33"/>
        <v>0</v>
      </c>
      <c r="P202" s="6">
        <f t="shared" si="34"/>
        <v>0</v>
      </c>
      <c r="Q202" s="6">
        <f t="shared" si="35"/>
        <v>0.10752880323189891</v>
      </c>
      <c r="R202" s="6">
        <f t="shared" si="36"/>
        <v>1.941114820623369</v>
      </c>
    </row>
    <row r="203" spans="1:18">
      <c r="A203" s="2">
        <v>43252</v>
      </c>
      <c r="B203" s="6">
        <v>4.3712241585919839E-2</v>
      </c>
      <c r="C203" s="6">
        <v>0.37974040526971808</v>
      </c>
      <c r="D203" s="6">
        <v>1.0934092734791989</v>
      </c>
      <c r="E203" s="6">
        <v>0.70126572569321477</v>
      </c>
      <c r="F203" s="6">
        <v>0</v>
      </c>
      <c r="G203" s="6">
        <v>0</v>
      </c>
      <c r="H203" s="6">
        <v>8.012567188158537E-2</v>
      </c>
      <c r="I203" s="6">
        <v>2.298253317909638</v>
      </c>
      <c r="J203" s="15">
        <f t="shared" si="28"/>
        <v>43252</v>
      </c>
      <c r="K203" s="6">
        <f t="shared" si="29"/>
        <v>4.2799412503002586E-2</v>
      </c>
      <c r="L203" s="6">
        <f t="shared" si="30"/>
        <v>0.39820830549847885</v>
      </c>
      <c r="M203" s="6">
        <f t="shared" si="31"/>
        <v>1.0552328033453575</v>
      </c>
      <c r="N203" s="6">
        <f t="shared" si="32"/>
        <v>0.5299644395187606</v>
      </c>
      <c r="O203" s="6">
        <f t="shared" si="33"/>
        <v>0</v>
      </c>
      <c r="P203" s="6">
        <f t="shared" si="34"/>
        <v>0</v>
      </c>
      <c r="Q203" s="6">
        <f t="shared" si="35"/>
        <v>0.10771767052793331</v>
      </c>
      <c r="R203" s="6">
        <f t="shared" si="36"/>
        <v>2.1339226313935336</v>
      </c>
    </row>
    <row r="204" spans="1:18">
      <c r="A204" s="2">
        <v>43282</v>
      </c>
      <c r="B204" s="6">
        <v>4.2073909283855897E-2</v>
      </c>
      <c r="C204" s="6">
        <v>0.6490548260820318</v>
      </c>
      <c r="D204" s="6">
        <v>1.5686530049032441</v>
      </c>
      <c r="E204" s="6">
        <v>0.36067325582891702</v>
      </c>
      <c r="F204" s="6">
        <v>0</v>
      </c>
      <c r="G204" s="6">
        <v>0</v>
      </c>
      <c r="H204" s="6">
        <v>-4.3663109085107683E-2</v>
      </c>
      <c r="I204" s="6">
        <v>2.5767918870129409</v>
      </c>
      <c r="J204" s="15">
        <f t="shared" si="28"/>
        <v>43282</v>
      </c>
      <c r="K204" s="6">
        <f t="shared" si="29"/>
        <v>4.27600654134535E-2</v>
      </c>
      <c r="L204" s="6">
        <f t="shared" si="30"/>
        <v>0.46235107367396422</v>
      </c>
      <c r="M204" s="6">
        <f t="shared" si="31"/>
        <v>1.2854179175735876</v>
      </c>
      <c r="N204" s="6">
        <f t="shared" si="32"/>
        <v>0.53879400561080326</v>
      </c>
      <c r="O204" s="6">
        <f t="shared" si="33"/>
        <v>0</v>
      </c>
      <c r="P204" s="6">
        <f t="shared" si="34"/>
        <v>0</v>
      </c>
      <c r="Q204" s="6">
        <f t="shared" si="35"/>
        <v>5.5287686908466298E-2</v>
      </c>
      <c r="R204" s="6">
        <f t="shared" si="36"/>
        <v>2.3846107491802755</v>
      </c>
    </row>
    <row r="205" spans="1:18">
      <c r="A205" s="2">
        <v>43313</v>
      </c>
      <c r="B205" s="6">
        <v>4.0183970501008172E-2</v>
      </c>
      <c r="C205" s="6">
        <v>0.84413677658730579</v>
      </c>
      <c r="D205" s="6">
        <v>1.4370185941741129</v>
      </c>
      <c r="E205" s="6">
        <v>0.24129398366681809</v>
      </c>
      <c r="F205" s="6">
        <v>0</v>
      </c>
      <c r="G205" s="6">
        <v>0</v>
      </c>
      <c r="H205" s="6">
        <v>-1.9384437613681919E-2</v>
      </c>
      <c r="I205" s="6">
        <v>2.543248887315563</v>
      </c>
      <c r="J205" s="15">
        <f t="shared" si="28"/>
        <v>43313</v>
      </c>
      <c r="K205" s="6">
        <f t="shared" si="29"/>
        <v>4.1990040456927967E-2</v>
      </c>
      <c r="L205" s="6">
        <f t="shared" si="30"/>
        <v>0.6243106693130186</v>
      </c>
      <c r="M205" s="6">
        <f t="shared" si="31"/>
        <v>1.3663602908521852</v>
      </c>
      <c r="N205" s="6">
        <f t="shared" si="32"/>
        <v>0.4344109883963167</v>
      </c>
      <c r="O205" s="6">
        <f t="shared" si="33"/>
        <v>0</v>
      </c>
      <c r="P205" s="6">
        <f t="shared" si="34"/>
        <v>0</v>
      </c>
      <c r="Q205" s="6">
        <f t="shared" si="35"/>
        <v>5.6927083942652562E-3</v>
      </c>
      <c r="R205" s="6">
        <f t="shared" si="36"/>
        <v>2.472764697412714</v>
      </c>
    </row>
    <row r="206" spans="1:18">
      <c r="A206" s="2">
        <v>43344</v>
      </c>
      <c r="B206" s="6">
        <v>4.0621146408467271E-2</v>
      </c>
      <c r="C206" s="6">
        <v>0.92340371898752782</v>
      </c>
      <c r="D206" s="6">
        <v>1.079560812864311</v>
      </c>
      <c r="E206" s="6">
        <v>0.46542506798386379</v>
      </c>
      <c r="F206" s="6">
        <v>0</v>
      </c>
      <c r="G206" s="6">
        <v>0</v>
      </c>
      <c r="H206" s="6">
        <v>-2.8910320545530551E-2</v>
      </c>
      <c r="I206" s="6">
        <v>2.4801004256986392</v>
      </c>
      <c r="J206" s="15">
        <f t="shared" si="28"/>
        <v>43344</v>
      </c>
      <c r="K206" s="6">
        <f t="shared" si="29"/>
        <v>4.0959675397777111E-2</v>
      </c>
      <c r="L206" s="6">
        <f t="shared" si="30"/>
        <v>0.80553177388562169</v>
      </c>
      <c r="M206" s="6">
        <f t="shared" si="31"/>
        <v>1.3617441373138892</v>
      </c>
      <c r="N206" s="6">
        <f t="shared" si="32"/>
        <v>0.355797435826533</v>
      </c>
      <c r="O206" s="6">
        <f t="shared" si="33"/>
        <v>0</v>
      </c>
      <c r="P206" s="6">
        <f t="shared" si="34"/>
        <v>0</v>
      </c>
      <c r="Q206" s="6">
        <f t="shared" si="35"/>
        <v>-3.0652622414773387E-2</v>
      </c>
      <c r="R206" s="6">
        <f t="shared" si="36"/>
        <v>2.5333804000090479</v>
      </c>
    </row>
    <row r="207" spans="1:18">
      <c r="A207" s="2">
        <v>43374</v>
      </c>
      <c r="B207" s="6">
        <v>4.5410341456523208E-2</v>
      </c>
      <c r="C207" s="6">
        <v>0.75351022138320134</v>
      </c>
      <c r="D207" s="6">
        <v>1.165789682821283</v>
      </c>
      <c r="E207" s="6">
        <v>0.54655901186996581</v>
      </c>
      <c r="F207" s="6">
        <v>0</v>
      </c>
      <c r="G207" s="6">
        <v>0</v>
      </c>
      <c r="H207" s="6">
        <v>-3.4050689945546497E-2</v>
      </c>
      <c r="I207" s="6">
        <v>2.4772185675854259</v>
      </c>
      <c r="J207" s="15">
        <f t="shared" si="28"/>
        <v>43374</v>
      </c>
      <c r="K207" s="6">
        <f t="shared" si="29"/>
        <v>4.2071819455332886E-2</v>
      </c>
      <c r="L207" s="6">
        <f t="shared" si="30"/>
        <v>0.84035023898601169</v>
      </c>
      <c r="M207" s="6">
        <f t="shared" si="31"/>
        <v>1.2274563632865689</v>
      </c>
      <c r="N207" s="6">
        <f t="shared" si="32"/>
        <v>0.41775935450688256</v>
      </c>
      <c r="O207" s="6">
        <f t="shared" si="33"/>
        <v>0</v>
      </c>
      <c r="P207" s="6">
        <f t="shared" si="34"/>
        <v>0</v>
      </c>
      <c r="Q207" s="6">
        <f t="shared" si="35"/>
        <v>-2.7448482701586324E-2</v>
      </c>
      <c r="R207" s="6">
        <f t="shared" si="36"/>
        <v>2.5001892935332095</v>
      </c>
    </row>
    <row r="208" spans="1:18">
      <c r="A208" s="2">
        <v>43405</v>
      </c>
      <c r="B208" s="6">
        <v>4.1709901718718502E-2</v>
      </c>
      <c r="C208" s="6">
        <v>0.69946952549521113</v>
      </c>
      <c r="D208" s="6">
        <v>0.97106474793934427</v>
      </c>
      <c r="E208" s="6">
        <v>0.47228790908166979</v>
      </c>
      <c r="F208" s="6">
        <v>0</v>
      </c>
      <c r="G208" s="6">
        <v>0</v>
      </c>
      <c r="H208" s="6">
        <v>-3.5879846071592447E-2</v>
      </c>
      <c r="I208" s="6">
        <v>2.148652238163351</v>
      </c>
      <c r="J208" s="15">
        <f t="shared" si="28"/>
        <v>43405</v>
      </c>
      <c r="K208" s="6">
        <f t="shared" si="29"/>
        <v>4.2580463194569658E-2</v>
      </c>
      <c r="L208" s="6">
        <f t="shared" si="30"/>
        <v>0.79212782195531339</v>
      </c>
      <c r="M208" s="6">
        <f t="shared" si="31"/>
        <v>1.0721384145416462</v>
      </c>
      <c r="N208" s="6">
        <f t="shared" si="32"/>
        <v>0.49475732964516644</v>
      </c>
      <c r="O208" s="6">
        <f t="shared" si="33"/>
        <v>0</v>
      </c>
      <c r="P208" s="6">
        <f t="shared" si="34"/>
        <v>0</v>
      </c>
      <c r="Q208" s="6">
        <f t="shared" si="35"/>
        <v>-3.29469521875565E-2</v>
      </c>
      <c r="R208" s="6">
        <f t="shared" si="36"/>
        <v>2.3686570771491389</v>
      </c>
    </row>
    <row r="209" spans="1:18">
      <c r="A209" s="2">
        <v>43435</v>
      </c>
      <c r="B209" s="6">
        <v>3.7475960086600237E-2</v>
      </c>
      <c r="C209" s="6">
        <v>0.65557637542704683</v>
      </c>
      <c r="D209" s="6">
        <v>0.73443379428494437</v>
      </c>
      <c r="E209" s="6">
        <v>0.41101712377412619</v>
      </c>
      <c r="F209" s="6">
        <v>0</v>
      </c>
      <c r="G209" s="6">
        <v>0</v>
      </c>
      <c r="H209" s="6">
        <v>5.2668253141344767E-2</v>
      </c>
      <c r="I209" s="6">
        <v>1.891171506714062</v>
      </c>
      <c r="J209" s="15">
        <f t="shared" si="28"/>
        <v>43435</v>
      </c>
      <c r="K209" s="6">
        <f t="shared" si="29"/>
        <v>4.153206775394732E-2</v>
      </c>
      <c r="L209" s="6">
        <f t="shared" si="30"/>
        <v>0.7028520407684864</v>
      </c>
      <c r="M209" s="6">
        <f t="shared" si="31"/>
        <v>0.95709607501519045</v>
      </c>
      <c r="N209" s="6">
        <f t="shared" si="32"/>
        <v>0.47662134824192059</v>
      </c>
      <c r="O209" s="6">
        <f t="shared" si="33"/>
        <v>0</v>
      </c>
      <c r="P209" s="6">
        <f t="shared" si="34"/>
        <v>0</v>
      </c>
      <c r="Q209" s="6">
        <f t="shared" si="35"/>
        <v>-5.7540942919313927E-3</v>
      </c>
      <c r="R209" s="6">
        <f t="shared" si="36"/>
        <v>2.1723474374876131</v>
      </c>
    </row>
    <row r="210" spans="1:18">
      <c r="A210" s="2">
        <v>43466</v>
      </c>
      <c r="B210" s="6">
        <v>5.8209650059904139E-2</v>
      </c>
      <c r="C210" s="6">
        <v>0.50609387687214336</v>
      </c>
      <c r="D210" s="6">
        <v>0.56078331858438268</v>
      </c>
      <c r="E210" s="6">
        <v>0.21377902539147539</v>
      </c>
      <c r="F210" s="6">
        <v>0</v>
      </c>
      <c r="G210" s="6">
        <v>0</v>
      </c>
      <c r="H210" s="6">
        <v>9.3034725132797175E-2</v>
      </c>
      <c r="I210" s="6">
        <v>1.431900596040703</v>
      </c>
      <c r="J210" s="15">
        <f t="shared" si="28"/>
        <v>43466</v>
      </c>
      <c r="K210" s="6">
        <f t="shared" si="29"/>
        <v>4.5798503955074288E-2</v>
      </c>
      <c r="L210" s="6">
        <f t="shared" si="30"/>
        <v>0.62037992593146718</v>
      </c>
      <c r="M210" s="6">
        <f t="shared" si="31"/>
        <v>0.75542728693622374</v>
      </c>
      <c r="N210" s="6">
        <f t="shared" si="32"/>
        <v>0.36569468608242378</v>
      </c>
      <c r="O210" s="6">
        <f t="shared" si="33"/>
        <v>0</v>
      </c>
      <c r="P210" s="6">
        <f t="shared" si="34"/>
        <v>0</v>
      </c>
      <c r="Q210" s="6">
        <f t="shared" si="35"/>
        <v>3.6607710734183167E-2</v>
      </c>
      <c r="R210" s="6">
        <f t="shared" si="36"/>
        <v>1.823908113639372</v>
      </c>
    </row>
    <row r="211" spans="1:18">
      <c r="A211" s="2">
        <v>43497</v>
      </c>
      <c r="B211" s="6">
        <v>6.0849800151306893E-2</v>
      </c>
      <c r="C211" s="6">
        <v>0.63853432716794212</v>
      </c>
      <c r="D211" s="6">
        <v>0.60953876864056222</v>
      </c>
      <c r="E211" s="6">
        <v>0.16830143129497649</v>
      </c>
      <c r="F211" s="6">
        <v>0</v>
      </c>
      <c r="G211" s="6">
        <v>0</v>
      </c>
      <c r="H211" s="6">
        <v>8.0394055789413665E-2</v>
      </c>
      <c r="I211" s="6">
        <v>1.557618383044201</v>
      </c>
      <c r="J211" s="15">
        <f t="shared" si="28"/>
        <v>43497</v>
      </c>
      <c r="K211" s="6">
        <f t="shared" si="29"/>
        <v>5.2178470099270423E-2</v>
      </c>
      <c r="L211" s="6">
        <f t="shared" si="30"/>
        <v>0.60006819315571081</v>
      </c>
      <c r="M211" s="6">
        <f t="shared" si="31"/>
        <v>0.63491862716996306</v>
      </c>
      <c r="N211" s="6">
        <f t="shared" si="32"/>
        <v>0.26436586015352598</v>
      </c>
      <c r="O211" s="6">
        <f t="shared" si="33"/>
        <v>0</v>
      </c>
      <c r="P211" s="6">
        <f t="shared" si="34"/>
        <v>0</v>
      </c>
      <c r="Q211" s="6">
        <f t="shared" si="35"/>
        <v>7.5365678021185198E-2</v>
      </c>
      <c r="R211" s="6">
        <f t="shared" si="36"/>
        <v>1.6268968285996552</v>
      </c>
    </row>
    <row r="212" spans="1:18">
      <c r="A212" s="2">
        <v>43525</v>
      </c>
      <c r="B212" s="6">
        <v>6.0155257652126728E-5</v>
      </c>
      <c r="C212" s="6">
        <v>0.35447854365567949</v>
      </c>
      <c r="D212" s="6">
        <v>0.49184528756545448</v>
      </c>
      <c r="E212" s="6">
        <v>0.45782570101478159</v>
      </c>
      <c r="F212" s="6">
        <v>0</v>
      </c>
      <c r="G212" s="6">
        <v>0</v>
      </c>
      <c r="H212" s="6">
        <v>-1.504875269624989E-2</v>
      </c>
      <c r="I212" s="6">
        <v>1.2891609347973181</v>
      </c>
      <c r="J212" s="15">
        <f t="shared" si="28"/>
        <v>43525</v>
      </c>
      <c r="K212" s="6">
        <f t="shared" si="29"/>
        <v>3.970653515628772E-2</v>
      </c>
      <c r="L212" s="6">
        <f t="shared" si="30"/>
        <v>0.49970224923192164</v>
      </c>
      <c r="M212" s="6">
        <f t="shared" si="31"/>
        <v>0.55405579159679974</v>
      </c>
      <c r="N212" s="6">
        <f t="shared" si="32"/>
        <v>0.2799687192337445</v>
      </c>
      <c r="O212" s="6">
        <f t="shared" si="33"/>
        <v>0</v>
      </c>
      <c r="P212" s="6">
        <f t="shared" si="34"/>
        <v>0</v>
      </c>
      <c r="Q212" s="6">
        <f t="shared" si="35"/>
        <v>5.2793342741986986E-2</v>
      </c>
      <c r="R212" s="6">
        <f t="shared" si="36"/>
        <v>1.4262266379607407</v>
      </c>
    </row>
    <row r="213" spans="1:18">
      <c r="A213" s="2">
        <v>43556</v>
      </c>
      <c r="B213" s="6">
        <v>8.0091549822174073E-3</v>
      </c>
      <c r="C213" s="6">
        <v>0.41465270874656612</v>
      </c>
      <c r="D213" s="6">
        <v>0.56391636458539696</v>
      </c>
      <c r="E213" s="6">
        <v>0.45437585702859201</v>
      </c>
      <c r="F213" s="6">
        <v>0</v>
      </c>
      <c r="G213" s="6">
        <v>0</v>
      </c>
      <c r="H213" s="6">
        <v>8.2203636054369866E-3</v>
      </c>
      <c r="I213" s="6">
        <v>1.449174448948209</v>
      </c>
      <c r="J213" s="15">
        <f t="shared" si="28"/>
        <v>43556</v>
      </c>
      <c r="K213" s="6">
        <f t="shared" si="29"/>
        <v>2.297303679705881E-2</v>
      </c>
      <c r="L213" s="6">
        <f t="shared" si="30"/>
        <v>0.46922185985672926</v>
      </c>
      <c r="M213" s="6">
        <f t="shared" si="31"/>
        <v>0.5551001402638045</v>
      </c>
      <c r="N213" s="6">
        <f t="shared" si="32"/>
        <v>0.36016766311278342</v>
      </c>
      <c r="O213" s="6">
        <f t="shared" si="33"/>
        <v>0</v>
      </c>
      <c r="P213" s="6">
        <f t="shared" si="34"/>
        <v>0</v>
      </c>
      <c r="Q213" s="6">
        <f t="shared" si="35"/>
        <v>2.4521888899533589E-2</v>
      </c>
      <c r="R213" s="6">
        <f t="shared" si="36"/>
        <v>1.4319845889299092</v>
      </c>
    </row>
    <row r="214" spans="1:18">
      <c r="A214" s="2">
        <v>43586</v>
      </c>
      <c r="B214" s="6">
        <v>1.084024412487968E-2</v>
      </c>
      <c r="C214" s="6">
        <v>0.48794631720430393</v>
      </c>
      <c r="D214" s="6">
        <v>0.36394825977416928</v>
      </c>
      <c r="E214" s="6">
        <v>0.3454032357559903</v>
      </c>
      <c r="F214" s="6">
        <v>0</v>
      </c>
      <c r="G214" s="6">
        <v>0</v>
      </c>
      <c r="H214" s="6">
        <v>-0.1088218519199719</v>
      </c>
      <c r="I214" s="6">
        <v>1.099316204939371</v>
      </c>
      <c r="J214" s="15">
        <f t="shared" si="28"/>
        <v>43586</v>
      </c>
      <c r="K214" s="6">
        <f t="shared" si="29"/>
        <v>6.3031847882497371E-3</v>
      </c>
      <c r="L214" s="6">
        <f t="shared" si="30"/>
        <v>0.41902585653551649</v>
      </c>
      <c r="M214" s="6">
        <f t="shared" si="31"/>
        <v>0.47323663730834026</v>
      </c>
      <c r="N214" s="6">
        <f t="shared" si="32"/>
        <v>0.41920159793312123</v>
      </c>
      <c r="O214" s="6">
        <f t="shared" si="33"/>
        <v>0</v>
      </c>
      <c r="P214" s="6">
        <f t="shared" si="34"/>
        <v>0</v>
      </c>
      <c r="Q214" s="6">
        <f t="shared" si="35"/>
        <v>-3.855008033692827E-2</v>
      </c>
      <c r="R214" s="6">
        <f t="shared" si="36"/>
        <v>1.2792171962282994</v>
      </c>
    </row>
    <row r="215" spans="1:18">
      <c r="A215" s="2">
        <v>43617</v>
      </c>
      <c r="B215" s="6">
        <v>5.6185465571184298E-3</v>
      </c>
      <c r="C215" s="6">
        <v>0.40360743957258061</v>
      </c>
      <c r="D215" s="6">
        <v>0.41429481363091319</v>
      </c>
      <c r="E215" s="6">
        <v>0.62057376013709176</v>
      </c>
      <c r="F215" s="6">
        <v>0</v>
      </c>
      <c r="G215" s="6">
        <v>0</v>
      </c>
      <c r="H215" s="6">
        <v>-7.8368398523012139E-2</v>
      </c>
      <c r="I215" s="6">
        <v>1.365726161374692</v>
      </c>
      <c r="J215" s="15">
        <f t="shared" si="28"/>
        <v>43617</v>
      </c>
      <c r="K215" s="6">
        <f t="shared" si="29"/>
        <v>8.1559818880718397E-3</v>
      </c>
      <c r="L215" s="6">
        <f t="shared" si="30"/>
        <v>0.43540215517448355</v>
      </c>
      <c r="M215" s="6">
        <f t="shared" si="31"/>
        <v>0.44738647933015985</v>
      </c>
      <c r="N215" s="6">
        <f t="shared" si="32"/>
        <v>0.47345095097389134</v>
      </c>
      <c r="O215" s="6">
        <f t="shared" si="33"/>
        <v>0</v>
      </c>
      <c r="P215" s="6">
        <f t="shared" si="34"/>
        <v>0</v>
      </c>
      <c r="Q215" s="6">
        <f t="shared" si="35"/>
        <v>-5.965662894584902E-2</v>
      </c>
      <c r="R215" s="6">
        <f t="shared" si="36"/>
        <v>1.3047389384207573</v>
      </c>
    </row>
    <row r="216" spans="1:18">
      <c r="A216" s="2">
        <v>43647</v>
      </c>
      <c r="B216" s="6">
        <v>1.2672170578136049E-2</v>
      </c>
      <c r="C216" s="6">
        <v>0.26384488264354999</v>
      </c>
      <c r="D216" s="6">
        <v>0.34610333171100932</v>
      </c>
      <c r="E216" s="6">
        <v>0.4175190677799101</v>
      </c>
      <c r="F216" s="6">
        <v>0</v>
      </c>
      <c r="G216" s="6">
        <v>0</v>
      </c>
      <c r="H216" s="6">
        <v>0.22285884489010771</v>
      </c>
      <c r="I216" s="6">
        <v>1.262998297602713</v>
      </c>
      <c r="J216" s="15">
        <f t="shared" si="28"/>
        <v>43647</v>
      </c>
      <c r="K216" s="6">
        <f t="shared" si="29"/>
        <v>9.7103204200447209E-3</v>
      </c>
      <c r="L216" s="6">
        <f t="shared" si="30"/>
        <v>0.38513287980681149</v>
      </c>
      <c r="M216" s="6">
        <f t="shared" si="31"/>
        <v>0.37478213503869728</v>
      </c>
      <c r="N216" s="6">
        <f t="shared" si="32"/>
        <v>0.46116535455766411</v>
      </c>
      <c r="O216" s="6">
        <f t="shared" si="33"/>
        <v>0</v>
      </c>
      <c r="P216" s="6">
        <f t="shared" si="34"/>
        <v>0</v>
      </c>
      <c r="Q216" s="6">
        <f t="shared" si="35"/>
        <v>1.1889531482374557E-2</v>
      </c>
      <c r="R216" s="6">
        <f t="shared" si="36"/>
        <v>1.2426802213055919</v>
      </c>
    </row>
    <row r="217" spans="1:18">
      <c r="A217" s="2">
        <v>43678</v>
      </c>
      <c r="B217" s="6">
        <v>1.1477358795611301E-2</v>
      </c>
      <c r="C217" s="6">
        <v>0.14661976461248941</v>
      </c>
      <c r="D217" s="6">
        <v>0.47632491590058768</v>
      </c>
      <c r="E217" s="6">
        <v>0.46809939663976002</v>
      </c>
      <c r="F217" s="6">
        <v>0</v>
      </c>
      <c r="G217" s="6">
        <v>0</v>
      </c>
      <c r="H217" s="6">
        <v>0.16338692431182211</v>
      </c>
      <c r="I217" s="6">
        <v>1.265908360260271</v>
      </c>
      <c r="J217" s="15">
        <f t="shared" si="28"/>
        <v>43678</v>
      </c>
      <c r="K217" s="6">
        <f t="shared" si="29"/>
        <v>9.9226919769552589E-3</v>
      </c>
      <c r="L217" s="6">
        <f t="shared" si="30"/>
        <v>0.27135736227620666</v>
      </c>
      <c r="M217" s="6">
        <f t="shared" si="31"/>
        <v>0.41224102041417005</v>
      </c>
      <c r="N217" s="6">
        <f t="shared" si="32"/>
        <v>0.50206407485225391</v>
      </c>
      <c r="O217" s="6">
        <f t="shared" si="33"/>
        <v>0</v>
      </c>
      <c r="P217" s="6">
        <f t="shared" si="34"/>
        <v>0</v>
      </c>
      <c r="Q217" s="6">
        <f t="shared" si="35"/>
        <v>0.1026257902263059</v>
      </c>
      <c r="R217" s="6">
        <f t="shared" si="36"/>
        <v>1.2982109397458921</v>
      </c>
    </row>
    <row r="218" spans="1:18">
      <c r="A218" s="2">
        <v>43709</v>
      </c>
      <c r="B218" s="6">
        <v>1.281145170558199E-2</v>
      </c>
      <c r="C218" s="6">
        <v>-2.367015574661166E-3</v>
      </c>
      <c r="D218" s="6">
        <v>0.44213733880898642</v>
      </c>
      <c r="E218" s="6">
        <v>0.50613619018736733</v>
      </c>
      <c r="F218" s="6">
        <v>0</v>
      </c>
      <c r="G218" s="6">
        <v>0</v>
      </c>
      <c r="H218" s="6">
        <v>0.1585289390779856</v>
      </c>
      <c r="I218" s="6">
        <v>1.11724690420526</v>
      </c>
      <c r="J218" s="15">
        <f t="shared" si="28"/>
        <v>43709</v>
      </c>
      <c r="K218" s="6">
        <f t="shared" si="29"/>
        <v>1.2320327026443112E-2</v>
      </c>
      <c r="L218" s="6">
        <f t="shared" si="30"/>
        <v>0.13603254389379274</v>
      </c>
      <c r="M218" s="6">
        <f t="shared" si="31"/>
        <v>0.42152186214019444</v>
      </c>
      <c r="N218" s="6">
        <f t="shared" si="32"/>
        <v>0.4639182182023458</v>
      </c>
      <c r="O218" s="6">
        <f t="shared" si="33"/>
        <v>0</v>
      </c>
      <c r="P218" s="6">
        <f t="shared" si="34"/>
        <v>0</v>
      </c>
      <c r="Q218" s="6">
        <f t="shared" si="35"/>
        <v>0.18159156942663848</v>
      </c>
      <c r="R218" s="6">
        <f t="shared" si="36"/>
        <v>1.2153845206894145</v>
      </c>
    </row>
    <row r="219" spans="1:18">
      <c r="A219" s="2">
        <v>43739</v>
      </c>
      <c r="B219" s="6">
        <v>1.139321988312967E-2</v>
      </c>
      <c r="C219" s="6">
        <v>-2.925655041447453E-2</v>
      </c>
      <c r="D219" s="6">
        <v>0.40154395646907881</v>
      </c>
      <c r="E219" s="6">
        <v>0.40877551789782202</v>
      </c>
      <c r="F219" s="6">
        <v>0</v>
      </c>
      <c r="G219" s="6">
        <v>0</v>
      </c>
      <c r="H219" s="6">
        <v>0.1335512856929634</v>
      </c>
      <c r="I219" s="6">
        <v>0.92600742952851922</v>
      </c>
      <c r="J219" s="15">
        <f t="shared" si="28"/>
        <v>43739</v>
      </c>
      <c r="K219" s="6">
        <f t="shared" si="29"/>
        <v>1.1894010128107653E-2</v>
      </c>
      <c r="L219" s="6">
        <f t="shared" si="30"/>
        <v>3.8332066207784572E-2</v>
      </c>
      <c r="M219" s="6">
        <f t="shared" si="31"/>
        <v>0.44000207039288436</v>
      </c>
      <c r="N219" s="6">
        <f t="shared" si="32"/>
        <v>0.4610037015749831</v>
      </c>
      <c r="O219" s="6">
        <f t="shared" si="33"/>
        <v>0</v>
      </c>
      <c r="P219" s="6">
        <f t="shared" si="34"/>
        <v>0</v>
      </c>
      <c r="Q219" s="6">
        <f t="shared" si="35"/>
        <v>0.15182238302759035</v>
      </c>
      <c r="R219" s="6">
        <f t="shared" si="36"/>
        <v>1.1030542313313501</v>
      </c>
    </row>
    <row r="220" spans="1:18">
      <c r="A220" s="2">
        <v>43770</v>
      </c>
      <c r="B220" s="6">
        <v>3.7332038196653657E-2</v>
      </c>
      <c r="C220" s="6">
        <v>0.13250441223988069</v>
      </c>
      <c r="D220" s="6">
        <v>0.45737909349894812</v>
      </c>
      <c r="E220" s="6">
        <v>0.44428414829441859</v>
      </c>
      <c r="F220" s="6">
        <v>0</v>
      </c>
      <c r="G220" s="6">
        <v>0</v>
      </c>
      <c r="H220" s="6">
        <v>0.1512855737625643</v>
      </c>
      <c r="I220" s="6">
        <v>1.222785265992465</v>
      </c>
      <c r="J220" s="15">
        <f t="shared" si="28"/>
        <v>43770</v>
      </c>
      <c r="K220" s="6">
        <f t="shared" si="29"/>
        <v>2.0512236595121771E-2</v>
      </c>
      <c r="L220" s="6">
        <f t="shared" si="30"/>
        <v>3.3626948750248332E-2</v>
      </c>
      <c r="M220" s="6">
        <f t="shared" si="31"/>
        <v>0.43368679625900447</v>
      </c>
      <c r="N220" s="6">
        <f t="shared" si="32"/>
        <v>0.45306528545986935</v>
      </c>
      <c r="O220" s="6">
        <f t="shared" si="33"/>
        <v>0</v>
      </c>
      <c r="P220" s="6">
        <f t="shared" si="34"/>
        <v>0</v>
      </c>
      <c r="Q220" s="6">
        <f t="shared" si="35"/>
        <v>0.1477885995111711</v>
      </c>
      <c r="R220" s="6">
        <f t="shared" si="36"/>
        <v>1.0886798665754147</v>
      </c>
    </row>
    <row r="221" spans="1:18">
      <c r="A221" s="2">
        <v>43800</v>
      </c>
      <c r="B221" s="6">
        <v>6.7552488727585111E-2</v>
      </c>
      <c r="C221" s="6">
        <v>5.3880374176559921E-2</v>
      </c>
      <c r="D221" s="6">
        <v>0.93457294312717598</v>
      </c>
      <c r="E221" s="6">
        <v>0.54833131330168772</v>
      </c>
      <c r="F221" s="6">
        <v>0</v>
      </c>
      <c r="G221" s="6">
        <v>0</v>
      </c>
      <c r="H221" s="6">
        <v>6.7628100524979029E-3</v>
      </c>
      <c r="I221" s="6">
        <v>1.6110999293855071</v>
      </c>
      <c r="J221" s="15">
        <f t="shared" si="28"/>
        <v>43800</v>
      </c>
      <c r="K221" s="6">
        <f t="shared" si="29"/>
        <v>3.8759248935789477E-2</v>
      </c>
      <c r="L221" s="6">
        <f t="shared" si="30"/>
        <v>5.2376078667322024E-2</v>
      </c>
      <c r="M221" s="6">
        <f t="shared" si="31"/>
        <v>0.59783199769840101</v>
      </c>
      <c r="N221" s="6">
        <f t="shared" si="32"/>
        <v>0.46713032649797609</v>
      </c>
      <c r="O221" s="6">
        <f t="shared" si="33"/>
        <v>0</v>
      </c>
      <c r="P221" s="6">
        <f t="shared" si="34"/>
        <v>0</v>
      </c>
      <c r="Q221" s="6">
        <f t="shared" si="35"/>
        <v>9.7199889836008538E-2</v>
      </c>
      <c r="R221" s="6">
        <f t="shared" si="36"/>
        <v>1.253297541635497</v>
      </c>
    </row>
    <row r="222" spans="1:18">
      <c r="A222" s="2">
        <v>43831</v>
      </c>
      <c r="B222" s="6">
        <v>0.13194305966764319</v>
      </c>
      <c r="C222" s="6">
        <v>0.24660420117485271</v>
      </c>
      <c r="D222" s="6">
        <v>0.69144891202812453</v>
      </c>
      <c r="E222" s="6">
        <v>0.57862936701213363</v>
      </c>
      <c r="F222" s="6">
        <v>0</v>
      </c>
      <c r="G222" s="6">
        <v>0</v>
      </c>
      <c r="H222" s="6">
        <v>9.1374926862944905E-3</v>
      </c>
      <c r="I222" s="6">
        <v>1.657763032569048</v>
      </c>
      <c r="J222" s="15">
        <f t="shared" si="28"/>
        <v>43831</v>
      </c>
      <c r="K222" s="6">
        <f t="shared" si="29"/>
        <v>7.8942528863960651E-2</v>
      </c>
      <c r="L222" s="6">
        <f t="shared" si="30"/>
        <v>0.14432966253043111</v>
      </c>
      <c r="M222" s="6">
        <f t="shared" si="31"/>
        <v>0.69446698288474951</v>
      </c>
      <c r="N222" s="6">
        <f t="shared" si="32"/>
        <v>0.52374827620274667</v>
      </c>
      <c r="O222" s="6">
        <f t="shared" si="33"/>
        <v>0</v>
      </c>
      <c r="P222" s="6">
        <f t="shared" si="34"/>
        <v>0</v>
      </c>
      <c r="Q222" s="6">
        <f t="shared" si="35"/>
        <v>5.5728625500452232E-2</v>
      </c>
      <c r="R222" s="6">
        <f t="shared" si="36"/>
        <v>1.4972160759823401</v>
      </c>
    </row>
    <row r="223" spans="1:18">
      <c r="A223" s="2">
        <v>43862</v>
      </c>
      <c r="B223" s="6">
        <v>0.13268415578108911</v>
      </c>
      <c r="C223" s="6">
        <v>0.1082559789507917</v>
      </c>
      <c r="D223" s="6">
        <v>0.6489597138894998</v>
      </c>
      <c r="E223" s="6">
        <v>0.55883547558814128</v>
      </c>
      <c r="F223" s="6">
        <v>0</v>
      </c>
      <c r="G223" s="6">
        <v>0</v>
      </c>
      <c r="H223" s="6">
        <v>0.1216143506820471</v>
      </c>
      <c r="I223" s="6">
        <v>1.5703496748915691</v>
      </c>
      <c r="J223" s="15">
        <f t="shared" si="28"/>
        <v>43862</v>
      </c>
      <c r="K223" s="6">
        <f t="shared" si="29"/>
        <v>0.11072656805877247</v>
      </c>
      <c r="L223" s="6">
        <f t="shared" si="30"/>
        <v>0.13624685143406812</v>
      </c>
      <c r="M223" s="6">
        <f t="shared" si="31"/>
        <v>0.75832718968160007</v>
      </c>
      <c r="N223" s="6">
        <f t="shared" si="32"/>
        <v>0.56193205196732088</v>
      </c>
      <c r="O223" s="6">
        <f t="shared" si="33"/>
        <v>0</v>
      </c>
      <c r="P223" s="6">
        <f t="shared" si="34"/>
        <v>0</v>
      </c>
      <c r="Q223" s="6">
        <f t="shared" si="35"/>
        <v>4.5838217806946496E-2</v>
      </c>
      <c r="R223" s="6">
        <f t="shared" si="36"/>
        <v>1.613070878948708</v>
      </c>
    </row>
    <row r="224" spans="1:18">
      <c r="A224" s="2">
        <v>43891</v>
      </c>
      <c r="B224" s="6">
        <v>0.14261810998393529</v>
      </c>
      <c r="C224" s="6">
        <v>8.4972711260778391E-2</v>
      </c>
      <c r="D224" s="6">
        <v>0.21528285833610261</v>
      </c>
      <c r="E224" s="6">
        <v>0.3123078172542334</v>
      </c>
      <c r="F224" s="6">
        <v>0</v>
      </c>
      <c r="G224" s="6">
        <v>0</v>
      </c>
      <c r="H224" s="6">
        <v>3.6244887977214262E-3</v>
      </c>
      <c r="I224" s="6">
        <v>0.75880598563277113</v>
      </c>
      <c r="J224" s="15">
        <f t="shared" si="28"/>
        <v>43891</v>
      </c>
      <c r="K224" s="6">
        <f t="shared" si="29"/>
        <v>0.13574844181088919</v>
      </c>
      <c r="L224" s="6">
        <f t="shared" si="30"/>
        <v>0.14661096379547425</v>
      </c>
      <c r="M224" s="6">
        <f t="shared" si="31"/>
        <v>0.51856382808457568</v>
      </c>
      <c r="N224" s="6">
        <f t="shared" si="32"/>
        <v>0.48325755328483605</v>
      </c>
      <c r="O224" s="6">
        <f t="shared" si="33"/>
        <v>0</v>
      </c>
      <c r="P224" s="6">
        <f t="shared" si="34"/>
        <v>0</v>
      </c>
      <c r="Q224" s="6">
        <f t="shared" si="35"/>
        <v>4.4792110722021002E-2</v>
      </c>
      <c r="R224" s="6">
        <f t="shared" si="36"/>
        <v>1.3289728976977961</v>
      </c>
    </row>
    <row r="225" spans="1:18">
      <c r="A225" s="2">
        <v>43922</v>
      </c>
      <c r="B225" s="6">
        <v>2.3281554665928381E-2</v>
      </c>
      <c r="C225" s="6">
        <v>0.37273655622704432</v>
      </c>
      <c r="D225" s="6">
        <v>-0.40245549335945091</v>
      </c>
      <c r="E225" s="6">
        <v>0.35714778155794402</v>
      </c>
      <c r="F225" s="6">
        <v>0</v>
      </c>
      <c r="G225" s="6">
        <v>0</v>
      </c>
      <c r="H225" s="6">
        <v>2.5646988269582279E-2</v>
      </c>
      <c r="I225" s="6">
        <v>0.37635738736104818</v>
      </c>
      <c r="J225" s="15">
        <f t="shared" si="28"/>
        <v>43922</v>
      </c>
      <c r="K225" s="6">
        <f t="shared" si="29"/>
        <v>9.952794014365092E-2</v>
      </c>
      <c r="L225" s="6">
        <f t="shared" si="30"/>
        <v>0.18865508214620483</v>
      </c>
      <c r="M225" s="6">
        <f t="shared" si="31"/>
        <v>0.15392902628871716</v>
      </c>
      <c r="N225" s="6">
        <f t="shared" si="32"/>
        <v>0.40943035813343959</v>
      </c>
      <c r="O225" s="6">
        <f t="shared" si="33"/>
        <v>0</v>
      </c>
      <c r="P225" s="6">
        <f t="shared" si="34"/>
        <v>0</v>
      </c>
      <c r="Q225" s="6">
        <f t="shared" si="35"/>
        <v>5.029527591645027E-2</v>
      </c>
      <c r="R225" s="6">
        <f t="shared" si="36"/>
        <v>0.90183768262846276</v>
      </c>
    </row>
    <row r="226" spans="1:18">
      <c r="A226" s="2">
        <v>43952</v>
      </c>
      <c r="B226" s="6">
        <v>7.8614298796489387E-2</v>
      </c>
      <c r="C226" s="6">
        <v>0.38390194933248478</v>
      </c>
      <c r="D226" s="6">
        <v>-0.41875149395924333</v>
      </c>
      <c r="E226" s="6">
        <v>0.40984855245449042</v>
      </c>
      <c r="F226" s="6">
        <v>0</v>
      </c>
      <c r="G226" s="6">
        <v>0</v>
      </c>
      <c r="H226" s="6">
        <v>-3.9735200750399657E-2</v>
      </c>
      <c r="I226" s="6">
        <v>0.41387810587382168</v>
      </c>
      <c r="J226" s="15">
        <f t="shared" si="28"/>
        <v>43952</v>
      </c>
      <c r="K226" s="6">
        <f t="shared" si="29"/>
        <v>8.1504654482117689E-2</v>
      </c>
      <c r="L226" s="6">
        <f t="shared" si="30"/>
        <v>0.28053707227343583</v>
      </c>
      <c r="M226" s="6">
        <f t="shared" si="31"/>
        <v>-0.20197470966086387</v>
      </c>
      <c r="N226" s="6">
        <f t="shared" si="32"/>
        <v>0.35976805042222265</v>
      </c>
      <c r="O226" s="6">
        <f t="shared" si="33"/>
        <v>0</v>
      </c>
      <c r="P226" s="6">
        <f t="shared" si="34"/>
        <v>0</v>
      </c>
      <c r="Q226" s="6">
        <f t="shared" si="35"/>
        <v>-3.4879078943653176E-3</v>
      </c>
      <c r="R226" s="6">
        <f t="shared" si="36"/>
        <v>0.51634715962254696</v>
      </c>
    </row>
    <row r="227" spans="1:18">
      <c r="A227" s="2">
        <v>43983</v>
      </c>
      <c r="B227" s="6">
        <v>0.16543423771952301</v>
      </c>
      <c r="C227" s="6">
        <v>0.35760507707310552</v>
      </c>
      <c r="D227" s="6">
        <v>-0.39801714140666938</v>
      </c>
      <c r="E227" s="6">
        <v>0.32163151015683011</v>
      </c>
      <c r="F227" s="6">
        <v>0</v>
      </c>
      <c r="G227" s="6">
        <v>0</v>
      </c>
      <c r="H227" s="6">
        <v>-0.22349217715303191</v>
      </c>
      <c r="I227" s="6">
        <v>0.2231615063897574</v>
      </c>
      <c r="J227" s="15">
        <f t="shared" si="28"/>
        <v>43983</v>
      </c>
      <c r="K227" s="6">
        <f t="shared" si="29"/>
        <v>8.9110030393980258E-2</v>
      </c>
      <c r="L227" s="6">
        <f t="shared" si="30"/>
        <v>0.37141452754421156</v>
      </c>
      <c r="M227" s="6">
        <f t="shared" si="31"/>
        <v>-0.4064080429084545</v>
      </c>
      <c r="N227" s="6">
        <f t="shared" si="32"/>
        <v>0.36287594805642148</v>
      </c>
      <c r="O227" s="6">
        <f t="shared" si="33"/>
        <v>0</v>
      </c>
      <c r="P227" s="6">
        <f t="shared" si="34"/>
        <v>0</v>
      </c>
      <c r="Q227" s="6">
        <f t="shared" si="35"/>
        <v>-7.9193463211283094E-2</v>
      </c>
      <c r="R227" s="6">
        <f t="shared" si="36"/>
        <v>0.33779899987487577</v>
      </c>
    </row>
    <row r="228" spans="1:18">
      <c r="A228" s="2">
        <v>44013</v>
      </c>
      <c r="B228" s="6">
        <v>0.17743795204721391</v>
      </c>
      <c r="C228" s="6">
        <v>0.1430002680962843</v>
      </c>
      <c r="D228" s="6">
        <v>-0.44134665232226078</v>
      </c>
      <c r="E228" s="6">
        <v>0.65541006233000398</v>
      </c>
      <c r="F228" s="6">
        <v>0</v>
      </c>
      <c r="G228" s="6">
        <v>0</v>
      </c>
      <c r="H228" s="6">
        <v>0.32374603623721498</v>
      </c>
      <c r="I228" s="6">
        <v>0.8582476663884564</v>
      </c>
      <c r="J228" s="15">
        <f t="shared" si="28"/>
        <v>44013</v>
      </c>
      <c r="K228" s="6">
        <f t="shared" si="29"/>
        <v>0.1404954961877421</v>
      </c>
      <c r="L228" s="6">
        <f t="shared" si="30"/>
        <v>0.29483576483395818</v>
      </c>
      <c r="M228" s="6">
        <f t="shared" si="31"/>
        <v>-0.41937176256272446</v>
      </c>
      <c r="N228" s="6">
        <f t="shared" si="32"/>
        <v>0.46229670831377484</v>
      </c>
      <c r="O228" s="6">
        <f t="shared" si="33"/>
        <v>0</v>
      </c>
      <c r="P228" s="6">
        <f t="shared" si="34"/>
        <v>0</v>
      </c>
      <c r="Q228" s="6">
        <f t="shared" si="35"/>
        <v>2.0172886111261151E-2</v>
      </c>
      <c r="R228" s="6">
        <f t="shared" si="36"/>
        <v>0.49842909288401183</v>
      </c>
    </row>
    <row r="229" spans="1:18">
      <c r="A229" s="2">
        <v>44044</v>
      </c>
      <c r="B229" s="6">
        <v>0.15894741338695931</v>
      </c>
      <c r="C229" s="6">
        <v>8.3341607297202261E-2</v>
      </c>
      <c r="D229" s="6">
        <v>-0.32669788836658448</v>
      </c>
      <c r="E229" s="6">
        <v>0.43957082677705128</v>
      </c>
      <c r="F229" s="6">
        <v>0</v>
      </c>
      <c r="G229" s="6">
        <v>0</v>
      </c>
      <c r="H229" s="6">
        <v>-0.14288634882455431</v>
      </c>
      <c r="I229" s="6">
        <v>0.21227561027007399</v>
      </c>
      <c r="J229" s="15">
        <f t="shared" si="28"/>
        <v>44044</v>
      </c>
      <c r="K229" s="6">
        <f t="shared" si="29"/>
        <v>0.16727320105123208</v>
      </c>
      <c r="L229" s="6">
        <f t="shared" si="30"/>
        <v>0.1946489841555307</v>
      </c>
      <c r="M229" s="6">
        <f t="shared" si="31"/>
        <v>-0.38868722736517158</v>
      </c>
      <c r="N229" s="6">
        <f t="shared" si="32"/>
        <v>0.47220413308796177</v>
      </c>
      <c r="O229" s="6">
        <f t="shared" si="33"/>
        <v>0</v>
      </c>
      <c r="P229" s="6">
        <f t="shared" si="34"/>
        <v>0</v>
      </c>
      <c r="Q229" s="6">
        <f t="shared" si="35"/>
        <v>-1.4210829913457077E-2</v>
      </c>
      <c r="R229" s="6">
        <f t="shared" si="36"/>
        <v>0.43122826101609596</v>
      </c>
    </row>
    <row r="230" spans="1:18">
      <c r="A230" s="2">
        <v>44075</v>
      </c>
      <c r="B230" s="6">
        <v>0.17255771728936781</v>
      </c>
      <c r="C230" s="6">
        <v>0.1004220203167728</v>
      </c>
      <c r="D230" s="6">
        <v>-0.76452202489047127</v>
      </c>
      <c r="E230" s="6">
        <v>0.64862613150188775</v>
      </c>
      <c r="F230" s="6">
        <v>0</v>
      </c>
      <c r="G230" s="6">
        <v>0</v>
      </c>
      <c r="H230" s="6">
        <v>-0.1329166844453977</v>
      </c>
      <c r="I230" s="6">
        <v>2.416715977215933E-2</v>
      </c>
      <c r="J230" s="15">
        <f t="shared" si="28"/>
        <v>44075</v>
      </c>
      <c r="K230" s="6">
        <f t="shared" si="29"/>
        <v>0.16964769424118034</v>
      </c>
      <c r="L230" s="6">
        <f t="shared" si="30"/>
        <v>0.10892129857008644</v>
      </c>
      <c r="M230" s="6">
        <f t="shared" si="31"/>
        <v>-0.51085552185977212</v>
      </c>
      <c r="N230" s="6">
        <f t="shared" si="32"/>
        <v>0.581202340202981</v>
      </c>
      <c r="O230" s="6">
        <f t="shared" si="33"/>
        <v>0</v>
      </c>
      <c r="P230" s="6">
        <f t="shared" si="34"/>
        <v>0</v>
      </c>
      <c r="Q230" s="6">
        <f t="shared" si="35"/>
        <v>1.5981000989087658E-2</v>
      </c>
      <c r="R230" s="6">
        <f t="shared" si="36"/>
        <v>0.36489681214356323</v>
      </c>
    </row>
    <row r="231" spans="1:18">
      <c r="A231" s="2">
        <v>44105</v>
      </c>
      <c r="B231" s="6">
        <v>0.18843841056560401</v>
      </c>
      <c r="C231" s="6">
        <v>0.2338215426949975</v>
      </c>
      <c r="D231" s="6">
        <v>-0.71964639373369665</v>
      </c>
      <c r="E231" s="6">
        <v>0.41997114361730092</v>
      </c>
      <c r="F231" s="6">
        <v>0</v>
      </c>
      <c r="G231" s="6">
        <v>0</v>
      </c>
      <c r="H231" s="6">
        <v>-5.0919729916780287E-2</v>
      </c>
      <c r="I231" s="6">
        <v>7.1664973227425488E-2</v>
      </c>
      <c r="J231" s="15">
        <f t="shared" si="28"/>
        <v>44105</v>
      </c>
      <c r="K231" s="6">
        <f t="shared" si="29"/>
        <v>0.17331451374731036</v>
      </c>
      <c r="L231" s="6">
        <f t="shared" si="30"/>
        <v>0.13919505676965752</v>
      </c>
      <c r="M231" s="6">
        <f t="shared" si="31"/>
        <v>-0.60362210233025071</v>
      </c>
      <c r="N231" s="6">
        <f t="shared" si="32"/>
        <v>0.50272270063207991</v>
      </c>
      <c r="O231" s="6">
        <f t="shared" si="33"/>
        <v>0</v>
      </c>
      <c r="P231" s="6">
        <f t="shared" si="34"/>
        <v>0</v>
      </c>
      <c r="Q231" s="6">
        <f t="shared" si="35"/>
        <v>-0.10890758772891078</v>
      </c>
      <c r="R231" s="6">
        <f t="shared" si="36"/>
        <v>0.10270258108988628</v>
      </c>
    </row>
    <row r="232" spans="1:18">
      <c r="A232" s="2">
        <v>44136</v>
      </c>
      <c r="B232" s="6">
        <v>0.1535130440999998</v>
      </c>
      <c r="C232" s="6">
        <v>0.32342208199863942</v>
      </c>
      <c r="D232" s="6">
        <v>-0.76080570163393291</v>
      </c>
      <c r="E232" s="6">
        <v>0.59478110116498328</v>
      </c>
      <c r="F232" s="6">
        <v>0</v>
      </c>
      <c r="G232" s="6">
        <v>0</v>
      </c>
      <c r="H232" s="6">
        <v>-8.7299677933524444E-2</v>
      </c>
      <c r="I232" s="6">
        <v>0.2236108476961651</v>
      </c>
      <c r="J232" s="15">
        <f t="shared" si="28"/>
        <v>44136</v>
      </c>
      <c r="K232" s="6">
        <f t="shared" si="29"/>
        <v>0.17150305731832385</v>
      </c>
      <c r="L232" s="6">
        <f t="shared" si="30"/>
        <v>0.21922188167013656</v>
      </c>
      <c r="M232" s="6">
        <f t="shared" si="31"/>
        <v>-0.74832470675270024</v>
      </c>
      <c r="N232" s="6">
        <f t="shared" si="32"/>
        <v>0.55445945876139069</v>
      </c>
      <c r="O232" s="6">
        <f t="shared" si="33"/>
        <v>0</v>
      </c>
      <c r="P232" s="6">
        <f t="shared" si="34"/>
        <v>0</v>
      </c>
      <c r="Q232" s="6">
        <f t="shared" si="35"/>
        <v>-9.0378697431900815E-2</v>
      </c>
      <c r="R232" s="6">
        <f t="shared" si="36"/>
        <v>0.10648099356524998</v>
      </c>
    </row>
    <row r="233" spans="1:18">
      <c r="A233" s="2">
        <v>44166</v>
      </c>
      <c r="B233" s="6">
        <v>0.28591328856322917</v>
      </c>
      <c r="C233" s="6">
        <v>0.19039652845069799</v>
      </c>
      <c r="D233" s="6">
        <v>-0.76292055545526372</v>
      </c>
      <c r="E233" s="6">
        <v>0.46766095020858439</v>
      </c>
      <c r="F233" s="6">
        <v>0</v>
      </c>
      <c r="G233" s="6">
        <v>0</v>
      </c>
      <c r="H233" s="6">
        <v>-0.204941048973412</v>
      </c>
      <c r="I233" s="6">
        <v>-2.3890837206164139E-2</v>
      </c>
      <c r="J233" s="15">
        <f t="shared" si="28"/>
        <v>44166</v>
      </c>
      <c r="K233" s="6">
        <f t="shared" si="29"/>
        <v>0.20928824774294433</v>
      </c>
      <c r="L233" s="6">
        <f t="shared" si="30"/>
        <v>0.249213384381445</v>
      </c>
      <c r="M233" s="6">
        <f t="shared" si="31"/>
        <v>-0.74779088360763113</v>
      </c>
      <c r="N233" s="6">
        <f t="shared" si="32"/>
        <v>0.4941377316636229</v>
      </c>
      <c r="O233" s="6">
        <f t="shared" si="33"/>
        <v>0</v>
      </c>
      <c r="P233" s="6">
        <f t="shared" si="34"/>
        <v>0</v>
      </c>
      <c r="Q233" s="6">
        <f t="shared" si="35"/>
        <v>-0.11438681894123892</v>
      </c>
      <c r="R233" s="6">
        <f t="shared" si="36"/>
        <v>9.0461661239142163E-2</v>
      </c>
    </row>
    <row r="234" spans="1:18">
      <c r="A234" s="2">
        <v>44197</v>
      </c>
      <c r="B234" s="6">
        <v>0.36817987955444459</v>
      </c>
      <c r="C234" s="6">
        <v>0.18906523811556619</v>
      </c>
      <c r="D234" s="6">
        <v>-0.46317259740842182</v>
      </c>
      <c r="E234" s="6">
        <v>0.53186264341648326</v>
      </c>
      <c r="F234" s="6">
        <v>0</v>
      </c>
      <c r="G234" s="6">
        <v>0</v>
      </c>
      <c r="H234" s="6">
        <v>0.12544288985515251</v>
      </c>
      <c r="I234" s="6">
        <v>0.75137805353322484</v>
      </c>
      <c r="J234" s="15">
        <f t="shared" si="28"/>
        <v>44197</v>
      </c>
      <c r="K234" s="6">
        <f t="shared" si="29"/>
        <v>0.26920207073922447</v>
      </c>
      <c r="L234" s="6">
        <f t="shared" si="30"/>
        <v>0.23429461618830119</v>
      </c>
      <c r="M234" s="6">
        <f t="shared" si="31"/>
        <v>-0.66229961816587279</v>
      </c>
      <c r="N234" s="6">
        <f t="shared" si="32"/>
        <v>0.53143489826335033</v>
      </c>
      <c r="O234" s="6">
        <f t="shared" si="33"/>
        <v>0</v>
      </c>
      <c r="P234" s="6">
        <f t="shared" si="34"/>
        <v>0</v>
      </c>
      <c r="Q234" s="6">
        <f t="shared" si="35"/>
        <v>-5.5599279017261326E-2</v>
      </c>
      <c r="R234" s="6">
        <f t="shared" si="36"/>
        <v>0.31703268800774193</v>
      </c>
    </row>
    <row r="235" spans="1:18">
      <c r="A235" s="2">
        <v>44228</v>
      </c>
      <c r="B235" s="6">
        <v>0.57535499978683413</v>
      </c>
      <c r="C235" s="6">
        <v>0.1866906069893057</v>
      </c>
      <c r="D235" s="6">
        <v>-0.39232531846090718</v>
      </c>
      <c r="E235" s="6">
        <v>0.49590768149135989</v>
      </c>
      <c r="F235" s="6">
        <v>0</v>
      </c>
      <c r="G235" s="6">
        <v>0</v>
      </c>
      <c r="H235" s="6">
        <v>-0.1050310155319976</v>
      </c>
      <c r="I235" s="6">
        <v>0.76059695427459495</v>
      </c>
      <c r="J235" s="15">
        <f t="shared" si="28"/>
        <v>44228</v>
      </c>
      <c r="K235" s="6">
        <f t="shared" si="29"/>
        <v>0.40981605596816933</v>
      </c>
      <c r="L235" s="6">
        <f t="shared" si="30"/>
        <v>0.18871745785185665</v>
      </c>
      <c r="M235" s="6">
        <f t="shared" si="31"/>
        <v>-0.53947282377486427</v>
      </c>
      <c r="N235" s="6">
        <f t="shared" si="32"/>
        <v>0.49847709170547588</v>
      </c>
      <c r="O235" s="6">
        <f t="shared" si="33"/>
        <v>0</v>
      </c>
      <c r="P235" s="6">
        <f t="shared" si="34"/>
        <v>0</v>
      </c>
      <c r="Q235" s="6">
        <f t="shared" si="35"/>
        <v>-6.1509724883419027E-2</v>
      </c>
      <c r="R235" s="6">
        <f t="shared" si="36"/>
        <v>0.49602805686721857</v>
      </c>
    </row>
    <row r="236" spans="1:18">
      <c r="A236" s="2">
        <v>44256</v>
      </c>
      <c r="B236" s="6">
        <v>0.74877105325913773</v>
      </c>
      <c r="C236" s="6">
        <v>0.21649996410235589</v>
      </c>
      <c r="D236" s="6">
        <v>7.4653634997311313E-2</v>
      </c>
      <c r="E236" s="6">
        <v>0.46805369768718852</v>
      </c>
      <c r="F236" s="6">
        <v>0</v>
      </c>
      <c r="G236" s="6">
        <v>0</v>
      </c>
      <c r="H236" s="6">
        <v>-0.1256523163165405</v>
      </c>
      <c r="I236" s="6">
        <v>1.382326033729453</v>
      </c>
      <c r="J236" s="15">
        <f t="shared" si="28"/>
        <v>44256</v>
      </c>
      <c r="K236" s="6">
        <f t="shared" si="29"/>
        <v>0.56410197753347224</v>
      </c>
      <c r="L236" s="6">
        <f t="shared" si="30"/>
        <v>0.19741860306907597</v>
      </c>
      <c r="M236" s="6">
        <f t="shared" si="31"/>
        <v>-0.26028142695733925</v>
      </c>
      <c r="N236" s="6">
        <f t="shared" si="32"/>
        <v>0.49860800753167722</v>
      </c>
      <c r="O236" s="6">
        <f t="shared" si="33"/>
        <v>0</v>
      </c>
      <c r="P236" s="6">
        <f t="shared" si="34"/>
        <v>0</v>
      </c>
      <c r="Q236" s="6">
        <f t="shared" si="35"/>
        <v>-3.5080147331128533E-2</v>
      </c>
      <c r="R236" s="6">
        <f t="shared" si="36"/>
        <v>0.96476701384575758</v>
      </c>
    </row>
    <row r="237" spans="1:18">
      <c r="A237" s="2">
        <v>44287</v>
      </c>
      <c r="B237" s="6">
        <v>0.82419984893162979</v>
      </c>
      <c r="C237" s="6">
        <v>-6.3129543181046688E-2</v>
      </c>
      <c r="D237" s="6">
        <v>0.56209737470112453</v>
      </c>
      <c r="E237" s="6">
        <v>0.40889265662064728</v>
      </c>
      <c r="F237" s="6">
        <v>0</v>
      </c>
      <c r="G237" s="6">
        <v>0</v>
      </c>
      <c r="H237" s="6">
        <v>-0.12475565386189059</v>
      </c>
      <c r="I237" s="6">
        <v>1.607304683210464</v>
      </c>
      <c r="J237" s="15">
        <f t="shared" si="28"/>
        <v>44287</v>
      </c>
      <c r="K237" s="6">
        <f t="shared" si="29"/>
        <v>0.71610863399253388</v>
      </c>
      <c r="L237" s="6">
        <f t="shared" si="30"/>
        <v>0.11335367597020496</v>
      </c>
      <c r="M237" s="6">
        <f t="shared" si="31"/>
        <v>8.147523041250955E-2</v>
      </c>
      <c r="N237" s="6">
        <f t="shared" si="32"/>
        <v>0.45761801193306523</v>
      </c>
      <c r="O237" s="6">
        <f t="shared" si="33"/>
        <v>0</v>
      </c>
      <c r="P237" s="6">
        <f t="shared" si="34"/>
        <v>0</v>
      </c>
      <c r="Q237" s="6">
        <f t="shared" si="35"/>
        <v>-0.11847966190347624</v>
      </c>
      <c r="R237" s="6">
        <f t="shared" si="36"/>
        <v>1.2500758904048375</v>
      </c>
    </row>
    <row r="238" spans="1:18">
      <c r="A238" s="2">
        <v>44317</v>
      </c>
      <c r="B238" s="6">
        <v>0.78036810810043722</v>
      </c>
      <c r="C238" s="6">
        <v>-0.16173576198239739</v>
      </c>
      <c r="D238" s="6">
        <v>0.62759350937309055</v>
      </c>
      <c r="E238" s="6">
        <v>0.5771065289749947</v>
      </c>
      <c r="F238" s="6">
        <v>0</v>
      </c>
      <c r="G238" s="6">
        <v>0</v>
      </c>
      <c r="H238" s="6">
        <v>-4.1054816028740282E-2</v>
      </c>
      <c r="I238" s="6">
        <v>1.7822775684373851</v>
      </c>
      <c r="J238" s="15">
        <f t="shared" si="28"/>
        <v>44317</v>
      </c>
      <c r="K238" s="6">
        <f t="shared" si="29"/>
        <v>0.78444633676373499</v>
      </c>
      <c r="L238" s="6">
        <f t="shared" si="30"/>
        <v>-2.7884470203627296E-3</v>
      </c>
      <c r="M238" s="6">
        <f t="shared" si="31"/>
        <v>0.42144817302384219</v>
      </c>
      <c r="N238" s="6">
        <f t="shared" si="32"/>
        <v>0.48468429442761013</v>
      </c>
      <c r="O238" s="6">
        <f t="shared" si="33"/>
        <v>0</v>
      </c>
      <c r="P238" s="6">
        <f t="shared" si="34"/>
        <v>0</v>
      </c>
      <c r="Q238" s="6">
        <f t="shared" si="35"/>
        <v>-9.7154262069057126E-2</v>
      </c>
      <c r="R238" s="6">
        <f t="shared" si="36"/>
        <v>1.5906360951257674</v>
      </c>
    </row>
    <row r="239" spans="1:18">
      <c r="A239" s="2">
        <v>44348</v>
      </c>
      <c r="B239" s="6">
        <v>0.77344144401753812</v>
      </c>
      <c r="C239" s="6">
        <v>-0.1004841146022996</v>
      </c>
      <c r="D239" s="6">
        <v>0.61773417862653635</v>
      </c>
      <c r="E239" s="6">
        <v>0.31072417023371962</v>
      </c>
      <c r="F239" s="6">
        <v>0</v>
      </c>
      <c r="G239" s="6">
        <v>0</v>
      </c>
      <c r="H239" s="6">
        <v>0.27248744881700782</v>
      </c>
      <c r="I239" s="6">
        <v>1.873903127092502</v>
      </c>
      <c r="J239" s="15">
        <f t="shared" si="28"/>
        <v>44348</v>
      </c>
      <c r="K239" s="6">
        <f t="shared" si="29"/>
        <v>0.79266980034986834</v>
      </c>
      <c r="L239" s="6">
        <f t="shared" si="30"/>
        <v>-0.10844980658858122</v>
      </c>
      <c r="M239" s="6">
        <f t="shared" si="31"/>
        <v>0.60247502090025051</v>
      </c>
      <c r="N239" s="6">
        <f t="shared" si="32"/>
        <v>0.4322411186097872</v>
      </c>
      <c r="O239" s="6">
        <f t="shared" si="33"/>
        <v>0</v>
      </c>
      <c r="P239" s="6">
        <f t="shared" si="34"/>
        <v>0</v>
      </c>
      <c r="Q239" s="6">
        <f t="shared" si="35"/>
        <v>3.5558992975458982E-2</v>
      </c>
      <c r="R239" s="6">
        <f t="shared" si="36"/>
        <v>1.7544951262467838</v>
      </c>
    </row>
    <row r="240" spans="1:18">
      <c r="A240" s="2">
        <v>44378</v>
      </c>
      <c r="B240" s="6">
        <v>0.85538558877521931</v>
      </c>
      <c r="C240" s="6">
        <v>0.1340289867396427</v>
      </c>
      <c r="D240" s="6">
        <v>0.39060974853526031</v>
      </c>
      <c r="E240" s="6">
        <v>0.42692872069280602</v>
      </c>
      <c r="F240" s="6">
        <v>0</v>
      </c>
      <c r="G240" s="6">
        <v>0</v>
      </c>
      <c r="H240" s="6">
        <v>-0.27525011723058213</v>
      </c>
      <c r="I240" s="6">
        <v>1.5317029275123459</v>
      </c>
      <c r="J240" s="15">
        <f t="shared" si="28"/>
        <v>44378</v>
      </c>
      <c r="K240" s="6">
        <f t="shared" si="29"/>
        <v>0.80306504696439818</v>
      </c>
      <c r="L240" s="6">
        <f t="shared" si="30"/>
        <v>-4.2730296615018093E-2</v>
      </c>
      <c r="M240" s="6">
        <f t="shared" si="31"/>
        <v>0.54531247884496237</v>
      </c>
      <c r="N240" s="6">
        <f t="shared" si="32"/>
        <v>0.43825313996717347</v>
      </c>
      <c r="O240" s="6">
        <f t="shared" si="33"/>
        <v>0</v>
      </c>
      <c r="P240" s="6">
        <f t="shared" si="34"/>
        <v>0</v>
      </c>
      <c r="Q240" s="6">
        <f t="shared" si="35"/>
        <v>-1.4605828147438197E-2</v>
      </c>
      <c r="R240" s="6">
        <f t="shared" si="36"/>
        <v>1.7292945410140776</v>
      </c>
    </row>
    <row r="241" spans="1:18">
      <c r="A241" s="2">
        <v>44409</v>
      </c>
      <c r="B241" s="6">
        <v>0.95832527133903056</v>
      </c>
      <c r="C241" s="6">
        <v>0.19905406701950171</v>
      </c>
      <c r="D241" s="6">
        <v>0.22258642964181971</v>
      </c>
      <c r="E241" s="6">
        <v>0.7447547002808339</v>
      </c>
      <c r="F241" s="6">
        <v>0</v>
      </c>
      <c r="G241" s="6">
        <v>0</v>
      </c>
      <c r="H241" s="6">
        <v>0.2076561018844203</v>
      </c>
      <c r="I241" s="6">
        <v>2.3323765701656058</v>
      </c>
      <c r="J241" s="15">
        <f t="shared" si="28"/>
        <v>44409</v>
      </c>
      <c r="K241" s="6">
        <f t="shared" si="29"/>
        <v>0.86238410137726262</v>
      </c>
      <c r="L241" s="6">
        <f t="shared" si="30"/>
        <v>7.7532979718948278E-2</v>
      </c>
      <c r="M241" s="6">
        <f t="shared" si="31"/>
        <v>0.41031011893453878</v>
      </c>
      <c r="N241" s="6">
        <f t="shared" si="32"/>
        <v>0.4941358637357865</v>
      </c>
      <c r="O241" s="6">
        <f t="shared" si="33"/>
        <v>0</v>
      </c>
      <c r="P241" s="6">
        <f t="shared" si="34"/>
        <v>0</v>
      </c>
      <c r="Q241" s="6">
        <f t="shared" si="35"/>
        <v>6.8297811156948662E-2</v>
      </c>
      <c r="R241" s="6">
        <f t="shared" si="36"/>
        <v>1.9126608749234846</v>
      </c>
    </row>
    <row r="242" spans="1:18">
      <c r="A242" s="2">
        <v>44440</v>
      </c>
      <c r="B242" s="6">
        <v>1.041056309604631</v>
      </c>
      <c r="C242" s="6">
        <v>0.23212743985636339</v>
      </c>
      <c r="D242" s="6">
        <v>0.66432163297917002</v>
      </c>
      <c r="E242" s="6">
        <v>0.64116088280305206</v>
      </c>
      <c r="F242" s="6">
        <v>0</v>
      </c>
      <c r="G242" s="6">
        <v>0</v>
      </c>
      <c r="H242" s="6">
        <v>0.1079028047696067</v>
      </c>
      <c r="I242" s="6">
        <v>2.6865690700128231</v>
      </c>
      <c r="J242" s="15">
        <f t="shared" si="28"/>
        <v>44440</v>
      </c>
      <c r="K242" s="6">
        <f t="shared" si="29"/>
        <v>0.95158905657296033</v>
      </c>
      <c r="L242" s="6">
        <f t="shared" si="30"/>
        <v>0.18840349787183594</v>
      </c>
      <c r="M242" s="6">
        <f t="shared" si="31"/>
        <v>0.42583927038541675</v>
      </c>
      <c r="N242" s="6">
        <f t="shared" si="32"/>
        <v>0.6042814345922306</v>
      </c>
      <c r="O242" s="6">
        <f t="shared" si="33"/>
        <v>0</v>
      </c>
      <c r="P242" s="6">
        <f t="shared" si="34"/>
        <v>0</v>
      </c>
      <c r="Q242" s="6">
        <f t="shared" si="35"/>
        <v>1.3436263141148291E-2</v>
      </c>
      <c r="R242" s="6">
        <f t="shared" si="36"/>
        <v>2.1835495225635917</v>
      </c>
    </row>
    <row r="243" spans="1:18">
      <c r="A243" s="2">
        <v>44470</v>
      </c>
      <c r="B243" s="6">
        <v>1.2779666997080521</v>
      </c>
      <c r="C243" s="6">
        <v>0.13578307746572019</v>
      </c>
      <c r="D243" s="6">
        <v>0.82276197218731517</v>
      </c>
      <c r="E243" s="6">
        <v>0.76525888459901481</v>
      </c>
      <c r="F243" s="6">
        <v>0</v>
      </c>
      <c r="G243" s="6">
        <v>0</v>
      </c>
      <c r="H243" s="6">
        <v>0.15707544679126259</v>
      </c>
      <c r="I243" s="6">
        <v>3.1588460807513652</v>
      </c>
      <c r="J243" s="15">
        <f t="shared" si="28"/>
        <v>44470</v>
      </c>
      <c r="K243" s="6">
        <f t="shared" si="29"/>
        <v>1.0924494268839047</v>
      </c>
      <c r="L243" s="6">
        <f t="shared" si="30"/>
        <v>0.18898819478052842</v>
      </c>
      <c r="M243" s="6">
        <f t="shared" si="31"/>
        <v>0.56989001160276831</v>
      </c>
      <c r="N243" s="6">
        <f t="shared" si="32"/>
        <v>0.71705815589430022</v>
      </c>
      <c r="O243" s="6">
        <f t="shared" si="33"/>
        <v>0</v>
      </c>
      <c r="P243" s="6">
        <f t="shared" si="34"/>
        <v>0</v>
      </c>
      <c r="Q243" s="6">
        <f t="shared" si="35"/>
        <v>0.15754478448176321</v>
      </c>
      <c r="R243" s="6">
        <f t="shared" si="36"/>
        <v>2.7259305736432644</v>
      </c>
    </row>
    <row r="244" spans="1:18">
      <c r="A244" s="2">
        <v>44501</v>
      </c>
      <c r="B244" s="6">
        <v>1.3931262989372459</v>
      </c>
      <c r="C244" s="6">
        <v>6.3404099707104367E-2</v>
      </c>
      <c r="D244" s="6">
        <v>0.93935297513010618</v>
      </c>
      <c r="E244" s="6">
        <v>0.67793222245514262</v>
      </c>
      <c r="F244" s="6">
        <v>0</v>
      </c>
      <c r="G244" s="6">
        <v>0</v>
      </c>
      <c r="H244" s="6">
        <v>0.28075676268187932</v>
      </c>
      <c r="I244" s="6">
        <v>3.354572358911478</v>
      </c>
      <c r="J244" s="15">
        <f t="shared" si="28"/>
        <v>44501</v>
      </c>
      <c r="K244" s="6">
        <f t="shared" si="29"/>
        <v>1.2373831027499762</v>
      </c>
      <c r="L244" s="6">
        <f t="shared" si="30"/>
        <v>0.1437715390097293</v>
      </c>
      <c r="M244" s="6">
        <f t="shared" si="31"/>
        <v>0.80881219343219701</v>
      </c>
      <c r="N244" s="6">
        <f t="shared" si="32"/>
        <v>0.69478399661906975</v>
      </c>
      <c r="O244" s="6">
        <f t="shared" si="33"/>
        <v>0</v>
      </c>
      <c r="P244" s="6">
        <f t="shared" si="34"/>
        <v>0</v>
      </c>
      <c r="Q244" s="6">
        <f t="shared" si="35"/>
        <v>0.18191167141424955</v>
      </c>
      <c r="R244" s="6">
        <f t="shared" si="36"/>
        <v>3.0666625032252219</v>
      </c>
    </row>
    <row r="245" spans="1:18">
      <c r="A245" s="2">
        <v>44531</v>
      </c>
      <c r="B245" s="6">
        <v>1.255842047836341</v>
      </c>
      <c r="C245" s="6">
        <v>0.15829205129071389</v>
      </c>
      <c r="D245" s="6">
        <v>0.69915836907938322</v>
      </c>
      <c r="E245" s="6">
        <v>0.74850051332338996</v>
      </c>
      <c r="F245" s="6">
        <v>0</v>
      </c>
      <c r="G245" s="6">
        <v>0</v>
      </c>
      <c r="H245" s="6">
        <v>0.48498112914189567</v>
      </c>
      <c r="I245" s="6">
        <v>3.3467741106717241</v>
      </c>
      <c r="J245" s="15">
        <f t="shared" si="28"/>
        <v>44531</v>
      </c>
      <c r="K245" s="6">
        <f t="shared" si="29"/>
        <v>1.3089783488272129</v>
      </c>
      <c r="L245" s="6">
        <f t="shared" si="30"/>
        <v>0.11915974282117947</v>
      </c>
      <c r="M245" s="6">
        <f t="shared" si="31"/>
        <v>0.8204244387989349</v>
      </c>
      <c r="N245" s="6">
        <f t="shared" si="32"/>
        <v>0.73056387345918239</v>
      </c>
      <c r="O245" s="6">
        <f t="shared" si="33"/>
        <v>0</v>
      </c>
      <c r="P245" s="6">
        <f t="shared" si="34"/>
        <v>0</v>
      </c>
      <c r="Q245" s="6">
        <f t="shared" si="35"/>
        <v>0.30760444620501254</v>
      </c>
      <c r="R245" s="6">
        <f t="shared" si="36"/>
        <v>3.2867308501115224</v>
      </c>
    </row>
    <row r="246" spans="1:18">
      <c r="A246" s="2">
        <v>44562</v>
      </c>
      <c r="B246" s="6">
        <v>1.1981297819895489</v>
      </c>
      <c r="C246" s="6">
        <v>7.6320873617988866E-2</v>
      </c>
      <c r="D246" s="6">
        <v>0.90337216595787817</v>
      </c>
      <c r="E246" s="6">
        <v>0.73526338435603589</v>
      </c>
      <c r="F246" s="6">
        <v>0</v>
      </c>
      <c r="G246" s="6">
        <v>0</v>
      </c>
      <c r="H246" s="6">
        <v>0.32439081553108728</v>
      </c>
      <c r="I246" s="6">
        <v>3.237477021452539</v>
      </c>
      <c r="J246" s="15">
        <f t="shared" si="28"/>
        <v>44562</v>
      </c>
      <c r="K246" s="6">
        <f t="shared" si="29"/>
        <v>1.2823660429210453</v>
      </c>
      <c r="L246" s="6">
        <f t="shared" si="30"/>
        <v>9.9339008205269044E-2</v>
      </c>
      <c r="M246" s="6">
        <f t="shared" si="31"/>
        <v>0.84729450338912249</v>
      </c>
      <c r="N246" s="6">
        <f t="shared" si="32"/>
        <v>0.72056537337818938</v>
      </c>
      <c r="O246" s="6">
        <f t="shared" si="33"/>
        <v>0</v>
      </c>
      <c r="P246" s="6">
        <f t="shared" si="34"/>
        <v>0</v>
      </c>
      <c r="Q246" s="6">
        <f t="shared" si="35"/>
        <v>0.36337623578495409</v>
      </c>
      <c r="R246" s="6">
        <f t="shared" si="36"/>
        <v>3.3129411636785804</v>
      </c>
    </row>
    <row r="247" spans="1:18">
      <c r="A247" s="2">
        <v>44593</v>
      </c>
      <c r="B247" s="6">
        <v>1.167613480868787</v>
      </c>
      <c r="C247" s="6">
        <v>8.3810596392713502E-2</v>
      </c>
      <c r="D247" s="6">
        <v>1.189477472551099</v>
      </c>
      <c r="E247" s="6">
        <v>0.99469683024696676</v>
      </c>
      <c r="F247" s="6">
        <v>0</v>
      </c>
      <c r="G247" s="6">
        <v>0</v>
      </c>
      <c r="H247" s="6">
        <v>0.65904891261038423</v>
      </c>
      <c r="I247" s="6">
        <v>4.0946472926699506</v>
      </c>
      <c r="J247" s="15">
        <f t="shared" si="28"/>
        <v>44593</v>
      </c>
      <c r="K247" s="6">
        <f t="shared" si="29"/>
        <v>1.2071951035648922</v>
      </c>
      <c r="L247" s="6">
        <f t="shared" si="30"/>
        <v>0.10614117376713876</v>
      </c>
      <c r="M247" s="6">
        <f t="shared" si="31"/>
        <v>0.93066933586278677</v>
      </c>
      <c r="N247" s="6">
        <f t="shared" si="32"/>
        <v>0.82615357597546424</v>
      </c>
      <c r="O247" s="6">
        <f t="shared" si="33"/>
        <v>0</v>
      </c>
      <c r="P247" s="6">
        <f t="shared" si="34"/>
        <v>0</v>
      </c>
      <c r="Q247" s="6">
        <f t="shared" si="35"/>
        <v>0.48947361909445575</v>
      </c>
      <c r="R247" s="6">
        <f t="shared" si="36"/>
        <v>3.5596328082647379</v>
      </c>
    </row>
    <row r="248" spans="1:18">
      <c r="A248" s="2">
        <v>44621</v>
      </c>
      <c r="B248" s="6">
        <v>1.309483437645877</v>
      </c>
      <c r="C248" s="6">
        <v>0.1134634668840032</v>
      </c>
      <c r="D248" s="6">
        <v>1.106862861422681</v>
      </c>
      <c r="E248" s="6">
        <v>1.800192328135946</v>
      </c>
      <c r="F248" s="6">
        <v>0</v>
      </c>
      <c r="G248" s="6">
        <v>0</v>
      </c>
      <c r="H248" s="6">
        <v>0.67837536939344156</v>
      </c>
      <c r="I248" s="6">
        <v>5.00837746348195</v>
      </c>
      <c r="J248" s="15">
        <f t="shared" si="28"/>
        <v>44621</v>
      </c>
      <c r="K248" s="6">
        <f t="shared" si="29"/>
        <v>1.2250755668347377</v>
      </c>
      <c r="L248" s="6">
        <f t="shared" si="30"/>
        <v>9.1198312298235204E-2</v>
      </c>
      <c r="M248" s="6">
        <f t="shared" si="31"/>
        <v>1.0665708333105528</v>
      </c>
      <c r="N248" s="6">
        <f t="shared" si="32"/>
        <v>1.1767175142463162</v>
      </c>
      <c r="O248" s="6">
        <f t="shared" si="33"/>
        <v>0</v>
      </c>
      <c r="P248" s="6">
        <f t="shared" si="34"/>
        <v>0</v>
      </c>
      <c r="Q248" s="6">
        <f t="shared" si="35"/>
        <v>0.55393836584497103</v>
      </c>
      <c r="R248" s="6">
        <f t="shared" si="36"/>
        <v>4.1135005925348134</v>
      </c>
    </row>
    <row r="249" spans="1:18">
      <c r="A249" s="2">
        <v>44652</v>
      </c>
      <c r="B249" s="6">
        <v>1.4453170340963579</v>
      </c>
      <c r="C249" s="6">
        <v>9.7093042715120703E-2</v>
      </c>
      <c r="D249" s="6">
        <v>1.2720034090765919</v>
      </c>
      <c r="E249" s="6">
        <v>1.789115477152647</v>
      </c>
      <c r="F249" s="6">
        <v>0</v>
      </c>
      <c r="G249" s="6">
        <v>0</v>
      </c>
      <c r="H249" s="6">
        <v>0.66206639549624957</v>
      </c>
      <c r="I249" s="6">
        <v>5.2655953585369666</v>
      </c>
      <c r="J249" s="15">
        <f t="shared" si="28"/>
        <v>44652</v>
      </c>
      <c r="K249" s="6">
        <f t="shared" si="29"/>
        <v>1.3074713175370072</v>
      </c>
      <c r="L249" s="6">
        <f t="shared" si="30"/>
        <v>9.8122368663945803E-2</v>
      </c>
      <c r="M249" s="6">
        <f t="shared" si="31"/>
        <v>1.189447914350124</v>
      </c>
      <c r="N249" s="6">
        <f t="shared" si="32"/>
        <v>1.5280015451785198</v>
      </c>
      <c r="O249" s="6">
        <f t="shared" si="33"/>
        <v>0</v>
      </c>
      <c r="P249" s="6">
        <f t="shared" si="34"/>
        <v>0</v>
      </c>
      <c r="Q249" s="6">
        <f t="shared" si="35"/>
        <v>0.66649689250002508</v>
      </c>
      <c r="R249" s="6">
        <f t="shared" si="36"/>
        <v>4.7895400382296218</v>
      </c>
    </row>
    <row r="250" spans="1:18">
      <c r="A250" s="2">
        <v>44682</v>
      </c>
      <c r="B250" s="6">
        <v>1.4861185061948119</v>
      </c>
      <c r="C250" s="6">
        <v>0.28090932837010418</v>
      </c>
      <c r="D250" s="6">
        <v>1.511460938386165</v>
      </c>
      <c r="E250" s="6">
        <v>1.689787758567828</v>
      </c>
      <c r="F250" s="6">
        <v>0</v>
      </c>
      <c r="G250" s="6">
        <v>0</v>
      </c>
      <c r="H250" s="6">
        <v>0.71461283517181484</v>
      </c>
      <c r="I250" s="6">
        <v>5.6828893666907243</v>
      </c>
      <c r="J250" s="15">
        <f t="shared" si="28"/>
        <v>44682</v>
      </c>
      <c r="K250" s="6">
        <f t="shared" si="29"/>
        <v>1.4136396593123488</v>
      </c>
      <c r="L250" s="6">
        <f t="shared" si="30"/>
        <v>0.1638219459897427</v>
      </c>
      <c r="M250" s="6">
        <f t="shared" si="31"/>
        <v>1.296775736295146</v>
      </c>
      <c r="N250" s="6">
        <f t="shared" si="32"/>
        <v>1.7596985212854737</v>
      </c>
      <c r="O250" s="6">
        <f t="shared" si="33"/>
        <v>0</v>
      </c>
      <c r="P250" s="6">
        <f t="shared" si="34"/>
        <v>0</v>
      </c>
      <c r="Q250" s="6">
        <f t="shared" si="35"/>
        <v>0.68501820002050196</v>
      </c>
      <c r="R250" s="6">
        <f t="shared" si="36"/>
        <v>5.318954062903213</v>
      </c>
    </row>
    <row r="251" spans="1:18">
      <c r="A251" s="2">
        <v>44713</v>
      </c>
      <c r="B251" s="6">
        <v>1.5124801118201949</v>
      </c>
      <c r="C251" s="6">
        <v>0.80526756970090219</v>
      </c>
      <c r="D251" s="6">
        <v>1.634270764053916</v>
      </c>
      <c r="E251" s="6">
        <v>1.8905831874482231</v>
      </c>
      <c r="F251" s="6">
        <v>0</v>
      </c>
      <c r="G251" s="6">
        <v>0</v>
      </c>
      <c r="H251" s="6">
        <v>0.5169938355791055</v>
      </c>
      <c r="I251" s="6">
        <v>6.3595954686023406</v>
      </c>
      <c r="J251" s="15">
        <f t="shared" si="28"/>
        <v>44713</v>
      </c>
      <c r="K251" s="6">
        <f t="shared" si="29"/>
        <v>1.4813052173704548</v>
      </c>
      <c r="L251" s="6">
        <f t="shared" si="30"/>
        <v>0.39442331359537569</v>
      </c>
      <c r="M251" s="6">
        <f t="shared" si="31"/>
        <v>1.4725783705055575</v>
      </c>
      <c r="N251" s="6">
        <f t="shared" si="32"/>
        <v>1.7898288077228994</v>
      </c>
      <c r="O251" s="6">
        <f t="shared" si="33"/>
        <v>0</v>
      </c>
      <c r="P251" s="6">
        <f t="shared" si="34"/>
        <v>0</v>
      </c>
      <c r="Q251" s="6">
        <f t="shared" si="35"/>
        <v>0.6312243554157233</v>
      </c>
      <c r="R251" s="6">
        <f t="shared" si="36"/>
        <v>5.7693600646100096</v>
      </c>
    </row>
    <row r="252" spans="1:18">
      <c r="A252" s="2">
        <v>44743</v>
      </c>
      <c r="B252" s="6">
        <v>1.41314440767519</v>
      </c>
      <c r="C252" s="6">
        <v>0.75045844961688479</v>
      </c>
      <c r="D252" s="6">
        <v>1.875020139143714</v>
      </c>
      <c r="E252" s="6">
        <v>1.8551373682356229</v>
      </c>
      <c r="F252" s="6">
        <v>0</v>
      </c>
      <c r="G252" s="6">
        <v>0</v>
      </c>
      <c r="H252" s="6">
        <v>0.69744531724061476</v>
      </c>
      <c r="I252" s="6">
        <v>6.5912056819120268</v>
      </c>
      <c r="J252" s="15">
        <f t="shared" si="28"/>
        <v>44743</v>
      </c>
      <c r="K252" s="6">
        <f t="shared" si="29"/>
        <v>1.4705810085633988</v>
      </c>
      <c r="L252" s="6">
        <f t="shared" si="30"/>
        <v>0.61221178256263042</v>
      </c>
      <c r="M252" s="6">
        <f t="shared" si="31"/>
        <v>1.6735839471945984</v>
      </c>
      <c r="N252" s="6">
        <f t="shared" si="32"/>
        <v>1.811836104750558</v>
      </c>
      <c r="O252" s="6">
        <f t="shared" si="33"/>
        <v>0</v>
      </c>
      <c r="P252" s="6">
        <f t="shared" si="34"/>
        <v>0</v>
      </c>
      <c r="Q252" s="6">
        <f t="shared" si="35"/>
        <v>0.6430173293305117</v>
      </c>
      <c r="R252" s="6">
        <f t="shared" si="36"/>
        <v>6.2112301724016978</v>
      </c>
    </row>
    <row r="253" spans="1:18">
      <c r="A253" s="2">
        <v>44774</v>
      </c>
      <c r="B253" s="6">
        <v>1.346156327156429</v>
      </c>
      <c r="C253" s="6">
        <v>0.74121386943251366</v>
      </c>
      <c r="D253" s="6">
        <v>2.0674961145751718</v>
      </c>
      <c r="E253" s="6">
        <v>1.508595232149164</v>
      </c>
      <c r="F253" s="6">
        <v>0</v>
      </c>
      <c r="G253" s="6">
        <v>0</v>
      </c>
      <c r="H253" s="6">
        <v>0.71877789139706771</v>
      </c>
      <c r="I253" s="6">
        <v>6.3822394347103462</v>
      </c>
      <c r="J253" s="15">
        <f t="shared" si="28"/>
        <v>44774</v>
      </c>
      <c r="K253" s="6">
        <f t="shared" si="29"/>
        <v>1.4239269488839381</v>
      </c>
      <c r="L253" s="6">
        <f t="shared" si="30"/>
        <v>0.76564662958343355</v>
      </c>
      <c r="M253" s="6">
        <f t="shared" si="31"/>
        <v>1.8589290059242671</v>
      </c>
      <c r="N253" s="6">
        <f t="shared" si="32"/>
        <v>1.7514385959443366</v>
      </c>
      <c r="O253" s="6">
        <f t="shared" si="33"/>
        <v>0</v>
      </c>
      <c r="P253" s="6">
        <f t="shared" si="34"/>
        <v>0</v>
      </c>
      <c r="Q253" s="6">
        <f t="shared" si="35"/>
        <v>0.64440568140559595</v>
      </c>
      <c r="R253" s="6">
        <f t="shared" si="36"/>
        <v>6.4443468617415718</v>
      </c>
    </row>
    <row r="254" spans="1:18">
      <c r="A254" s="2">
        <v>44805</v>
      </c>
      <c r="B254" s="6">
        <v>1.255974514527429</v>
      </c>
      <c r="C254" s="6">
        <v>0.74821049982252941</v>
      </c>
      <c r="D254" s="6">
        <v>2.0698867297504431</v>
      </c>
      <c r="E254" s="6">
        <v>1.454872550225877</v>
      </c>
      <c r="F254" s="6">
        <v>0</v>
      </c>
      <c r="G254" s="6">
        <v>0</v>
      </c>
      <c r="H254" s="6">
        <v>0.54541788012898329</v>
      </c>
      <c r="I254" s="6">
        <v>6.0743621744552616</v>
      </c>
      <c r="J254" s="15">
        <f t="shared" si="28"/>
        <v>44805</v>
      </c>
      <c r="K254" s="6">
        <f t="shared" si="29"/>
        <v>1.3384250831196827</v>
      </c>
      <c r="L254" s="6">
        <f t="shared" si="30"/>
        <v>0.74662760629064262</v>
      </c>
      <c r="M254" s="6">
        <f t="shared" si="31"/>
        <v>2.0041343278231096</v>
      </c>
      <c r="N254" s="6">
        <f t="shared" si="32"/>
        <v>1.6062017168702214</v>
      </c>
      <c r="O254" s="6">
        <f t="shared" si="33"/>
        <v>0</v>
      </c>
      <c r="P254" s="6">
        <f t="shared" si="34"/>
        <v>0</v>
      </c>
      <c r="Q254" s="6">
        <f t="shared" si="35"/>
        <v>0.65388036292222196</v>
      </c>
      <c r="R254" s="6">
        <f t="shared" si="36"/>
        <v>6.3492690970258776</v>
      </c>
    </row>
    <row r="255" spans="1:18">
      <c r="A255" s="2">
        <v>44835</v>
      </c>
      <c r="B255" s="6">
        <v>1.0322564459290791</v>
      </c>
      <c r="C255" s="6">
        <v>0.98943969317658309</v>
      </c>
      <c r="D255" s="6">
        <v>2.2405186519937161</v>
      </c>
      <c r="E255" s="6">
        <v>1.9639345558677399</v>
      </c>
      <c r="F255" s="6">
        <v>0</v>
      </c>
      <c r="G255" s="6">
        <v>0</v>
      </c>
      <c r="H255" s="6">
        <v>0.64028311242847002</v>
      </c>
      <c r="I255" s="6">
        <v>6.8664324593955879</v>
      </c>
      <c r="J255" s="15">
        <f t="shared" si="28"/>
        <v>44835</v>
      </c>
      <c r="K255" s="6">
        <f t="shared" si="29"/>
        <v>1.2114624292043124</v>
      </c>
      <c r="L255" s="6">
        <f t="shared" si="30"/>
        <v>0.82628802081054209</v>
      </c>
      <c r="M255" s="6">
        <f t="shared" si="31"/>
        <v>2.1259671654397767</v>
      </c>
      <c r="N255" s="6">
        <f t="shared" si="32"/>
        <v>1.6424674460809268</v>
      </c>
      <c r="O255" s="6">
        <f t="shared" si="33"/>
        <v>0</v>
      </c>
      <c r="P255" s="6">
        <f t="shared" si="34"/>
        <v>0</v>
      </c>
      <c r="Q255" s="6">
        <f t="shared" si="35"/>
        <v>0.63482629465150697</v>
      </c>
      <c r="R255" s="6">
        <f t="shared" si="36"/>
        <v>6.4410113561870652</v>
      </c>
    </row>
    <row r="256" spans="1:18">
      <c r="A256" s="2">
        <v>44866</v>
      </c>
      <c r="B256" s="6">
        <v>0.94333849229691746</v>
      </c>
      <c r="C256" s="6">
        <v>0.87703809619762485</v>
      </c>
      <c r="D256" s="6">
        <v>2.375055068699099</v>
      </c>
      <c r="E256" s="6">
        <v>2.0366273606789802</v>
      </c>
      <c r="F256" s="6">
        <v>0</v>
      </c>
      <c r="G256" s="6">
        <v>0</v>
      </c>
      <c r="H256" s="6">
        <v>0.64141308433453448</v>
      </c>
      <c r="I256" s="6">
        <v>6.8734721022071561</v>
      </c>
      <c r="J256" s="15">
        <f t="shared" si="28"/>
        <v>44866</v>
      </c>
      <c r="K256" s="6">
        <f t="shared" si="29"/>
        <v>1.0771898175844752</v>
      </c>
      <c r="L256" s="6">
        <f t="shared" si="30"/>
        <v>0.87156276306557912</v>
      </c>
      <c r="M256" s="6">
        <f t="shared" si="31"/>
        <v>2.2284868168144194</v>
      </c>
      <c r="N256" s="6">
        <f t="shared" si="32"/>
        <v>1.8184781555908656</v>
      </c>
      <c r="O256" s="6">
        <f t="shared" si="33"/>
        <v>0</v>
      </c>
      <c r="P256" s="6">
        <f t="shared" si="34"/>
        <v>0</v>
      </c>
      <c r="Q256" s="6">
        <f t="shared" si="35"/>
        <v>0.60903802563066256</v>
      </c>
      <c r="R256" s="6">
        <f t="shared" si="36"/>
        <v>6.6047555786860022</v>
      </c>
    </row>
    <row r="257" spans="1:18">
      <c r="A257" s="2">
        <v>44896</v>
      </c>
      <c r="B257" s="6">
        <v>0.93644317183362058</v>
      </c>
      <c r="C257" s="6">
        <v>0.86903760299246069</v>
      </c>
      <c r="D257" s="6">
        <v>2.3536727290103552</v>
      </c>
      <c r="E257" s="6">
        <v>1.83569112142033</v>
      </c>
      <c r="F257" s="6">
        <v>0</v>
      </c>
      <c r="G257" s="6">
        <v>0</v>
      </c>
      <c r="H257" s="6">
        <v>0.555288880855489</v>
      </c>
      <c r="I257" s="6">
        <v>6.550133506112255</v>
      </c>
      <c r="J257" s="15">
        <f t="shared" si="28"/>
        <v>44896</v>
      </c>
      <c r="K257" s="6">
        <f t="shared" si="29"/>
        <v>0.97067937001987248</v>
      </c>
      <c r="L257" s="6">
        <f t="shared" si="30"/>
        <v>0.9118384641222228</v>
      </c>
      <c r="M257" s="6">
        <f t="shared" si="31"/>
        <v>2.3230821499010568</v>
      </c>
      <c r="N257" s="6">
        <f t="shared" si="32"/>
        <v>1.9454176793223503</v>
      </c>
      <c r="O257" s="6">
        <f t="shared" si="33"/>
        <v>0</v>
      </c>
      <c r="P257" s="6">
        <f t="shared" si="34"/>
        <v>0</v>
      </c>
      <c r="Q257" s="6">
        <f t="shared" si="35"/>
        <v>0.61232835920616446</v>
      </c>
      <c r="R257" s="6">
        <f t="shared" si="36"/>
        <v>6.7633460225716666</v>
      </c>
    </row>
    <row r="258" spans="1:18">
      <c r="A258" s="2">
        <v>44927</v>
      </c>
      <c r="B258" s="6">
        <v>0.87391219189543767</v>
      </c>
      <c r="C258" s="6">
        <v>1.0870747691134901</v>
      </c>
      <c r="D258" s="6">
        <v>2.287999327464965</v>
      </c>
      <c r="E258" s="6">
        <v>1.999495504749748</v>
      </c>
      <c r="F258" s="6">
        <v>0</v>
      </c>
      <c r="G258" s="6">
        <v>0</v>
      </c>
      <c r="H258" s="6">
        <v>0.59176036354616279</v>
      </c>
      <c r="I258" s="6">
        <v>6.8402421567698042</v>
      </c>
      <c r="J258" s="15">
        <f t="shared" si="28"/>
        <v>44927</v>
      </c>
      <c r="K258" s="6">
        <f t="shared" si="29"/>
        <v>0.91789795200865854</v>
      </c>
      <c r="L258" s="6">
        <f t="shared" si="30"/>
        <v>0.94438348943452521</v>
      </c>
      <c r="M258" s="6">
        <f t="shared" si="31"/>
        <v>2.3389090417248064</v>
      </c>
      <c r="N258" s="6">
        <f t="shared" si="32"/>
        <v>1.9572713289496859</v>
      </c>
      <c r="O258" s="6">
        <f t="shared" si="33"/>
        <v>0</v>
      </c>
      <c r="P258" s="6">
        <f t="shared" si="34"/>
        <v>0</v>
      </c>
      <c r="Q258" s="6">
        <f t="shared" si="35"/>
        <v>0.59615410957872872</v>
      </c>
      <c r="R258" s="6">
        <f t="shared" si="36"/>
        <v>6.7546159216964057</v>
      </c>
    </row>
    <row r="259" spans="1:18">
      <c r="A259" s="2">
        <v>44958</v>
      </c>
      <c r="B259" s="6">
        <v>0.69983094482972119</v>
      </c>
      <c r="C259" s="6">
        <v>1.3288774695724701</v>
      </c>
      <c r="D259" s="6">
        <v>2.0707436544659412</v>
      </c>
      <c r="E259" s="6">
        <v>2.3972571762194219</v>
      </c>
      <c r="F259" s="6">
        <v>0</v>
      </c>
      <c r="G259" s="6">
        <v>0</v>
      </c>
      <c r="H259" s="6">
        <v>0.58325613410045962</v>
      </c>
      <c r="I259" s="6">
        <v>7.0799653791880139</v>
      </c>
      <c r="J259" s="15">
        <f t="shared" si="28"/>
        <v>44958</v>
      </c>
      <c r="K259" s="6">
        <f t="shared" si="29"/>
        <v>0.83672876951959319</v>
      </c>
      <c r="L259" s="6">
        <f t="shared" si="30"/>
        <v>1.0949966138928069</v>
      </c>
      <c r="M259" s="6">
        <f t="shared" si="31"/>
        <v>2.2374719036470871</v>
      </c>
      <c r="N259" s="6">
        <f t="shared" si="32"/>
        <v>2.0774812674631664</v>
      </c>
      <c r="O259" s="6">
        <f t="shared" si="33"/>
        <v>0</v>
      </c>
      <c r="P259" s="6">
        <f t="shared" si="34"/>
        <v>0</v>
      </c>
      <c r="Q259" s="6">
        <f t="shared" si="35"/>
        <v>0.57676845950070377</v>
      </c>
      <c r="R259" s="6">
        <f t="shared" si="36"/>
        <v>6.8234470140233583</v>
      </c>
    </row>
    <row r="260" spans="1:18">
      <c r="A260" s="2">
        <v>44986</v>
      </c>
      <c r="B260" s="6">
        <v>0.37563544106887897</v>
      </c>
      <c r="C260" s="6">
        <v>1.3914195535183751</v>
      </c>
      <c r="D260" s="6">
        <v>2.017110469794837</v>
      </c>
      <c r="E260" s="6">
        <v>2.1567526133958701</v>
      </c>
      <c r="F260" s="6">
        <v>0</v>
      </c>
      <c r="G260" s="6">
        <v>0</v>
      </c>
      <c r="H260" s="6">
        <v>0.55775875885361792</v>
      </c>
      <c r="I260" s="6">
        <v>6.4986768366315779</v>
      </c>
      <c r="J260" s="15">
        <f t="shared" si="28"/>
        <v>44986</v>
      </c>
      <c r="K260" s="6">
        <f t="shared" si="29"/>
        <v>0.64979285926467922</v>
      </c>
      <c r="L260" s="6">
        <f t="shared" si="30"/>
        <v>1.2691239307347784</v>
      </c>
      <c r="M260" s="6">
        <f t="shared" si="31"/>
        <v>2.1252844839085809</v>
      </c>
      <c r="N260" s="6">
        <f t="shared" si="32"/>
        <v>2.1845017647883469</v>
      </c>
      <c r="O260" s="6">
        <f t="shared" si="33"/>
        <v>0</v>
      </c>
      <c r="P260" s="6">
        <f t="shared" si="34"/>
        <v>0</v>
      </c>
      <c r="Q260" s="6">
        <f t="shared" si="35"/>
        <v>0.57759175216674674</v>
      </c>
      <c r="R260" s="6">
        <f t="shared" si="36"/>
        <v>6.8062947908631317</v>
      </c>
    </row>
    <row r="261" spans="1:18">
      <c r="A261" s="2">
        <v>45017</v>
      </c>
      <c r="B261" s="6">
        <v>0.27797611441700559</v>
      </c>
      <c r="C261" s="6">
        <v>1.3852122530643991</v>
      </c>
      <c r="D261" s="6">
        <v>2.1682847874301232</v>
      </c>
      <c r="E261" s="6">
        <v>2.2823644547880519</v>
      </c>
      <c r="F261" s="6">
        <v>0</v>
      </c>
      <c r="G261" s="6">
        <v>0</v>
      </c>
      <c r="H261" s="6">
        <v>0.58128146112423851</v>
      </c>
      <c r="I261" s="6">
        <v>6.695119070823818</v>
      </c>
      <c r="J261" s="15">
        <f t="shared" ref="J261:J266" si="37">A261</f>
        <v>45017</v>
      </c>
      <c r="K261" s="6">
        <f t="shared" ref="K261:K266" si="38">AVERAGE(B259:B261)</f>
        <v>0.45114750010520194</v>
      </c>
      <c r="L261" s="6">
        <f t="shared" ref="L261:L266" si="39">AVERAGE(C259:C261)</f>
        <v>1.368503092051748</v>
      </c>
      <c r="M261" s="6">
        <f t="shared" ref="M261:M266" si="40">AVERAGE(D259:D261)</f>
        <v>2.0853796372303002</v>
      </c>
      <c r="N261" s="6">
        <f t="shared" ref="N261:N266" si="41">AVERAGE(E259:E261)</f>
        <v>2.2787914148011148</v>
      </c>
      <c r="O261" s="6">
        <f t="shared" ref="O261:O266" si="42">AVERAGE(F259:F261)</f>
        <v>0</v>
      </c>
      <c r="P261" s="6">
        <f t="shared" ref="P261:P266" si="43">AVERAGE(G259:G261)</f>
        <v>0</v>
      </c>
      <c r="Q261" s="6">
        <f t="shared" ref="Q261:Q266" si="44">AVERAGE(H259:H261)</f>
        <v>0.57409878469277198</v>
      </c>
      <c r="R261" s="6">
        <f t="shared" ref="R261:R266" si="45">AVERAGE(I259:I261)</f>
        <v>6.7579204288811363</v>
      </c>
    </row>
    <row r="262" spans="1:18">
      <c r="A262" s="2">
        <v>45047</v>
      </c>
      <c r="B262" s="6">
        <v>0.22284254987652069</v>
      </c>
      <c r="C262" s="6">
        <v>1.2830862837680419</v>
      </c>
      <c r="D262" s="6">
        <v>1.811998337704513</v>
      </c>
      <c r="E262" s="6">
        <v>1.963069246187682</v>
      </c>
      <c r="F262" s="6">
        <v>0</v>
      </c>
      <c r="G262" s="6">
        <v>0</v>
      </c>
      <c r="H262" s="6">
        <v>0.58578510450575072</v>
      </c>
      <c r="I262" s="6">
        <v>5.8667815220425084</v>
      </c>
      <c r="J262" s="15">
        <f t="shared" si="37"/>
        <v>45047</v>
      </c>
      <c r="K262" s="6">
        <f t="shared" si="38"/>
        <v>0.29215136845413509</v>
      </c>
      <c r="L262" s="6">
        <f t="shared" si="39"/>
        <v>1.353239363450272</v>
      </c>
      <c r="M262" s="6">
        <f t="shared" si="40"/>
        <v>1.9991311983098246</v>
      </c>
      <c r="N262" s="6">
        <f t="shared" si="41"/>
        <v>2.1340621047905346</v>
      </c>
      <c r="O262" s="6">
        <f t="shared" si="42"/>
        <v>0</v>
      </c>
      <c r="P262" s="6">
        <f t="shared" si="43"/>
        <v>0</v>
      </c>
      <c r="Q262" s="6">
        <f t="shared" si="44"/>
        <v>0.57494177482786901</v>
      </c>
      <c r="R262" s="6">
        <f t="shared" si="45"/>
        <v>6.353525809832635</v>
      </c>
    </row>
    <row r="263" spans="1:18">
      <c r="A263" s="2">
        <v>45078</v>
      </c>
      <c r="B263" s="6">
        <v>0.1144613389072018</v>
      </c>
      <c r="C263" s="6">
        <v>0.8491545056861608</v>
      </c>
      <c r="D263" s="6">
        <v>1.721845660416341</v>
      </c>
      <c r="E263" s="6">
        <v>1.8411593767174419</v>
      </c>
      <c r="F263" s="6">
        <v>3.401541791318837E-3</v>
      </c>
      <c r="G263" s="6">
        <v>2.819709416810319E-2</v>
      </c>
      <c r="H263" s="6">
        <v>0.66245197195338212</v>
      </c>
      <c r="I263" s="6">
        <v>5.2206714896399493</v>
      </c>
      <c r="J263" s="15">
        <f t="shared" si="37"/>
        <v>45078</v>
      </c>
      <c r="K263" s="6">
        <f t="shared" si="38"/>
        <v>0.20509333440024269</v>
      </c>
      <c r="L263" s="6">
        <f t="shared" si="39"/>
        <v>1.1724843475062006</v>
      </c>
      <c r="M263" s="6">
        <f t="shared" si="40"/>
        <v>1.900709595183659</v>
      </c>
      <c r="N263" s="6">
        <f t="shared" si="41"/>
        <v>2.0288643592310582</v>
      </c>
      <c r="O263" s="6">
        <f t="shared" si="42"/>
        <v>1.1338472637729457E-3</v>
      </c>
      <c r="P263" s="6">
        <f t="shared" si="43"/>
        <v>9.3990313893677294E-3</v>
      </c>
      <c r="Q263" s="6">
        <f t="shared" si="44"/>
        <v>0.60983951252779045</v>
      </c>
      <c r="R263" s="6">
        <f t="shared" si="45"/>
        <v>5.9275240275020922</v>
      </c>
    </row>
    <row r="264" spans="1:18">
      <c r="A264" s="2">
        <v>45108</v>
      </c>
      <c r="B264" s="6">
        <v>0.1144613389072018</v>
      </c>
      <c r="C264" s="6">
        <v>0.82462657759950631</v>
      </c>
      <c r="D264" s="6">
        <v>1.636588844678347</v>
      </c>
      <c r="E264" s="6">
        <v>1.7260622488663591</v>
      </c>
      <c r="F264" s="6">
        <v>3.2097739566758793E-2</v>
      </c>
      <c r="G264" s="6">
        <v>1.991127302340534E-2</v>
      </c>
      <c r="H264" s="6">
        <v>0.61994525504329878</v>
      </c>
      <c r="I264" s="6">
        <v>4.9736932776848768</v>
      </c>
      <c r="J264" s="15">
        <f t="shared" si="37"/>
        <v>45108</v>
      </c>
      <c r="K264" s="6">
        <f t="shared" si="38"/>
        <v>0.15058840923030808</v>
      </c>
      <c r="L264" s="6">
        <f t="shared" si="39"/>
        <v>0.98562245568456974</v>
      </c>
      <c r="M264" s="6">
        <f t="shared" si="40"/>
        <v>1.7234776142664003</v>
      </c>
      <c r="N264" s="6">
        <f t="shared" si="41"/>
        <v>1.8434302905904945</v>
      </c>
      <c r="O264" s="6">
        <f t="shared" si="42"/>
        <v>1.1833093786025877E-2</v>
      </c>
      <c r="P264" s="6">
        <f t="shared" si="43"/>
        <v>1.6036122397169509E-2</v>
      </c>
      <c r="Q264" s="6">
        <f t="shared" si="44"/>
        <v>0.62272744383414391</v>
      </c>
      <c r="R264" s="6">
        <f t="shared" si="45"/>
        <v>5.3537154297891121</v>
      </c>
    </row>
    <row r="265" spans="1:18">
      <c r="A265" s="2">
        <v>45139</v>
      </c>
      <c r="B265" s="6">
        <v>9.8195087304931164E-2</v>
      </c>
      <c r="C265" s="6">
        <v>0.76636803071250947</v>
      </c>
      <c r="D265" s="6">
        <v>1.395758414240309</v>
      </c>
      <c r="E265" s="6">
        <v>1.9503852996360509</v>
      </c>
      <c r="F265" s="6">
        <v>9.2747011302067778E-2</v>
      </c>
      <c r="G265" s="6">
        <v>0.70964167829307145</v>
      </c>
      <c r="H265" s="6">
        <v>0.58335409987598896</v>
      </c>
      <c r="I265" s="6">
        <v>5.5964496213649291</v>
      </c>
      <c r="J265" s="15">
        <f t="shared" si="37"/>
        <v>45139</v>
      </c>
      <c r="K265" s="6">
        <f t="shared" si="38"/>
        <v>0.10903925503977825</v>
      </c>
      <c r="L265" s="6">
        <f t="shared" si="39"/>
        <v>0.81338303799939216</v>
      </c>
      <c r="M265" s="6">
        <f t="shared" si="40"/>
        <v>1.5847309731116657</v>
      </c>
      <c r="N265" s="6">
        <f t="shared" si="41"/>
        <v>1.8392023084066171</v>
      </c>
      <c r="O265" s="6">
        <f t="shared" si="42"/>
        <v>4.2748764220048474E-2</v>
      </c>
      <c r="P265" s="6">
        <f t="shared" si="43"/>
        <v>0.25258334849486003</v>
      </c>
      <c r="Q265" s="6">
        <f t="shared" si="44"/>
        <v>0.6219171089575567</v>
      </c>
      <c r="R265" s="6">
        <f t="shared" si="45"/>
        <v>5.2636047962299184</v>
      </c>
    </row>
    <row r="266" spans="1:18">
      <c r="A266" s="2">
        <v>45170</v>
      </c>
      <c r="B266" s="6">
        <v>9.07014648559515E-2</v>
      </c>
      <c r="C266" s="6">
        <v>0.7848330106154956</v>
      </c>
      <c r="D266" s="6">
        <v>1.6351266190930469</v>
      </c>
      <c r="E266" s="6">
        <v>2.1212705285176008</v>
      </c>
      <c r="F266" s="6">
        <v>8.5380939195806069E-2</v>
      </c>
      <c r="G266" s="6">
        <v>0.85606207060414441</v>
      </c>
      <c r="H266" s="6">
        <v>-3.935884310845128E-2</v>
      </c>
      <c r="I266" s="6">
        <v>5.5340157897735942</v>
      </c>
      <c r="J266" s="15">
        <f t="shared" si="37"/>
        <v>45170</v>
      </c>
      <c r="K266" s="6">
        <f t="shared" si="38"/>
        <v>0.10111929702269483</v>
      </c>
      <c r="L266" s="6">
        <f t="shared" si="39"/>
        <v>0.79194253964250372</v>
      </c>
      <c r="M266" s="6">
        <f t="shared" si="40"/>
        <v>1.5558246260039008</v>
      </c>
      <c r="N266" s="6">
        <f t="shared" si="41"/>
        <v>1.9325726923400037</v>
      </c>
      <c r="O266" s="6">
        <f t="shared" si="42"/>
        <v>7.0075230021544213E-2</v>
      </c>
      <c r="P266" s="6">
        <f t="shared" si="43"/>
        <v>0.52853834064020699</v>
      </c>
      <c r="Q266" s="6">
        <f t="shared" si="44"/>
        <v>0.38798017060361212</v>
      </c>
      <c r="R266" s="6">
        <f t="shared" si="45"/>
        <v>5.3680528962744667</v>
      </c>
    </row>
  </sheetData>
  <pageMargins left="0.7" right="0.7" top="0.75" bottom="0.75" header="0.3" footer="0.3"/>
  <ignoredErrors>
    <ignoredError sqref="K3:R266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1239-DDEC-0840-A195-577D82882BDA}">
  <dimension ref="A1:H96"/>
  <sheetViews>
    <sheetView workbookViewId="0">
      <selection activeCell="E1" activeCellId="1" sqref="C1 E1"/>
    </sheetView>
  </sheetViews>
  <sheetFormatPr baseColWidth="10" defaultRowHeight="15"/>
  <cols>
    <col min="1" max="1" width="10.83203125" style="13"/>
    <col min="2" max="2" width="10.83203125" style="1"/>
    <col min="6" max="6" width="11.5" customWidth="1"/>
  </cols>
  <sheetData>
    <row r="1" spans="2:8">
      <c r="B1" s="10" t="s">
        <v>8</v>
      </c>
      <c r="C1" s="8" t="s">
        <v>11</v>
      </c>
      <c r="D1" s="8" t="s">
        <v>9</v>
      </c>
      <c r="E1" s="8" t="s">
        <v>12</v>
      </c>
      <c r="F1" s="8" t="s">
        <v>10</v>
      </c>
    </row>
    <row r="2" spans="2:8">
      <c r="B2" s="11">
        <v>36526</v>
      </c>
      <c r="C2" s="9">
        <v>238000000000</v>
      </c>
      <c r="D2" s="9">
        <v>-640000000</v>
      </c>
      <c r="E2" s="9">
        <v>239000000000</v>
      </c>
      <c r="G2" s="12">
        <f>LN(C2)</f>
        <v>26.195536510617885</v>
      </c>
      <c r="H2" s="12" t="b">
        <f>C2&gt;E2</f>
        <v>0</v>
      </c>
    </row>
    <row r="3" spans="2:8">
      <c r="B3" s="11">
        <v>36617</v>
      </c>
      <c r="C3" s="9">
        <v>241000000000</v>
      </c>
      <c r="D3" s="9">
        <v>199000000</v>
      </c>
      <c r="E3" s="9">
        <v>240000000000</v>
      </c>
      <c r="G3" s="12">
        <f t="shared" ref="G3:G66" si="0">LN(C3)</f>
        <v>26.208062770437067</v>
      </c>
      <c r="H3" s="12"/>
    </row>
    <row r="4" spans="2:8">
      <c r="B4" s="11">
        <v>36708</v>
      </c>
      <c r="C4" s="9">
        <v>242000000000</v>
      </c>
      <c r="D4" s="9">
        <v>131000000</v>
      </c>
      <c r="E4" s="9">
        <v>242000000000</v>
      </c>
      <c r="G4" s="12">
        <f t="shared" si="0"/>
        <v>26.212203563103099</v>
      </c>
      <c r="H4" s="12"/>
    </row>
    <row r="5" spans="2:8">
      <c r="B5" s="11">
        <v>36800</v>
      </c>
      <c r="C5" s="9">
        <v>242000000000</v>
      </c>
      <c r="D5" s="9">
        <v>-1000000000</v>
      </c>
      <c r="E5" s="9">
        <v>243000000000</v>
      </c>
      <c r="G5" s="12">
        <f t="shared" si="0"/>
        <v>26.212203563103099</v>
      </c>
      <c r="H5" s="12"/>
    </row>
    <row r="6" spans="2:8">
      <c r="B6" s="11">
        <v>36892</v>
      </c>
      <c r="C6" s="9">
        <v>245000000000</v>
      </c>
      <c r="D6" s="9">
        <v>175000000</v>
      </c>
      <c r="E6" s="9">
        <v>244000000000</v>
      </c>
      <c r="G6" s="12">
        <f t="shared" si="0"/>
        <v>26.224524047491137</v>
      </c>
      <c r="H6" s="12"/>
    </row>
    <row r="7" spans="2:8">
      <c r="B7" s="11">
        <v>36982</v>
      </c>
      <c r="C7" s="9">
        <v>246000000000</v>
      </c>
      <c r="D7" s="9">
        <v>781000000</v>
      </c>
      <c r="E7" s="9">
        <v>246000000000</v>
      </c>
      <c r="G7" s="12">
        <f t="shared" si="0"/>
        <v>26.228597372878774</v>
      </c>
      <c r="H7" s="12"/>
    </row>
    <row r="8" spans="2:8">
      <c r="B8" s="11">
        <v>37073</v>
      </c>
      <c r="C8" s="9">
        <v>248000000000</v>
      </c>
      <c r="D8" s="9">
        <v>635000000</v>
      </c>
      <c r="E8" s="9">
        <v>247000000000</v>
      </c>
      <c r="G8" s="12">
        <f t="shared" si="0"/>
        <v>26.236694583111394</v>
      </c>
      <c r="H8" s="12"/>
    </row>
    <row r="9" spans="2:8">
      <c r="B9" s="11">
        <v>37165</v>
      </c>
      <c r="C9" s="9">
        <v>249000000000</v>
      </c>
      <c r="D9" s="9">
        <v>815000000</v>
      </c>
      <c r="E9" s="9">
        <v>248000000000</v>
      </c>
      <c r="G9" s="12">
        <f t="shared" si="0"/>
        <v>26.240718733411118</v>
      </c>
      <c r="H9" s="12"/>
    </row>
    <row r="10" spans="2:8">
      <c r="B10" s="11">
        <v>37257</v>
      </c>
      <c r="C10" s="9">
        <v>250000000000</v>
      </c>
      <c r="D10" s="9">
        <v>69553573</v>
      </c>
      <c r="E10" s="9">
        <v>250000000000</v>
      </c>
      <c r="G10" s="12">
        <f t="shared" si="0"/>
        <v>26.244726754808656</v>
      </c>
      <c r="H10" s="12"/>
    </row>
    <row r="11" spans="2:8">
      <c r="B11" s="11">
        <v>37347</v>
      </c>
      <c r="C11" s="9">
        <v>251000000000</v>
      </c>
      <c r="D11" s="9">
        <v>467000000</v>
      </c>
      <c r="E11" s="9">
        <v>251000000000</v>
      </c>
      <c r="G11" s="12">
        <f t="shared" si="0"/>
        <v>26.248718776078196</v>
      </c>
      <c r="H11" s="12"/>
    </row>
    <row r="12" spans="2:8">
      <c r="B12" s="11">
        <v>37438</v>
      </c>
      <c r="C12" s="9">
        <v>253000000000</v>
      </c>
      <c r="D12" s="9">
        <v>719000000</v>
      </c>
      <c r="E12" s="9">
        <v>252000000000</v>
      </c>
      <c r="G12" s="12">
        <f t="shared" si="0"/>
        <v>26.256655325673933</v>
      </c>
      <c r="H12" s="12"/>
    </row>
    <row r="13" spans="2:8">
      <c r="B13" s="11">
        <v>37530</v>
      </c>
      <c r="C13" s="9">
        <v>254000000000</v>
      </c>
      <c r="D13" s="9">
        <v>488000000</v>
      </c>
      <c r="E13" s="9">
        <v>253000000000</v>
      </c>
      <c r="G13" s="12">
        <f t="shared" si="0"/>
        <v>26.260600103964947</v>
      </c>
      <c r="H13" s="12"/>
    </row>
    <row r="14" spans="2:8">
      <c r="B14" s="11">
        <v>37622</v>
      </c>
      <c r="C14" s="9">
        <v>255000000000</v>
      </c>
      <c r="D14" s="9">
        <v>157000000</v>
      </c>
      <c r="E14" s="9">
        <v>255000000000</v>
      </c>
      <c r="G14" s="12">
        <f t="shared" si="0"/>
        <v>26.264529382104836</v>
      </c>
      <c r="H14" s="12"/>
    </row>
    <row r="15" spans="2:8">
      <c r="B15" s="11">
        <v>37712</v>
      </c>
      <c r="C15" s="9">
        <v>255000000000</v>
      </c>
      <c r="D15" s="9">
        <v>-940000000</v>
      </c>
      <c r="E15" s="9">
        <v>256000000000</v>
      </c>
      <c r="G15" s="12">
        <f t="shared" si="0"/>
        <v>26.264529382104836</v>
      </c>
      <c r="H15" s="12"/>
    </row>
    <row r="16" spans="2:8">
      <c r="B16" s="11">
        <v>37803</v>
      </c>
      <c r="C16" s="9">
        <v>256000000000</v>
      </c>
      <c r="D16" s="9">
        <v>-1100000000</v>
      </c>
      <c r="E16" s="9">
        <v>257000000000</v>
      </c>
      <c r="G16" s="12">
        <f t="shared" si="0"/>
        <v>26.268443281425974</v>
      </c>
      <c r="H16" s="12"/>
    </row>
    <row r="17" spans="2:8">
      <c r="B17" s="11">
        <v>37895</v>
      </c>
      <c r="C17" s="9">
        <v>257000000000</v>
      </c>
      <c r="D17" s="9">
        <v>-1600000000</v>
      </c>
      <c r="E17" s="9">
        <v>259000000000</v>
      </c>
      <c r="G17" s="12">
        <f t="shared" si="0"/>
        <v>26.27234192184163</v>
      </c>
      <c r="H17" s="12"/>
    </row>
    <row r="18" spans="2:8">
      <c r="B18" s="11">
        <v>37987</v>
      </c>
      <c r="C18" s="9">
        <v>259000000000</v>
      </c>
      <c r="D18" s="9">
        <v>-1400000000</v>
      </c>
      <c r="E18" s="9">
        <v>260000000000</v>
      </c>
      <c r="G18" s="12">
        <f t="shared" si="0"/>
        <v>26.280093898645948</v>
      </c>
      <c r="H18" s="12"/>
    </row>
    <row r="19" spans="2:8">
      <c r="B19" s="11">
        <v>38078</v>
      </c>
      <c r="C19" s="9">
        <v>260000000000</v>
      </c>
      <c r="D19" s="9">
        <v>-1500000000</v>
      </c>
      <c r="E19" s="9">
        <v>261000000000</v>
      </c>
      <c r="G19" s="12">
        <f t="shared" si="0"/>
        <v>26.283947467961937</v>
      </c>
      <c r="H19" s="12"/>
    </row>
    <row r="20" spans="2:8">
      <c r="B20" s="11">
        <v>38169</v>
      </c>
      <c r="C20" s="9">
        <v>260000000000</v>
      </c>
      <c r="D20" s="9">
        <v>-3000000000</v>
      </c>
      <c r="E20" s="9">
        <v>263000000000</v>
      </c>
      <c r="G20" s="12">
        <f t="shared" si="0"/>
        <v>26.283947467961937</v>
      </c>
      <c r="H20" s="12"/>
    </row>
    <row r="21" spans="2:8">
      <c r="B21" s="11">
        <v>38261</v>
      </c>
      <c r="C21" s="9">
        <v>264000000000</v>
      </c>
      <c r="D21" s="9">
        <v>-520000000</v>
      </c>
      <c r="E21" s="9">
        <v>264000000000</v>
      </c>
      <c r="G21" s="12">
        <f t="shared" si="0"/>
        <v>26.299214940092728</v>
      </c>
      <c r="H21" s="12"/>
    </row>
    <row r="22" spans="2:8">
      <c r="B22" s="11">
        <v>38353</v>
      </c>
      <c r="C22" s="9">
        <v>265000000000</v>
      </c>
      <c r="D22" s="9">
        <v>-580000000</v>
      </c>
      <c r="E22" s="9">
        <v>265000000000</v>
      </c>
      <c r="G22" s="12">
        <f t="shared" si="0"/>
        <v>26.302995662932634</v>
      </c>
      <c r="H22" s="12"/>
    </row>
    <row r="23" spans="2:8">
      <c r="B23" s="11">
        <v>38443</v>
      </c>
      <c r="C23" s="9">
        <v>266000000000</v>
      </c>
      <c r="D23" s="9">
        <v>-860000000</v>
      </c>
      <c r="E23" s="9">
        <v>267000000000</v>
      </c>
      <c r="G23" s="12">
        <f t="shared" si="0"/>
        <v>26.306762145728111</v>
      </c>
      <c r="H23" s="12"/>
    </row>
    <row r="24" spans="2:8">
      <c r="B24" s="11">
        <v>38534</v>
      </c>
      <c r="C24" s="9">
        <v>267000000000</v>
      </c>
      <c r="D24" s="9">
        <v>-920000000</v>
      </c>
      <c r="E24" s="9">
        <v>268000000000</v>
      </c>
      <c r="G24" s="12">
        <f t="shared" si="0"/>
        <v>26.310514495346659</v>
      </c>
      <c r="H24" s="12"/>
    </row>
    <row r="25" spans="2:8">
      <c r="B25" s="11">
        <v>38626</v>
      </c>
      <c r="C25" s="9">
        <v>269000000000</v>
      </c>
      <c r="D25" s="9">
        <v>-280000000</v>
      </c>
      <c r="E25" s="9">
        <v>269000000000</v>
      </c>
      <c r="G25" s="12">
        <f t="shared" si="0"/>
        <v>26.31797721654825</v>
      </c>
      <c r="H25" s="12"/>
    </row>
    <row r="26" spans="2:8">
      <c r="B26" s="11">
        <v>38718</v>
      </c>
      <c r="C26" s="9">
        <v>271000000000</v>
      </c>
      <c r="D26" s="9">
        <v>438000000</v>
      </c>
      <c r="E26" s="9">
        <v>271000000000</v>
      </c>
      <c r="G26" s="12">
        <f t="shared" si="0"/>
        <v>26.325384657826113</v>
      </c>
      <c r="H26" s="12"/>
    </row>
    <row r="27" spans="2:8">
      <c r="B27" s="11">
        <v>38808</v>
      </c>
      <c r="C27" s="9">
        <v>273000000000</v>
      </c>
      <c r="D27" s="9">
        <v>1140000000</v>
      </c>
      <c r="E27" s="9">
        <v>272000000000</v>
      </c>
      <c r="G27" s="12">
        <f t="shared" si="0"/>
        <v>26.332737632131369</v>
      </c>
      <c r="H27" s="12"/>
    </row>
    <row r="28" spans="2:8">
      <c r="B28" s="11">
        <v>38899</v>
      </c>
      <c r="C28" s="9">
        <v>273000000000</v>
      </c>
      <c r="D28" s="9">
        <v>279000000</v>
      </c>
      <c r="E28" s="9">
        <v>273000000000</v>
      </c>
      <c r="G28" s="12">
        <f t="shared" si="0"/>
        <v>26.332737632131369</v>
      </c>
      <c r="H28" s="12"/>
    </row>
    <row r="29" spans="2:8">
      <c r="B29" s="11">
        <v>38991</v>
      </c>
      <c r="C29" s="9">
        <v>274000000000</v>
      </c>
      <c r="D29" s="9">
        <v>-420000000</v>
      </c>
      <c r="E29" s="9">
        <v>274000000000</v>
      </c>
      <c r="G29" s="12">
        <f t="shared" si="0"/>
        <v>26.336393943334482</v>
      </c>
      <c r="H29" s="12"/>
    </row>
    <row r="30" spans="2:8">
      <c r="B30" s="11">
        <v>39083</v>
      </c>
      <c r="C30" s="9">
        <v>276000000000</v>
      </c>
      <c r="D30" s="9">
        <v>1010000000</v>
      </c>
      <c r="E30" s="9">
        <v>275000000000</v>
      </c>
      <c r="G30" s="12">
        <f t="shared" si="0"/>
        <v>26.343666702663562</v>
      </c>
      <c r="H30" s="12"/>
    </row>
    <row r="31" spans="2:8">
      <c r="B31" s="11">
        <v>39173</v>
      </c>
      <c r="C31" s="9">
        <v>280000000000</v>
      </c>
      <c r="D31" s="9">
        <v>3250000000</v>
      </c>
      <c r="E31" s="9">
        <v>276000000000</v>
      </c>
      <c r="G31" s="12">
        <f t="shared" si="0"/>
        <v>26.35805544011566</v>
      </c>
      <c r="H31" s="12"/>
    </row>
    <row r="32" spans="2:8">
      <c r="B32" s="11">
        <v>39264</v>
      </c>
      <c r="C32" s="9">
        <v>282000000000</v>
      </c>
      <c r="D32" s="9">
        <v>4200000000</v>
      </c>
      <c r="E32" s="9">
        <v>277000000000</v>
      </c>
      <c r="G32" s="12">
        <f t="shared" si="0"/>
        <v>26.365172907884524</v>
      </c>
      <c r="H32" s="12"/>
    </row>
    <row r="33" spans="2:8">
      <c r="B33" s="11">
        <v>39356</v>
      </c>
      <c r="C33" s="9">
        <v>282000000000</v>
      </c>
      <c r="D33" s="9">
        <v>3900000000</v>
      </c>
      <c r="E33" s="9">
        <v>278000000000</v>
      </c>
      <c r="G33" s="12">
        <f t="shared" si="0"/>
        <v>26.365172907884524</v>
      </c>
      <c r="H33" s="12"/>
    </row>
    <row r="34" spans="2:8">
      <c r="B34" s="11">
        <v>39448</v>
      </c>
      <c r="C34" s="9">
        <v>281000000000</v>
      </c>
      <c r="D34" s="9">
        <v>1910000000</v>
      </c>
      <c r="E34" s="9">
        <v>279000000000</v>
      </c>
      <c r="G34" s="12">
        <f t="shared" si="0"/>
        <v>26.361620506280158</v>
      </c>
      <c r="H34" s="12"/>
    </row>
    <row r="35" spans="2:8">
      <c r="B35" s="11">
        <v>39539</v>
      </c>
      <c r="C35" s="9">
        <v>281000000000</v>
      </c>
      <c r="D35" s="9">
        <v>1050000000</v>
      </c>
      <c r="E35" s="9">
        <v>280000000000</v>
      </c>
      <c r="G35" s="12">
        <f t="shared" si="0"/>
        <v>26.361620506280158</v>
      </c>
      <c r="H35" s="12"/>
    </row>
    <row r="36" spans="2:8">
      <c r="B36" s="11">
        <v>39630</v>
      </c>
      <c r="C36" s="9">
        <v>282000000000</v>
      </c>
      <c r="D36" s="9">
        <v>440000000</v>
      </c>
      <c r="E36" s="9">
        <v>281000000000</v>
      </c>
      <c r="G36" s="12">
        <f t="shared" si="0"/>
        <v>26.365172907884524</v>
      </c>
      <c r="H36" s="12"/>
    </row>
    <row r="37" spans="2:8">
      <c r="B37" s="11">
        <v>39722</v>
      </c>
      <c r="C37" s="9">
        <v>281000000000</v>
      </c>
      <c r="D37" s="9">
        <v>-1200000000</v>
      </c>
      <c r="E37" s="9">
        <v>282000000000</v>
      </c>
      <c r="G37" s="12">
        <f t="shared" si="0"/>
        <v>26.361620506280158</v>
      </c>
      <c r="H37" s="12"/>
    </row>
    <row r="38" spans="2:8">
      <c r="B38" s="11">
        <v>39814</v>
      </c>
      <c r="C38" s="9">
        <v>280000000000</v>
      </c>
      <c r="D38" s="9">
        <v>-2300000000</v>
      </c>
      <c r="E38" s="9">
        <v>283000000000</v>
      </c>
      <c r="G38" s="12">
        <f t="shared" si="0"/>
        <v>26.35805544011566</v>
      </c>
      <c r="H38" s="12"/>
    </row>
    <row r="39" spans="2:8">
      <c r="B39" s="11">
        <v>39904</v>
      </c>
      <c r="C39" s="9">
        <v>282000000000</v>
      </c>
      <c r="D39" s="9">
        <v>-1300000000</v>
      </c>
      <c r="E39" s="9">
        <v>283000000000</v>
      </c>
      <c r="G39" s="12">
        <f t="shared" si="0"/>
        <v>26.365172907884524</v>
      </c>
      <c r="H39" s="12"/>
    </row>
    <row r="40" spans="2:8">
      <c r="B40" s="11">
        <v>39995</v>
      </c>
      <c r="C40" s="9">
        <v>282000000000</v>
      </c>
      <c r="D40" s="9">
        <v>-1700000000</v>
      </c>
      <c r="E40" s="9">
        <v>284000000000</v>
      </c>
      <c r="G40" s="12">
        <f t="shared" si="0"/>
        <v>26.365172907884524</v>
      </c>
      <c r="H40" s="12"/>
    </row>
    <row r="41" spans="2:8">
      <c r="B41" s="11">
        <v>40087</v>
      </c>
      <c r="C41" s="9">
        <v>285000000000</v>
      </c>
      <c r="D41" s="9">
        <v>414000000</v>
      </c>
      <c r="E41" s="9">
        <v>285000000000</v>
      </c>
      <c r="G41" s="12">
        <f t="shared" si="0"/>
        <v>26.375755017215063</v>
      </c>
      <c r="H41" s="12"/>
    </row>
    <row r="42" spans="2:8">
      <c r="B42" s="11">
        <v>40179</v>
      </c>
      <c r="C42" s="9">
        <v>286000000000</v>
      </c>
      <c r="D42" s="9">
        <v>417000000</v>
      </c>
      <c r="E42" s="9">
        <v>285000000000</v>
      </c>
      <c r="G42" s="12">
        <f t="shared" si="0"/>
        <v>26.379257647766263</v>
      </c>
      <c r="H42" s="12"/>
    </row>
    <row r="43" spans="2:8">
      <c r="B43" s="11">
        <v>40269</v>
      </c>
      <c r="C43" s="9">
        <v>286000000000</v>
      </c>
      <c r="D43" s="9">
        <v>192000000</v>
      </c>
      <c r="E43" s="9">
        <v>286000000000</v>
      </c>
      <c r="G43" s="12">
        <f t="shared" si="0"/>
        <v>26.379257647766263</v>
      </c>
      <c r="H43" s="12"/>
    </row>
    <row r="44" spans="2:8">
      <c r="B44" s="11">
        <v>40360</v>
      </c>
      <c r="C44" s="9">
        <v>288000000000</v>
      </c>
      <c r="D44" s="9">
        <v>1520000000</v>
      </c>
      <c r="E44" s="9">
        <v>286000000000</v>
      </c>
      <c r="G44" s="12">
        <f t="shared" si="0"/>
        <v>26.386226317082357</v>
      </c>
      <c r="H44" s="12"/>
    </row>
    <row r="45" spans="2:8">
      <c r="B45" s="11">
        <v>40452</v>
      </c>
      <c r="C45" s="9">
        <v>291000000000</v>
      </c>
      <c r="D45" s="9">
        <v>4020000000</v>
      </c>
      <c r="E45" s="9">
        <v>287000000000</v>
      </c>
      <c r="G45" s="12">
        <f t="shared" si="0"/>
        <v>26.396589104117904</v>
      </c>
      <c r="H45" s="12"/>
    </row>
    <row r="46" spans="2:8">
      <c r="B46" s="11">
        <v>40544</v>
      </c>
      <c r="C46" s="9">
        <v>293000000000</v>
      </c>
      <c r="D46" s="9">
        <v>5470000000</v>
      </c>
      <c r="E46" s="9">
        <v>287000000000</v>
      </c>
      <c r="G46" s="12">
        <f t="shared" si="0"/>
        <v>26.403438445963477</v>
      </c>
      <c r="H46" s="12"/>
    </row>
    <row r="47" spans="2:8">
      <c r="B47" s="11">
        <v>40634</v>
      </c>
      <c r="C47" s="9">
        <v>288000000000</v>
      </c>
      <c r="D47" s="9">
        <v>352000000</v>
      </c>
      <c r="E47" s="9">
        <v>288000000000</v>
      </c>
      <c r="G47" s="12">
        <f t="shared" si="0"/>
        <v>26.386226317082357</v>
      </c>
      <c r="H47" s="12"/>
    </row>
    <row r="48" spans="2:8">
      <c r="B48" s="11">
        <v>40725</v>
      </c>
      <c r="C48" s="9">
        <v>288000000000</v>
      </c>
      <c r="D48" s="9">
        <v>190000000</v>
      </c>
      <c r="E48" s="9">
        <v>288000000000</v>
      </c>
      <c r="G48" s="12">
        <f t="shared" si="0"/>
        <v>26.386226317082357</v>
      </c>
      <c r="H48" s="12"/>
    </row>
    <row r="49" spans="1:8">
      <c r="B49" s="11">
        <v>40817</v>
      </c>
      <c r="C49" s="9">
        <v>287000000000</v>
      </c>
      <c r="D49" s="9">
        <v>-1100000000</v>
      </c>
      <c r="E49" s="9">
        <v>288000000000</v>
      </c>
      <c r="G49" s="12">
        <f t="shared" si="0"/>
        <v>26.382748052706031</v>
      </c>
      <c r="H49" s="12"/>
    </row>
    <row r="50" spans="1:8">
      <c r="B50" s="11">
        <v>40909</v>
      </c>
      <c r="C50" s="9">
        <v>288000000000</v>
      </c>
      <c r="D50" s="9">
        <v>-1100000000</v>
      </c>
      <c r="E50" s="9">
        <v>289000000000</v>
      </c>
      <c r="G50" s="12">
        <f t="shared" si="0"/>
        <v>26.386226317082357</v>
      </c>
      <c r="H50" s="12"/>
    </row>
    <row r="51" spans="1:8">
      <c r="B51" s="11">
        <v>41000</v>
      </c>
      <c r="C51" s="9">
        <v>288000000000</v>
      </c>
      <c r="D51" s="9">
        <v>-1500000000</v>
      </c>
      <c r="E51" s="9">
        <v>289000000000</v>
      </c>
      <c r="G51" s="12">
        <f t="shared" si="0"/>
        <v>26.386226317082357</v>
      </c>
      <c r="H51" s="12"/>
    </row>
    <row r="52" spans="1:8">
      <c r="B52" s="11">
        <v>41091</v>
      </c>
      <c r="C52" s="9">
        <v>288000000000</v>
      </c>
      <c r="D52" s="9">
        <v>-1700000000</v>
      </c>
      <c r="E52" s="9">
        <v>290000000000</v>
      </c>
      <c r="G52" s="12">
        <f t="shared" si="0"/>
        <v>26.386226317082357</v>
      </c>
      <c r="H52" s="12"/>
    </row>
    <row r="53" spans="1:8">
      <c r="B53" s="11">
        <v>41183</v>
      </c>
      <c r="C53" s="9">
        <v>288000000000</v>
      </c>
      <c r="D53" s="9">
        <v>-1800000000</v>
      </c>
      <c r="E53" s="9">
        <v>290000000000</v>
      </c>
      <c r="G53" s="12">
        <f t="shared" si="0"/>
        <v>26.386226317082357</v>
      </c>
      <c r="H53" s="12"/>
    </row>
    <row r="54" spans="1:8">
      <c r="B54" s="11">
        <v>41275</v>
      </c>
      <c r="C54" s="9">
        <v>288000000000</v>
      </c>
      <c r="D54" s="9">
        <v>-2300000000</v>
      </c>
      <c r="E54" s="9">
        <v>291000000000</v>
      </c>
      <c r="G54" s="12">
        <f t="shared" si="0"/>
        <v>26.386226317082357</v>
      </c>
      <c r="H54" s="12"/>
    </row>
    <row r="55" spans="1:8">
      <c r="B55" s="11">
        <v>41365</v>
      </c>
      <c r="C55" s="9">
        <v>289000000000</v>
      </c>
      <c r="D55" s="9">
        <v>-1900000000</v>
      </c>
      <c r="E55" s="9">
        <v>291000000000</v>
      </c>
      <c r="G55" s="12">
        <f t="shared" si="0"/>
        <v>26.389692525058845</v>
      </c>
      <c r="H55" s="12"/>
    </row>
    <row r="56" spans="1:8">
      <c r="B56" s="11">
        <v>41456</v>
      </c>
      <c r="C56" s="9">
        <v>290000000000</v>
      </c>
      <c r="D56" s="9">
        <v>-2300000000</v>
      </c>
      <c r="E56" s="9">
        <v>292000000000</v>
      </c>
      <c r="G56" s="12">
        <f t="shared" si="0"/>
        <v>26.393146759926932</v>
      </c>
      <c r="H56" s="12"/>
    </row>
    <row r="57" spans="1:8">
      <c r="B57" s="11">
        <v>41548</v>
      </c>
      <c r="C57" s="9">
        <v>291000000000</v>
      </c>
      <c r="D57" s="9">
        <v>-1600000000</v>
      </c>
      <c r="E57" s="9">
        <v>293000000000</v>
      </c>
      <c r="G57" s="12">
        <f t="shared" si="0"/>
        <v>26.396589104117904</v>
      </c>
      <c r="H57" s="12"/>
    </row>
    <row r="58" spans="1:8">
      <c r="B58" s="11">
        <v>41640</v>
      </c>
      <c r="C58" s="9">
        <v>290000000000</v>
      </c>
      <c r="D58" s="9">
        <v>-3400000000</v>
      </c>
      <c r="E58" s="9">
        <v>293000000000</v>
      </c>
      <c r="G58" s="12">
        <f t="shared" si="0"/>
        <v>26.393146759926932</v>
      </c>
      <c r="H58" s="12"/>
    </row>
    <row r="59" spans="1:8">
      <c r="B59" s="11">
        <v>41730</v>
      </c>
      <c r="C59" s="9">
        <v>292000000000</v>
      </c>
      <c r="D59" s="9">
        <v>-2100000000</v>
      </c>
      <c r="E59" s="9">
        <v>294000000000</v>
      </c>
      <c r="G59" s="12">
        <f t="shared" si="0"/>
        <v>26.400019639214694</v>
      </c>
      <c r="H59" s="12"/>
    </row>
    <row r="60" spans="1:8">
      <c r="B60" s="11">
        <v>41821</v>
      </c>
      <c r="C60" s="9">
        <v>293000000000</v>
      </c>
      <c r="D60" s="9">
        <v>-2000000000</v>
      </c>
      <c r="E60" s="9">
        <v>295000000000</v>
      </c>
      <c r="G60" s="12">
        <f t="shared" si="0"/>
        <v>26.403438445963477</v>
      </c>
      <c r="H60" s="12"/>
    </row>
    <row r="61" spans="1:8">
      <c r="B61" s="11">
        <v>41913</v>
      </c>
      <c r="C61" s="9">
        <v>294000000000</v>
      </c>
      <c r="D61" s="9">
        <v>-880000000</v>
      </c>
      <c r="E61" s="9">
        <v>295000000000</v>
      </c>
      <c r="G61" s="12">
        <f t="shared" si="0"/>
        <v>26.406845604285092</v>
      </c>
      <c r="H61" s="12"/>
    </row>
    <row r="62" spans="1:8">
      <c r="A62" s="13">
        <v>1</v>
      </c>
      <c r="B62" s="11">
        <v>42005</v>
      </c>
      <c r="C62" s="9">
        <v>296000000000</v>
      </c>
      <c r="D62" s="9">
        <v>-370000000</v>
      </c>
      <c r="E62" s="9">
        <v>296000000000</v>
      </c>
      <c r="F62">
        <f>EXP(H62)</f>
        <v>295318575124.93433</v>
      </c>
      <c r="G62" s="12">
        <f t="shared" si="0"/>
        <v>26.413625291270471</v>
      </c>
      <c r="H62" s="12" cm="1">
        <f t="array" ref="H62">TREND($G$62:$G$81,$A$62:$A$81,A62,TRUE)</f>
        <v>26.411320526274505</v>
      </c>
    </row>
    <row r="63" spans="1:8">
      <c r="A63" s="13">
        <v>2</v>
      </c>
      <c r="B63" s="11">
        <v>42095</v>
      </c>
      <c r="C63" s="9">
        <v>296000000000</v>
      </c>
      <c r="D63" s="9">
        <v>-980000000</v>
      </c>
      <c r="E63" s="9">
        <v>297000000000</v>
      </c>
      <c r="F63">
        <f t="shared" ref="F63:F96" si="1">EXP(H63)</f>
        <v>296367494448.32465</v>
      </c>
      <c r="G63" s="12">
        <f t="shared" si="0"/>
        <v>26.413625291270471</v>
      </c>
      <c r="H63" s="12" cm="1">
        <f t="array" ref="H63">TREND($G$62:$G$81,$A$62:$A$81,A63,TRUE)</f>
        <v>26.414866056501229</v>
      </c>
    </row>
    <row r="64" spans="1:8">
      <c r="A64" s="13">
        <v>3</v>
      </c>
      <c r="B64" s="11">
        <v>42186</v>
      </c>
      <c r="C64" s="9">
        <v>297000000000</v>
      </c>
      <c r="D64" s="9">
        <v>-690000000</v>
      </c>
      <c r="E64" s="9">
        <v>298000000000</v>
      </c>
      <c r="F64">
        <f t="shared" si="1"/>
        <v>297420139347.54956</v>
      </c>
      <c r="G64" s="12">
        <f t="shared" si="0"/>
        <v>26.416997975749112</v>
      </c>
      <c r="H64" s="12" cm="1">
        <f t="array" ref="H64">TREND($G$62:$G$81,$A$62:$A$81,A64,TRUE)</f>
        <v>26.418411586727952</v>
      </c>
    </row>
    <row r="65" spans="1:8">
      <c r="A65" s="13">
        <v>4</v>
      </c>
      <c r="B65" s="11">
        <v>42278</v>
      </c>
      <c r="C65" s="9">
        <v>297000000000</v>
      </c>
      <c r="D65" s="9">
        <v>-1800000000</v>
      </c>
      <c r="E65" s="9">
        <v>299000000000</v>
      </c>
      <c r="F65">
        <f t="shared" si="1"/>
        <v>298476523055.19409</v>
      </c>
      <c r="G65" s="12">
        <f t="shared" si="0"/>
        <v>26.416997975749112</v>
      </c>
      <c r="H65" s="12" cm="1">
        <f t="array" ref="H65">TREND($G$62:$G$81,$A$62:$A$81,A65,TRUE)</f>
        <v>26.421957116954673</v>
      </c>
    </row>
    <row r="66" spans="1:8">
      <c r="A66" s="13">
        <v>5</v>
      </c>
      <c r="B66" s="11">
        <v>42370</v>
      </c>
      <c r="C66" s="9">
        <v>300000000000</v>
      </c>
      <c r="D66" s="9">
        <v>742000000</v>
      </c>
      <c r="E66" s="9">
        <v>299000000000</v>
      </c>
      <c r="F66">
        <f t="shared" si="1"/>
        <v>299536658850.84631</v>
      </c>
      <c r="G66" s="12">
        <f t="shared" si="0"/>
        <v>26.427048311602611</v>
      </c>
      <c r="H66" s="12" cm="1">
        <f t="array" ref="H66">TREND($G$62:$G$81,$A$62:$A$81,A66,TRUE)</f>
        <v>26.425502647181396</v>
      </c>
    </row>
    <row r="67" spans="1:8">
      <c r="A67" s="13">
        <v>6</v>
      </c>
      <c r="B67" s="11">
        <v>42461</v>
      </c>
      <c r="C67" s="9">
        <v>301000000000</v>
      </c>
      <c r="D67" s="9">
        <v>439000000</v>
      </c>
      <c r="E67" s="9">
        <v>300000000000</v>
      </c>
      <c r="F67">
        <f t="shared" si="1"/>
        <v>300600560061.25787</v>
      </c>
      <c r="G67" s="12">
        <f t="shared" ref="G67:G96" si="2">LN(C67)</f>
        <v>26.430376101695288</v>
      </c>
      <c r="H67" s="12" cm="1">
        <f t="array" ref="H67">TREND($G$62:$G$81,$A$62:$A$81,A67,TRUE)</f>
        <v>26.42904817740812</v>
      </c>
    </row>
    <row r="68" spans="1:8">
      <c r="A68" s="13">
        <v>7</v>
      </c>
      <c r="B68" s="11">
        <v>42552</v>
      </c>
      <c r="C68" s="9">
        <v>301000000000</v>
      </c>
      <c r="D68" s="9">
        <v>-90000000</v>
      </c>
      <c r="E68" s="9">
        <v>301000000000</v>
      </c>
      <c r="F68">
        <f t="shared" si="1"/>
        <v>301668240060.51569</v>
      </c>
      <c r="G68" s="12">
        <f t="shared" si="2"/>
        <v>26.430376101695288</v>
      </c>
      <c r="H68" s="12" cm="1">
        <f t="array" ref="H68">TREND($G$62:$G$81,$A$62:$A$81,A68,TRUE)</f>
        <v>26.432593707634844</v>
      </c>
    </row>
    <row r="69" spans="1:8">
      <c r="A69" s="13">
        <v>8</v>
      </c>
      <c r="B69" s="11">
        <v>42644</v>
      </c>
      <c r="C69" s="9">
        <v>303000000000</v>
      </c>
      <c r="D69" s="9">
        <v>1400000000</v>
      </c>
      <c r="E69" s="9">
        <v>302000000000</v>
      </c>
      <c r="F69">
        <f t="shared" si="1"/>
        <v>302739712270.20917</v>
      </c>
      <c r="G69" s="12">
        <f t="shared" si="2"/>
        <v>26.43699864245578</v>
      </c>
      <c r="H69" s="12" cm="1">
        <f t="array" ref="H69">TREND($G$62:$G$81,$A$62:$A$81,A69,TRUE)</f>
        <v>26.436139237861568</v>
      </c>
    </row>
    <row r="70" spans="1:8">
      <c r="A70" s="13">
        <v>9</v>
      </c>
      <c r="B70" s="11">
        <v>42736</v>
      </c>
      <c r="C70" s="9">
        <v>304000000000</v>
      </c>
      <c r="D70" s="9">
        <v>1590000000</v>
      </c>
      <c r="E70" s="9">
        <v>302000000000</v>
      </c>
      <c r="F70">
        <f t="shared" si="1"/>
        <v>303814990159.59863</v>
      </c>
      <c r="G70" s="12">
        <f t="shared" si="2"/>
        <v>26.440293538352634</v>
      </c>
      <c r="H70" s="12" cm="1">
        <f t="array" ref="H70">TREND($G$62:$G$81,$A$62:$A$81,A70,TRUE)</f>
        <v>26.439684768088291</v>
      </c>
    </row>
    <row r="71" spans="1:8">
      <c r="A71" s="13">
        <v>10</v>
      </c>
      <c r="B71" s="11">
        <v>42826</v>
      </c>
      <c r="C71" s="9">
        <v>306000000000</v>
      </c>
      <c r="D71" s="9">
        <v>2670000000</v>
      </c>
      <c r="E71" s="9">
        <v>303000000000</v>
      </c>
      <c r="F71">
        <f t="shared" si="1"/>
        <v>304894087245.7851</v>
      </c>
      <c r="G71" s="12">
        <f t="shared" si="2"/>
        <v>26.446850938898791</v>
      </c>
      <c r="H71" s="12" cm="1">
        <f t="array" ref="H71">TREND($G$62:$G$81,$A$62:$A$81,A71,TRUE)</f>
        <v>26.443230298315015</v>
      </c>
    </row>
    <row r="72" spans="1:8">
      <c r="A72" s="13">
        <v>11</v>
      </c>
      <c r="B72" s="11">
        <v>42917</v>
      </c>
      <c r="C72" s="9">
        <v>307000000000</v>
      </c>
      <c r="D72" s="9">
        <v>3760000000</v>
      </c>
      <c r="E72" s="9">
        <v>304000000000</v>
      </c>
      <c r="F72">
        <f t="shared" si="1"/>
        <v>305977017093.87866</v>
      </c>
      <c r="G72" s="12">
        <f t="shared" si="2"/>
        <v>26.450113584533607</v>
      </c>
      <c r="H72" s="12" cm="1">
        <f t="array" ref="H72">TREND($G$62:$G$81,$A$62:$A$81,A72,TRUE)</f>
        <v>26.446775828541735</v>
      </c>
    </row>
    <row r="73" spans="1:8">
      <c r="A73" s="13">
        <v>12</v>
      </c>
      <c r="B73" s="11">
        <v>43009</v>
      </c>
      <c r="C73" s="9">
        <v>307000000000</v>
      </c>
      <c r="D73" s="9">
        <v>3170000000</v>
      </c>
      <c r="E73" s="9">
        <v>304000000000</v>
      </c>
      <c r="F73">
        <f t="shared" si="1"/>
        <v>307063793317.17352</v>
      </c>
      <c r="G73" s="12">
        <f t="shared" si="2"/>
        <v>26.450113584533607</v>
      </c>
      <c r="H73" s="12" cm="1">
        <f t="array" ref="H73">TREND($G$62:$G$81,$A$62:$A$81,A73,TRUE)</f>
        <v>26.450321358768459</v>
      </c>
    </row>
    <row r="74" spans="1:8">
      <c r="A74" s="13">
        <v>13</v>
      </c>
      <c r="B74" s="11">
        <v>43101</v>
      </c>
      <c r="C74" s="9">
        <v>309000000000</v>
      </c>
      <c r="D74" s="9">
        <v>3930000000</v>
      </c>
      <c r="E74" s="9">
        <v>305000000000</v>
      </c>
      <c r="F74">
        <f t="shared" si="1"/>
        <v>308154429577.31281</v>
      </c>
      <c r="G74" s="12">
        <f t="shared" si="2"/>
        <v>26.456607113844157</v>
      </c>
      <c r="H74" s="12" cm="1">
        <f t="array" ref="H74">TREND($G$62:$G$81,$A$62:$A$81,A74,TRUE)</f>
        <v>26.453866888995183</v>
      </c>
    </row>
    <row r="75" spans="1:8">
      <c r="A75" s="13">
        <v>14</v>
      </c>
      <c r="B75" s="11">
        <v>43191</v>
      </c>
      <c r="C75" s="9">
        <v>309000000000</v>
      </c>
      <c r="D75" s="9">
        <v>3560000000</v>
      </c>
      <c r="E75" s="9">
        <v>305000000000</v>
      </c>
      <c r="F75">
        <f t="shared" si="1"/>
        <v>309248939584.46436</v>
      </c>
      <c r="G75" s="12">
        <f t="shared" si="2"/>
        <v>26.456607113844157</v>
      </c>
      <c r="H75" s="12" cm="1">
        <f t="array" ref="H75">TREND($G$62:$G$81,$A$62:$A$81,A75,TRUE)</f>
        <v>26.457412419221907</v>
      </c>
    </row>
    <row r="76" spans="1:8">
      <c r="A76" s="13">
        <v>15</v>
      </c>
      <c r="B76" s="11">
        <v>43282</v>
      </c>
      <c r="C76" s="9">
        <v>309000000000</v>
      </c>
      <c r="D76" s="9">
        <v>3920000000</v>
      </c>
      <c r="E76" s="9">
        <v>305000000000</v>
      </c>
      <c r="F76">
        <f t="shared" si="1"/>
        <v>310347337097.49207</v>
      </c>
      <c r="G76" s="12">
        <f t="shared" si="2"/>
        <v>26.456607113844157</v>
      </c>
      <c r="H76" s="12" cm="1">
        <f t="array" ref="H76">TREND($G$62:$G$81,$A$62:$A$81,A76,TRUE)</f>
        <v>26.46095794944863</v>
      </c>
    </row>
    <row r="77" spans="1:8">
      <c r="A77" s="13">
        <v>16</v>
      </c>
      <c r="B77" s="11">
        <v>43374</v>
      </c>
      <c r="C77" s="9">
        <v>310000000000</v>
      </c>
      <c r="D77" s="9">
        <v>4030000000</v>
      </c>
      <c r="E77" s="9">
        <v>306000000000</v>
      </c>
      <c r="F77">
        <f t="shared" si="1"/>
        <v>311449635924.12897</v>
      </c>
      <c r="G77" s="12">
        <f t="shared" si="2"/>
        <v>26.459838134425603</v>
      </c>
      <c r="H77" s="12" cm="1">
        <f t="array" ref="H77">TREND($G$62:$G$81,$A$62:$A$81,A77,TRUE)</f>
        <v>26.464503479675354</v>
      </c>
    </row>
    <row r="78" spans="1:8">
      <c r="A78" s="13">
        <v>17</v>
      </c>
      <c r="B78" s="11">
        <v>43466</v>
      </c>
      <c r="C78" s="9">
        <v>313000000000</v>
      </c>
      <c r="D78" s="9">
        <v>6870000000</v>
      </c>
      <c r="E78" s="9">
        <v>306000000000</v>
      </c>
      <c r="F78">
        <f t="shared" si="1"/>
        <v>312555849921.1496</v>
      </c>
      <c r="G78" s="12">
        <f t="shared" si="2"/>
        <v>26.469469027486564</v>
      </c>
      <c r="H78" s="12" cm="1">
        <f t="array" ref="H78">TREND($G$62:$G$81,$A$62:$A$81,A78,TRUE)</f>
        <v>26.468049009902074</v>
      </c>
    </row>
    <row r="79" spans="1:8">
      <c r="A79" s="13">
        <v>18</v>
      </c>
      <c r="B79" s="11">
        <v>43556</v>
      </c>
      <c r="C79" s="9">
        <v>315000000000</v>
      </c>
      <c r="D79" s="9">
        <v>8730000000</v>
      </c>
      <c r="E79" s="9">
        <v>306000000000</v>
      </c>
      <c r="F79">
        <f t="shared" si="1"/>
        <v>313665992994.54852</v>
      </c>
      <c r="G79" s="12">
        <f t="shared" si="2"/>
        <v>26.475838475772044</v>
      </c>
      <c r="H79" s="12" cm="1">
        <f t="array" ref="H79">TREND($G$62:$G$81,$A$62:$A$81,A79,TRUE)</f>
        <v>26.471594540128798</v>
      </c>
    </row>
    <row r="80" spans="1:8">
      <c r="A80" s="13">
        <v>19</v>
      </c>
      <c r="B80" s="11">
        <v>43647</v>
      </c>
      <c r="C80" s="9">
        <v>315000000000</v>
      </c>
      <c r="D80" s="9">
        <v>8420000000</v>
      </c>
      <c r="E80" s="9">
        <v>307000000000</v>
      </c>
      <c r="F80">
        <f t="shared" si="1"/>
        <v>314780079099.70874</v>
      </c>
      <c r="G80" s="12">
        <f t="shared" si="2"/>
        <v>26.475838475772044</v>
      </c>
      <c r="H80" s="12" cm="1">
        <f t="array" ref="H80">TREND($G$62:$G$81,$A$62:$A$81,A80,TRUE)</f>
        <v>26.475140070355522</v>
      </c>
    </row>
    <row r="81" spans="1:8">
      <c r="A81" s="13">
        <v>20</v>
      </c>
      <c r="B81" s="11">
        <v>43739</v>
      </c>
      <c r="C81" s="9">
        <v>315000000000</v>
      </c>
      <c r="D81" s="9">
        <v>8210000000</v>
      </c>
      <c r="E81" s="9">
        <v>307000000000</v>
      </c>
      <c r="F81">
        <f t="shared" si="1"/>
        <v>315898122241.58136</v>
      </c>
      <c r="G81" s="12">
        <f t="shared" si="2"/>
        <v>26.475838475772044</v>
      </c>
      <c r="H81" s="12" cm="1">
        <f t="array" ref="H81">TREND($G$62:$G$81,$A$62:$A$81,A81,TRUE)</f>
        <v>26.478685600582246</v>
      </c>
    </row>
    <row r="82" spans="1:8">
      <c r="A82" s="13">
        <v>21</v>
      </c>
      <c r="B82" s="11">
        <v>43831</v>
      </c>
      <c r="C82" s="9">
        <v>299000000000</v>
      </c>
      <c r="D82" s="9">
        <v>-7900000000</v>
      </c>
      <c r="E82" s="9">
        <v>307000000000</v>
      </c>
      <c r="F82">
        <f t="shared" si="1"/>
        <v>317020136474.8606</v>
      </c>
      <c r="G82" s="12">
        <f t="shared" si="2"/>
        <v>26.423709410337096</v>
      </c>
      <c r="H82" s="12" cm="1">
        <f t="array" ref="H82">TREND($G$62:$G$81,$A$62:$A$81,A82,TRUE)</f>
        <v>26.48223113080897</v>
      </c>
    </row>
    <row r="83" spans="1:8">
      <c r="A83" s="13">
        <v>22</v>
      </c>
      <c r="B83" s="11">
        <v>43922</v>
      </c>
      <c r="C83" s="9">
        <v>265000000000</v>
      </c>
      <c r="D83" s="9">
        <v>-43000000000</v>
      </c>
      <c r="E83" s="9">
        <v>307000000000</v>
      </c>
      <c r="F83">
        <f t="shared" si="1"/>
        <v>318146135904.16046</v>
      </c>
      <c r="G83" s="12">
        <f t="shared" si="2"/>
        <v>26.302995662932634</v>
      </c>
      <c r="H83" s="12" cm="1">
        <f t="array" ref="H83">TREND($G$62:$G$81,$A$62:$A$81,A83,TRUE)</f>
        <v>26.485776661035693</v>
      </c>
    </row>
    <row r="84" spans="1:8">
      <c r="A84" s="13">
        <v>23</v>
      </c>
      <c r="B84" s="11">
        <v>44013</v>
      </c>
      <c r="C84" s="9">
        <v>313000000000</v>
      </c>
      <c r="D84" s="9">
        <v>5390000000</v>
      </c>
      <c r="E84" s="9">
        <v>308000000000</v>
      </c>
      <c r="F84">
        <f t="shared" si="1"/>
        <v>319276134684.19202</v>
      </c>
      <c r="G84" s="12">
        <f t="shared" si="2"/>
        <v>26.469469027486564</v>
      </c>
      <c r="H84" s="12" cm="1">
        <f t="array" ref="H84">TREND($G$62:$G$81,$A$62:$A$81,A84,TRUE)</f>
        <v>26.489322191262417</v>
      </c>
    </row>
    <row r="85" spans="1:8">
      <c r="A85" s="13">
        <v>24</v>
      </c>
      <c r="B85" s="11">
        <v>44105</v>
      </c>
      <c r="C85" s="9">
        <v>297000000000</v>
      </c>
      <c r="D85" s="9">
        <v>-12000000000</v>
      </c>
      <c r="E85" s="9">
        <v>308000000000</v>
      </c>
      <c r="F85">
        <f t="shared" si="1"/>
        <v>320410147019.94037</v>
      </c>
      <c r="G85" s="12">
        <f t="shared" si="2"/>
        <v>26.416997975749112</v>
      </c>
      <c r="H85" s="12" cm="1">
        <f t="array" ref="H85">TREND($G$62:$G$81,$A$62:$A$81,A85,TRUE)</f>
        <v>26.492867721489137</v>
      </c>
    </row>
    <row r="86" spans="1:8">
      <c r="A86" s="13">
        <v>25</v>
      </c>
      <c r="B86" s="11">
        <v>44197</v>
      </c>
      <c r="C86" s="9">
        <v>298000000000</v>
      </c>
      <c r="D86" s="9">
        <v>-10000000000</v>
      </c>
      <c r="E86" s="9">
        <v>309000000000</v>
      </c>
      <c r="F86">
        <f t="shared" si="1"/>
        <v>321548187166.84735</v>
      </c>
      <c r="G86" s="12">
        <f t="shared" si="2"/>
        <v>26.420359323451816</v>
      </c>
      <c r="H86" s="12" cm="1">
        <f t="array" ref="H86">TREND($G$62:$G$81,$A$62:$A$81,A86,TRUE)</f>
        <v>26.496413251715861</v>
      </c>
    </row>
    <row r="87" spans="1:8">
      <c r="A87" s="13">
        <v>26</v>
      </c>
      <c r="B87" s="11">
        <v>44287</v>
      </c>
      <c r="C87" s="9">
        <v>302000000000</v>
      </c>
      <c r="D87" s="9">
        <v>-7500000000</v>
      </c>
      <c r="E87" s="9">
        <v>310000000000</v>
      </c>
      <c r="F87">
        <f t="shared" si="1"/>
        <v>322690269430.9845</v>
      </c>
      <c r="G87" s="12">
        <f t="shared" si="2"/>
        <v>26.433692854321279</v>
      </c>
      <c r="H87" s="12" cm="1">
        <f t="array" ref="H87">TREND($G$62:$G$81,$A$62:$A$81,A87,TRUE)</f>
        <v>26.499958781942585</v>
      </c>
    </row>
    <row r="88" spans="1:8">
      <c r="A88" s="13">
        <v>27</v>
      </c>
      <c r="B88" s="11">
        <v>44378</v>
      </c>
      <c r="C88" s="9">
        <v>317000000000</v>
      </c>
      <c r="D88" s="9">
        <v>6340000000</v>
      </c>
      <c r="E88" s="9">
        <v>310000000000</v>
      </c>
      <c r="F88">
        <f t="shared" si="1"/>
        <v>323836408169.23694</v>
      </c>
      <c r="G88" s="12">
        <f t="shared" si="2"/>
        <v>26.482167610823691</v>
      </c>
      <c r="H88" s="12" cm="1">
        <f t="array" ref="H88">TREND($G$62:$G$81,$A$62:$A$81,A88,TRUE)</f>
        <v>26.503504312169309</v>
      </c>
    </row>
    <row r="89" spans="1:8">
      <c r="A89" s="13">
        <v>28</v>
      </c>
      <c r="B89" s="11">
        <v>44470</v>
      </c>
      <c r="C89" s="9">
        <v>317000000000</v>
      </c>
      <c r="D89" s="9">
        <v>6230000000</v>
      </c>
      <c r="E89" s="9">
        <v>311000000000</v>
      </c>
      <c r="F89">
        <f t="shared" si="1"/>
        <v>324986617789.48291</v>
      </c>
      <c r="G89" s="12">
        <f t="shared" si="2"/>
        <v>26.482167610823691</v>
      </c>
      <c r="H89" s="12" cm="1">
        <f t="array" ref="H89">TREND($G$62:$G$81,$A$62:$A$81,A89,TRUE)</f>
        <v>26.507049842396032</v>
      </c>
    </row>
    <row r="90" spans="1:8">
      <c r="A90" s="13">
        <v>29</v>
      </c>
      <c r="B90" s="11">
        <v>44562</v>
      </c>
      <c r="C90" s="9">
        <v>313000000000</v>
      </c>
      <c r="D90" s="9">
        <v>1660000000</v>
      </c>
      <c r="E90" s="9">
        <v>312000000000</v>
      </c>
      <c r="F90">
        <f t="shared" si="1"/>
        <v>326140912750.77496</v>
      </c>
      <c r="G90" s="12">
        <f t="shared" si="2"/>
        <v>26.469469027486564</v>
      </c>
      <c r="H90" s="12" cm="1">
        <f t="array" ref="H90">TREND($G$62:$G$81,$A$62:$A$81,A90,TRUE)</f>
        <v>26.510595372622756</v>
      </c>
    </row>
    <row r="91" spans="1:8">
      <c r="A91" s="13">
        <v>30</v>
      </c>
      <c r="B91" s="11">
        <v>44652</v>
      </c>
      <c r="C91" s="9">
        <v>316000000000</v>
      </c>
      <c r="D91" s="9">
        <v>3270000000</v>
      </c>
      <c r="E91" s="9">
        <v>313000000000</v>
      </c>
      <c r="F91">
        <f t="shared" si="1"/>
        <v>327299307563.52161</v>
      </c>
      <c r="G91" s="12">
        <f t="shared" si="2"/>
        <v>26.479008050533324</v>
      </c>
      <c r="H91" s="12" cm="1">
        <f t="array" ref="H91">TREND($G$62:$G$81,$A$62:$A$81,A91,TRUE)</f>
        <v>26.51414090284948</v>
      </c>
    </row>
    <row r="92" spans="1:8">
      <c r="A92" s="13">
        <v>31</v>
      </c>
      <c r="B92" s="11">
        <v>44743</v>
      </c>
      <c r="C92" s="9">
        <v>317000000000</v>
      </c>
      <c r="D92" s="9">
        <v>3860000000</v>
      </c>
      <c r="E92" s="9">
        <v>313000000000</v>
      </c>
      <c r="F92">
        <f t="shared" si="1"/>
        <v>328461816789.66858</v>
      </c>
      <c r="G92" s="12">
        <f t="shared" si="2"/>
        <v>26.482167610823691</v>
      </c>
      <c r="H92" s="12" cm="1">
        <f t="array" ref="H92">TREND($G$62:$G$81,$A$62:$A$81,A92,TRUE)</f>
        <v>26.5176864330762</v>
      </c>
    </row>
    <row r="93" spans="1:8">
      <c r="A93" s="13">
        <v>32</v>
      </c>
      <c r="B93" s="11">
        <v>44835</v>
      </c>
      <c r="C93" s="9">
        <v>316000000000</v>
      </c>
      <c r="D93" s="9">
        <v>1640000000</v>
      </c>
      <c r="E93" s="9">
        <v>314000000000</v>
      </c>
      <c r="F93">
        <f t="shared" si="1"/>
        <v>329628455042.8866</v>
      </c>
      <c r="G93" s="12">
        <f t="shared" si="2"/>
        <v>26.479008050533324</v>
      </c>
      <c r="H93" s="12" cm="1">
        <f t="array" ref="H93">TREND($G$62:$G$81,$A$62:$A$81,A93,TRUE)</f>
        <v>26.521231963302924</v>
      </c>
    </row>
    <row r="94" spans="1:8">
      <c r="A94" s="13">
        <v>33</v>
      </c>
      <c r="B94" s="11">
        <v>44927</v>
      </c>
      <c r="C94" s="9">
        <v>317000000000</v>
      </c>
      <c r="D94" s="9">
        <v>1680000000</v>
      </c>
      <c r="E94" s="9">
        <v>315000000000</v>
      </c>
      <c r="F94">
        <f t="shared" si="1"/>
        <v>330799236988.74799</v>
      </c>
      <c r="G94" s="12">
        <f t="shared" si="2"/>
        <v>26.482167610823691</v>
      </c>
      <c r="H94" s="12" cm="1">
        <f t="array" ref="H94">TREND($G$62:$G$81,$A$62:$A$81,A94,TRUE)</f>
        <v>26.524777493529648</v>
      </c>
    </row>
    <row r="95" spans="1:8">
      <c r="A95" s="13">
        <v>34</v>
      </c>
      <c r="B95" s="11">
        <v>45017</v>
      </c>
      <c r="C95" s="9">
        <v>317000000000</v>
      </c>
      <c r="D95" s="9">
        <v>708000000</v>
      </c>
      <c r="E95" s="9">
        <v>316000000000</v>
      </c>
      <c r="F95">
        <f t="shared" si="1"/>
        <v>331974177344.91589</v>
      </c>
      <c r="G95" s="12">
        <f t="shared" si="2"/>
        <v>26.482167610823691</v>
      </c>
      <c r="H95" s="12" cm="1">
        <f t="array" ref="H95">TREND($G$62:$G$81,$A$62:$A$81,A95,TRUE)</f>
        <v>26.528323023756371</v>
      </c>
    </row>
    <row r="96" spans="1:8">
      <c r="A96" s="13">
        <v>35</v>
      </c>
      <c r="B96" s="11">
        <v>45108</v>
      </c>
      <c r="C96" s="9">
        <v>318000000000</v>
      </c>
      <c r="D96" s="9">
        <v>1710000000</v>
      </c>
      <c r="E96" s="9">
        <v>317000000000</v>
      </c>
      <c r="F96">
        <f t="shared" si="1"/>
        <v>333153290881.32782</v>
      </c>
      <c r="G96" s="12">
        <f t="shared" si="2"/>
        <v>26.485317219726589</v>
      </c>
      <c r="H96" s="12" cm="1">
        <f t="array" ref="H96">TREND($G$62:$G$81,$A$62:$A$81,A96,TRUE)</f>
        <v>26.531868553983095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936F-B6C4-5D40-AB06-FCA8CE919F76}">
  <dimension ref="A1:N73"/>
  <sheetViews>
    <sheetView zoomScale="91" workbookViewId="0">
      <selection activeCell="B27" sqref="B27"/>
    </sheetView>
  </sheetViews>
  <sheetFormatPr baseColWidth="10" defaultRowHeight="15"/>
  <cols>
    <col min="3" max="3" width="18.33203125" bestFit="1" customWidth="1"/>
    <col min="5" max="5" width="16.6640625" bestFit="1" customWidth="1"/>
    <col min="6" max="6" width="16.6640625" customWidth="1"/>
  </cols>
  <sheetData>
    <row r="1" spans="1:14"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</row>
    <row r="2" spans="1:14">
      <c r="C2" s="8" t="s">
        <v>11</v>
      </c>
      <c r="D2" s="8" t="s">
        <v>12</v>
      </c>
      <c r="E2" s="8" t="s">
        <v>14</v>
      </c>
      <c r="F2" s="8"/>
      <c r="G2" s="5" t="s">
        <v>167</v>
      </c>
      <c r="H2" s="5" t="s">
        <v>168</v>
      </c>
      <c r="I2" s="5" t="s">
        <v>169</v>
      </c>
      <c r="J2" s="5" t="s">
        <v>170</v>
      </c>
      <c r="K2" s="5" t="s">
        <v>171</v>
      </c>
      <c r="L2" s="5" t="s">
        <v>172</v>
      </c>
      <c r="M2" s="5" t="s">
        <v>173</v>
      </c>
      <c r="N2" s="5" t="s">
        <v>174</v>
      </c>
    </row>
    <row r="3" spans="1:14">
      <c r="A3" s="11">
        <v>42005</v>
      </c>
      <c r="B3" t="s">
        <v>15</v>
      </c>
      <c r="C3" s="9">
        <v>296000000000</v>
      </c>
      <c r="D3" s="9">
        <v>296000000000</v>
      </c>
      <c r="E3" s="9">
        <v>295689184912.2998</v>
      </c>
      <c r="F3" s="9"/>
      <c r="G3" s="6">
        <f>VLOOKUP($A3,data!$J$4:$R$266,RESULTS!G$1,FALSE)</f>
        <v>-5.4043626661636257E-2</v>
      </c>
      <c r="H3" s="6">
        <f>VLOOKUP($A3,data!$J$4:$R$266,RESULTS!H$1,FALSE)</f>
        <v>-0.26813135415997019</v>
      </c>
      <c r="I3" s="6">
        <f>VLOOKUP($A3,data!$J$4:$R$266,RESULTS!I$1,FALSE)</f>
        <v>-0.34659199646169442</v>
      </c>
      <c r="J3" s="6">
        <f>VLOOKUP($A3,data!$J$4:$R$266,RESULTS!J$1,FALSE)</f>
        <v>0.50278717768793479</v>
      </c>
      <c r="K3" s="6">
        <f>VLOOKUP($A3,data!$J$4:$R$266,RESULTS!K$1,FALSE)</f>
        <v>0</v>
      </c>
      <c r="L3" s="6">
        <f>VLOOKUP($A3,data!$J$4:$R$266,RESULTS!L$1,FALSE)</f>
        <v>0</v>
      </c>
      <c r="M3" s="6">
        <f>VLOOKUP($A3,data!$J$4:$R$266,RESULTS!M$1,FALSE)</f>
        <v>0.20820259799572219</v>
      </c>
      <c r="N3" s="6">
        <f>VLOOKUP($A3,data!$J$4:$R$266,RESULTS!N$1,FALSE)</f>
        <v>4.2222798400356108E-2</v>
      </c>
    </row>
    <row r="4" spans="1:14">
      <c r="A4" s="11">
        <v>42095</v>
      </c>
      <c r="B4" t="s">
        <v>16</v>
      </c>
      <c r="C4" s="9">
        <v>296000000000</v>
      </c>
      <c r="D4" s="9">
        <v>297000000000</v>
      </c>
      <c r="E4" s="9">
        <v>296549481509.54932</v>
      </c>
      <c r="F4" s="9"/>
      <c r="G4" s="6">
        <f>VLOOKUP($A4,data!$J$4:$R$266,RESULTS!G$1,FALSE)</f>
        <v>-9.3373963862965551E-2</v>
      </c>
      <c r="H4" s="6">
        <f>VLOOKUP($A4,data!$J$4:$R$266,RESULTS!H$1,FALSE)</f>
        <v>-0.39529599458041581</v>
      </c>
      <c r="I4" s="6">
        <f>VLOOKUP($A4,data!$J$4:$R$266,RESULTS!I$1,FALSE)</f>
        <v>-0.2181159810797281</v>
      </c>
      <c r="J4" s="6">
        <f>VLOOKUP($A4,data!$J$4:$R$266,RESULTS!J$1,FALSE)</f>
        <v>0.58158024611229076</v>
      </c>
      <c r="K4" s="6">
        <f>VLOOKUP($A4,data!$J$4:$R$266,RESULTS!K$1,FALSE)</f>
        <v>0</v>
      </c>
      <c r="L4" s="6">
        <f>VLOOKUP($A4,data!$J$4:$R$266,RESULTS!L$1,FALSE)</f>
        <v>0</v>
      </c>
      <c r="M4" s="6">
        <f>VLOOKUP($A4,data!$J$4:$R$266,RESULTS!M$1,FALSE)</f>
        <v>7.2147602542540712E-2</v>
      </c>
      <c r="N4" s="6">
        <f>VLOOKUP($A4,data!$J$4:$R$266,RESULTS!N$1,FALSE)</f>
        <v>-5.3058090868277973E-2</v>
      </c>
    </row>
    <row r="5" spans="1:14">
      <c r="A5" s="11">
        <v>42186</v>
      </c>
      <c r="B5" t="s">
        <v>17</v>
      </c>
      <c r="C5" s="9">
        <v>297000000000</v>
      </c>
      <c r="D5" s="9">
        <v>298000000000</v>
      </c>
      <c r="E5" s="9">
        <v>297447619463.26141</v>
      </c>
      <c r="F5" s="9"/>
      <c r="G5" s="6">
        <f>VLOOKUP($A5,data!$J$4:$R$266,RESULTS!G$1,FALSE)</f>
        <v>-5.7753028373627759E-2</v>
      </c>
      <c r="H5" s="6">
        <f>VLOOKUP($A5,data!$J$4:$R$266,RESULTS!H$1,FALSE)</f>
        <v>-0.42062324216272723</v>
      </c>
      <c r="I5" s="6">
        <f>VLOOKUP($A5,data!$J$4:$R$266,RESULTS!I$1,FALSE)</f>
        <v>5.5282160214876586E-2</v>
      </c>
      <c r="J5" s="6">
        <f>VLOOKUP($A5,data!$J$4:$R$266,RESULTS!J$1,FALSE)</f>
        <v>0.54295013985279583</v>
      </c>
      <c r="K5" s="6">
        <f>VLOOKUP($A5,data!$J$4:$R$266,RESULTS!K$1,FALSE)</f>
        <v>0</v>
      </c>
      <c r="L5" s="6">
        <f>VLOOKUP($A5,data!$J$4:$R$266,RESULTS!L$1,FALSE)</f>
        <v>0</v>
      </c>
      <c r="M5" s="6">
        <f>VLOOKUP($A5,data!$J$4:$R$266,RESULTS!M$1,FALSE)</f>
        <v>0.19457082403761392</v>
      </c>
      <c r="N5" s="6">
        <f>VLOOKUP($A5,data!$J$4:$R$266,RESULTS!N$1,FALSE)</f>
        <v>0.31442685356893135</v>
      </c>
    </row>
    <row r="6" spans="1:14">
      <c r="A6" s="11">
        <v>42278</v>
      </c>
      <c r="B6" t="s">
        <v>18</v>
      </c>
      <c r="C6" s="9">
        <v>297000000000</v>
      </c>
      <c r="D6" s="9">
        <v>299000000000</v>
      </c>
      <c r="E6" s="9">
        <v>298380765909.01123</v>
      </c>
      <c r="F6" s="9"/>
      <c r="G6" s="6">
        <f>VLOOKUP($A6,data!$J$4:$R$266,RESULTS!G$1,FALSE)</f>
        <v>-1.7736151448439035E-2</v>
      </c>
      <c r="H6" s="6">
        <f>VLOOKUP($A6,data!$J$4:$R$266,RESULTS!H$1,FALSE)</f>
        <v>-0.36430282811185405</v>
      </c>
      <c r="I6" s="6">
        <f>VLOOKUP($A6,data!$J$4:$R$266,RESULTS!I$1,FALSE)</f>
        <v>0.16207734426343715</v>
      </c>
      <c r="J6" s="6">
        <f>VLOOKUP($A6,data!$J$4:$R$266,RESULTS!J$1,FALSE)</f>
        <v>0.26354436209638749</v>
      </c>
      <c r="K6" s="6">
        <f>VLOOKUP($A6,data!$J$4:$R$266,RESULTS!K$1,FALSE)</f>
        <v>0</v>
      </c>
      <c r="L6" s="6">
        <f>VLOOKUP($A6,data!$J$4:$R$266,RESULTS!L$1,FALSE)</f>
        <v>0</v>
      </c>
      <c r="M6" s="6">
        <f>VLOOKUP($A6,data!$J$4:$R$266,RESULTS!M$1,FALSE)</f>
        <v>8.7972452572968471E-2</v>
      </c>
      <c r="N6" s="6">
        <f>VLOOKUP($A6,data!$J$4:$R$266,RESULTS!N$1,FALSE)</f>
        <v>0.13155517937250005</v>
      </c>
    </row>
    <row r="7" spans="1:14">
      <c r="A7" s="11">
        <v>42370</v>
      </c>
      <c r="B7" t="s">
        <v>19</v>
      </c>
      <c r="C7" s="9">
        <v>300000000000</v>
      </c>
      <c r="D7" s="9">
        <v>299000000000</v>
      </c>
      <c r="E7" s="9">
        <v>299345828845.20978</v>
      </c>
      <c r="F7" s="9"/>
      <c r="G7" s="6">
        <f>VLOOKUP($A7,data!$J$4:$R$266,RESULTS!G$1,FALSE)</f>
        <v>6.7022481065849501E-2</v>
      </c>
      <c r="H7" s="6">
        <f>VLOOKUP($A7,data!$J$4:$R$266,RESULTS!H$1,FALSE)</f>
        <v>-8.1714233289343491E-2</v>
      </c>
      <c r="I7" s="6">
        <f>VLOOKUP($A7,data!$J$4:$R$266,RESULTS!I$1,FALSE)</f>
        <v>-4.0740548208601228E-2</v>
      </c>
      <c r="J7" s="6">
        <f>VLOOKUP($A7,data!$J$4:$R$266,RESULTS!J$1,FALSE)</f>
        <v>0.27805290906067665</v>
      </c>
      <c r="K7" s="6">
        <f>VLOOKUP($A7,data!$J$4:$R$266,RESULTS!K$1,FALSE)</f>
        <v>0</v>
      </c>
      <c r="L7" s="6">
        <f>VLOOKUP($A7,data!$J$4:$R$266,RESULTS!L$1,FALSE)</f>
        <v>0</v>
      </c>
      <c r="M7" s="6">
        <f>VLOOKUP($A7,data!$J$4:$R$266,RESULTS!M$1,FALSE)</f>
        <v>2.708205704592645E-2</v>
      </c>
      <c r="N7" s="6">
        <f>VLOOKUP($A7,data!$J$4:$R$266,RESULTS!N$1,FALSE)</f>
        <v>0.24970266567450791</v>
      </c>
    </row>
    <row r="8" spans="1:14">
      <c r="A8" s="11">
        <v>42461</v>
      </c>
      <c r="B8" t="s">
        <v>20</v>
      </c>
      <c r="C8" s="9">
        <v>301000000000</v>
      </c>
      <c r="D8" s="9">
        <v>300000000000</v>
      </c>
      <c r="E8" s="9">
        <v>300338683291.57501</v>
      </c>
      <c r="F8" s="9"/>
      <c r="G8" s="6">
        <f>VLOOKUP($A8,data!$J$4:$R$266,RESULTS!G$1,FALSE)</f>
        <v>2.3965048734845631E-2</v>
      </c>
      <c r="H8" s="6">
        <f>VLOOKUP($A8,data!$J$4:$R$266,RESULTS!H$1,FALSE)</f>
        <v>0.12550877816318443</v>
      </c>
      <c r="I8" s="6">
        <f>VLOOKUP($A8,data!$J$4:$R$266,RESULTS!I$1,FALSE)</f>
        <v>-0.20874705295792176</v>
      </c>
      <c r="J8" s="6">
        <f>VLOOKUP($A8,data!$J$4:$R$266,RESULTS!J$1,FALSE)</f>
        <v>-0.15841150015203598</v>
      </c>
      <c r="K8" s="6">
        <f>VLOOKUP($A8,data!$J$4:$R$266,RESULTS!K$1,FALSE)</f>
        <v>0</v>
      </c>
      <c r="L8" s="6">
        <f>VLOOKUP($A8,data!$J$4:$R$266,RESULTS!L$1,FALSE)</f>
        <v>0</v>
      </c>
      <c r="M8" s="6">
        <f>VLOOKUP($A8,data!$J$4:$R$266,RESULTS!M$1,FALSE)</f>
        <v>0.12688699736293738</v>
      </c>
      <c r="N8" s="6">
        <f>VLOOKUP($A8,data!$J$4:$R$266,RESULTS!N$1,FALSE)</f>
        <v>-9.0797728848990289E-2</v>
      </c>
    </row>
    <row r="9" spans="1:14">
      <c r="A9" s="11">
        <v>42552</v>
      </c>
      <c r="B9" t="s">
        <v>21</v>
      </c>
      <c r="C9" s="9">
        <v>301000000000</v>
      </c>
      <c r="D9" s="9">
        <v>301000000000</v>
      </c>
      <c r="E9" s="9">
        <v>301355654999.79608</v>
      </c>
      <c r="F9" s="9"/>
      <c r="G9" s="6">
        <f>VLOOKUP($A9,data!$J$4:$R$266,RESULTS!G$1,FALSE)</f>
        <v>-6.9294547096393749E-4</v>
      </c>
      <c r="H9" s="6">
        <f>VLOOKUP($A9,data!$J$4:$R$266,RESULTS!H$1,FALSE)</f>
        <v>0.60889018995491295</v>
      </c>
      <c r="I9" s="6">
        <f>VLOOKUP($A9,data!$J$4:$R$266,RESULTS!I$1,FALSE)</f>
        <v>-0.41634224515533913</v>
      </c>
      <c r="J9" s="6">
        <f>VLOOKUP($A9,data!$J$4:$R$266,RESULTS!J$1,FALSE)</f>
        <v>4.217171849786578E-2</v>
      </c>
      <c r="K9" s="6">
        <f>VLOOKUP($A9,data!$J$4:$R$266,RESULTS!K$1,FALSE)</f>
        <v>0</v>
      </c>
      <c r="L9" s="6">
        <f>VLOOKUP($A9,data!$J$4:$R$266,RESULTS!L$1,FALSE)</f>
        <v>0</v>
      </c>
      <c r="M9" s="6">
        <f>VLOOKUP($A9,data!$J$4:$R$266,RESULTS!M$1,FALSE)</f>
        <v>4.1599089406080723E-2</v>
      </c>
      <c r="N9" s="6">
        <f>VLOOKUP($A9,data!$J$4:$R$266,RESULTS!N$1,FALSE)</f>
        <v>0.27562580723255642</v>
      </c>
    </row>
    <row r="10" spans="1:14">
      <c r="A10" s="11">
        <v>42644</v>
      </c>
      <c r="B10" t="s">
        <v>22</v>
      </c>
      <c r="C10" s="9">
        <v>303000000000</v>
      </c>
      <c r="D10" s="9">
        <v>302000000000</v>
      </c>
      <c r="E10" s="9">
        <v>302393203669.5058</v>
      </c>
      <c r="F10" s="9"/>
      <c r="G10" s="6">
        <f>VLOOKUP($A10,data!$J$4:$R$266,RESULTS!G$1,FALSE)</f>
        <v>1.2101658501889869E-2</v>
      </c>
      <c r="H10" s="6">
        <f>VLOOKUP($A10,data!$J$4:$R$266,RESULTS!H$1,FALSE)</f>
        <v>0.87194123049894412</v>
      </c>
      <c r="I10" s="6">
        <f>VLOOKUP($A10,data!$J$4:$R$266,RESULTS!I$1,FALSE)</f>
        <v>-0.32459908198571835</v>
      </c>
      <c r="J10" s="6">
        <f>VLOOKUP($A10,data!$J$4:$R$266,RESULTS!J$1,FALSE)</f>
        <v>-8.3561995071743153E-2</v>
      </c>
      <c r="K10" s="6">
        <f>VLOOKUP($A10,data!$J$4:$R$266,RESULTS!K$1,FALSE)</f>
        <v>0</v>
      </c>
      <c r="L10" s="6">
        <f>VLOOKUP($A10,data!$J$4:$R$266,RESULTS!L$1,FALSE)</f>
        <v>0</v>
      </c>
      <c r="M10" s="6">
        <f>VLOOKUP($A10,data!$J$4:$R$266,RESULTS!M$1,FALSE)</f>
        <v>-1.1270605350588899E-2</v>
      </c>
      <c r="N10" s="6">
        <f>VLOOKUP($A10,data!$J$4:$R$266,RESULTS!N$1,FALSE)</f>
        <v>0.4646112065927836</v>
      </c>
    </row>
    <row r="11" spans="1:14">
      <c r="A11" s="11">
        <v>42736</v>
      </c>
      <c r="B11" t="s">
        <v>23</v>
      </c>
      <c r="C11" s="9">
        <v>304000000000</v>
      </c>
      <c r="D11" s="9">
        <v>302000000000</v>
      </c>
      <c r="E11" s="9">
        <v>303447436090.96143</v>
      </c>
      <c r="F11" s="9"/>
      <c r="G11" s="6">
        <f>VLOOKUP($A11,data!$J$4:$R$266,RESULTS!G$1,FALSE)</f>
        <v>-3.2470469538658377E-2</v>
      </c>
      <c r="H11" s="6">
        <f>VLOOKUP($A11,data!$J$4:$R$266,RESULTS!H$1,FALSE)</f>
        <v>0.91562844335584959</v>
      </c>
      <c r="I11" s="6">
        <f>VLOOKUP($A11,data!$J$4:$R$266,RESULTS!I$1,FALSE)</f>
        <v>0.44284130568417518</v>
      </c>
      <c r="J11" s="6">
        <f>VLOOKUP($A11,data!$J$4:$R$266,RESULTS!J$1,FALSE)</f>
        <v>-0.17457722871722314</v>
      </c>
      <c r="K11" s="6">
        <f>VLOOKUP($A11,data!$J$4:$R$266,RESULTS!K$1,FALSE)</f>
        <v>0</v>
      </c>
      <c r="L11" s="6">
        <f>VLOOKUP($A11,data!$J$4:$R$266,RESULTS!L$1,FALSE)</f>
        <v>0</v>
      </c>
      <c r="M11" s="6">
        <f>VLOOKUP($A11,data!$J$4:$R$266,RESULTS!M$1,FALSE)</f>
        <v>-0.12450170091501922</v>
      </c>
      <c r="N11" s="6">
        <f>VLOOKUP($A11,data!$J$4:$R$266,RESULTS!N$1,FALSE)</f>
        <v>1.0269203498691242</v>
      </c>
    </row>
    <row r="12" spans="1:14">
      <c r="A12" s="11">
        <v>42826</v>
      </c>
      <c r="B12" t="s">
        <v>24</v>
      </c>
      <c r="C12" s="9">
        <v>306000000000</v>
      </c>
      <c r="D12" s="9">
        <v>303000000000</v>
      </c>
      <c r="E12" s="9">
        <v>304514848927.12689</v>
      </c>
      <c r="F12" s="9"/>
      <c r="G12" s="6">
        <f>VLOOKUP($A12,data!$J$4:$R$266,RESULTS!G$1,FALSE)</f>
        <v>-6.1110457741018885E-2</v>
      </c>
      <c r="H12" s="6">
        <f>VLOOKUP($A12,data!$J$4:$R$266,RESULTS!H$1,FALSE)</f>
        <v>0.9225184718339734</v>
      </c>
      <c r="I12" s="6">
        <f>VLOOKUP($A12,data!$J$4:$R$266,RESULTS!I$1,FALSE)</f>
        <v>0.92404911668875744</v>
      </c>
      <c r="J12" s="6">
        <f>VLOOKUP($A12,data!$J$4:$R$266,RESULTS!J$1,FALSE)</f>
        <v>-8.7308497173184008E-2</v>
      </c>
      <c r="K12" s="6">
        <f>VLOOKUP($A12,data!$J$4:$R$266,RESULTS!K$1,FALSE)</f>
        <v>0</v>
      </c>
      <c r="L12" s="6">
        <f>VLOOKUP($A12,data!$J$4:$R$266,RESULTS!L$1,FALSE)</f>
        <v>0</v>
      </c>
      <c r="M12" s="6">
        <f>VLOOKUP($A12,data!$J$4:$R$266,RESULTS!M$1,FALSE)</f>
        <v>-0.30207405539847149</v>
      </c>
      <c r="N12" s="6">
        <f>VLOOKUP($A12,data!$J$4:$R$266,RESULTS!N$1,FALSE)</f>
        <v>1.3960745782100565</v>
      </c>
    </row>
    <row r="13" spans="1:14">
      <c r="A13" s="11">
        <v>42917</v>
      </c>
      <c r="B13" t="s">
        <v>25</v>
      </c>
      <c r="C13" s="9">
        <v>307000000000</v>
      </c>
      <c r="D13" s="9">
        <v>304000000000</v>
      </c>
      <c r="E13" s="9">
        <v>305592230443.4093</v>
      </c>
      <c r="F13" s="9"/>
      <c r="G13" s="6">
        <f>VLOOKUP($A13,data!$J$4:$R$266,RESULTS!G$1,FALSE)</f>
        <v>-6.8693642084736148E-2</v>
      </c>
      <c r="H13" s="6">
        <f>VLOOKUP($A13,data!$J$4:$R$266,RESULTS!H$1,FALSE)</f>
        <v>0.41250636412256897</v>
      </c>
      <c r="I13" s="6">
        <f>VLOOKUP($A13,data!$J$4:$R$266,RESULTS!I$1,FALSE)</f>
        <v>0.90561057457265093</v>
      </c>
      <c r="J13" s="6">
        <f>VLOOKUP($A13,data!$J$4:$R$266,RESULTS!J$1,FALSE)</f>
        <v>-0.33601419833243001</v>
      </c>
      <c r="K13" s="6">
        <f>VLOOKUP($A13,data!$J$4:$R$266,RESULTS!K$1,FALSE)</f>
        <v>0</v>
      </c>
      <c r="L13" s="6">
        <f>VLOOKUP($A13,data!$J$4:$R$266,RESULTS!L$1,FALSE)</f>
        <v>0</v>
      </c>
      <c r="M13" s="6">
        <f>VLOOKUP($A13,data!$J$4:$R$266,RESULTS!M$1,FALSE)</f>
        <v>-8.2847219074221753E-2</v>
      </c>
      <c r="N13" s="6">
        <f>VLOOKUP($A13,data!$J$4:$R$266,RESULTS!N$1,FALSE)</f>
        <v>0.83056187920383195</v>
      </c>
    </row>
    <row r="14" spans="1:14">
      <c r="A14" s="11">
        <v>43009</v>
      </c>
      <c r="B14" t="s">
        <v>26</v>
      </c>
      <c r="C14" s="9">
        <v>307000000000</v>
      </c>
      <c r="D14" s="9">
        <v>304000000000</v>
      </c>
      <c r="E14" s="9">
        <v>306677079624.63641</v>
      </c>
      <c r="F14" s="9"/>
      <c r="G14" s="6">
        <f>VLOOKUP($A14,data!$J$4:$R$266,RESULTS!G$1,FALSE)</f>
        <v>-9.3563356543740692E-2</v>
      </c>
      <c r="H14" s="6">
        <f>VLOOKUP($A14,data!$J$4:$R$266,RESULTS!H$1,FALSE)</f>
        <v>0.17601816160420269</v>
      </c>
      <c r="I14" s="6">
        <f>VLOOKUP($A14,data!$J$4:$R$266,RESULTS!I$1,FALSE)</f>
        <v>1.0637490975324637</v>
      </c>
      <c r="J14" s="6">
        <f>VLOOKUP($A14,data!$J$4:$R$266,RESULTS!J$1,FALSE)</f>
        <v>6.2034018716240098E-2</v>
      </c>
      <c r="K14" s="6">
        <f>VLOOKUP($A14,data!$J$4:$R$266,RESULTS!K$1,FALSE)</f>
        <v>0</v>
      </c>
      <c r="L14" s="6">
        <f>VLOOKUP($A14,data!$J$4:$R$266,RESULTS!L$1,FALSE)</f>
        <v>0</v>
      </c>
      <c r="M14" s="6">
        <f>VLOOKUP($A14,data!$J$4:$R$266,RESULTS!M$1,FALSE)</f>
        <v>-0.1336911803548918</v>
      </c>
      <c r="N14" s="6">
        <f>VLOOKUP($A14,data!$J$4:$R$266,RESULTS!N$1,FALSE)</f>
        <v>1.0745467409542744</v>
      </c>
    </row>
    <row r="15" spans="1:14">
      <c r="A15" s="11">
        <v>43101</v>
      </c>
      <c r="B15" t="s">
        <v>27</v>
      </c>
      <c r="C15" s="9">
        <v>309000000000</v>
      </c>
      <c r="D15" s="9">
        <v>305000000000</v>
      </c>
      <c r="E15" s="9">
        <v>307767995311.60858</v>
      </c>
      <c r="F15" s="9"/>
      <c r="G15" s="6">
        <f>VLOOKUP($A15,data!$J$4:$R$266,RESULTS!G$1,FALSE)</f>
        <v>-6.2000023528420184E-2</v>
      </c>
      <c r="H15" s="6">
        <f>VLOOKUP($A15,data!$J$4:$R$266,RESULTS!H$1,FALSE)</f>
        <v>0.19461562653418615</v>
      </c>
      <c r="I15" s="6">
        <f>VLOOKUP($A15,data!$J$4:$R$266,RESULTS!I$1,FALSE)</f>
        <v>1.0094606460391582</v>
      </c>
      <c r="J15" s="6">
        <f>VLOOKUP($A15,data!$J$4:$R$266,RESULTS!J$1,FALSE)</f>
        <v>0.16191521308478032</v>
      </c>
      <c r="K15" s="6">
        <f>VLOOKUP($A15,data!$J$4:$R$266,RESULTS!K$1,FALSE)</f>
        <v>0</v>
      </c>
      <c r="L15" s="6">
        <f>VLOOKUP($A15,data!$J$4:$R$266,RESULTS!L$1,FALSE)</f>
        <v>0</v>
      </c>
      <c r="M15" s="6">
        <f>VLOOKUP($A15,data!$J$4:$R$266,RESULTS!M$1,FALSE)</f>
        <v>1.823985318266404E-2</v>
      </c>
      <c r="N15" s="6">
        <f>VLOOKUP($A15,data!$J$4:$R$266,RESULTS!N$1,FALSE)</f>
        <v>1.3222313153123684</v>
      </c>
    </row>
    <row r="16" spans="1:14">
      <c r="A16" s="11">
        <v>43191</v>
      </c>
      <c r="B16" t="s">
        <v>28</v>
      </c>
      <c r="C16" s="9">
        <v>309000000000</v>
      </c>
      <c r="D16" s="9">
        <v>305000000000</v>
      </c>
      <c r="E16" s="9">
        <v>308863971920.36121</v>
      </c>
      <c r="F16" s="9"/>
      <c r="G16" s="6">
        <f>VLOOKUP($A16,data!$J$4:$R$266,RESULTS!G$1,FALSE)</f>
        <v>2.645850805643328E-2</v>
      </c>
      <c r="H16" s="6">
        <f>VLOOKUP($A16,data!$J$4:$R$266,RESULTS!H$1,FALSE)</f>
        <v>0.32937262448901405</v>
      </c>
      <c r="I16" s="6">
        <f>VLOOKUP($A16,data!$J$4:$R$266,RESULTS!I$1,FALSE)</f>
        <v>0.86728349602031629</v>
      </c>
      <c r="J16" s="6">
        <f>VLOOKUP($A16,data!$J$4:$R$266,RESULTS!J$1,FALSE)</f>
        <v>0.28733149597747903</v>
      </c>
      <c r="K16" s="6">
        <f>VLOOKUP($A16,data!$J$4:$R$266,RESULTS!K$1,FALSE)</f>
        <v>0</v>
      </c>
      <c r="L16" s="6">
        <f>VLOOKUP($A16,data!$J$4:$R$266,RESULTS!L$1,FALSE)</f>
        <v>0</v>
      </c>
      <c r="M16" s="6">
        <f>VLOOKUP($A16,data!$J$4:$R$266,RESULTS!M$1,FALSE)</f>
        <v>0.10706308824943556</v>
      </c>
      <c r="N16" s="6">
        <f>VLOOKUP($A16,data!$J$4:$R$266,RESULTS!N$1,FALSE)</f>
        <v>1.6175092127926787</v>
      </c>
    </row>
    <row r="17" spans="1:14">
      <c r="A17" s="11">
        <v>43282</v>
      </c>
      <c r="B17" t="s">
        <v>29</v>
      </c>
      <c r="C17" s="9">
        <v>309000000000</v>
      </c>
      <c r="D17" s="9">
        <v>305000000000</v>
      </c>
      <c r="E17" s="9">
        <v>309964505744.85962</v>
      </c>
      <c r="F17" s="9"/>
      <c r="G17" s="6">
        <f>VLOOKUP($A17,data!$J$4:$R$266,RESULTS!G$1,FALSE)</f>
        <v>4.27600654134535E-2</v>
      </c>
      <c r="H17" s="6">
        <f>VLOOKUP($A17,data!$J$4:$R$266,RESULTS!H$1,FALSE)</f>
        <v>0.46235107367396422</v>
      </c>
      <c r="I17" s="6">
        <f>VLOOKUP($A17,data!$J$4:$R$266,RESULTS!I$1,FALSE)</f>
        <v>1.2854179175735876</v>
      </c>
      <c r="J17" s="6">
        <f>VLOOKUP($A17,data!$J$4:$R$266,RESULTS!J$1,FALSE)</f>
        <v>0.53879400561080326</v>
      </c>
      <c r="K17" s="6">
        <f>VLOOKUP($A17,data!$J$4:$R$266,RESULTS!K$1,FALSE)</f>
        <v>0</v>
      </c>
      <c r="L17" s="6">
        <f>VLOOKUP($A17,data!$J$4:$R$266,RESULTS!L$1,FALSE)</f>
        <v>0</v>
      </c>
      <c r="M17" s="6">
        <f>VLOOKUP($A17,data!$J$4:$R$266,RESULTS!M$1,FALSE)</f>
        <v>5.5287686908466298E-2</v>
      </c>
      <c r="N17" s="6">
        <f>VLOOKUP($A17,data!$J$4:$R$266,RESULTS!N$1,FALSE)</f>
        <v>2.3846107491802755</v>
      </c>
    </row>
    <row r="18" spans="1:14">
      <c r="A18" s="11">
        <v>43374</v>
      </c>
      <c r="B18" t="s">
        <v>30</v>
      </c>
      <c r="C18" s="9">
        <v>310000000000</v>
      </c>
      <c r="D18" s="9">
        <v>306000000000</v>
      </c>
      <c r="E18" s="9">
        <v>311068954971.61932</v>
      </c>
      <c r="F18" s="9"/>
      <c r="G18" s="6">
        <f>VLOOKUP($A18,data!$J$4:$R$266,RESULTS!G$1,FALSE)</f>
        <v>4.2071819455332886E-2</v>
      </c>
      <c r="H18" s="6">
        <f>VLOOKUP($A18,data!$J$4:$R$266,RESULTS!H$1,FALSE)</f>
        <v>0.84035023898601169</v>
      </c>
      <c r="I18" s="6">
        <f>VLOOKUP($A18,data!$J$4:$R$266,RESULTS!I$1,FALSE)</f>
        <v>1.2274563632865689</v>
      </c>
      <c r="J18" s="6">
        <f>VLOOKUP($A18,data!$J$4:$R$266,RESULTS!J$1,FALSE)</f>
        <v>0.41775935450688256</v>
      </c>
      <c r="K18" s="6">
        <f>VLOOKUP($A18,data!$J$4:$R$266,RESULTS!K$1,FALSE)</f>
        <v>0</v>
      </c>
      <c r="L18" s="6">
        <f>VLOOKUP($A18,data!$J$4:$R$266,RESULTS!L$1,FALSE)</f>
        <v>0</v>
      </c>
      <c r="M18" s="6">
        <f>VLOOKUP($A18,data!$J$4:$R$266,RESULTS!M$1,FALSE)</f>
        <v>-2.7448482701586324E-2</v>
      </c>
      <c r="N18" s="6">
        <f>VLOOKUP($A18,data!$J$4:$R$266,RESULTS!N$1,FALSE)</f>
        <v>2.5001892935332095</v>
      </c>
    </row>
    <row r="19" spans="1:14">
      <c r="A19" s="11">
        <v>43466</v>
      </c>
      <c r="B19" t="s">
        <v>31</v>
      </c>
      <c r="C19" s="9">
        <v>313000000000</v>
      </c>
      <c r="D19" s="9">
        <v>306000000000</v>
      </c>
      <c r="E19" s="9">
        <v>312176316846.06519</v>
      </c>
      <c r="F19" s="9"/>
      <c r="G19" s="6">
        <f>VLOOKUP($A19,data!$J$4:$R$266,RESULTS!G$1,FALSE)</f>
        <v>4.5798503955074288E-2</v>
      </c>
      <c r="H19" s="6">
        <f>VLOOKUP($A19,data!$J$4:$R$266,RESULTS!H$1,FALSE)</f>
        <v>0.62037992593146718</v>
      </c>
      <c r="I19" s="6">
        <f>VLOOKUP($A19,data!$J$4:$R$266,RESULTS!I$1,FALSE)</f>
        <v>0.75542728693622374</v>
      </c>
      <c r="J19" s="6">
        <f>VLOOKUP($A19,data!$J$4:$R$266,RESULTS!J$1,FALSE)</f>
        <v>0.36569468608242378</v>
      </c>
      <c r="K19" s="6">
        <f>VLOOKUP($A19,data!$J$4:$R$266,RESULTS!K$1,FALSE)</f>
        <v>0</v>
      </c>
      <c r="L19" s="6">
        <f>VLOOKUP($A19,data!$J$4:$R$266,RESULTS!L$1,FALSE)</f>
        <v>0</v>
      </c>
      <c r="M19" s="6">
        <f>VLOOKUP($A19,data!$J$4:$R$266,RESULTS!M$1,FALSE)</f>
        <v>3.6607710734183167E-2</v>
      </c>
      <c r="N19" s="6">
        <f>VLOOKUP($A19,data!$J$4:$R$266,RESULTS!N$1,FALSE)</f>
        <v>1.823908113639372</v>
      </c>
    </row>
    <row r="20" spans="1:14">
      <c r="A20" s="11">
        <v>43556</v>
      </c>
      <c r="B20" t="s">
        <v>32</v>
      </c>
      <c r="C20" s="9">
        <v>315000000000</v>
      </c>
      <c r="D20" s="9">
        <v>306000000000</v>
      </c>
      <c r="E20" s="9">
        <v>313284820516.76477</v>
      </c>
      <c r="F20" s="9"/>
      <c r="G20" s="6">
        <f>VLOOKUP($A20,data!$J$4:$R$266,RESULTS!G$1,FALSE)</f>
        <v>2.297303679705881E-2</v>
      </c>
      <c r="H20" s="6">
        <f>VLOOKUP($A20,data!$J$4:$R$266,RESULTS!H$1,FALSE)</f>
        <v>0.46922185985672926</v>
      </c>
      <c r="I20" s="6">
        <f>VLOOKUP($A20,data!$J$4:$R$266,RESULTS!I$1,FALSE)</f>
        <v>0.5551001402638045</v>
      </c>
      <c r="J20" s="6">
        <f>VLOOKUP($A20,data!$J$4:$R$266,RESULTS!J$1,FALSE)</f>
        <v>0.36016766311278342</v>
      </c>
      <c r="K20" s="6">
        <f>VLOOKUP($A20,data!$J$4:$R$266,RESULTS!K$1,FALSE)</f>
        <v>0</v>
      </c>
      <c r="L20" s="6">
        <f>VLOOKUP($A20,data!$J$4:$R$266,RESULTS!L$1,FALSE)</f>
        <v>0</v>
      </c>
      <c r="M20" s="6">
        <f>VLOOKUP($A20,data!$J$4:$R$266,RESULTS!M$1,FALSE)</f>
        <v>2.4521888899533589E-2</v>
      </c>
      <c r="N20" s="6">
        <f>VLOOKUP($A20,data!$J$4:$R$266,RESULTS!N$1,FALSE)</f>
        <v>1.4319845889299092</v>
      </c>
    </row>
    <row r="21" spans="1:14">
      <c r="A21" s="11">
        <v>43647</v>
      </c>
      <c r="B21" t="s">
        <v>33</v>
      </c>
      <c r="C21" s="9">
        <v>315000000000</v>
      </c>
      <c r="D21" s="9">
        <v>307000000000</v>
      </c>
      <c r="E21" s="9">
        <v>314393195559.25702</v>
      </c>
      <c r="F21" s="9"/>
      <c r="G21" s="6">
        <f>VLOOKUP($A21,data!$J$4:$R$266,RESULTS!G$1,FALSE)</f>
        <v>9.7103204200447209E-3</v>
      </c>
      <c r="H21" s="6">
        <f>VLOOKUP($A21,data!$J$4:$R$266,RESULTS!H$1,FALSE)</f>
        <v>0.38513287980681149</v>
      </c>
      <c r="I21" s="6">
        <f>VLOOKUP($A21,data!$J$4:$R$266,RESULTS!I$1,FALSE)</f>
        <v>0.37478213503869728</v>
      </c>
      <c r="J21" s="6">
        <f>VLOOKUP($A21,data!$J$4:$R$266,RESULTS!J$1,FALSE)</f>
        <v>0.46116535455766411</v>
      </c>
      <c r="K21" s="6">
        <f>VLOOKUP($A21,data!$J$4:$R$266,RESULTS!K$1,FALSE)</f>
        <v>0</v>
      </c>
      <c r="L21" s="6">
        <f>VLOOKUP($A21,data!$J$4:$R$266,RESULTS!L$1,FALSE)</f>
        <v>0</v>
      </c>
      <c r="M21" s="6">
        <f>VLOOKUP($A21,data!$J$4:$R$266,RESULTS!M$1,FALSE)</f>
        <v>1.1889531482374557E-2</v>
      </c>
      <c r="N21" s="6">
        <f>VLOOKUP($A21,data!$J$4:$R$266,RESULTS!N$1,FALSE)</f>
        <v>1.2426802213055919</v>
      </c>
    </row>
    <row r="22" spans="1:14">
      <c r="A22" s="11">
        <v>43739</v>
      </c>
      <c r="B22" t="s">
        <v>34</v>
      </c>
      <c r="C22" s="9">
        <v>315000000000</v>
      </c>
      <c r="D22" s="9">
        <v>307000000000</v>
      </c>
      <c r="E22" s="9">
        <v>315501304786.25763</v>
      </c>
      <c r="F22" s="9"/>
      <c r="G22" s="6">
        <f>VLOOKUP($A22,data!$J$4:$R$266,RESULTS!G$1,FALSE)</f>
        <v>1.1894010128107653E-2</v>
      </c>
      <c r="H22" s="6">
        <f>VLOOKUP($A22,data!$J$4:$R$266,RESULTS!H$1,FALSE)</f>
        <v>3.8332066207784572E-2</v>
      </c>
      <c r="I22" s="6">
        <f>VLOOKUP($A22,data!$J$4:$R$266,RESULTS!I$1,FALSE)</f>
        <v>0.44000207039288436</v>
      </c>
      <c r="J22" s="6">
        <f>VLOOKUP($A22,data!$J$4:$R$266,RESULTS!J$1,FALSE)</f>
        <v>0.4610037015749831</v>
      </c>
      <c r="K22" s="6">
        <f>VLOOKUP($A22,data!$J$4:$R$266,RESULTS!K$1,FALSE)</f>
        <v>0</v>
      </c>
      <c r="L22" s="6">
        <f>VLOOKUP($A22,data!$J$4:$R$266,RESULTS!L$1,FALSE)</f>
        <v>0</v>
      </c>
      <c r="M22" s="6">
        <f>VLOOKUP($A22,data!$J$4:$R$266,RESULTS!M$1,FALSE)</f>
        <v>0.15182238302759035</v>
      </c>
      <c r="N22" s="6">
        <f>VLOOKUP($A22,data!$J$4:$R$266,RESULTS!N$1,FALSE)</f>
        <v>1.1030542313313501</v>
      </c>
    </row>
    <row r="23" spans="1:14">
      <c r="A23" s="11">
        <v>43831</v>
      </c>
      <c r="B23" t="s">
        <v>35</v>
      </c>
      <c r="C23" s="9">
        <v>299000000000</v>
      </c>
      <c r="D23" s="9">
        <v>307000000000</v>
      </c>
      <c r="E23" s="9"/>
      <c r="F23" s="20">
        <f>AVERAGE(E59,D23)</f>
        <v>311654848949.40601</v>
      </c>
      <c r="G23" s="6">
        <f>VLOOKUP($A23,data!$J$4:$R$266,RESULTS!G$1,FALSE)</f>
        <v>7.8942528863960651E-2</v>
      </c>
      <c r="H23" s="6">
        <f>VLOOKUP($A23,data!$J$4:$R$266,RESULTS!H$1,FALSE)</f>
        <v>0.14432966253043111</v>
      </c>
      <c r="I23" s="6">
        <f>VLOOKUP($A23,data!$J$4:$R$266,RESULTS!I$1,FALSE)</f>
        <v>0.69446698288474951</v>
      </c>
      <c r="J23" s="6">
        <f>VLOOKUP($A23,data!$J$4:$R$266,RESULTS!J$1,FALSE)</f>
        <v>0.52374827620274667</v>
      </c>
      <c r="K23" s="6">
        <f>VLOOKUP($A23,data!$J$4:$R$266,RESULTS!K$1,FALSE)</f>
        <v>0</v>
      </c>
      <c r="L23" s="6">
        <f>VLOOKUP($A23,data!$J$4:$R$266,RESULTS!L$1,FALSE)</f>
        <v>0</v>
      </c>
      <c r="M23" s="6">
        <f>VLOOKUP($A23,data!$J$4:$R$266,RESULTS!M$1,FALSE)</f>
        <v>5.5728625500452232E-2</v>
      </c>
      <c r="N23" s="6">
        <f>VLOOKUP($A23,data!$J$4:$R$266,RESULTS!N$1,FALSE)</f>
        <v>1.4972160759823401</v>
      </c>
    </row>
    <row r="24" spans="1:14">
      <c r="A24" s="11">
        <v>43922</v>
      </c>
      <c r="B24" t="s">
        <v>36</v>
      </c>
      <c r="C24" s="9">
        <v>265000000000</v>
      </c>
      <c r="D24" s="9">
        <v>307000000000</v>
      </c>
      <c r="E24" s="9"/>
      <c r="F24" s="20">
        <f t="shared" ref="F24:F37" si="0">AVERAGE(E60,D24)</f>
        <v>312182089127.10388</v>
      </c>
      <c r="G24" s="6">
        <f>VLOOKUP($A24,data!$J$4:$R$266,RESULTS!G$1,FALSE)</f>
        <v>9.952794014365092E-2</v>
      </c>
      <c r="H24" s="6">
        <f>VLOOKUP($A24,data!$J$4:$R$266,RESULTS!H$1,FALSE)</f>
        <v>0.18865508214620483</v>
      </c>
      <c r="I24" s="6">
        <f>VLOOKUP($A24,data!$J$4:$R$266,RESULTS!I$1,FALSE)</f>
        <v>0.15392902628871716</v>
      </c>
      <c r="J24" s="6">
        <f>VLOOKUP($A24,data!$J$4:$R$266,RESULTS!J$1,FALSE)</f>
        <v>0.40943035813343959</v>
      </c>
      <c r="K24" s="6">
        <f>VLOOKUP($A24,data!$J$4:$R$266,RESULTS!K$1,FALSE)</f>
        <v>0</v>
      </c>
      <c r="L24" s="6">
        <f>VLOOKUP($A24,data!$J$4:$R$266,RESULTS!L$1,FALSE)</f>
        <v>0</v>
      </c>
      <c r="M24" s="6">
        <f>VLOOKUP($A24,data!$J$4:$R$266,RESULTS!M$1,FALSE)</f>
        <v>5.029527591645027E-2</v>
      </c>
      <c r="N24" s="6">
        <f>VLOOKUP($A24,data!$J$4:$R$266,RESULTS!N$1,FALSE)</f>
        <v>0.90183768262846276</v>
      </c>
    </row>
    <row r="25" spans="1:14">
      <c r="A25" s="11">
        <v>44013</v>
      </c>
      <c r="B25" t="s">
        <v>37</v>
      </c>
      <c r="C25" s="9">
        <v>313000000000</v>
      </c>
      <c r="D25" s="9">
        <v>308000000000</v>
      </c>
      <c r="E25" s="9"/>
      <c r="F25" s="20">
        <f t="shared" si="0"/>
        <v>313209329304.80176</v>
      </c>
      <c r="G25" s="6">
        <f>VLOOKUP($A25,data!$J$4:$R$266,RESULTS!G$1,FALSE)</f>
        <v>0.1404954961877421</v>
      </c>
      <c r="H25" s="6">
        <f>VLOOKUP($A25,data!$J$4:$R$266,RESULTS!H$1,FALSE)</f>
        <v>0.29483576483395818</v>
      </c>
      <c r="I25" s="6">
        <f>VLOOKUP($A25,data!$J$4:$R$266,RESULTS!I$1,FALSE)</f>
        <v>-0.41937176256272446</v>
      </c>
      <c r="J25" s="6">
        <f>VLOOKUP($A25,data!$J$4:$R$266,RESULTS!J$1,FALSE)</f>
        <v>0.46229670831377484</v>
      </c>
      <c r="K25" s="6">
        <f>VLOOKUP($A25,data!$J$4:$R$266,RESULTS!K$1,FALSE)</f>
        <v>0</v>
      </c>
      <c r="L25" s="6">
        <f>VLOOKUP($A25,data!$J$4:$R$266,RESULTS!L$1,FALSE)</f>
        <v>0</v>
      </c>
      <c r="M25" s="6">
        <f>VLOOKUP($A25,data!$J$4:$R$266,RESULTS!M$1,FALSE)</f>
        <v>2.0172886111261151E-2</v>
      </c>
      <c r="N25" s="6">
        <f>VLOOKUP($A25,data!$J$4:$R$266,RESULTS!N$1,FALSE)</f>
        <v>0.49842909288401183</v>
      </c>
    </row>
    <row r="26" spans="1:14">
      <c r="A26" s="11">
        <v>44105</v>
      </c>
      <c r="B26" t="s">
        <v>38</v>
      </c>
      <c r="C26" s="9">
        <v>297000000000</v>
      </c>
      <c r="D26" s="9">
        <v>308000000000</v>
      </c>
      <c r="E26" s="9"/>
      <c r="F26" s="20">
        <f t="shared" si="0"/>
        <v>313736569482.49963</v>
      </c>
      <c r="G26" s="6">
        <f>VLOOKUP($A26,data!$J$4:$R$266,RESULTS!G$1,FALSE)</f>
        <v>0.17331451374731036</v>
      </c>
      <c r="H26" s="6">
        <f>VLOOKUP($A26,data!$J$4:$R$266,RESULTS!H$1,FALSE)</f>
        <v>0.13919505676965752</v>
      </c>
      <c r="I26" s="6">
        <f>VLOOKUP($A26,data!$J$4:$R$266,RESULTS!I$1,FALSE)</f>
        <v>-0.60362210233025071</v>
      </c>
      <c r="J26" s="6">
        <f>VLOOKUP($A26,data!$J$4:$R$266,RESULTS!J$1,FALSE)</f>
        <v>0.50272270063207991</v>
      </c>
      <c r="K26" s="6">
        <f>VLOOKUP($A26,data!$J$4:$R$266,RESULTS!K$1,FALSE)</f>
        <v>0</v>
      </c>
      <c r="L26" s="6">
        <f>VLOOKUP($A26,data!$J$4:$R$266,RESULTS!L$1,FALSE)</f>
        <v>0</v>
      </c>
      <c r="M26" s="6">
        <f>VLOOKUP($A26,data!$J$4:$R$266,RESULTS!M$1,FALSE)</f>
        <v>-0.10890758772891078</v>
      </c>
      <c r="N26" s="6">
        <f>VLOOKUP($A26,data!$J$4:$R$266,RESULTS!N$1,FALSE)</f>
        <v>0.10270258108988628</v>
      </c>
    </row>
    <row r="27" spans="1:14">
      <c r="A27" s="11">
        <v>44197</v>
      </c>
      <c r="B27" t="s">
        <v>39</v>
      </c>
      <c r="C27" s="9">
        <v>298000000000</v>
      </c>
      <c r="D27" s="9">
        <v>309000000000</v>
      </c>
      <c r="E27" s="9"/>
      <c r="F27" s="20">
        <f t="shared" si="0"/>
        <v>314763809660.19745</v>
      </c>
      <c r="G27" s="6">
        <f>VLOOKUP($A27,data!$J$4:$R$266,RESULTS!G$1,FALSE)</f>
        <v>0.26920207073922447</v>
      </c>
      <c r="H27" s="6">
        <f>VLOOKUP($A27,data!$J$4:$R$266,RESULTS!H$1,FALSE)</f>
        <v>0.23429461618830119</v>
      </c>
      <c r="I27" s="6">
        <f>VLOOKUP($A27,data!$J$4:$R$266,RESULTS!I$1,FALSE)</f>
        <v>-0.66229961816587279</v>
      </c>
      <c r="J27" s="6">
        <f>VLOOKUP($A27,data!$J$4:$R$266,RESULTS!J$1,FALSE)</f>
        <v>0.53143489826335033</v>
      </c>
      <c r="K27" s="6">
        <f>VLOOKUP($A27,data!$J$4:$R$266,RESULTS!K$1,FALSE)</f>
        <v>0</v>
      </c>
      <c r="L27" s="6">
        <f>VLOOKUP($A27,data!$J$4:$R$266,RESULTS!L$1,FALSE)</f>
        <v>0</v>
      </c>
      <c r="M27" s="6">
        <f>VLOOKUP($A27,data!$J$4:$R$266,RESULTS!M$1,FALSE)</f>
        <v>-5.5599279017261326E-2</v>
      </c>
      <c r="N27" s="6">
        <f>VLOOKUP($A27,data!$J$4:$R$266,RESULTS!N$1,FALSE)</f>
        <v>0.31703268800774193</v>
      </c>
    </row>
    <row r="28" spans="1:14">
      <c r="A28" s="11">
        <v>44287</v>
      </c>
      <c r="B28" t="s">
        <v>40</v>
      </c>
      <c r="C28" s="9">
        <v>302000000000</v>
      </c>
      <c r="D28" s="9">
        <v>310000000000</v>
      </c>
      <c r="E28" s="9"/>
      <c r="F28" s="20">
        <f t="shared" si="0"/>
        <v>315791049837.89532</v>
      </c>
      <c r="G28" s="6">
        <f>VLOOKUP($A28,data!$J$4:$R$266,RESULTS!G$1,FALSE)</f>
        <v>0.71610863399253388</v>
      </c>
      <c r="H28" s="6">
        <f>VLOOKUP($A28,data!$J$4:$R$266,RESULTS!H$1,FALSE)</f>
        <v>0.11335367597020496</v>
      </c>
      <c r="I28" s="6">
        <f>VLOOKUP($A28,data!$J$4:$R$266,RESULTS!I$1,FALSE)</f>
        <v>8.147523041250955E-2</v>
      </c>
      <c r="J28" s="6">
        <f>VLOOKUP($A28,data!$J$4:$R$266,RESULTS!J$1,FALSE)</f>
        <v>0.45761801193306523</v>
      </c>
      <c r="K28" s="6">
        <f>VLOOKUP($A28,data!$J$4:$R$266,RESULTS!K$1,FALSE)</f>
        <v>0</v>
      </c>
      <c r="L28" s="6">
        <f>VLOOKUP($A28,data!$J$4:$R$266,RESULTS!L$1,FALSE)</f>
        <v>0</v>
      </c>
      <c r="M28" s="6">
        <f>VLOOKUP($A28,data!$J$4:$R$266,RESULTS!M$1,FALSE)</f>
        <v>-0.11847966190347624</v>
      </c>
      <c r="N28" s="6">
        <f>VLOOKUP($A28,data!$J$4:$R$266,RESULTS!N$1,FALSE)</f>
        <v>1.2500758904048375</v>
      </c>
    </row>
    <row r="29" spans="1:14">
      <c r="A29" s="11">
        <v>44378</v>
      </c>
      <c r="B29" t="s">
        <v>41</v>
      </c>
      <c r="C29" s="9">
        <v>317000000000</v>
      </c>
      <c r="D29" s="9">
        <v>310000000000</v>
      </c>
      <c r="E29" s="9"/>
      <c r="F29" s="20">
        <f t="shared" si="0"/>
        <v>316318290015.5932</v>
      </c>
      <c r="G29" s="6">
        <f>VLOOKUP($A29,data!$J$4:$R$266,RESULTS!G$1,FALSE)</f>
        <v>0.80306504696439818</v>
      </c>
      <c r="H29" s="6">
        <f>VLOOKUP($A29,data!$J$4:$R$266,RESULTS!H$1,FALSE)</f>
        <v>-4.2730296615018093E-2</v>
      </c>
      <c r="I29" s="6">
        <f>VLOOKUP($A29,data!$J$4:$R$266,RESULTS!I$1,FALSE)</f>
        <v>0.54531247884496237</v>
      </c>
      <c r="J29" s="6">
        <f>VLOOKUP($A29,data!$J$4:$R$266,RESULTS!J$1,FALSE)</f>
        <v>0.43825313996717347</v>
      </c>
      <c r="K29" s="6">
        <f>VLOOKUP($A29,data!$J$4:$R$266,RESULTS!K$1,FALSE)</f>
        <v>0</v>
      </c>
      <c r="L29" s="6">
        <f>VLOOKUP($A29,data!$J$4:$R$266,RESULTS!L$1,FALSE)</f>
        <v>0</v>
      </c>
      <c r="M29" s="6">
        <f>VLOOKUP($A29,data!$J$4:$R$266,RESULTS!M$1,FALSE)</f>
        <v>-1.4605828147438197E-2</v>
      </c>
      <c r="N29" s="6">
        <f>VLOOKUP($A29,data!$J$4:$R$266,RESULTS!N$1,FALSE)</f>
        <v>1.7292945410140776</v>
      </c>
    </row>
    <row r="30" spans="1:14">
      <c r="A30" s="11">
        <v>44470</v>
      </c>
      <c r="B30" t="s">
        <v>42</v>
      </c>
      <c r="C30" s="9">
        <v>317000000000</v>
      </c>
      <c r="D30" s="9">
        <v>311000000000</v>
      </c>
      <c r="E30" s="9"/>
      <c r="F30" s="20">
        <f t="shared" si="0"/>
        <v>317345530193.29102</v>
      </c>
      <c r="G30" s="6">
        <f>VLOOKUP($A30,data!$J$4:$R$266,RESULTS!G$1,FALSE)</f>
        <v>1.0924494268839047</v>
      </c>
      <c r="H30" s="6">
        <f>VLOOKUP($A30,data!$J$4:$R$266,RESULTS!H$1,FALSE)</f>
        <v>0.18898819478052842</v>
      </c>
      <c r="I30" s="6">
        <f>VLOOKUP($A30,data!$J$4:$R$266,RESULTS!I$1,FALSE)</f>
        <v>0.56989001160276831</v>
      </c>
      <c r="J30" s="6">
        <f>VLOOKUP($A30,data!$J$4:$R$266,RESULTS!J$1,FALSE)</f>
        <v>0.71705815589430022</v>
      </c>
      <c r="K30" s="6">
        <f>VLOOKUP($A30,data!$J$4:$R$266,RESULTS!K$1,FALSE)</f>
        <v>0</v>
      </c>
      <c r="L30" s="6">
        <f>VLOOKUP($A30,data!$J$4:$R$266,RESULTS!L$1,FALSE)</f>
        <v>0</v>
      </c>
      <c r="M30" s="6">
        <f>VLOOKUP($A30,data!$J$4:$R$266,RESULTS!M$1,FALSE)</f>
        <v>0.15754478448176321</v>
      </c>
      <c r="N30" s="6">
        <f>VLOOKUP($A30,data!$J$4:$R$266,RESULTS!N$1,FALSE)</f>
        <v>2.7259305736432644</v>
      </c>
    </row>
    <row r="31" spans="1:14">
      <c r="A31" s="11">
        <v>44562</v>
      </c>
      <c r="B31" t="s">
        <v>43</v>
      </c>
      <c r="C31" s="9">
        <v>313000000000</v>
      </c>
      <c r="D31" s="9">
        <v>312000000000</v>
      </c>
      <c r="E31" s="9"/>
      <c r="F31" s="20">
        <f t="shared" si="0"/>
        <v>318372770370.98889</v>
      </c>
      <c r="G31" s="6">
        <f>VLOOKUP($A31,data!$J$4:$R$266,RESULTS!G$1,FALSE)</f>
        <v>1.2823660429210453</v>
      </c>
      <c r="H31" s="6">
        <f>VLOOKUP($A31,data!$J$4:$R$266,RESULTS!H$1,FALSE)</f>
        <v>9.9339008205269044E-2</v>
      </c>
      <c r="I31" s="6">
        <f>VLOOKUP($A31,data!$J$4:$R$266,RESULTS!I$1,FALSE)</f>
        <v>0.84729450338912249</v>
      </c>
      <c r="J31" s="6">
        <f>VLOOKUP($A31,data!$J$4:$R$266,RESULTS!J$1,FALSE)</f>
        <v>0.72056537337818938</v>
      </c>
      <c r="K31" s="6">
        <f>VLOOKUP($A31,data!$J$4:$R$266,RESULTS!K$1,FALSE)</f>
        <v>0</v>
      </c>
      <c r="L31" s="6">
        <f>VLOOKUP($A31,data!$J$4:$R$266,RESULTS!L$1,FALSE)</f>
        <v>0</v>
      </c>
      <c r="M31" s="6">
        <f>VLOOKUP($A31,data!$J$4:$R$266,RESULTS!M$1,FALSE)</f>
        <v>0.36337623578495409</v>
      </c>
      <c r="N31" s="6">
        <f>VLOOKUP($A31,data!$J$4:$R$266,RESULTS!N$1,FALSE)</f>
        <v>3.3129411636785804</v>
      </c>
    </row>
    <row r="32" spans="1:14">
      <c r="A32" s="11">
        <v>44652</v>
      </c>
      <c r="B32" t="s">
        <v>44</v>
      </c>
      <c r="C32" s="9">
        <v>316000000000</v>
      </c>
      <c r="D32" s="9">
        <v>313000000000</v>
      </c>
      <c r="E32" s="9"/>
      <c r="F32" s="20">
        <f t="shared" si="0"/>
        <v>319400010548.68677</v>
      </c>
      <c r="G32" s="6">
        <f>VLOOKUP($A32,data!$J$4:$R$266,RESULTS!G$1,FALSE)</f>
        <v>1.3074713175370072</v>
      </c>
      <c r="H32" s="6">
        <f>VLOOKUP($A32,data!$J$4:$R$266,RESULTS!H$1,FALSE)</f>
        <v>9.8122368663945803E-2</v>
      </c>
      <c r="I32" s="6">
        <f>VLOOKUP($A32,data!$J$4:$R$266,RESULTS!I$1,FALSE)</f>
        <v>1.189447914350124</v>
      </c>
      <c r="J32" s="6">
        <f>VLOOKUP($A32,data!$J$4:$R$266,RESULTS!J$1,FALSE)</f>
        <v>1.5280015451785198</v>
      </c>
      <c r="K32" s="6">
        <f>VLOOKUP($A32,data!$J$4:$R$266,RESULTS!K$1,FALSE)</f>
        <v>0</v>
      </c>
      <c r="L32" s="6">
        <f>VLOOKUP($A32,data!$J$4:$R$266,RESULTS!L$1,FALSE)</f>
        <v>0</v>
      </c>
      <c r="M32" s="6">
        <f>VLOOKUP($A32,data!$J$4:$R$266,RESULTS!M$1,FALSE)</f>
        <v>0.66649689250002508</v>
      </c>
      <c r="N32" s="6">
        <f>VLOOKUP($A32,data!$J$4:$R$266,RESULTS!N$1,FALSE)</f>
        <v>4.7895400382296218</v>
      </c>
    </row>
    <row r="33" spans="1:14">
      <c r="A33" s="11">
        <v>44743</v>
      </c>
      <c r="B33" t="s">
        <v>45</v>
      </c>
      <c r="C33" s="9">
        <v>317000000000</v>
      </c>
      <c r="D33" s="9">
        <v>313000000000</v>
      </c>
      <c r="E33" s="9"/>
      <c r="F33" s="20">
        <f t="shared" si="0"/>
        <v>319927250726.38464</v>
      </c>
      <c r="G33" s="6">
        <f>VLOOKUP($A33,data!$J$4:$R$266,RESULTS!G$1,FALSE)</f>
        <v>1.4705810085633988</v>
      </c>
      <c r="H33" s="6">
        <f>VLOOKUP($A33,data!$J$4:$R$266,RESULTS!H$1,FALSE)</f>
        <v>0.61221178256263042</v>
      </c>
      <c r="I33" s="6">
        <f>VLOOKUP($A33,data!$J$4:$R$266,RESULTS!I$1,FALSE)</f>
        <v>1.6735839471945984</v>
      </c>
      <c r="J33" s="6">
        <f>VLOOKUP($A33,data!$J$4:$R$266,RESULTS!J$1,FALSE)</f>
        <v>1.811836104750558</v>
      </c>
      <c r="K33" s="6">
        <f>VLOOKUP($A33,data!$J$4:$R$266,RESULTS!K$1,FALSE)</f>
        <v>0</v>
      </c>
      <c r="L33" s="6">
        <f>VLOOKUP($A33,data!$J$4:$R$266,RESULTS!L$1,FALSE)</f>
        <v>0</v>
      </c>
      <c r="M33" s="6">
        <f>VLOOKUP($A33,data!$J$4:$R$266,RESULTS!M$1,FALSE)</f>
        <v>0.6430173293305117</v>
      </c>
      <c r="N33" s="6">
        <f>VLOOKUP($A33,data!$J$4:$R$266,RESULTS!N$1,FALSE)</f>
        <v>6.2112301724016978</v>
      </c>
    </row>
    <row r="34" spans="1:14">
      <c r="A34" s="11">
        <v>44835</v>
      </c>
      <c r="B34" t="s">
        <v>46</v>
      </c>
      <c r="C34" s="9">
        <v>316000000000</v>
      </c>
      <c r="D34" s="9">
        <v>314000000000</v>
      </c>
      <c r="E34" s="9"/>
      <c r="F34" s="20">
        <f t="shared" si="0"/>
        <v>320954490904.08252</v>
      </c>
      <c r="G34" s="6">
        <f>VLOOKUP($A34,data!$J$4:$R$266,RESULTS!G$1,FALSE)</f>
        <v>1.2114624292043124</v>
      </c>
      <c r="H34" s="6">
        <f>VLOOKUP($A34,data!$J$4:$R$266,RESULTS!H$1,FALSE)</f>
        <v>0.82628802081054209</v>
      </c>
      <c r="I34" s="6">
        <f>VLOOKUP($A34,data!$J$4:$R$266,RESULTS!I$1,FALSE)</f>
        <v>2.1259671654397767</v>
      </c>
      <c r="J34" s="6">
        <f>VLOOKUP($A34,data!$J$4:$R$266,RESULTS!J$1,FALSE)</f>
        <v>1.6424674460809268</v>
      </c>
      <c r="K34" s="6">
        <f>VLOOKUP($A34,data!$J$4:$R$266,RESULTS!K$1,FALSE)</f>
        <v>0</v>
      </c>
      <c r="L34" s="6">
        <f>VLOOKUP($A34,data!$J$4:$R$266,RESULTS!L$1,FALSE)</f>
        <v>0</v>
      </c>
      <c r="M34" s="6">
        <f>VLOOKUP($A34,data!$J$4:$R$266,RESULTS!M$1,FALSE)</f>
        <v>0.63482629465150697</v>
      </c>
      <c r="N34" s="6">
        <f>VLOOKUP($A34,data!$J$4:$R$266,RESULTS!N$1,FALSE)</f>
        <v>6.4410113561870652</v>
      </c>
    </row>
    <row r="35" spans="1:14">
      <c r="A35" s="11">
        <v>44927</v>
      </c>
      <c r="B35" t="s">
        <v>47</v>
      </c>
      <c r="C35" s="9">
        <v>317000000000</v>
      </c>
      <c r="D35" s="9">
        <v>315000000000</v>
      </c>
      <c r="E35" s="9"/>
      <c r="F35" s="20">
        <f t="shared" si="0"/>
        <v>321981731081.7804</v>
      </c>
      <c r="G35" s="6">
        <f>VLOOKUP($A35,data!$J$4:$R$266,RESULTS!G$1,FALSE)</f>
        <v>0.91789795200865854</v>
      </c>
      <c r="H35" s="6">
        <f>VLOOKUP($A35,data!$J$4:$R$266,RESULTS!H$1,FALSE)</f>
        <v>0.94438348943452521</v>
      </c>
      <c r="I35" s="6">
        <f>VLOOKUP($A35,data!$J$4:$R$266,RESULTS!I$1,FALSE)</f>
        <v>2.3389090417248064</v>
      </c>
      <c r="J35" s="6">
        <f>VLOOKUP($A35,data!$J$4:$R$266,RESULTS!J$1,FALSE)</f>
        <v>1.9572713289496859</v>
      </c>
      <c r="K35" s="6">
        <f>VLOOKUP($A35,data!$J$4:$R$266,RESULTS!K$1,FALSE)</f>
        <v>0</v>
      </c>
      <c r="L35" s="6">
        <f>VLOOKUP($A35,data!$J$4:$R$266,RESULTS!L$1,FALSE)</f>
        <v>0</v>
      </c>
      <c r="M35" s="6">
        <f>VLOOKUP($A35,data!$J$4:$R$266,RESULTS!M$1,FALSE)</f>
        <v>0.59615410957872872</v>
      </c>
      <c r="N35" s="6">
        <f>VLOOKUP($A35,data!$J$4:$R$266,RESULTS!N$1,FALSE)</f>
        <v>6.7546159216964057</v>
      </c>
    </row>
    <row r="36" spans="1:14">
      <c r="A36" s="11">
        <v>45017</v>
      </c>
      <c r="B36" t="s">
        <v>48</v>
      </c>
      <c r="C36" s="9">
        <v>317000000000</v>
      </c>
      <c r="D36" s="9">
        <v>316000000000</v>
      </c>
      <c r="E36" s="9"/>
      <c r="F36" s="20">
        <f t="shared" si="0"/>
        <v>323008971259.47827</v>
      </c>
      <c r="G36" s="6">
        <f>VLOOKUP($A36,data!$J$4:$R$266,RESULTS!G$1,FALSE)</f>
        <v>0.45114750010520194</v>
      </c>
      <c r="H36" s="6">
        <f>VLOOKUP($A36,data!$J$4:$R$266,RESULTS!H$1,FALSE)</f>
        <v>1.368503092051748</v>
      </c>
      <c r="I36" s="6">
        <f>VLOOKUP($A36,data!$J$4:$R$266,RESULTS!I$1,FALSE)</f>
        <v>2.0853796372303002</v>
      </c>
      <c r="J36" s="6">
        <f>VLOOKUP($A36,data!$J$4:$R$266,RESULTS!J$1,FALSE)</f>
        <v>2.2787914148011148</v>
      </c>
      <c r="K36" s="6">
        <f>VLOOKUP($A36,data!$J$4:$R$266,RESULTS!K$1,FALSE)</f>
        <v>0</v>
      </c>
      <c r="L36" s="6">
        <f>VLOOKUP($A36,data!$J$4:$R$266,RESULTS!L$1,FALSE)</f>
        <v>0</v>
      </c>
      <c r="M36" s="6">
        <f>VLOOKUP($A36,data!$J$4:$R$266,RESULTS!M$1,FALSE)</f>
        <v>0.57409878469277198</v>
      </c>
      <c r="N36" s="6">
        <f>VLOOKUP($A36,data!$J$4:$R$266,RESULTS!N$1,FALSE)</f>
        <v>6.7579204288811363</v>
      </c>
    </row>
    <row r="37" spans="1:14">
      <c r="A37" s="11">
        <v>45108</v>
      </c>
      <c r="B37" t="s">
        <v>49</v>
      </c>
      <c r="C37" s="9">
        <v>318000000000</v>
      </c>
      <c r="D37" s="9">
        <v>317000000000</v>
      </c>
      <c r="E37" s="9"/>
      <c r="F37" s="20">
        <f t="shared" si="0"/>
        <v>324036211437.17615</v>
      </c>
      <c r="G37" s="6">
        <f>VLOOKUP($A37,data!$J$4:$R$266,RESULTS!G$1,FALSE)</f>
        <v>0.15058840923030808</v>
      </c>
      <c r="H37" s="6">
        <f>VLOOKUP($A37,data!$J$4:$R$266,RESULTS!H$1,FALSE)</f>
        <v>0.98562245568456974</v>
      </c>
      <c r="I37" s="6">
        <f>VLOOKUP($A37,data!$J$4:$R$266,RESULTS!I$1,FALSE)</f>
        <v>1.7234776142664003</v>
      </c>
      <c r="J37" s="6">
        <f>VLOOKUP($A37,data!$J$4:$R$266,RESULTS!J$1,FALSE)</f>
        <v>1.8434302905904945</v>
      </c>
      <c r="K37" s="6">
        <f>VLOOKUP($A37,data!$J$4:$R$266,RESULTS!K$1,FALSE)</f>
        <v>1.1833093786025877E-2</v>
      </c>
      <c r="L37" s="6">
        <f>VLOOKUP($A37,data!$J$4:$R$266,RESULTS!L$1,FALSE)</f>
        <v>1.6036122397169509E-2</v>
      </c>
      <c r="M37" s="6">
        <f>VLOOKUP($A37,data!$J$4:$R$266,RESULTS!M$1,FALSE)</f>
        <v>0.62272744383414391</v>
      </c>
      <c r="N37" s="6">
        <f>VLOOKUP($A37,data!$J$4:$R$266,RESULTS!N$1,FALSE)</f>
        <v>5.3537154297891121</v>
      </c>
    </row>
    <row r="39" spans="1:14">
      <c r="A39" s="17">
        <v>1</v>
      </c>
      <c r="B39" s="17"/>
      <c r="E39" s="19" cm="1">
        <f t="array" ref="E39">TREND($E$3:$E$22,$A$39:$A$58,A39,TRUE)</f>
        <v>295220090790.89734</v>
      </c>
    </row>
    <row r="40" spans="1:14">
      <c r="A40" s="17">
        <v>2</v>
      </c>
      <c r="B40" s="17"/>
      <c r="E40" s="19" cm="1">
        <f t="array" ref="E40">TREND($E$3:$E$22,$A$39:$A$58,A40,TRUE)</f>
        <v>296274571146.29303</v>
      </c>
    </row>
    <row r="41" spans="1:14">
      <c r="A41" s="17">
        <v>3</v>
      </c>
      <c r="B41" s="17"/>
      <c r="E41" s="19" cm="1">
        <f t="array" ref="E41">TREND($E$3:$E$22,$A$39:$A$58,A41,TRUE)</f>
        <v>297329051501.68878</v>
      </c>
    </row>
    <row r="42" spans="1:14">
      <c r="A42" s="17">
        <v>4</v>
      </c>
      <c r="B42" s="17"/>
      <c r="E42" s="19" cm="1">
        <f t="array" ref="E42">TREND($E$3:$E$22,$A$39:$A$58,A42,TRUE)</f>
        <v>298383531857.08453</v>
      </c>
    </row>
    <row r="43" spans="1:14">
      <c r="A43" s="17">
        <v>5</v>
      </c>
      <c r="B43" s="17"/>
      <c r="E43" s="19" cm="1">
        <f t="array" ref="E43">TREND($E$3:$E$22,$A$39:$A$58,A43,TRUE)</f>
        <v>299438012212.48022</v>
      </c>
    </row>
    <row r="44" spans="1:14">
      <c r="A44" s="17">
        <v>6</v>
      </c>
      <c r="B44" s="17"/>
      <c r="E44" s="19" cm="1">
        <f t="array" ref="E44">TREND($E$3:$E$22,$A$39:$A$58,A44,TRUE)</f>
        <v>300492492567.87598</v>
      </c>
    </row>
    <row r="45" spans="1:14">
      <c r="A45" s="17">
        <v>7</v>
      </c>
      <c r="B45" s="17"/>
      <c r="E45" s="19" cm="1">
        <f t="array" ref="E45">TREND($E$3:$E$22,$A$39:$A$58,A45,TRUE)</f>
        <v>301546972923.27173</v>
      </c>
    </row>
    <row r="46" spans="1:14">
      <c r="A46" s="17">
        <v>8</v>
      </c>
      <c r="B46" s="17"/>
      <c r="E46" s="19" cm="1">
        <f t="array" ref="E46">TREND($E$3:$E$22,$A$39:$A$58,A46,TRUE)</f>
        <v>302601453278.66748</v>
      </c>
    </row>
    <row r="47" spans="1:14">
      <c r="A47" s="17">
        <v>9</v>
      </c>
      <c r="B47" s="17"/>
      <c r="E47" s="19" cm="1">
        <f t="array" ref="E47">TREND($E$3:$E$22,$A$39:$A$58,A47,TRUE)</f>
        <v>303655933634.06317</v>
      </c>
    </row>
    <row r="48" spans="1:14">
      <c r="A48" s="17">
        <v>10</v>
      </c>
      <c r="B48" s="17"/>
      <c r="E48" s="19" cm="1">
        <f t="array" ref="E48">TREND($E$3:$E$22,$A$39:$A$58,A48,TRUE)</f>
        <v>304710413989.45892</v>
      </c>
    </row>
    <row r="49" spans="1:5">
      <c r="A49" s="17">
        <v>11</v>
      </c>
      <c r="B49" s="17"/>
      <c r="E49" s="19" cm="1">
        <f t="array" ref="E49">TREND($E$3:$E$22,$A$39:$A$58,A49,TRUE)</f>
        <v>305764894344.85468</v>
      </c>
    </row>
    <row r="50" spans="1:5">
      <c r="A50" s="17">
        <v>12</v>
      </c>
      <c r="B50" s="17"/>
      <c r="E50" s="19" cm="1">
        <f t="array" ref="E50">TREND($E$3:$E$22,$A$39:$A$58,A50,TRUE)</f>
        <v>306819374700.25037</v>
      </c>
    </row>
    <row r="51" spans="1:5">
      <c r="A51" s="17">
        <v>13</v>
      </c>
      <c r="B51" s="17"/>
      <c r="E51" s="19" cm="1">
        <f t="array" ref="E51">TREND($E$3:$E$22,$A$39:$A$58,A51,TRUE)</f>
        <v>307873855055.64612</v>
      </c>
    </row>
    <row r="52" spans="1:5">
      <c r="A52" s="17">
        <v>14</v>
      </c>
      <c r="B52" s="17"/>
      <c r="E52" s="19" cm="1">
        <f t="array" ref="E52">TREND($E$3:$E$22,$A$39:$A$58,A52,TRUE)</f>
        <v>308928335411.04187</v>
      </c>
    </row>
    <row r="53" spans="1:5">
      <c r="A53" s="17">
        <v>15</v>
      </c>
      <c r="B53" s="17"/>
      <c r="E53" s="19" cm="1">
        <f t="array" ref="E53">TREND($E$3:$E$22,$A$39:$A$58,A53,TRUE)</f>
        <v>309982815766.43756</v>
      </c>
    </row>
    <row r="54" spans="1:5">
      <c r="A54" s="17">
        <v>16</v>
      </c>
      <c r="B54" s="17"/>
      <c r="E54" s="19" cm="1">
        <f t="array" ref="E54">TREND($E$3:$E$22,$A$39:$A$58,A54,TRUE)</f>
        <v>311037296121.83331</v>
      </c>
    </row>
    <row r="55" spans="1:5">
      <c r="A55" s="17">
        <v>17</v>
      </c>
      <c r="B55" s="17"/>
      <c r="E55" s="19" cm="1">
        <f t="array" ref="E55">TREND($E$3:$E$22,$A$39:$A$58,A55,TRUE)</f>
        <v>312091776477.22906</v>
      </c>
    </row>
    <row r="56" spans="1:5">
      <c r="A56" s="17">
        <v>18</v>
      </c>
      <c r="B56" s="17"/>
      <c r="E56" s="19" cm="1">
        <f t="array" ref="E56">TREND($E$3:$E$22,$A$39:$A$58,A56,TRUE)</f>
        <v>313146256832.62476</v>
      </c>
    </row>
    <row r="57" spans="1:5">
      <c r="A57" s="17">
        <v>19</v>
      </c>
      <c r="B57" s="17"/>
      <c r="E57" s="19" cm="1">
        <f t="array" ref="E57">TREND($E$3:$E$22,$A$39:$A$58,A57,TRUE)</f>
        <v>314200737188.02051</v>
      </c>
    </row>
    <row r="58" spans="1:5">
      <c r="A58" s="17">
        <v>20</v>
      </c>
      <c r="B58" s="17"/>
      <c r="E58" s="19" cm="1">
        <f t="array" ref="E58">TREND($E$3:$E$22,$A$39:$A$58,A58,TRUE)</f>
        <v>315255217543.41626</v>
      </c>
    </row>
    <row r="59" spans="1:5">
      <c r="A59" s="17">
        <v>21</v>
      </c>
      <c r="B59" s="17"/>
      <c r="E59" s="18" cm="1">
        <f t="array" ref="E59">TREND($E$3:$E$22,$A$39:$A$58,A59,TRUE)</f>
        <v>316309697898.81201</v>
      </c>
    </row>
    <row r="60" spans="1:5">
      <c r="A60" s="17">
        <v>22</v>
      </c>
      <c r="B60" s="17"/>
      <c r="E60" s="18" cm="1">
        <f t="array" ref="E60">TREND($E$3:$E$22,$A$39:$A$58,A60,TRUE)</f>
        <v>317364178254.2077</v>
      </c>
    </row>
    <row r="61" spans="1:5">
      <c r="A61" s="17">
        <v>23</v>
      </c>
      <c r="B61" s="17"/>
      <c r="E61" s="18" cm="1">
        <f t="array" ref="E61">TREND($E$3:$E$22,$A$39:$A$58,A61,TRUE)</f>
        <v>318418658609.60345</v>
      </c>
    </row>
    <row r="62" spans="1:5">
      <c r="A62" s="17">
        <v>24</v>
      </c>
      <c r="B62" s="17"/>
      <c r="E62" s="18" cm="1">
        <f t="array" ref="E62">TREND($E$3:$E$22,$A$39:$A$58,A62,TRUE)</f>
        <v>319473138964.99921</v>
      </c>
    </row>
    <row r="63" spans="1:5">
      <c r="A63" s="17">
        <v>25</v>
      </c>
      <c r="B63" s="17"/>
      <c r="E63" s="18" cm="1">
        <f t="array" ref="E63">TREND($E$3:$E$22,$A$39:$A$58,A63,TRUE)</f>
        <v>320527619320.3949</v>
      </c>
    </row>
    <row r="64" spans="1:5">
      <c r="A64" s="17">
        <v>26</v>
      </c>
      <c r="B64" s="17"/>
      <c r="E64" s="18" cm="1">
        <f t="array" ref="E64">TREND($E$3:$E$22,$A$39:$A$58,A64,TRUE)</f>
        <v>321582099675.79065</v>
      </c>
    </row>
    <row r="65" spans="1:5">
      <c r="A65" s="17">
        <v>27</v>
      </c>
      <c r="B65" s="17"/>
      <c r="E65" s="18" cm="1">
        <f t="array" ref="E65">TREND($E$3:$E$22,$A$39:$A$58,A65,TRUE)</f>
        <v>322636580031.1864</v>
      </c>
    </row>
    <row r="66" spans="1:5">
      <c r="A66" s="17">
        <v>28</v>
      </c>
      <c r="B66" s="17"/>
      <c r="E66" s="18" cm="1">
        <f t="array" ref="E66">TREND($E$3:$E$22,$A$39:$A$58,A66,TRUE)</f>
        <v>323691060386.58209</v>
      </c>
    </row>
    <row r="67" spans="1:5">
      <c r="A67" s="17">
        <v>29</v>
      </c>
      <c r="B67" s="17"/>
      <c r="E67" s="18" cm="1">
        <f t="array" ref="E67">TREND($E$3:$E$22,$A$39:$A$58,A67,TRUE)</f>
        <v>324745540741.97784</v>
      </c>
    </row>
    <row r="68" spans="1:5">
      <c r="A68" s="17">
        <v>30</v>
      </c>
      <c r="B68" s="17"/>
      <c r="E68" s="18" cm="1">
        <f t="array" ref="E68">TREND($E$3:$E$22,$A$39:$A$58,A68,TRUE)</f>
        <v>325800021097.3736</v>
      </c>
    </row>
    <row r="69" spans="1:5">
      <c r="A69" s="17">
        <v>31</v>
      </c>
      <c r="B69" s="17"/>
      <c r="E69" s="18" cm="1">
        <f t="array" ref="E69">TREND($E$3:$E$22,$A$39:$A$58,A69,TRUE)</f>
        <v>326854501452.76929</v>
      </c>
    </row>
    <row r="70" spans="1:5">
      <c r="A70" s="17">
        <v>32</v>
      </c>
      <c r="B70" s="17"/>
      <c r="E70" s="18" cm="1">
        <f t="array" ref="E70">TREND($E$3:$E$22,$A$39:$A$58,A70,TRUE)</f>
        <v>327908981808.16504</v>
      </c>
    </row>
    <row r="71" spans="1:5">
      <c r="A71" s="17">
        <v>33</v>
      </c>
      <c r="B71" s="17"/>
      <c r="E71" s="18" cm="1">
        <f t="array" ref="E71">TREND($E$3:$E$22,$A$39:$A$58,A71,TRUE)</f>
        <v>328963462163.56079</v>
      </c>
    </row>
    <row r="72" spans="1:5">
      <c r="A72" s="17">
        <v>34</v>
      </c>
      <c r="B72" s="17"/>
      <c r="E72" s="18" cm="1">
        <f t="array" ref="E72">TREND($E$3:$E$22,$A$39:$A$58,A72,TRUE)</f>
        <v>330017942518.95654</v>
      </c>
    </row>
    <row r="73" spans="1:5">
      <c r="A73" s="17">
        <v>35</v>
      </c>
      <c r="B73" s="17"/>
      <c r="E73" s="18" cm="1">
        <f t="array" ref="E73">TREND($E$3:$E$22,$A$39:$A$58,A73,TRUE)</f>
        <v>331072422874.35223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DBC1-4BD4-154D-8004-42164EE27B6C}">
  <dimension ref="A1:AE108"/>
  <sheetViews>
    <sheetView tabSelected="1" topLeftCell="A32" zoomScale="84" workbookViewId="0">
      <selection activeCell="K59" sqref="K59"/>
    </sheetView>
  </sheetViews>
  <sheetFormatPr baseColWidth="10" defaultRowHeight="15"/>
  <cols>
    <col min="3" max="3" width="37.83203125" bestFit="1" customWidth="1"/>
    <col min="5" max="5" width="41.33203125" style="6" bestFit="1" customWidth="1"/>
    <col min="8" max="9" width="13.1640625" bestFit="1" customWidth="1"/>
    <col min="10" max="12" width="13.1640625" customWidth="1"/>
    <col min="27" max="27" width="13.1640625" style="4" bestFit="1" customWidth="1"/>
    <col min="29" max="29" width="23.83203125" bestFit="1" customWidth="1"/>
  </cols>
  <sheetData>
    <row r="1" spans="1:31">
      <c r="C1" s="26" t="s">
        <v>161</v>
      </c>
      <c r="D1" s="4"/>
      <c r="E1" s="27" t="s">
        <v>162</v>
      </c>
      <c r="F1" s="18" t="s">
        <v>159</v>
      </c>
      <c r="G1" s="18" t="s">
        <v>160</v>
      </c>
      <c r="H1" s="28" t="s">
        <v>50</v>
      </c>
      <c r="I1" s="28" t="s">
        <v>50</v>
      </c>
      <c r="J1" s="30" t="s">
        <v>163</v>
      </c>
      <c r="K1" s="32"/>
      <c r="AA1" s="23" t="s">
        <v>158</v>
      </c>
      <c r="AC1" s="24" t="s">
        <v>164</v>
      </c>
      <c r="AD1" s="16" t="str">
        <f>SUBSTITUTE(ADDRESS(1, COLUMN(AB1), 4), "1", "")</f>
        <v>AB</v>
      </c>
    </row>
    <row r="2" spans="1:31">
      <c r="A2">
        <v>1</v>
      </c>
      <c r="B2" t="s">
        <v>15</v>
      </c>
      <c r="C2" s="6">
        <v>288025.8</v>
      </c>
      <c r="D2" s="4"/>
      <c r="E2" s="6">
        <f ca="1">C2/AD2</f>
        <v>2896.7695866438698</v>
      </c>
      <c r="F2" s="18" cm="1">
        <f t="array" ref="F2:F21">LN(C2:C21)</f>
        <v>12.570805338439069</v>
      </c>
      <c r="G2" s="18">
        <f ca="1">LN(E2)</f>
        <v>7.9713514594470869</v>
      </c>
      <c r="H2" s="21">
        <f>EXP(TREND(_xlfn.ANCHORARRAY($F$2),$A$2:$A$21,A2,TRUE))</f>
        <v>286242.45228300308</v>
      </c>
      <c r="I2" s="21">
        <f ca="1">EXP(TREND($G$2:$G$21,$A$2:$A$21,A2,TRUE))</f>
        <v>2892.4760705251938</v>
      </c>
      <c r="J2" s="33"/>
      <c r="K2" s="33"/>
      <c r="L2" s="21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t="s">
        <v>51</v>
      </c>
      <c r="AA2" s="4">
        <v>98.7</v>
      </c>
      <c r="AC2" s="23" t="s">
        <v>15</v>
      </c>
      <c r="AD2" s="23" cm="1">
        <f t="array" aca="1" ref="AD2" ca="1">INDIRECT($AD$1&amp;AE2)</f>
        <v>99.43</v>
      </c>
      <c r="AE2" s="16">
        <v>4</v>
      </c>
    </row>
    <row r="3" spans="1:31">
      <c r="A3">
        <v>2</v>
      </c>
      <c r="B3" t="s">
        <v>16</v>
      </c>
      <c r="C3" s="6">
        <v>290308.7</v>
      </c>
      <c r="D3" s="4"/>
      <c r="E3" s="6">
        <f t="shared" ref="E3:E36" ca="1" si="0">C3/AD3</f>
        <v>2890.0816326530612</v>
      </c>
      <c r="F3" s="18">
        <v>12.578700118561249</v>
      </c>
      <c r="G3" s="18">
        <f t="shared" ref="G3:G21" ca="1" si="1">LN(E3)</f>
        <v>7.9690400273003048</v>
      </c>
      <c r="H3" s="21">
        <f t="shared" ref="H3:H36" si="2">EXP(TREND(_xlfn.ANCHORARRAY($F$2),$A$2:$A$21,A3,TRUE))</f>
        <v>287955.46059626492</v>
      </c>
      <c r="I3" s="21">
        <f t="shared" ref="I3:I36" ca="1" si="3">EXP(TREND($G$2:$G$21,$A$2:$A$21,A3,TRUE))</f>
        <v>2900.3983970097593</v>
      </c>
      <c r="J3" s="33">
        <f ca="1">(E3/E2-1)*100</f>
        <v>-0.23087628445302988</v>
      </c>
      <c r="K3" s="33"/>
      <c r="L3" s="21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t="s">
        <v>52</v>
      </c>
      <c r="AA3" s="4">
        <v>99.42</v>
      </c>
      <c r="AC3" s="23" t="s">
        <v>16</v>
      </c>
      <c r="AD3" s="23" cm="1">
        <f t="array" aca="1" ref="AD3" ca="1">INDIRECT($AD$1&amp;AE3)</f>
        <v>100.45</v>
      </c>
      <c r="AE3" s="16">
        <f>AE2+3</f>
        <v>7</v>
      </c>
    </row>
    <row r="4" spans="1:31">
      <c r="A4">
        <v>3</v>
      </c>
      <c r="B4" t="s">
        <v>17</v>
      </c>
      <c r="C4" s="6">
        <v>291085.2</v>
      </c>
      <c r="D4" s="4"/>
      <c r="E4" s="6">
        <f t="shared" ca="1" si="0"/>
        <v>2907.4599633760613</v>
      </c>
      <c r="F4" s="18">
        <v>12.581371286806059</v>
      </c>
      <c r="G4" s="18">
        <f t="shared" ca="1" si="1"/>
        <v>7.9750351141779969</v>
      </c>
      <c r="H4" s="21">
        <f t="shared" si="2"/>
        <v>289678.7203500722</v>
      </c>
      <c r="I4" s="21">
        <f t="shared" ca="1" si="3"/>
        <v>2908.342422293349</v>
      </c>
      <c r="J4" s="33">
        <f t="shared" ref="J4:J37" ca="1" si="4">(E4/E3-1)*100</f>
        <v>0.60130933765518702</v>
      </c>
      <c r="K4" s="33"/>
      <c r="L4" s="21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t="s">
        <v>53</v>
      </c>
      <c r="AA4" s="4">
        <v>100.17</v>
      </c>
      <c r="AB4" s="4">
        <f>AVERAGE(AA2:AA4)</f>
        <v>99.43</v>
      </c>
      <c r="AC4" s="23" t="s">
        <v>17</v>
      </c>
      <c r="AD4" s="23" cm="1">
        <f t="array" aca="1" ref="AD4" ca="1">INDIRECT($AD$1&amp;AE4)</f>
        <v>100.11666666666667</v>
      </c>
      <c r="AE4" s="16">
        <f t="shared" ref="AE4:AE36" si="5">AE3+3</f>
        <v>10</v>
      </c>
    </row>
    <row r="5" spans="1:31">
      <c r="A5">
        <v>4</v>
      </c>
      <c r="B5" t="s">
        <v>18</v>
      </c>
      <c r="C5" s="6">
        <v>290486.3</v>
      </c>
      <c r="D5" s="4"/>
      <c r="E5" s="6">
        <f t="shared" ca="1" si="0"/>
        <v>2904.6693553763084</v>
      </c>
      <c r="F5" s="18">
        <v>12.579311694093185</v>
      </c>
      <c r="G5" s="18">
        <f t="shared" ca="1" si="1"/>
        <v>7.9740748436605502</v>
      </c>
      <c r="H5" s="21">
        <f t="shared" si="2"/>
        <v>291412.2928938265</v>
      </c>
      <c r="I5" s="21">
        <f t="shared" ca="1" si="3"/>
        <v>2916.3082058077262</v>
      </c>
      <c r="J5" s="33">
        <f t="shared" ca="1" si="4"/>
        <v>-9.5980960525854364E-2</v>
      </c>
      <c r="K5" s="33"/>
      <c r="L5" s="21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t="s">
        <v>54</v>
      </c>
      <c r="AA5" s="4">
        <v>100.3</v>
      </c>
      <c r="AB5" s="4">
        <f t="shared" ref="AB5:AB68" si="6">AVERAGE(AA3:AA5)</f>
        <v>99.963333333333324</v>
      </c>
      <c r="AC5" s="23" t="s">
        <v>18</v>
      </c>
      <c r="AD5" s="23" cm="1">
        <f t="array" aca="1" ref="AD5" ca="1">INDIRECT($AD$1&amp;AE5)</f>
        <v>100.00666666666666</v>
      </c>
      <c r="AE5" s="16">
        <f t="shared" si="5"/>
        <v>13</v>
      </c>
    </row>
    <row r="6" spans="1:31">
      <c r="A6">
        <v>5</v>
      </c>
      <c r="B6" t="s">
        <v>19</v>
      </c>
      <c r="C6" s="6">
        <v>293036.40000000002</v>
      </c>
      <c r="D6" s="4"/>
      <c r="E6" s="6">
        <f t="shared" ca="1" si="0"/>
        <v>2945.8789625360237</v>
      </c>
      <c r="F6" s="18">
        <v>12.58805211236495</v>
      </c>
      <c r="G6" s="18">
        <f t="shared" ca="1" si="1"/>
        <v>7.9881625108207839</v>
      </c>
      <c r="H6" s="21">
        <f t="shared" si="2"/>
        <v>293156.23994407093</v>
      </c>
      <c r="I6" s="21">
        <f t="shared" ca="1" si="3"/>
        <v>2924.2958071474459</v>
      </c>
      <c r="J6" s="33">
        <f t="shared" ca="1" si="4"/>
        <v>1.4187365967640808</v>
      </c>
      <c r="K6" s="33">
        <f ca="1">(E6/E2-1)*100</f>
        <v>1.6953152269542748</v>
      </c>
      <c r="L6" s="21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t="s">
        <v>55</v>
      </c>
      <c r="AA6" s="4">
        <v>100.56</v>
      </c>
      <c r="AB6" s="4">
        <f t="shared" si="6"/>
        <v>100.34333333333332</v>
      </c>
      <c r="AC6" s="23" t="s">
        <v>19</v>
      </c>
      <c r="AD6" s="23" cm="1">
        <f t="array" aca="1" ref="AD6" ca="1">INDIRECT($AD$1&amp;AE6)</f>
        <v>99.473333333333315</v>
      </c>
      <c r="AE6" s="16">
        <f t="shared" si="5"/>
        <v>16</v>
      </c>
    </row>
    <row r="7" spans="1:31">
      <c r="A7">
        <v>6</v>
      </c>
      <c r="B7" t="s">
        <v>20</v>
      </c>
      <c r="C7" s="6">
        <v>293334</v>
      </c>
      <c r="D7" s="4"/>
      <c r="E7" s="6">
        <f t="shared" ca="1" si="0"/>
        <v>2917.4883134966681</v>
      </c>
      <c r="F7" s="18">
        <v>12.589067170510969</v>
      </c>
      <c r="G7" s="18">
        <f t="shared" ca="1" si="1"/>
        <v>7.9784783584960195</v>
      </c>
      <c r="H7" s="21">
        <f t="shared" si="2"/>
        <v>294910.6235866911</v>
      </c>
      <c r="I7" s="21">
        <f t="shared" ca="1" si="3"/>
        <v>2932.3052860702778</v>
      </c>
      <c r="J7" s="33">
        <f t="shared" ca="1" si="4"/>
        <v>-0.96374119237114808</v>
      </c>
      <c r="K7" s="33">
        <f t="shared" ref="K7:K36" ca="1" si="7">(E7/E3-1)*100</f>
        <v>0.94830127059239988</v>
      </c>
      <c r="L7" s="21">
        <f ca="1">K7-K6</f>
        <v>-0.74701395636187495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t="s">
        <v>56</v>
      </c>
      <c r="AA7" s="4">
        <v>100.49</v>
      </c>
      <c r="AB7" s="4">
        <f t="shared" si="6"/>
        <v>100.45</v>
      </c>
      <c r="AC7" s="23" t="s">
        <v>20</v>
      </c>
      <c r="AD7" s="23" cm="1">
        <f t="array" aca="1" ref="AD7" ca="1">INDIRECT($AD$1&amp;AE7)</f>
        <v>100.54333333333334</v>
      </c>
      <c r="AE7" s="16">
        <f t="shared" si="5"/>
        <v>19</v>
      </c>
    </row>
    <row r="8" spans="1:31">
      <c r="A8">
        <v>7</v>
      </c>
      <c r="B8" t="s">
        <v>21</v>
      </c>
      <c r="C8" s="6">
        <v>293467.8</v>
      </c>
      <c r="D8" s="4"/>
      <c r="E8" s="6">
        <f t="shared" ca="1" si="0"/>
        <v>2918.8190829824616</v>
      </c>
      <c r="F8" s="18">
        <v>12.589523201839841</v>
      </c>
      <c r="G8" s="18">
        <f t="shared" ca="1" si="1"/>
        <v>7.9789343898248895</v>
      </c>
      <c r="H8" s="21">
        <f t="shared" si="2"/>
        <v>296675.50627912139</v>
      </c>
      <c r="I8" s="21">
        <f t="shared" ca="1" si="3"/>
        <v>2940.3367024976765</v>
      </c>
      <c r="J8" s="33">
        <f t="shared" ca="1" si="4"/>
        <v>4.5613532696497927E-2</v>
      </c>
      <c r="K8" s="33">
        <f t="shared" ca="1" si="7"/>
        <v>0.39068877128098922</v>
      </c>
      <c r="L8" s="21">
        <f t="shared" ref="L8:L36" ca="1" si="8">K8-K7</f>
        <v>-0.55761249931141066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t="s">
        <v>57</v>
      </c>
      <c r="AA8" s="4">
        <v>100</v>
      </c>
      <c r="AB8" s="4">
        <f t="shared" si="6"/>
        <v>100.35000000000001</v>
      </c>
      <c r="AC8" s="23" t="s">
        <v>21</v>
      </c>
      <c r="AD8" s="23" cm="1">
        <f t="array" aca="1" ref="AD8" ca="1">INDIRECT($AD$1&amp;AE8)</f>
        <v>100.54333333333334</v>
      </c>
      <c r="AE8" s="16">
        <f t="shared" si="5"/>
        <v>22</v>
      </c>
    </row>
    <row r="9" spans="1:31">
      <c r="A9">
        <v>8</v>
      </c>
      <c r="B9" t="s">
        <v>22</v>
      </c>
      <c r="C9" s="6">
        <v>296914.40000000002</v>
      </c>
      <c r="D9" s="4"/>
      <c r="E9" s="6">
        <f t="shared" ca="1" si="0"/>
        <v>2949.5784628630086</v>
      </c>
      <c r="F9" s="18">
        <v>12.601199160754556</v>
      </c>
      <c r="G9" s="18">
        <f t="shared" ca="1" si="1"/>
        <v>7.9894175451788101</v>
      </c>
      <c r="H9" s="21">
        <f t="shared" si="2"/>
        <v>298450.95085257292</v>
      </c>
      <c r="I9" s="21">
        <f t="shared" ca="1" si="3"/>
        <v>2948.3901165152065</v>
      </c>
      <c r="J9" s="33">
        <f t="shared" ca="1" si="4"/>
        <v>1.053829614171109</v>
      </c>
      <c r="K9" s="33">
        <f t="shared" ca="1" si="7"/>
        <v>1.5461005020615204</v>
      </c>
      <c r="L9" s="21">
        <f t="shared" ca="1" si="8"/>
        <v>1.1554117307805312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t="s">
        <v>58</v>
      </c>
      <c r="AA9" s="4">
        <v>100.36</v>
      </c>
      <c r="AB9" s="4">
        <f t="shared" si="6"/>
        <v>100.28333333333335</v>
      </c>
      <c r="AC9" s="23" t="s">
        <v>22</v>
      </c>
      <c r="AD9" s="23" cm="1">
        <f t="array" aca="1" ref="AD9" ca="1">INDIRECT($AD$1&amp;AE9)</f>
        <v>100.66333333333334</v>
      </c>
      <c r="AE9" s="16">
        <f t="shared" si="5"/>
        <v>25</v>
      </c>
    </row>
    <row r="10" spans="1:31">
      <c r="A10">
        <v>9</v>
      </c>
      <c r="B10" t="s">
        <v>23</v>
      </c>
      <c r="C10" s="6">
        <v>299626.7</v>
      </c>
      <c r="D10" s="4"/>
      <c r="E10" s="6">
        <f t="shared" ca="1" si="0"/>
        <v>2968.8545760808538</v>
      </c>
      <c r="F10" s="18">
        <v>12.610292645479456</v>
      </c>
      <c r="G10" s="18">
        <f t="shared" ca="1" si="1"/>
        <v>7.9959314927897784</v>
      </c>
      <c r="H10" s="21">
        <f t="shared" si="2"/>
        <v>300237.02051426563</v>
      </c>
      <c r="I10" s="21">
        <f t="shared" ca="1" si="3"/>
        <v>2956.4655883730138</v>
      </c>
      <c r="J10" s="33">
        <f t="shared" ca="1" si="4"/>
        <v>0.65352095089326045</v>
      </c>
      <c r="K10" s="33">
        <f t="shared" ca="1" si="7"/>
        <v>0.77992388136174373</v>
      </c>
      <c r="L10" s="21">
        <f t="shared" ca="1" si="8"/>
        <v>-0.76617662069977666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t="s">
        <v>59</v>
      </c>
      <c r="AA10" s="4">
        <v>99.99</v>
      </c>
      <c r="AB10" s="4">
        <f t="shared" si="6"/>
        <v>100.11666666666667</v>
      </c>
      <c r="AC10" s="23" t="s">
        <v>23</v>
      </c>
      <c r="AD10" s="23" cm="1">
        <f t="array" aca="1" ref="AD10" ca="1">INDIRECT($AD$1&amp;AE10)</f>
        <v>100.92333333333333</v>
      </c>
      <c r="AE10" s="16">
        <f t="shared" si="5"/>
        <v>28</v>
      </c>
    </row>
    <row r="11" spans="1:31">
      <c r="A11">
        <v>10</v>
      </c>
      <c r="B11" t="s">
        <v>24</v>
      </c>
      <c r="C11" s="6">
        <v>301097.40000000002</v>
      </c>
      <c r="D11" s="4"/>
      <c r="E11" s="6">
        <f t="shared" ca="1" si="0"/>
        <v>2964.1405788541056</v>
      </c>
      <c r="F11" s="18">
        <v>12.615189079427562</v>
      </c>
      <c r="G11" s="18">
        <f t="shared" ca="1" si="1"/>
        <v>7.9943424140544632</v>
      </c>
      <c r="H11" s="21">
        <f t="shared" si="2"/>
        <v>302033.77884968341</v>
      </c>
      <c r="I11" s="21">
        <f t="shared" ca="1" si="3"/>
        <v>2964.5631784862562</v>
      </c>
      <c r="J11" s="33">
        <f t="shared" ca="1" si="4"/>
        <v>-0.15878168182191787</v>
      </c>
      <c r="K11" s="33">
        <f t="shared" ca="1" si="7"/>
        <v>1.5990557748464029</v>
      </c>
      <c r="L11" s="21">
        <f t="shared" ca="1" si="8"/>
        <v>0.8191318934846592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t="s">
        <v>60</v>
      </c>
      <c r="AA11" s="4">
        <v>100.07</v>
      </c>
      <c r="AB11" s="4">
        <f t="shared" si="6"/>
        <v>100.13999999999999</v>
      </c>
      <c r="AC11" s="23" t="s">
        <v>24</v>
      </c>
      <c r="AD11" s="23" cm="1">
        <f t="array" aca="1" ref="AD11" ca="1">INDIRECT($AD$1&amp;AE11)</f>
        <v>101.58</v>
      </c>
      <c r="AE11" s="16">
        <f t="shared" si="5"/>
        <v>31</v>
      </c>
    </row>
    <row r="12" spans="1:31">
      <c r="A12">
        <v>11</v>
      </c>
      <c r="B12" t="s">
        <v>25</v>
      </c>
      <c r="C12" s="6">
        <v>303445.2</v>
      </c>
      <c r="D12" s="4"/>
      <c r="E12" s="6">
        <f t="shared" ca="1" si="0"/>
        <v>2989.7060658806531</v>
      </c>
      <c r="F12" s="18">
        <v>12.62295631304695</v>
      </c>
      <c r="G12" s="18">
        <f t="shared" ca="1" si="1"/>
        <v>8.002930355826873</v>
      </c>
      <c r="H12" s="21">
        <f t="shared" si="2"/>
        <v>303841.28982483293</v>
      </c>
      <c r="I12" s="21">
        <f t="shared" ca="1" si="3"/>
        <v>2972.6829474355745</v>
      </c>
      <c r="J12" s="33">
        <f t="shared" ca="1" si="4"/>
        <v>0.86249239354332374</v>
      </c>
      <c r="K12" s="33">
        <f t="shared" ca="1" si="7"/>
        <v>2.4286185913845237</v>
      </c>
      <c r="L12" s="21">
        <f t="shared" ca="1" si="8"/>
        <v>0.82956281653812081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t="s">
        <v>61</v>
      </c>
      <c r="AA12" s="4">
        <v>99.86</v>
      </c>
      <c r="AB12" s="4">
        <f t="shared" si="6"/>
        <v>99.973333333333343</v>
      </c>
      <c r="AC12" s="23" t="s">
        <v>25</v>
      </c>
      <c r="AD12" s="23" cm="1">
        <f t="array" aca="1" ref="AD12" ca="1">INDIRECT($AD$1&amp;AE12)</f>
        <v>101.49666666666667</v>
      </c>
      <c r="AE12" s="16">
        <f t="shared" si="5"/>
        <v>34</v>
      </c>
    </row>
    <row r="13" spans="1:31">
      <c r="A13">
        <v>12</v>
      </c>
      <c r="B13" t="s">
        <v>26</v>
      </c>
      <c r="C13" s="6">
        <v>305369.7</v>
      </c>
      <c r="D13" s="4"/>
      <c r="E13" s="6">
        <f t="shared" ca="1" si="0"/>
        <v>2997.1507557416744</v>
      </c>
      <c r="F13" s="18">
        <v>12.629278452699237</v>
      </c>
      <c r="G13" s="18">
        <f t="shared" ca="1" si="1"/>
        <v>8.0054173682676559</v>
      </c>
      <c r="H13" s="21">
        <f t="shared" si="2"/>
        <v>305659.61778852559</v>
      </c>
      <c r="I13" s="21">
        <f t="shared" ca="1" si="3"/>
        <v>2980.8249559675273</v>
      </c>
      <c r="J13" s="33">
        <f t="shared" ca="1" si="4"/>
        <v>0.24901076216095053</v>
      </c>
      <c r="K13" s="33">
        <f t="shared" ca="1" si="7"/>
        <v>1.6128505641612945</v>
      </c>
      <c r="L13" s="21">
        <f t="shared" ca="1" si="8"/>
        <v>-0.81576802722322928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t="s">
        <v>62</v>
      </c>
      <c r="AA13" s="4">
        <v>100.09</v>
      </c>
      <c r="AB13" s="4">
        <f t="shared" si="6"/>
        <v>100.00666666666666</v>
      </c>
      <c r="AC13" s="23" t="s">
        <v>26</v>
      </c>
      <c r="AD13" s="23" cm="1">
        <f t="array" aca="1" ref="AD13" ca="1">INDIRECT($AD$1&amp;AE13)</f>
        <v>101.88666666666666</v>
      </c>
      <c r="AE13" s="16">
        <f t="shared" si="5"/>
        <v>37</v>
      </c>
    </row>
    <row r="14" spans="1:31">
      <c r="A14">
        <v>13</v>
      </c>
      <c r="B14" t="s">
        <v>27</v>
      </c>
      <c r="C14" s="6">
        <v>308876.59999999998</v>
      </c>
      <c r="D14" s="4"/>
      <c r="E14" s="6">
        <f t="shared" ca="1" si="0"/>
        <v>3015.0971268668854</v>
      </c>
      <c r="F14" s="18">
        <v>12.640697123366527</v>
      </c>
      <c r="G14" s="18">
        <f t="shared" ca="1" si="1"/>
        <v>8.0113873231919559</v>
      </c>
      <c r="H14" s="21">
        <f t="shared" si="2"/>
        <v>307488.82747466379</v>
      </c>
      <c r="I14" s="21">
        <f t="shared" ca="1" si="3"/>
        <v>2988.9892649950643</v>
      </c>
      <c r="J14" s="33">
        <f t="shared" ca="1" si="4"/>
        <v>0.59878106200801362</v>
      </c>
      <c r="K14" s="33">
        <f t="shared" ca="1" si="7"/>
        <v>1.5575889489028327</v>
      </c>
      <c r="L14" s="21">
        <f t="shared" ca="1" si="8"/>
        <v>-5.5261615258461738E-2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t="s">
        <v>63</v>
      </c>
      <c r="AA14" s="4">
        <v>99.02</v>
      </c>
      <c r="AB14" s="4">
        <f t="shared" si="6"/>
        <v>99.656666666666652</v>
      </c>
      <c r="AC14" s="23" t="s">
        <v>27</v>
      </c>
      <c r="AD14" s="23" cm="1">
        <f t="array" aca="1" ref="AD14" ca="1">INDIRECT($AD$1&amp;AE14)</f>
        <v>102.44333333333334</v>
      </c>
      <c r="AE14" s="16">
        <f t="shared" si="5"/>
        <v>40</v>
      </c>
    </row>
    <row r="15" spans="1:31">
      <c r="A15">
        <v>14</v>
      </c>
      <c r="B15" t="s">
        <v>28</v>
      </c>
      <c r="C15" s="6">
        <v>310098.8</v>
      </c>
      <c r="D15" s="4"/>
      <c r="E15" s="6">
        <f t="shared" ca="1" si="0"/>
        <v>2988.6160370084808</v>
      </c>
      <c r="F15" s="18">
        <v>12.644646235361607</v>
      </c>
      <c r="G15" s="18">
        <f t="shared" ca="1" si="1"/>
        <v>8.0025656953534199</v>
      </c>
      <c r="H15" s="21">
        <f t="shared" si="2"/>
        <v>309328.98400455009</v>
      </c>
      <c r="I15" s="21">
        <f ca="1">EXP(TREND($G$2:$G$21,$A$2:$A$21,A15,TRUE))</f>
        <v>2997.1759355979643</v>
      </c>
      <c r="J15" s="33">
        <f t="shared" ca="1" si="4"/>
        <v>-0.87828314459382772</v>
      </c>
      <c r="K15" s="33">
        <f t="shared" ca="1" si="7"/>
        <v>0.82571853470718715</v>
      </c>
      <c r="L15" s="21">
        <f t="shared" ca="1" si="8"/>
        <v>-0.73187041419564558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t="s">
        <v>64</v>
      </c>
      <c r="AA15" s="4">
        <v>99.31</v>
      </c>
      <c r="AB15" s="4">
        <f t="shared" si="6"/>
        <v>99.473333333333343</v>
      </c>
      <c r="AC15" s="23" t="s">
        <v>28</v>
      </c>
      <c r="AD15" s="23" cm="1">
        <f t="array" aca="1" ref="AD15" ca="1">INDIRECT($AD$1&amp;AE15)</f>
        <v>103.76</v>
      </c>
      <c r="AE15" s="16">
        <f t="shared" si="5"/>
        <v>43</v>
      </c>
    </row>
    <row r="16" spans="1:31">
      <c r="A16">
        <v>15</v>
      </c>
      <c r="B16" t="s">
        <v>29</v>
      </c>
      <c r="C16" s="6">
        <v>311974.2</v>
      </c>
      <c r="D16" s="4"/>
      <c r="E16" s="6">
        <f t="shared" ca="1" si="0"/>
        <v>2997.1582284561441</v>
      </c>
      <c r="F16" s="18">
        <v>12.65067577106473</v>
      </c>
      <c r="G16" s="18">
        <f t="shared" ca="1" si="1"/>
        <v>8.0054198615373533</v>
      </c>
      <c r="H16" s="21">
        <f t="shared" si="2"/>
        <v>311180.15288920107</v>
      </c>
      <c r="I16" s="21">
        <f t="shared" ca="1" si="3"/>
        <v>3005.3850290233031</v>
      </c>
      <c r="J16" s="33">
        <f t="shared" ca="1" si="4"/>
        <v>0.28582431941353015</v>
      </c>
      <c r="K16" s="33">
        <f t="shared" ca="1" si="7"/>
        <v>0.24926071029314212</v>
      </c>
      <c r="L16" s="21">
        <f t="shared" ca="1" si="8"/>
        <v>-0.57645782441404503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t="s">
        <v>65</v>
      </c>
      <c r="AA16" s="4">
        <v>100.09</v>
      </c>
      <c r="AB16" s="4">
        <f t="shared" si="6"/>
        <v>99.473333333333315</v>
      </c>
      <c r="AC16" s="23" t="s">
        <v>29</v>
      </c>
      <c r="AD16" s="23" cm="1">
        <f t="array" aca="1" ref="AD16" ca="1">INDIRECT($AD$1&amp;AE16)</f>
        <v>104.08999999999999</v>
      </c>
      <c r="AE16" s="16">
        <f t="shared" si="5"/>
        <v>46</v>
      </c>
    </row>
    <row r="17" spans="1:31">
      <c r="A17">
        <v>16</v>
      </c>
      <c r="B17" t="s">
        <v>30</v>
      </c>
      <c r="C17" s="6">
        <v>312674.90000000002</v>
      </c>
      <c r="D17" s="4"/>
      <c r="E17" s="6">
        <f t="shared" ca="1" si="0"/>
        <v>3003.2166869437151</v>
      </c>
      <c r="F17" s="18">
        <v>12.652919271596156</v>
      </c>
      <c r="G17" s="18">
        <f t="shared" ca="1" si="1"/>
        <v>8.0074392222045656</v>
      </c>
      <c r="H17" s="21">
        <f t="shared" si="2"/>
        <v>313042.40003168333</v>
      </c>
      <c r="I17" s="21">
        <f t="shared" ca="1" si="3"/>
        <v>3013.6166066859028</v>
      </c>
      <c r="J17" s="33">
        <f t="shared" ca="1" si="4"/>
        <v>0.20214009490888696</v>
      </c>
      <c r="K17" s="33">
        <f t="shared" ca="1" si="7"/>
        <v>0.20238992617973572</v>
      </c>
      <c r="L17" s="21">
        <f t="shared" ca="1" si="8"/>
        <v>-4.6870784113406394E-2</v>
      </c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t="s">
        <v>66</v>
      </c>
      <c r="AA17" s="4">
        <v>100.18</v>
      </c>
      <c r="AB17" s="4">
        <f t="shared" si="6"/>
        <v>99.860000000000014</v>
      </c>
      <c r="AC17" s="23" t="s">
        <v>30</v>
      </c>
      <c r="AD17" s="23" cm="1">
        <f t="array" aca="1" ref="AD17" ca="1">INDIRECT($AD$1&amp;AE17)</f>
        <v>104.11333333333334</v>
      </c>
      <c r="AE17" s="16">
        <f t="shared" si="5"/>
        <v>49</v>
      </c>
    </row>
    <row r="18" spans="1:31">
      <c r="A18">
        <v>17</v>
      </c>
      <c r="B18" t="s">
        <v>31</v>
      </c>
      <c r="C18" s="6">
        <v>314918.3</v>
      </c>
      <c r="D18" s="4"/>
      <c r="E18" s="6">
        <f t="shared" ca="1" si="0"/>
        <v>3030.8777389239999</v>
      </c>
      <c r="F18" s="18">
        <v>12.660068519087465</v>
      </c>
      <c r="G18" s="18">
        <f t="shared" ca="1" si="1"/>
        <v>8.0166075393666514</v>
      </c>
      <c r="H18" s="21">
        <f t="shared" si="2"/>
        <v>314915.79172945826</v>
      </c>
      <c r="I18" s="21">
        <f t="shared" ca="1" si="3"/>
        <v>3021.8707301688146</v>
      </c>
      <c r="J18" s="33">
        <f t="shared" ca="1" si="4"/>
        <v>0.92104749219525939</v>
      </c>
      <c r="K18" s="33">
        <f t="shared" ca="1" si="7"/>
        <v>0.52338652431780375</v>
      </c>
      <c r="L18" s="21">
        <f t="shared" ca="1" si="8"/>
        <v>0.32099659813806802</v>
      </c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t="s">
        <v>67</v>
      </c>
      <c r="AA18" s="4">
        <v>100.65</v>
      </c>
      <c r="AB18" s="4">
        <f t="shared" si="6"/>
        <v>100.30666666666667</v>
      </c>
      <c r="AC18" s="23" t="s">
        <v>31</v>
      </c>
      <c r="AD18" s="23" cm="1">
        <f t="array" aca="1" ref="AD18" ca="1">INDIRECT($AD$1&amp;AE18)</f>
        <v>103.90333333333332</v>
      </c>
      <c r="AE18" s="16">
        <f t="shared" si="5"/>
        <v>52</v>
      </c>
    </row>
    <row r="19" spans="1:31">
      <c r="A19">
        <v>18</v>
      </c>
      <c r="B19" t="s">
        <v>32</v>
      </c>
      <c r="C19" s="6">
        <v>317746.3</v>
      </c>
      <c r="D19" s="4"/>
      <c r="E19" s="6">
        <f t="shared" ca="1" si="0"/>
        <v>3022.8924335637721</v>
      </c>
      <c r="F19" s="18">
        <v>12.669008544609396</v>
      </c>
      <c r="G19" s="18">
        <f t="shared" ca="1" si="1"/>
        <v>8.0139694114681692</v>
      </c>
      <c r="H19" s="21">
        <f t="shared" si="2"/>
        <v>316800.39467674046</v>
      </c>
      <c r="I19" s="21">
        <f t="shared" ca="1" si="3"/>
        <v>3030.1474612237448</v>
      </c>
      <c r="J19" s="33">
        <f t="shared" ca="1" si="4"/>
        <v>-0.2634651097164542</v>
      </c>
      <c r="K19" s="33">
        <f t="shared" ca="1" si="7"/>
        <v>1.1468986357177302</v>
      </c>
      <c r="L19" s="21">
        <f t="shared" ca="1" si="8"/>
        <v>0.62351211139992646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t="s">
        <v>68</v>
      </c>
      <c r="AA19" s="4">
        <v>100.8</v>
      </c>
      <c r="AB19" s="4">
        <f t="shared" si="6"/>
        <v>100.54333333333334</v>
      </c>
      <c r="AC19" s="23" t="s">
        <v>32</v>
      </c>
      <c r="AD19" s="23" cm="1">
        <f t="array" aca="1" ref="AD19" ca="1">INDIRECT($AD$1&amp;AE19)</f>
        <v>105.11333333333334</v>
      </c>
      <c r="AE19" s="16">
        <f t="shared" si="5"/>
        <v>55</v>
      </c>
    </row>
    <row r="20" spans="1:31">
      <c r="A20">
        <v>19</v>
      </c>
      <c r="B20" t="s">
        <v>33</v>
      </c>
      <c r="C20" s="6">
        <v>318956.79999999999</v>
      </c>
      <c r="D20" s="4"/>
      <c r="E20" s="6">
        <f t="shared" ca="1" si="0"/>
        <v>3027.496045054736</v>
      </c>
      <c r="F20" s="18">
        <v>12.67281094939894</v>
      </c>
      <c r="G20" s="18">
        <f t="shared" ca="1" si="1"/>
        <v>8.0154911690860917</v>
      </c>
      <c r="H20" s="21">
        <f t="shared" si="2"/>
        <v>318696.27596687607</v>
      </c>
      <c r="I20" s="21">
        <f t="shared" ca="1" si="3"/>
        <v>3038.4468617715393</v>
      </c>
      <c r="J20" s="33">
        <f t="shared" ca="1" si="4"/>
        <v>0.15229160786036644</v>
      </c>
      <c r="K20" s="33">
        <f t="shared" ca="1" si="7"/>
        <v>1.0122193853682182</v>
      </c>
      <c r="L20" s="21">
        <f t="shared" ca="1" si="8"/>
        <v>-0.134679250349512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t="s">
        <v>69</v>
      </c>
      <c r="AA20" s="4">
        <v>100.39</v>
      </c>
      <c r="AB20" s="4">
        <f t="shared" si="6"/>
        <v>100.61333333333333</v>
      </c>
      <c r="AC20" s="23" t="s">
        <v>33</v>
      </c>
      <c r="AD20" s="23" cm="1">
        <f t="array" aca="1" ref="AD20" ca="1">INDIRECT($AD$1&amp;AE20)</f>
        <v>105.35333333333334</v>
      </c>
      <c r="AE20" s="16">
        <f t="shared" si="5"/>
        <v>58</v>
      </c>
    </row>
    <row r="21" spans="1:31">
      <c r="A21">
        <v>20</v>
      </c>
      <c r="B21" t="s">
        <v>34</v>
      </c>
      <c r="C21" s="6">
        <v>320929.3</v>
      </c>
      <c r="D21" s="4"/>
      <c r="E21" s="6">
        <f t="shared" ca="1" si="0"/>
        <v>3044.3886166007901</v>
      </c>
      <c r="F21" s="18">
        <v>12.678976128632547</v>
      </c>
      <c r="G21" s="18">
        <f t="shared" ca="1" si="1"/>
        <v>8.0210553772589268</v>
      </c>
      <c r="H21" s="21">
        <f t="shared" si="2"/>
        <v>320603.50309472694</v>
      </c>
      <c r="I21" s="21">
        <f t="shared" ca="1" si="3"/>
        <v>3046.7689939026372</v>
      </c>
      <c r="J21" s="33">
        <f t="shared" ca="1" si="4"/>
        <v>0.55797171308109572</v>
      </c>
      <c r="K21" s="33">
        <f t="shared" ca="1" si="7"/>
        <v>1.3709277068173931</v>
      </c>
      <c r="L21" s="21">
        <f t="shared" ca="1" si="8"/>
        <v>0.35870832144917486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t="s">
        <v>70</v>
      </c>
      <c r="AA21" s="4">
        <v>100.74</v>
      </c>
      <c r="AB21" s="4">
        <f t="shared" si="6"/>
        <v>100.64333333333333</v>
      </c>
      <c r="AC21" s="23" t="s">
        <v>34</v>
      </c>
      <c r="AD21" s="23" cm="1">
        <f t="array" aca="1" ref="AD21" ca="1">INDIRECT($AD$1&amp;AE21)</f>
        <v>105.41666666666667</v>
      </c>
      <c r="AE21" s="16">
        <f t="shared" si="5"/>
        <v>61</v>
      </c>
    </row>
    <row r="22" spans="1:31">
      <c r="A22">
        <v>21</v>
      </c>
      <c r="B22" t="s">
        <v>35</v>
      </c>
      <c r="C22" s="6">
        <v>303785</v>
      </c>
      <c r="D22" s="4"/>
      <c r="E22" s="6">
        <f t="shared" ca="1" si="0"/>
        <v>2885.404464144372</v>
      </c>
      <c r="H22" s="21">
        <f t="shared" si="2"/>
        <v>322522.14395907766</v>
      </c>
      <c r="I22" s="21">
        <f t="shared" ca="1" si="3"/>
        <v>3055.1139198775559</v>
      </c>
      <c r="J22" s="33">
        <f t="shared" ca="1" si="4"/>
        <v>-5.2222029602098434</v>
      </c>
      <c r="K22" s="33">
        <f t="shared" ca="1" si="7"/>
        <v>-4.799707784691865</v>
      </c>
      <c r="L22" s="21">
        <f t="shared" ca="1" si="8"/>
        <v>-6.1706354915092581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t="s">
        <v>71</v>
      </c>
      <c r="AA22" s="4">
        <v>100.5</v>
      </c>
      <c r="AB22" s="4">
        <f t="shared" si="6"/>
        <v>100.54333333333334</v>
      </c>
      <c r="AC22" s="23" t="s">
        <v>35</v>
      </c>
      <c r="AD22" s="23" cm="1">
        <f t="array" aca="1" ref="AD22" ca="1">INDIRECT($AD$1&amp;AE22)</f>
        <v>105.28333333333335</v>
      </c>
      <c r="AE22" s="16">
        <f t="shared" si="5"/>
        <v>64</v>
      </c>
    </row>
    <row r="23" spans="1:31">
      <c r="A23">
        <v>22</v>
      </c>
      <c r="B23" t="s">
        <v>36</v>
      </c>
      <c r="C23" s="6">
        <v>267229.59999999998</v>
      </c>
      <c r="D23" s="4"/>
      <c r="E23" s="6">
        <f t="shared" ca="1" si="0"/>
        <v>2533.8626378836248</v>
      </c>
      <c r="H23" s="21">
        <f t="shared" si="2"/>
        <v>324452.26686504879</v>
      </c>
      <c r="I23" s="21">
        <f t="shared" ca="1" si="3"/>
        <v>3063.4817021273238</v>
      </c>
      <c r="J23" s="33">
        <f t="shared" ca="1" si="4"/>
        <v>-12.183450557077869</v>
      </c>
      <c r="K23" s="33">
        <f t="shared" ca="1" si="7"/>
        <v>-16.177545394945348</v>
      </c>
      <c r="L23" s="21">
        <f t="shared" ca="1" si="8"/>
        <v>-11.377837610253483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t="s">
        <v>72</v>
      </c>
      <c r="AA23" s="4">
        <v>100.54</v>
      </c>
      <c r="AB23" s="4">
        <f t="shared" si="6"/>
        <v>100.59333333333335</v>
      </c>
      <c r="AC23" s="23" t="s">
        <v>36</v>
      </c>
      <c r="AD23" s="23" cm="1">
        <f t="array" aca="1" ref="AD23" ca="1">INDIRECT($AD$1&amp;AE23)</f>
        <v>105.46333333333332</v>
      </c>
      <c r="AE23" s="16">
        <f t="shared" si="5"/>
        <v>67</v>
      </c>
    </row>
    <row r="24" spans="1:31">
      <c r="A24">
        <v>23</v>
      </c>
      <c r="B24" t="s">
        <v>37</v>
      </c>
      <c r="C24" s="6">
        <v>318368</v>
      </c>
      <c r="D24" s="4"/>
      <c r="E24" s="6">
        <f t="shared" ca="1" si="0"/>
        <v>3011.0466582597728</v>
      </c>
      <c r="H24" s="21">
        <f t="shared" si="2"/>
        <v>326393.94052653271</v>
      </c>
      <c r="I24" s="21">
        <f t="shared" ca="1" si="3"/>
        <v>3071.8724032539699</v>
      </c>
      <c r="J24" s="33">
        <f t="shared" ca="1" si="4"/>
        <v>18.832276589969755</v>
      </c>
      <c r="K24" s="33">
        <f t="shared" ca="1" si="7"/>
        <v>-0.54333305643230467</v>
      </c>
      <c r="L24" s="21">
        <f t="shared" ca="1" si="8"/>
        <v>15.634212338513043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t="s">
        <v>73</v>
      </c>
      <c r="AA24" s="4">
        <v>100.55</v>
      </c>
      <c r="AB24" s="4">
        <f t="shared" si="6"/>
        <v>100.53000000000002</v>
      </c>
      <c r="AC24" s="23" t="s">
        <v>37</v>
      </c>
      <c r="AD24" s="23" cm="1">
        <f t="array" aca="1" ref="AD24" ca="1">INDIRECT($AD$1&amp;AE24)</f>
        <v>105.73333333333333</v>
      </c>
      <c r="AE24" s="16">
        <f t="shared" si="5"/>
        <v>70</v>
      </c>
    </row>
    <row r="25" spans="1:31">
      <c r="A25">
        <v>24</v>
      </c>
      <c r="B25" t="s">
        <v>38</v>
      </c>
      <c r="C25" s="6">
        <v>299801.5</v>
      </c>
      <c r="D25" s="4"/>
      <c r="E25" s="6">
        <f t="shared" ca="1" si="0"/>
        <v>2841.5408189055984</v>
      </c>
      <c r="H25" s="21">
        <f t="shared" si="2"/>
        <v>328347.23406863556</v>
      </c>
      <c r="I25" s="21">
        <f t="shared" ca="1" si="3"/>
        <v>3080.286086030982</v>
      </c>
      <c r="J25" s="33">
        <f t="shared" ca="1" si="4"/>
        <v>-5.6294657171516498</v>
      </c>
      <c r="K25" s="33">
        <f t="shared" ca="1" si="7"/>
        <v>-6.6630060495260102</v>
      </c>
      <c r="L25" s="21">
        <f t="shared" ca="1" si="8"/>
        <v>-6.1196729930937055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t="s">
        <v>74</v>
      </c>
      <c r="AA25" s="4">
        <v>100.9</v>
      </c>
      <c r="AB25" s="4">
        <f t="shared" si="6"/>
        <v>100.66333333333334</v>
      </c>
      <c r="AC25" s="23" t="s">
        <v>38</v>
      </c>
      <c r="AD25" s="23" cm="1">
        <f t="array" aca="1" ref="AD25" ca="1">INDIRECT($AD$1&amp;AE25)</f>
        <v>105.50666666666666</v>
      </c>
      <c r="AE25" s="16">
        <f t="shared" si="5"/>
        <v>73</v>
      </c>
    </row>
    <row r="26" spans="1:31">
      <c r="A26">
        <v>25</v>
      </c>
      <c r="B26" t="s">
        <v>39</v>
      </c>
      <c r="C26" s="6">
        <v>303357.2</v>
      </c>
      <c r="D26" s="4"/>
      <c r="E26" s="6">
        <f t="shared" ca="1" si="0"/>
        <v>2853.7836312323616</v>
      </c>
      <c r="H26" s="21">
        <f t="shared" si="2"/>
        <v>330312.21703014267</v>
      </c>
      <c r="I26" s="21">
        <f t="shared" ca="1" si="3"/>
        <v>3088.722813403796</v>
      </c>
      <c r="J26" s="33">
        <f t="shared" ca="1" si="4"/>
        <v>0.43085118627570473</v>
      </c>
      <c r="K26" s="33">
        <f t="shared" ca="1" si="7"/>
        <v>-1.0958890964836376</v>
      </c>
      <c r="L26" s="21">
        <f t="shared" ca="1" si="8"/>
        <v>5.5671169530423725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t="s">
        <v>75</v>
      </c>
      <c r="AA26" s="4">
        <v>100.57</v>
      </c>
      <c r="AB26" s="4">
        <f t="shared" si="6"/>
        <v>100.67333333333333</v>
      </c>
      <c r="AC26" s="23" t="s">
        <v>39</v>
      </c>
      <c r="AD26" s="23" cm="1">
        <f t="array" aca="1" ref="AD26" ca="1">INDIRECT($AD$1&amp;AE26)</f>
        <v>106.3</v>
      </c>
      <c r="AE26" s="16">
        <f t="shared" si="5"/>
        <v>76</v>
      </c>
    </row>
    <row r="27" spans="1:31">
      <c r="A27">
        <v>26</v>
      </c>
      <c r="B27" t="s">
        <v>40</v>
      </c>
      <c r="C27" s="6">
        <v>307179.59999999998</v>
      </c>
      <c r="D27" s="4"/>
      <c r="E27" s="6">
        <f t="shared" ca="1" si="0"/>
        <v>2862.1884026462094</v>
      </c>
      <c r="H27" s="21">
        <f t="shared" si="2"/>
        <v>332288.95936598943</v>
      </c>
      <c r="I27" s="21">
        <f t="shared" ca="1" si="3"/>
        <v>3097.1826484902367</v>
      </c>
      <c r="J27" s="33">
        <f t="shared" ca="1" si="4"/>
        <v>0.29451326729414973</v>
      </c>
      <c r="K27" s="33">
        <f t="shared" ca="1" si="7"/>
        <v>12.957520263877221</v>
      </c>
      <c r="L27" s="21">
        <f t="shared" ca="1" si="8"/>
        <v>14.05340936036086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t="s">
        <v>76</v>
      </c>
      <c r="AA27" s="4">
        <v>100.73</v>
      </c>
      <c r="AB27" s="4">
        <f t="shared" si="6"/>
        <v>100.73333333333333</v>
      </c>
      <c r="AC27" s="23" t="s">
        <v>40</v>
      </c>
      <c r="AD27" s="23" cm="1">
        <f t="array" aca="1" ref="AD27" ca="1">INDIRECT($AD$1&amp;AE27)</f>
        <v>107.32333333333332</v>
      </c>
      <c r="AE27" s="16">
        <f t="shared" si="5"/>
        <v>79</v>
      </c>
    </row>
    <row r="28" spans="1:31">
      <c r="A28">
        <v>27</v>
      </c>
      <c r="B28" t="s">
        <v>41</v>
      </c>
      <c r="C28" s="6">
        <v>328660</v>
      </c>
      <c r="D28" s="4"/>
      <c r="E28" s="6">
        <f t="shared" ca="1" si="0"/>
        <v>3041.4584490098096</v>
      </c>
      <c r="H28" s="21">
        <f t="shared" si="2"/>
        <v>334277.53144975676</v>
      </c>
      <c r="I28" s="21">
        <f t="shared" ca="1" si="3"/>
        <v>3105.6656545810092</v>
      </c>
      <c r="J28" s="33">
        <f t="shared" ca="1" si="4"/>
        <v>6.2633908444970965</v>
      </c>
      <c r="K28" s="33">
        <f t="shared" ca="1" si="7"/>
        <v>1.0100072898775014</v>
      </c>
      <c r="L28" s="21">
        <f t="shared" ca="1" si="8"/>
        <v>-11.94751297399972</v>
      </c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t="s">
        <v>77</v>
      </c>
      <c r="AA28" s="4">
        <v>101.47</v>
      </c>
      <c r="AB28" s="4">
        <f t="shared" si="6"/>
        <v>100.92333333333333</v>
      </c>
      <c r="AC28" s="23" t="s">
        <v>41</v>
      </c>
      <c r="AD28" s="23" cm="1">
        <f t="array" aca="1" ref="AD28" ca="1">INDIRECT($AD$1&amp;AE28)</f>
        <v>108.05999999999999</v>
      </c>
      <c r="AE28" s="16">
        <f t="shared" si="5"/>
        <v>82</v>
      </c>
    </row>
    <row r="29" spans="1:31">
      <c r="A29">
        <v>28</v>
      </c>
      <c r="B29" t="s">
        <v>42</v>
      </c>
      <c r="C29" s="6">
        <v>333573.90000000002</v>
      </c>
      <c r="D29" s="4"/>
      <c r="E29" s="6">
        <f t="shared" ca="1" si="0"/>
        <v>3059.6560369339891</v>
      </c>
      <c r="H29" s="21">
        <f t="shared" si="2"/>
        <v>336278.00407617126</v>
      </c>
      <c r="I29" s="21">
        <f t="shared" ca="1" si="3"/>
        <v>3114.1718951401635</v>
      </c>
      <c r="J29" s="33">
        <f t="shared" ca="1" si="4"/>
        <v>0.59831782117898413</v>
      </c>
      <c r="K29" s="33">
        <f t="shared" ca="1" si="7"/>
        <v>7.675948787263831</v>
      </c>
      <c r="L29" s="21">
        <f t="shared" ca="1" si="8"/>
        <v>6.6659414973863296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t="s">
        <v>78</v>
      </c>
      <c r="AA29" s="4">
        <v>101.57</v>
      </c>
      <c r="AB29" s="4">
        <f t="shared" si="6"/>
        <v>101.25666666666666</v>
      </c>
      <c r="AC29" s="23" t="s">
        <v>42</v>
      </c>
      <c r="AD29" s="23" cm="1">
        <f t="array" aca="1" ref="AD29" ca="1">INDIRECT($AD$1&amp;AE29)</f>
        <v>109.02333333333335</v>
      </c>
      <c r="AE29" s="16">
        <f t="shared" si="5"/>
        <v>85</v>
      </c>
    </row>
    <row r="30" spans="1:31">
      <c r="A30">
        <v>29</v>
      </c>
      <c r="B30" t="s">
        <v>43</v>
      </c>
      <c r="C30" s="6">
        <v>335060.40000000002</v>
      </c>
      <c r="D30" s="4"/>
      <c r="E30" s="6">
        <f t="shared" ca="1" si="0"/>
        <v>3025.2850177571786</v>
      </c>
      <c r="H30" s="21">
        <f t="shared" si="2"/>
        <v>338290.44846363016</v>
      </c>
      <c r="I30" s="21">
        <f t="shared" ca="1" si="3"/>
        <v>3122.7014338055906</v>
      </c>
      <c r="J30" s="33">
        <f t="shared" ca="1" si="4"/>
        <v>-1.1233621937207339</v>
      </c>
      <c r="K30" s="33">
        <f t="shared" ca="1" si="7"/>
        <v>6.0096142064826719</v>
      </c>
      <c r="L30" s="21">
        <f t="shared" ca="1" si="8"/>
        <v>-1.6663345807811591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t="s">
        <v>79</v>
      </c>
      <c r="AA30" s="4">
        <v>101.59</v>
      </c>
      <c r="AB30" s="4">
        <f t="shared" si="6"/>
        <v>101.54333333333334</v>
      </c>
      <c r="AC30" s="23" t="s">
        <v>43</v>
      </c>
      <c r="AD30" s="23" cm="1">
        <f t="array" aca="1" ref="AD30" ca="1">INDIRECT($AD$1&amp;AE30)</f>
        <v>110.75333333333333</v>
      </c>
      <c r="AE30" s="16">
        <f t="shared" si="5"/>
        <v>88</v>
      </c>
    </row>
    <row r="31" spans="1:31">
      <c r="A31">
        <v>30</v>
      </c>
      <c r="B31" t="s">
        <v>44</v>
      </c>
      <c r="C31" s="6">
        <v>344373.9</v>
      </c>
      <c r="D31" s="4"/>
      <c r="E31" s="6">
        <f t="shared" ca="1" si="0"/>
        <v>3029.5935603061494</v>
      </c>
      <c r="H31" s="21">
        <f t="shared" si="2"/>
        <v>340314.93625673483</v>
      </c>
      <c r="I31" s="21">
        <f t="shared" ca="1" si="3"/>
        <v>3131.2543343894645</v>
      </c>
      <c r="J31" s="33">
        <f t="shared" ca="1" si="4"/>
        <v>0.14241773993792783</v>
      </c>
      <c r="K31" s="33">
        <f t="shared" ca="1" si="7"/>
        <v>5.8488517913484417</v>
      </c>
      <c r="L31" s="21">
        <f t="shared" ca="1" si="8"/>
        <v>-0.16076241513423017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t="s">
        <v>80</v>
      </c>
      <c r="AA31" s="4">
        <v>101.58</v>
      </c>
      <c r="AB31" s="4">
        <f t="shared" si="6"/>
        <v>101.58</v>
      </c>
      <c r="AC31" s="23" t="s">
        <v>44</v>
      </c>
      <c r="AD31" s="23" cm="1">
        <f t="array" aca="1" ref="AD31" ca="1">INDIRECT($AD$1&amp;AE31)</f>
        <v>113.67</v>
      </c>
      <c r="AE31" s="16">
        <f t="shared" si="5"/>
        <v>91</v>
      </c>
    </row>
    <row r="32" spans="1:31">
      <c r="A32">
        <v>31</v>
      </c>
      <c r="B32" t="s">
        <v>45</v>
      </c>
      <c r="C32" s="6">
        <v>350142.8</v>
      </c>
      <c r="D32" s="4"/>
      <c r="E32" s="6">
        <f t="shared" ca="1" si="0"/>
        <v>3041.8104421857347</v>
      </c>
      <c r="H32" s="21">
        <f t="shared" si="2"/>
        <v>342351.53952883935</v>
      </c>
      <c r="I32" s="21">
        <f t="shared" ca="1" si="3"/>
        <v>3139.8306608787443</v>
      </c>
      <c r="J32" s="33">
        <f t="shared" ca="1" si="4"/>
        <v>0.40325151332678555</v>
      </c>
      <c r="K32" s="33">
        <f t="shared" ca="1" si="7"/>
        <v>1.1573170629364249E-2</v>
      </c>
      <c r="L32" s="21">
        <f t="shared" ca="1" si="8"/>
        <v>-5.8372786207190774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t="s">
        <v>81</v>
      </c>
      <c r="AA32" s="4">
        <v>101.17</v>
      </c>
      <c r="AB32" s="4">
        <f t="shared" si="6"/>
        <v>101.44666666666667</v>
      </c>
      <c r="AC32" s="23" t="s">
        <v>45</v>
      </c>
      <c r="AD32" s="23" cm="1">
        <f t="array" aca="1" ref="AD32" ca="1">INDIRECT($AD$1&amp;AE32)</f>
        <v>115.11000000000001</v>
      </c>
      <c r="AE32" s="16">
        <f t="shared" si="5"/>
        <v>94</v>
      </c>
    </row>
    <row r="33" spans="1:31">
      <c r="A33">
        <v>32</v>
      </c>
      <c r="B33" t="s">
        <v>46</v>
      </c>
      <c r="C33" s="6">
        <v>354965.4</v>
      </c>
      <c r="D33" s="4"/>
      <c r="E33" s="6">
        <f t="shared" ca="1" si="0"/>
        <v>3044.0391047080011</v>
      </c>
      <c r="H33" s="21">
        <f t="shared" si="2"/>
        <v>344400.33078462095</v>
      </c>
      <c r="I33" s="21">
        <f t="shared" ca="1" si="3"/>
        <v>3148.4304774356438</v>
      </c>
      <c r="J33" s="33">
        <f t="shared" ca="1" si="4"/>
        <v>7.3267633359330731E-2</v>
      </c>
      <c r="K33" s="33">
        <f t="shared" ca="1" si="7"/>
        <v>-0.51041463607253146</v>
      </c>
      <c r="L33" s="21">
        <f t="shared" ca="1" si="8"/>
        <v>-0.52198780670189571</v>
      </c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t="s">
        <v>82</v>
      </c>
      <c r="AA33" s="4">
        <v>101.74</v>
      </c>
      <c r="AB33" s="4">
        <f t="shared" si="6"/>
        <v>101.49666666666667</v>
      </c>
      <c r="AC33" s="23" t="s">
        <v>46</v>
      </c>
      <c r="AD33" s="23" cm="1">
        <f t="array" aca="1" ref="AD33" ca="1">INDIRECT($AD$1&amp;AE33)</f>
        <v>116.61</v>
      </c>
      <c r="AE33" s="16">
        <f t="shared" si="5"/>
        <v>97</v>
      </c>
    </row>
    <row r="34" spans="1:31">
      <c r="A34">
        <v>33</v>
      </c>
      <c r="B34" t="s">
        <v>47</v>
      </c>
      <c r="C34" s="22">
        <f>(1+D34/100)*C33</f>
        <v>356030.29619999998</v>
      </c>
      <c r="D34" s="25">
        <v>0.3</v>
      </c>
      <c r="E34" s="22">
        <f t="shared" ca="1" si="0"/>
        <v>3004.2215526115942</v>
      </c>
      <c r="H34" s="22">
        <f t="shared" si="2"/>
        <v>346461.38296265609</v>
      </c>
      <c r="I34" s="22">
        <f ca="1">EXP(TREND($G$2:$G$21,$A$2:$A$21,A34,TRUE))</f>
        <v>3157.0538483981095</v>
      </c>
      <c r="J34" s="33">
        <f t="shared" ca="1" si="4"/>
        <v>-1.3080499535904067</v>
      </c>
      <c r="K34" s="33">
        <f t="shared" ca="1" si="7"/>
        <v>-0.69624729643489314</v>
      </c>
      <c r="L34" s="21">
        <f t="shared" ca="1" si="8"/>
        <v>-0.18583266036236168</v>
      </c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t="s">
        <v>83</v>
      </c>
      <c r="AA34" s="4">
        <v>101.58</v>
      </c>
      <c r="AB34" s="4">
        <f t="shared" si="6"/>
        <v>101.49666666666667</v>
      </c>
      <c r="AC34" s="23" t="s">
        <v>47</v>
      </c>
      <c r="AD34" s="23" cm="1">
        <f t="array" aca="1" ref="AD34" ca="1">INDIRECT($AD$1&amp;AE34)</f>
        <v>118.50999999999999</v>
      </c>
      <c r="AE34" s="16">
        <f t="shared" si="5"/>
        <v>100</v>
      </c>
    </row>
    <row r="35" spans="1:31">
      <c r="A35">
        <v>34</v>
      </c>
      <c r="B35" t="s">
        <v>48</v>
      </c>
      <c r="C35" s="22">
        <f t="shared" ref="C35:C36" si="9">(1+D35/100)*C34</f>
        <v>356386.32649619994</v>
      </c>
      <c r="D35" s="25">
        <v>0.1</v>
      </c>
      <c r="E35" s="22">
        <f t="shared" ca="1" si="0"/>
        <v>2955.7640702438348</v>
      </c>
      <c r="H35" s="22">
        <f t="shared" si="2"/>
        <v>348534.76943802228</v>
      </c>
      <c r="I35" s="22">
        <f t="shared" ca="1" si="3"/>
        <v>3165.7008382803215</v>
      </c>
      <c r="J35" s="33">
        <f t="shared" ca="1" si="4"/>
        <v>-1.612979652770119</v>
      </c>
      <c r="K35" s="33">
        <f t="shared" ca="1" si="7"/>
        <v>-2.4369437217464207</v>
      </c>
      <c r="L35" s="21">
        <f t="shared" ca="1" si="8"/>
        <v>-1.7406964253115276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t="s">
        <v>84</v>
      </c>
      <c r="AA35" s="4">
        <v>101.7</v>
      </c>
      <c r="AB35" s="4">
        <f t="shared" si="6"/>
        <v>101.67333333333333</v>
      </c>
      <c r="AC35" s="23" t="s">
        <v>48</v>
      </c>
      <c r="AD35" s="23" cm="1">
        <f t="array" aca="1" ref="AD35" ca="1">INDIRECT($AD$1&amp;AE35)</f>
        <v>120.57333333333332</v>
      </c>
      <c r="AE35" s="16">
        <f t="shared" si="5"/>
        <v>103</v>
      </c>
    </row>
    <row r="36" spans="1:31">
      <c r="A36">
        <v>35</v>
      </c>
      <c r="B36" t="s">
        <v>49</v>
      </c>
      <c r="C36" s="22">
        <f t="shared" si="9"/>
        <v>358524.64445517713</v>
      </c>
      <c r="D36" s="25">
        <v>0.6</v>
      </c>
      <c r="E36" s="22">
        <f t="shared" ca="1" si="0"/>
        <v>2952.6832661639205</v>
      </c>
      <c r="H36" s="22">
        <f t="shared" si="2"/>
        <v>350620.56402490509</v>
      </c>
      <c r="I36" s="22">
        <f t="shared" ca="1" si="3"/>
        <v>3174.3715117731449</v>
      </c>
      <c r="J36" s="33">
        <f t="shared" ca="1" si="4"/>
        <v>-0.10423037856537309</v>
      </c>
      <c r="K36" s="33">
        <f t="shared" ca="1" si="7"/>
        <v>-2.9300700262495871</v>
      </c>
      <c r="L36" s="21">
        <f t="shared" ca="1" si="8"/>
        <v>-0.49312630450316641</v>
      </c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t="s">
        <v>85</v>
      </c>
      <c r="AA36" s="4">
        <v>101.8</v>
      </c>
      <c r="AB36" s="4">
        <f t="shared" si="6"/>
        <v>101.69333333333333</v>
      </c>
      <c r="AC36" s="23" t="s">
        <v>49</v>
      </c>
      <c r="AD36" s="23" cm="1">
        <f t="array" aca="1" ref="AD36" ca="1">INDIRECT($AD$1&amp;AE36)</f>
        <v>121.42333333333333</v>
      </c>
      <c r="AE36" s="16">
        <f t="shared" si="5"/>
        <v>106</v>
      </c>
    </row>
    <row r="37" spans="1:31">
      <c r="J37" s="33"/>
      <c r="K37" s="31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t="s">
        <v>86</v>
      </c>
      <c r="AA37" s="4">
        <v>102.16</v>
      </c>
      <c r="AB37" s="4">
        <f t="shared" si="6"/>
        <v>101.88666666666666</v>
      </c>
    </row>
    <row r="38" spans="1:31"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t="s">
        <v>87</v>
      </c>
      <c r="AA38" s="4">
        <v>102.06</v>
      </c>
      <c r="AB38" s="4">
        <f t="shared" si="6"/>
        <v>102.00666666666666</v>
      </c>
    </row>
    <row r="39" spans="1:31"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t="s">
        <v>88</v>
      </c>
      <c r="AA39" s="4">
        <v>102.05</v>
      </c>
      <c r="AB39" s="4">
        <f t="shared" si="6"/>
        <v>102.08999999999999</v>
      </c>
    </row>
    <row r="40" spans="1:31"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t="s">
        <v>89</v>
      </c>
      <c r="AA40" s="4">
        <v>103.22</v>
      </c>
      <c r="AB40" s="4">
        <f t="shared" si="6"/>
        <v>102.44333333333334</v>
      </c>
    </row>
    <row r="41" spans="1:31"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t="s">
        <v>90</v>
      </c>
      <c r="AA41" s="4">
        <v>103.43</v>
      </c>
      <c r="AB41" s="4">
        <f t="shared" si="6"/>
        <v>102.89999999999999</v>
      </c>
    </row>
    <row r="42" spans="1:31"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t="s">
        <v>91</v>
      </c>
      <c r="AA42" s="4">
        <v>103.92</v>
      </c>
      <c r="AB42" s="4">
        <f t="shared" si="6"/>
        <v>103.52333333333333</v>
      </c>
    </row>
    <row r="43" spans="1:31"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t="s">
        <v>92</v>
      </c>
      <c r="AA43" s="4">
        <v>103.93</v>
      </c>
      <c r="AB43" s="4">
        <f t="shared" si="6"/>
        <v>103.76</v>
      </c>
    </row>
    <row r="44" spans="1:31"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t="s">
        <v>93</v>
      </c>
      <c r="AA44" s="4">
        <v>103.8</v>
      </c>
      <c r="AB44" s="4">
        <f t="shared" si="6"/>
        <v>103.88333333333334</v>
      </c>
    </row>
    <row r="45" spans="1:31"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t="s">
        <v>94</v>
      </c>
      <c r="AA45" s="4">
        <v>104.35</v>
      </c>
      <c r="AB45" s="4">
        <f t="shared" si="6"/>
        <v>104.02666666666669</v>
      </c>
    </row>
    <row r="46" spans="1:31"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t="s">
        <v>95</v>
      </c>
      <c r="AA46" s="4">
        <v>104.12</v>
      </c>
      <c r="AB46" s="4">
        <f t="shared" si="6"/>
        <v>104.08999999999999</v>
      </c>
    </row>
    <row r="47" spans="1:31"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t="s">
        <v>96</v>
      </c>
      <c r="AA47" s="4">
        <v>104.24</v>
      </c>
      <c r="AB47" s="4">
        <f t="shared" si="6"/>
        <v>104.23666666666666</v>
      </c>
    </row>
    <row r="48" spans="1:31"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t="s">
        <v>97</v>
      </c>
      <c r="AA48" s="4">
        <v>104</v>
      </c>
      <c r="AB48" s="4">
        <f t="shared" si="6"/>
        <v>104.12</v>
      </c>
    </row>
    <row r="49" spans="12:28"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t="s">
        <v>98</v>
      </c>
      <c r="AA49" s="4">
        <v>104.1</v>
      </c>
      <c r="AB49" s="4">
        <f t="shared" si="6"/>
        <v>104.11333333333334</v>
      </c>
    </row>
    <row r="50" spans="12:28"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t="s">
        <v>99</v>
      </c>
      <c r="AA50" s="4">
        <v>103.52</v>
      </c>
      <c r="AB50" s="4">
        <f t="shared" si="6"/>
        <v>103.87333333333333</v>
      </c>
    </row>
    <row r="51" spans="12:28"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t="s">
        <v>100</v>
      </c>
      <c r="AA51" s="4">
        <v>103.64</v>
      </c>
      <c r="AB51" s="4">
        <f t="shared" si="6"/>
        <v>103.75333333333333</v>
      </c>
    </row>
    <row r="52" spans="12:28"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t="s">
        <v>101</v>
      </c>
      <c r="AA52" s="4">
        <v>104.55</v>
      </c>
      <c r="AB52" s="4">
        <f t="shared" si="6"/>
        <v>103.90333333333332</v>
      </c>
    </row>
    <row r="53" spans="12:28"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t="s">
        <v>102</v>
      </c>
      <c r="AA53" s="4">
        <v>104.93</v>
      </c>
      <c r="AB53" s="4">
        <f t="shared" si="6"/>
        <v>104.37333333333333</v>
      </c>
    </row>
    <row r="54" spans="12:28"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t="s">
        <v>103</v>
      </c>
      <c r="AA54" s="4">
        <v>105.06</v>
      </c>
      <c r="AB54" s="4">
        <f t="shared" si="6"/>
        <v>104.84666666666668</v>
      </c>
    </row>
    <row r="55" spans="12:28"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t="s">
        <v>104</v>
      </c>
      <c r="AA55" s="4">
        <v>105.35</v>
      </c>
      <c r="AB55" s="4">
        <f t="shared" si="6"/>
        <v>105.11333333333334</v>
      </c>
    </row>
    <row r="56" spans="12:28"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t="s">
        <v>105</v>
      </c>
      <c r="AA56" s="4">
        <v>105.11</v>
      </c>
      <c r="AB56" s="4">
        <f t="shared" si="6"/>
        <v>105.17333333333333</v>
      </c>
    </row>
    <row r="57" spans="12:28">
      <c r="Z57" t="s">
        <v>106</v>
      </c>
      <c r="AA57" s="4">
        <v>105.67</v>
      </c>
      <c r="AB57" s="4">
        <f t="shared" si="6"/>
        <v>105.37666666666667</v>
      </c>
    </row>
    <row r="58" spans="12:28">
      <c r="Z58" t="s">
        <v>107</v>
      </c>
      <c r="AA58" s="4">
        <v>105.28</v>
      </c>
      <c r="AB58" s="4">
        <f t="shared" si="6"/>
        <v>105.35333333333334</v>
      </c>
    </row>
    <row r="59" spans="12:28">
      <c r="Z59" t="s">
        <v>108</v>
      </c>
      <c r="AA59" s="4">
        <v>105.2</v>
      </c>
      <c r="AB59" s="4">
        <f t="shared" si="6"/>
        <v>105.38333333333333</v>
      </c>
    </row>
    <row r="60" spans="12:28">
      <c r="Z60" t="s">
        <v>109</v>
      </c>
      <c r="AA60" s="4">
        <v>105.27</v>
      </c>
      <c r="AB60" s="4">
        <f t="shared" si="6"/>
        <v>105.25</v>
      </c>
    </row>
    <row r="61" spans="12:28">
      <c r="L61" s="29" t="s">
        <v>165</v>
      </c>
      <c r="Z61" t="s">
        <v>110</v>
      </c>
      <c r="AA61" s="4">
        <v>105.78</v>
      </c>
      <c r="AB61" s="4">
        <f t="shared" si="6"/>
        <v>105.41666666666667</v>
      </c>
    </row>
    <row r="62" spans="12:28">
      <c r="Z62" t="s">
        <v>111</v>
      </c>
      <c r="AA62" s="4">
        <v>105.24</v>
      </c>
      <c r="AB62" s="4">
        <f t="shared" si="6"/>
        <v>105.43</v>
      </c>
    </row>
    <row r="63" spans="12:28">
      <c r="Z63" t="s">
        <v>112</v>
      </c>
      <c r="AA63" s="4">
        <v>105.27</v>
      </c>
      <c r="AB63" s="4">
        <f t="shared" si="6"/>
        <v>105.42999999999999</v>
      </c>
    </row>
    <row r="64" spans="12:28">
      <c r="Z64" t="s">
        <v>113</v>
      </c>
      <c r="AA64" s="4">
        <v>105.34</v>
      </c>
      <c r="AB64" s="4">
        <f t="shared" si="6"/>
        <v>105.28333333333335</v>
      </c>
    </row>
    <row r="65" spans="26:28">
      <c r="Z65" t="s">
        <v>114</v>
      </c>
      <c r="AA65" s="4">
        <v>105.32</v>
      </c>
      <c r="AB65" s="4">
        <f t="shared" si="6"/>
        <v>105.31</v>
      </c>
    </row>
    <row r="66" spans="26:28">
      <c r="Z66" t="s">
        <v>115</v>
      </c>
      <c r="AA66" s="4">
        <v>105.49</v>
      </c>
      <c r="AB66" s="4">
        <f t="shared" si="6"/>
        <v>105.38333333333333</v>
      </c>
    </row>
    <row r="67" spans="26:28">
      <c r="Z67" t="s">
        <v>116</v>
      </c>
      <c r="AA67" s="4">
        <v>105.58</v>
      </c>
      <c r="AB67" s="4">
        <f t="shared" si="6"/>
        <v>105.46333333333332</v>
      </c>
    </row>
    <row r="68" spans="26:28">
      <c r="Z68" t="s">
        <v>117</v>
      </c>
      <c r="AA68" s="4">
        <v>106.01</v>
      </c>
      <c r="AB68" s="4">
        <f t="shared" si="6"/>
        <v>105.69333333333333</v>
      </c>
    </row>
    <row r="69" spans="26:28">
      <c r="Z69" t="s">
        <v>118</v>
      </c>
      <c r="AA69" s="4">
        <v>105.89</v>
      </c>
      <c r="AB69" s="4">
        <f t="shared" ref="AB69:AB108" si="10">AVERAGE(AA67:AA69)</f>
        <v>105.82666666666667</v>
      </c>
    </row>
    <row r="70" spans="26:28">
      <c r="Z70" t="s">
        <v>119</v>
      </c>
      <c r="AA70" s="4">
        <v>105.3</v>
      </c>
      <c r="AB70" s="4">
        <f t="shared" si="10"/>
        <v>105.73333333333333</v>
      </c>
    </row>
    <row r="71" spans="26:28">
      <c r="Z71" t="s">
        <v>120</v>
      </c>
      <c r="AA71" s="4">
        <v>105.27</v>
      </c>
      <c r="AB71" s="4">
        <f t="shared" si="10"/>
        <v>105.48666666666666</v>
      </c>
    </row>
    <row r="72" spans="26:28">
      <c r="Z72" t="s">
        <v>121</v>
      </c>
      <c r="AA72" s="4">
        <v>105.5</v>
      </c>
      <c r="AB72" s="4">
        <f t="shared" si="10"/>
        <v>105.35666666666667</v>
      </c>
    </row>
    <row r="73" spans="26:28">
      <c r="Z73" t="s">
        <v>122</v>
      </c>
      <c r="AA73" s="4">
        <v>105.75</v>
      </c>
      <c r="AB73" s="4">
        <f t="shared" si="10"/>
        <v>105.50666666666666</v>
      </c>
    </row>
    <row r="74" spans="26:28">
      <c r="Z74" t="s">
        <v>123</v>
      </c>
      <c r="AA74" s="4">
        <v>106.03</v>
      </c>
      <c r="AB74" s="4">
        <f t="shared" si="10"/>
        <v>105.75999999999999</v>
      </c>
    </row>
    <row r="75" spans="26:28">
      <c r="Z75" t="s">
        <v>124</v>
      </c>
      <c r="AA75" s="4">
        <v>106.07</v>
      </c>
      <c r="AB75" s="4">
        <f t="shared" si="10"/>
        <v>105.95</v>
      </c>
    </row>
    <row r="76" spans="26:28">
      <c r="Z76" t="s">
        <v>125</v>
      </c>
      <c r="AA76" s="4">
        <v>106.8</v>
      </c>
      <c r="AB76" s="4">
        <f t="shared" si="10"/>
        <v>106.3</v>
      </c>
    </row>
    <row r="77" spans="26:28">
      <c r="Z77" t="s">
        <v>126</v>
      </c>
      <c r="AA77" s="4">
        <v>107.02</v>
      </c>
      <c r="AB77" s="4">
        <f t="shared" si="10"/>
        <v>106.63</v>
      </c>
    </row>
    <row r="78" spans="26:28">
      <c r="Z78" t="s">
        <v>127</v>
      </c>
      <c r="AA78" s="4">
        <v>107.38</v>
      </c>
      <c r="AB78" s="4">
        <f t="shared" si="10"/>
        <v>107.06666666666666</v>
      </c>
    </row>
    <row r="79" spans="26:28">
      <c r="Z79" t="s">
        <v>128</v>
      </c>
      <c r="AA79" s="4">
        <v>107.57</v>
      </c>
      <c r="AB79" s="4">
        <f t="shared" si="10"/>
        <v>107.32333333333332</v>
      </c>
    </row>
    <row r="80" spans="26:28">
      <c r="Z80" t="s">
        <v>129</v>
      </c>
      <c r="AA80" s="4">
        <v>107.64</v>
      </c>
      <c r="AB80" s="4">
        <f t="shared" si="10"/>
        <v>107.52999999999999</v>
      </c>
    </row>
    <row r="81" spans="12:28">
      <c r="Z81" t="s">
        <v>130</v>
      </c>
      <c r="AA81" s="4">
        <v>108.38</v>
      </c>
      <c r="AB81" s="4">
        <f t="shared" si="10"/>
        <v>107.86333333333333</v>
      </c>
    </row>
    <row r="82" spans="12:28">
      <c r="Z82" t="s">
        <v>131</v>
      </c>
      <c r="AA82" s="4">
        <v>108.16</v>
      </c>
      <c r="AB82" s="4">
        <f t="shared" si="10"/>
        <v>108.05999999999999</v>
      </c>
    </row>
    <row r="83" spans="12:28">
      <c r="Z83" t="s">
        <v>132</v>
      </c>
      <c r="AA83" s="4">
        <v>108.64</v>
      </c>
      <c r="AB83" s="4">
        <f t="shared" si="10"/>
        <v>108.39333333333333</v>
      </c>
    </row>
    <row r="84" spans="12:28">
      <c r="Z84" t="s">
        <v>133</v>
      </c>
      <c r="AA84" s="4">
        <v>109.09</v>
      </c>
      <c r="AB84" s="4">
        <f t="shared" si="10"/>
        <v>108.63</v>
      </c>
    </row>
    <row r="85" spans="12:28">
      <c r="L85" s="29" t="s">
        <v>166</v>
      </c>
      <c r="Z85" t="s">
        <v>134</v>
      </c>
      <c r="AA85" s="4">
        <v>109.34</v>
      </c>
      <c r="AB85" s="4">
        <f t="shared" si="10"/>
        <v>109.02333333333335</v>
      </c>
    </row>
    <row r="86" spans="12:28">
      <c r="Z86" t="s">
        <v>135</v>
      </c>
      <c r="AA86" s="4">
        <v>109.51</v>
      </c>
      <c r="AB86" s="4">
        <f t="shared" si="10"/>
        <v>109.31333333333333</v>
      </c>
    </row>
    <row r="87" spans="12:28">
      <c r="Z87" t="s">
        <v>136</v>
      </c>
      <c r="AA87" s="4">
        <v>110.49</v>
      </c>
      <c r="AB87" s="4">
        <f t="shared" si="10"/>
        <v>109.78000000000002</v>
      </c>
    </row>
    <row r="88" spans="12:28">
      <c r="Z88" t="s">
        <v>137</v>
      </c>
      <c r="AA88" s="4">
        <v>112.26</v>
      </c>
      <c r="AB88" s="4">
        <f t="shared" si="10"/>
        <v>110.75333333333333</v>
      </c>
    </row>
    <row r="89" spans="12:28">
      <c r="Z89" t="s">
        <v>138</v>
      </c>
      <c r="AA89" s="4">
        <v>112.78</v>
      </c>
      <c r="AB89" s="4">
        <f t="shared" si="10"/>
        <v>111.84333333333332</v>
      </c>
    </row>
    <row r="90" spans="12:28">
      <c r="Z90" t="s">
        <v>139</v>
      </c>
      <c r="AA90" s="4">
        <v>113.63</v>
      </c>
      <c r="AB90" s="4">
        <f t="shared" si="10"/>
        <v>112.89</v>
      </c>
    </row>
    <row r="91" spans="12:28">
      <c r="Z91" t="s">
        <v>140</v>
      </c>
      <c r="AA91" s="4">
        <v>114.6</v>
      </c>
      <c r="AB91" s="4">
        <f t="shared" si="10"/>
        <v>113.67</v>
      </c>
    </row>
    <row r="92" spans="12:28">
      <c r="Z92" t="s">
        <v>141</v>
      </c>
      <c r="AA92" s="4">
        <v>114.94</v>
      </c>
      <c r="AB92" s="4">
        <f t="shared" si="10"/>
        <v>114.38999999999999</v>
      </c>
    </row>
    <row r="93" spans="12:28">
      <c r="Z93" t="s">
        <v>142</v>
      </c>
      <c r="AA93" s="4">
        <v>115.49</v>
      </c>
      <c r="AB93" s="4">
        <f t="shared" si="10"/>
        <v>115.00999999999999</v>
      </c>
    </row>
    <row r="94" spans="12:28">
      <c r="Z94" t="s">
        <v>143</v>
      </c>
      <c r="AA94" s="4">
        <v>114.9</v>
      </c>
      <c r="AB94" s="4">
        <f t="shared" si="10"/>
        <v>115.11000000000001</v>
      </c>
    </row>
    <row r="95" spans="12:28">
      <c r="Z95" t="s">
        <v>144</v>
      </c>
      <c r="AA95" s="4">
        <v>116.32</v>
      </c>
      <c r="AB95" s="4">
        <f t="shared" si="10"/>
        <v>115.57</v>
      </c>
    </row>
    <row r="96" spans="12:28">
      <c r="Z96" t="s">
        <v>145</v>
      </c>
      <c r="AA96" s="4">
        <v>116.81</v>
      </c>
      <c r="AB96" s="4">
        <f t="shared" si="10"/>
        <v>116.00999999999999</v>
      </c>
    </row>
    <row r="97" spans="26:28">
      <c r="Z97" t="s">
        <v>146</v>
      </c>
      <c r="AA97" s="4">
        <v>116.7</v>
      </c>
      <c r="AB97" s="4">
        <f t="shared" si="10"/>
        <v>116.61</v>
      </c>
    </row>
    <row r="98" spans="26:28">
      <c r="Z98" t="s">
        <v>147</v>
      </c>
      <c r="AA98" s="4">
        <v>117.22</v>
      </c>
      <c r="AB98" s="4">
        <f t="shared" si="10"/>
        <v>116.91000000000001</v>
      </c>
    </row>
    <row r="99" spans="26:28">
      <c r="Z99" t="s">
        <v>148</v>
      </c>
      <c r="AA99" s="4">
        <v>118.55</v>
      </c>
      <c r="AB99" s="4">
        <f t="shared" si="10"/>
        <v>117.49000000000001</v>
      </c>
    </row>
    <row r="100" spans="26:28">
      <c r="Z100" t="s">
        <v>149</v>
      </c>
      <c r="AA100" s="4">
        <v>119.76</v>
      </c>
      <c r="AB100" s="4">
        <f t="shared" si="10"/>
        <v>118.50999999999999</v>
      </c>
    </row>
    <row r="101" spans="26:28">
      <c r="Z101" t="s">
        <v>150</v>
      </c>
      <c r="AA101" s="4">
        <v>120.55</v>
      </c>
      <c r="AB101" s="4">
        <f t="shared" si="10"/>
        <v>119.62</v>
      </c>
    </row>
    <row r="102" spans="26:28">
      <c r="Z102" t="s">
        <v>151</v>
      </c>
      <c r="AA102" s="4">
        <v>120.46</v>
      </c>
      <c r="AB102" s="4">
        <f t="shared" si="10"/>
        <v>120.25666666666666</v>
      </c>
    </row>
    <row r="103" spans="26:28">
      <c r="Z103" t="s">
        <v>152</v>
      </c>
      <c r="AA103" s="4">
        <v>120.71</v>
      </c>
      <c r="AB103" s="4">
        <f t="shared" si="10"/>
        <v>120.57333333333332</v>
      </c>
    </row>
    <row r="104" spans="26:28">
      <c r="Z104" t="s">
        <v>153</v>
      </c>
      <c r="AA104" s="4">
        <v>120.77</v>
      </c>
      <c r="AB104" s="4">
        <f t="shared" si="10"/>
        <v>120.64666666666666</v>
      </c>
    </row>
    <row r="105" spans="26:28">
      <c r="Z105" t="s">
        <v>154</v>
      </c>
      <c r="AA105" s="4">
        <v>122.1</v>
      </c>
      <c r="AB105" s="4">
        <f t="shared" si="10"/>
        <v>121.19333333333333</v>
      </c>
    </row>
    <row r="106" spans="26:28">
      <c r="Z106" t="s">
        <v>155</v>
      </c>
      <c r="AA106" s="4">
        <v>121.4</v>
      </c>
      <c r="AB106" s="4">
        <f t="shared" si="10"/>
        <v>121.42333333333333</v>
      </c>
    </row>
    <row r="107" spans="26:28">
      <c r="Z107" t="s">
        <v>156</v>
      </c>
      <c r="AA107" s="4">
        <v>121.61</v>
      </c>
      <c r="AB107" s="4">
        <f t="shared" si="10"/>
        <v>121.70333333333333</v>
      </c>
    </row>
    <row r="108" spans="26:28">
      <c r="Z108" t="s">
        <v>157</v>
      </c>
      <c r="AA108" s="4">
        <v>121.27</v>
      </c>
      <c r="AB108" s="4">
        <f t="shared" si="10"/>
        <v>121.42666666666666</v>
      </c>
    </row>
  </sheetData>
  <phoneticPr fontId="8" type="noConversion"/>
  <pageMargins left="0.7" right="0.7" top="0.75" bottom="0.75" header="0.3" footer="0.3"/>
  <ignoredErrors>
    <ignoredError sqref="AB4:AB108" formulaRange="1"/>
  </ignoredErrors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C71A-A5FF-6B40-AB9A-73AC100F0BF5}">
  <dimension ref="B2:D13"/>
  <sheetViews>
    <sheetView workbookViewId="0">
      <selection activeCell="V6" sqref="V6"/>
    </sheetView>
  </sheetViews>
  <sheetFormatPr baseColWidth="10" defaultRowHeight="15"/>
  <sheetData>
    <row r="2" spans="2:4">
      <c r="C2" t="s">
        <v>175</v>
      </c>
      <c r="D2" t="s">
        <v>167</v>
      </c>
    </row>
    <row r="3" spans="2:4">
      <c r="B3" t="s">
        <v>39</v>
      </c>
      <c r="C3" s="4">
        <v>5.5671169530423725</v>
      </c>
      <c r="D3">
        <v>0.26920207073922447</v>
      </c>
    </row>
    <row r="4" spans="2:4">
      <c r="B4" t="s">
        <v>40</v>
      </c>
      <c r="C4" s="4">
        <v>14.05340936036086</v>
      </c>
      <c r="D4">
        <v>0.71610863399253388</v>
      </c>
    </row>
    <row r="5" spans="2:4">
      <c r="B5" t="s">
        <v>41</v>
      </c>
      <c r="C5" s="4">
        <v>-11.94751297399972</v>
      </c>
      <c r="D5">
        <v>0.80306504696439818</v>
      </c>
    </row>
    <row r="6" spans="2:4">
      <c r="B6" t="s">
        <v>42</v>
      </c>
      <c r="C6" s="4">
        <v>6.6659414973863296</v>
      </c>
      <c r="D6">
        <v>1.0924494268839047</v>
      </c>
    </row>
    <row r="7" spans="2:4">
      <c r="B7" t="s">
        <v>43</v>
      </c>
      <c r="C7" s="4">
        <v>-1.6663345807811591</v>
      </c>
      <c r="D7">
        <v>1.2823660429210453</v>
      </c>
    </row>
    <row r="8" spans="2:4">
      <c r="B8" t="s">
        <v>44</v>
      </c>
      <c r="C8" s="4">
        <v>-0.16076241513423017</v>
      </c>
      <c r="D8">
        <v>1.3074713175370072</v>
      </c>
    </row>
    <row r="9" spans="2:4">
      <c r="B9" t="s">
        <v>45</v>
      </c>
      <c r="C9" s="4">
        <v>-5.8372786207190774</v>
      </c>
      <c r="D9">
        <v>1.4705810085633988</v>
      </c>
    </row>
    <row r="10" spans="2:4">
      <c r="B10" t="s">
        <v>46</v>
      </c>
      <c r="C10" s="4">
        <v>-0.52198780670189571</v>
      </c>
      <c r="D10">
        <v>1.2114624292043124</v>
      </c>
    </row>
    <row r="11" spans="2:4">
      <c r="B11" t="s">
        <v>47</v>
      </c>
      <c r="C11" s="4">
        <v>-0.18583266036236168</v>
      </c>
      <c r="D11">
        <v>0.91789795200865854</v>
      </c>
    </row>
    <row r="12" spans="2:4">
      <c r="B12" t="s">
        <v>48</v>
      </c>
      <c r="C12" s="4">
        <v>-1.7406964253115276</v>
      </c>
      <c r="D12">
        <v>0.45114750010520194</v>
      </c>
    </row>
    <row r="13" spans="2:4">
      <c r="B13" t="s">
        <v>49</v>
      </c>
      <c r="C13" s="4">
        <v>-0.49312630450316641</v>
      </c>
      <c r="D13">
        <v>0.15058840923030808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HH_CONS nul</vt:lpstr>
      <vt:lpstr>RESULTS</vt:lpstr>
      <vt:lpstr>HH_CONS_EXP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ROUILLARD Pierre</cp:lastModifiedBy>
  <dcterms:created xsi:type="dcterms:W3CDTF">2024-01-04T13:18:19Z</dcterms:created>
  <dcterms:modified xsi:type="dcterms:W3CDTF">2024-01-07T16:22:31Z</dcterms:modified>
</cp:coreProperties>
</file>