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Users\xau\OneDrive\GitHub\Trading-Predictions-Framework\scripts\"/>
    </mc:Choice>
  </mc:AlternateContent>
  <xr:revisionPtr revIDLastSave="2" documentId="13_ncr:1_{C104C3B5-BACE-B64C-B4B9-72A680DDAB4C}" xr6:coauthVersionLast="45" xr6:coauthVersionMax="45" xr10:uidLastSave="{6B0D149F-A7F4-4DF7-A53E-48EC6A04ABFC}"/>
  <bookViews>
    <workbookView xWindow="-118" yWindow="-118" windowWidth="25370" windowHeight="13759" activeTab="1" xr2:uid="{4B0CB58C-FB54-460E-ACA1-EF7D92DFC0C7}"/>
  </bookViews>
  <sheets>
    <sheet name="Actions" sheetId="11" r:id="rId1"/>
    <sheet name="ActionsMap" sheetId="14" r:id="rId2"/>
    <sheet name="Maps" sheetId="13" r:id="rId3"/>
  </sheets>
  <definedNames>
    <definedName name="_xlnm._FilterDatabase" localSheetId="0" hidden="1">Actions!$A$1:$P$73</definedName>
    <definedName name="_xlnm._FilterDatabase" localSheetId="1" hidden="1">ActionsMap!$A$1:$M$29</definedName>
    <definedName name="_xlnm._FilterDatabase" localSheetId="2" hidden="1">Maps!$A$1:$L$1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4" l="1"/>
  <c r="J18" i="11" l="1"/>
  <c r="N18" i="11" s="1"/>
  <c r="F14" i="14"/>
  <c r="K7" i="11" s="1"/>
  <c r="O7" i="11" s="1"/>
  <c r="F23" i="14"/>
  <c r="K4" i="11" s="1"/>
  <c r="O4" i="11" s="1"/>
  <c r="F2" i="14"/>
  <c r="K14" i="11" s="1"/>
  <c r="O14" i="11" s="1"/>
  <c r="F6" i="14"/>
  <c r="K12" i="11" s="1"/>
  <c r="O12" i="11" s="1"/>
  <c r="F7" i="14"/>
  <c r="K11" i="11" s="1"/>
  <c r="O11" i="11" s="1"/>
  <c r="F8" i="14"/>
  <c r="K17" i="11" s="1"/>
  <c r="O17" i="11" s="1"/>
  <c r="F15" i="14"/>
  <c r="K30" i="11" s="1"/>
  <c r="O30" i="11" s="1"/>
  <c r="F16" i="14"/>
  <c r="K28" i="11" s="1"/>
  <c r="O28" i="11" s="1"/>
  <c r="F17" i="14"/>
  <c r="K27" i="11" s="1"/>
  <c r="O27" i="11" s="1"/>
  <c r="F18" i="14"/>
  <c r="K33" i="11" s="1"/>
  <c r="O33" i="11" s="1"/>
  <c r="F22" i="14"/>
  <c r="K18" i="11" s="1"/>
  <c r="O18" i="11" s="1"/>
  <c r="F24" i="14"/>
  <c r="K20" i="11" s="1"/>
  <c r="O20" i="11" s="1"/>
  <c r="F25" i="14"/>
  <c r="K19" i="11" s="1"/>
  <c r="O19" i="11" s="1"/>
  <c r="F26" i="14"/>
  <c r="K25" i="11" s="1"/>
  <c r="O25" i="11" s="1"/>
  <c r="F3" i="14"/>
  <c r="K46" i="11" s="1"/>
  <c r="O46" i="11" s="1"/>
  <c r="F9" i="14"/>
  <c r="K44" i="11" s="1"/>
  <c r="O44" i="11" s="1"/>
  <c r="F10" i="14"/>
  <c r="K43" i="11" s="1"/>
  <c r="O43" i="11" s="1"/>
  <c r="F11" i="14"/>
  <c r="K49" i="11" s="1"/>
  <c r="O49" i="11" s="1"/>
  <c r="F13" i="14"/>
  <c r="K58" i="11" s="1"/>
  <c r="O58" i="11" s="1"/>
  <c r="F19" i="14"/>
  <c r="K60" i="11" s="1"/>
  <c r="O60" i="11" s="1"/>
  <c r="F20" i="14"/>
  <c r="K59" i="11" s="1"/>
  <c r="O59" i="11" s="1"/>
  <c r="F21" i="14"/>
  <c r="K65" i="11" s="1"/>
  <c r="O65" i="11" s="1"/>
  <c r="F12" i="14"/>
  <c r="K42" i="11" s="1"/>
  <c r="O42" i="11" s="1"/>
  <c r="F27" i="14"/>
  <c r="K52" i="11" s="1"/>
  <c r="O52" i="11" s="1"/>
  <c r="F28" i="14"/>
  <c r="K51" i="11" s="1"/>
  <c r="O51" i="11" s="1"/>
  <c r="F29" i="14"/>
  <c r="K57" i="11" s="1"/>
  <c r="O57" i="11" s="1"/>
  <c r="F4" i="14"/>
  <c r="K3" i="11" l="1"/>
  <c r="O3" i="11" s="1"/>
  <c r="K70" i="11"/>
  <c r="O70" i="11" s="1"/>
  <c r="K62" i="11"/>
  <c r="O62" i="11" s="1"/>
  <c r="K54" i="11"/>
  <c r="O54" i="11" s="1"/>
  <c r="K38" i="11"/>
  <c r="O38" i="11" s="1"/>
  <c r="K22" i="11"/>
  <c r="O22" i="11" s="1"/>
  <c r="K5" i="11"/>
  <c r="O5" i="11" s="1"/>
  <c r="K69" i="11"/>
  <c r="O69" i="11" s="1"/>
  <c r="K61" i="11"/>
  <c r="O61" i="11" s="1"/>
  <c r="K53" i="11"/>
  <c r="O53" i="11" s="1"/>
  <c r="K45" i="11"/>
  <c r="O45" i="11" s="1"/>
  <c r="K37" i="11"/>
  <c r="O37" i="11" s="1"/>
  <c r="K29" i="11"/>
  <c r="O29" i="11" s="1"/>
  <c r="K21" i="11"/>
  <c r="O21" i="11" s="1"/>
  <c r="K13" i="11"/>
  <c r="O13" i="11" s="1"/>
  <c r="K2" i="11"/>
  <c r="O2" i="11" s="1"/>
  <c r="K66" i="11"/>
  <c r="O66" i="11" s="1"/>
  <c r="K50" i="11"/>
  <c r="O50" i="11" s="1"/>
  <c r="K34" i="11"/>
  <c r="O34" i="11" s="1"/>
  <c r="K26" i="11"/>
  <c r="O26" i="11" s="1"/>
  <c r="K10" i="11"/>
  <c r="O10" i="11" s="1"/>
  <c r="K73" i="11"/>
  <c r="O73" i="11" s="1"/>
  <c r="K41" i="11"/>
  <c r="O41" i="11" s="1"/>
  <c r="K6" i="11"/>
  <c r="O6" i="11" s="1"/>
  <c r="K9" i="11"/>
  <c r="O9" i="11" s="1"/>
  <c r="K72" i="11"/>
  <c r="O72" i="11" s="1"/>
  <c r="K68" i="11"/>
  <c r="O68" i="11" s="1"/>
  <c r="K64" i="11"/>
  <c r="O64" i="11" s="1"/>
  <c r="K56" i="11"/>
  <c r="O56" i="11" s="1"/>
  <c r="K48" i="11"/>
  <c r="O48" i="11" s="1"/>
  <c r="K40" i="11"/>
  <c r="O40" i="11" s="1"/>
  <c r="K36" i="11"/>
  <c r="O36" i="11" s="1"/>
  <c r="K32" i="11"/>
  <c r="O32" i="11" s="1"/>
  <c r="K24" i="11"/>
  <c r="O24" i="11" s="1"/>
  <c r="K16" i="11"/>
  <c r="O16" i="11" s="1"/>
  <c r="K8" i="11"/>
  <c r="O8" i="11" s="1"/>
  <c r="K71" i="11"/>
  <c r="O71" i="11" s="1"/>
  <c r="K67" i="11"/>
  <c r="O67" i="11" s="1"/>
  <c r="K63" i="11"/>
  <c r="O63" i="11" s="1"/>
  <c r="K55" i="11"/>
  <c r="O55" i="11" s="1"/>
  <c r="K47" i="11"/>
  <c r="O47" i="11" s="1"/>
  <c r="K39" i="11"/>
  <c r="O39" i="11" s="1"/>
  <c r="K35" i="11"/>
  <c r="O35" i="11" s="1"/>
  <c r="K31" i="11"/>
  <c r="O31" i="11" s="1"/>
  <c r="K23" i="11"/>
  <c r="O23" i="11" s="1"/>
  <c r="K15" i="11"/>
  <c r="O15" i="11" s="1"/>
  <c r="J2" i="11"/>
  <c r="N2" i="11" s="1"/>
  <c r="P2" i="11" s="1"/>
  <c r="J6" i="11"/>
  <c r="N6" i="11" s="1"/>
  <c r="J4" i="11"/>
  <c r="N4" i="11" s="1"/>
  <c r="J3" i="11"/>
  <c r="N3" i="11" s="1"/>
  <c r="J9" i="11"/>
  <c r="N9" i="11" s="1"/>
  <c r="J8" i="11"/>
  <c r="N8" i="11" s="1"/>
  <c r="J7" i="11"/>
  <c r="N7" i="11" s="1"/>
  <c r="J5" i="11"/>
  <c r="N5" i="11" s="1"/>
  <c r="J26" i="11"/>
  <c r="N26" i="11" s="1"/>
  <c r="J28" i="11"/>
  <c r="N28" i="11" s="1"/>
  <c r="J27" i="11"/>
  <c r="N27" i="11" s="1"/>
  <c r="J20" i="11"/>
  <c r="N20" i="11" s="1"/>
  <c r="J19" i="11"/>
  <c r="N19" i="11" s="1"/>
  <c r="J14" i="11"/>
  <c r="N14" i="11" s="1"/>
  <c r="J16" i="11"/>
  <c r="N16" i="11" s="1"/>
  <c r="J15" i="11"/>
  <c r="N15" i="11" s="1"/>
  <c r="J10" i="11"/>
  <c r="N10" i="11" s="1"/>
  <c r="P10" i="11" s="1"/>
  <c r="J12" i="11"/>
  <c r="N12" i="11" s="1"/>
  <c r="J11" i="11"/>
  <c r="N11" i="11" s="1"/>
  <c r="J29" i="11"/>
  <c r="N29" i="11" s="1"/>
  <c r="J21" i="11"/>
  <c r="N21" i="11" s="1"/>
  <c r="J17" i="11"/>
  <c r="N17" i="11" s="1"/>
  <c r="J13" i="11"/>
  <c r="N13" i="11" s="1"/>
  <c r="J38" i="11"/>
  <c r="N38" i="11" s="1"/>
  <c r="J40" i="11"/>
  <c r="N40" i="11" s="1"/>
  <c r="J39" i="11"/>
  <c r="N39" i="11" s="1"/>
  <c r="J34" i="11"/>
  <c r="N34" i="11" s="1"/>
  <c r="J36" i="11"/>
  <c r="N36" i="11" s="1"/>
  <c r="J35" i="11"/>
  <c r="N35" i="11" s="1"/>
  <c r="J30" i="11"/>
  <c r="N30" i="11" s="1"/>
  <c r="J32" i="11"/>
  <c r="N32" i="11" s="1"/>
  <c r="J31" i="11"/>
  <c r="N31" i="11" s="1"/>
  <c r="J22" i="11"/>
  <c r="N22" i="11" s="1"/>
  <c r="J24" i="11"/>
  <c r="N24" i="11" s="1"/>
  <c r="J23" i="11"/>
  <c r="N23" i="11" s="1"/>
  <c r="J41" i="11"/>
  <c r="N41" i="11" s="1"/>
  <c r="J37" i="11"/>
  <c r="N37" i="11" s="1"/>
  <c r="J33" i="11"/>
  <c r="N33" i="11" s="1"/>
  <c r="J25" i="11"/>
  <c r="N25" i="11" s="1"/>
  <c r="J58" i="11"/>
  <c r="N58" i="11" s="1"/>
  <c r="J60" i="11"/>
  <c r="N60" i="11" s="1"/>
  <c r="J59" i="11"/>
  <c r="N59" i="11" s="1"/>
  <c r="J50" i="11"/>
  <c r="N50" i="11" s="1"/>
  <c r="J52" i="11"/>
  <c r="N52" i="11" s="1"/>
  <c r="J51" i="11"/>
  <c r="N51" i="11" s="1"/>
  <c r="J46" i="11"/>
  <c r="N46" i="11" s="1"/>
  <c r="J48" i="11"/>
  <c r="N48" i="11" s="1"/>
  <c r="J47" i="11"/>
  <c r="N47" i="11" s="1"/>
  <c r="J42" i="11"/>
  <c r="N42" i="11" s="1"/>
  <c r="P42" i="11" s="1"/>
  <c r="J44" i="11"/>
  <c r="N44" i="11" s="1"/>
  <c r="J43" i="11"/>
  <c r="N43" i="11" s="1"/>
  <c r="J61" i="11"/>
  <c r="N61" i="11" s="1"/>
  <c r="J53" i="11"/>
  <c r="N53" i="11" s="1"/>
  <c r="J49" i="11"/>
  <c r="N49" i="11" s="1"/>
  <c r="J45" i="11"/>
  <c r="N45" i="11" s="1"/>
  <c r="J70" i="11"/>
  <c r="N70" i="11" s="1"/>
  <c r="J72" i="11"/>
  <c r="N72" i="11" s="1"/>
  <c r="J71" i="11"/>
  <c r="N71" i="11" s="1"/>
  <c r="J66" i="11"/>
  <c r="N66" i="11" s="1"/>
  <c r="J68" i="11"/>
  <c r="N68" i="11" s="1"/>
  <c r="J67" i="11"/>
  <c r="N67" i="11" s="1"/>
  <c r="J62" i="11"/>
  <c r="N62" i="11" s="1"/>
  <c r="J64" i="11"/>
  <c r="N64" i="11" s="1"/>
  <c r="J63" i="11"/>
  <c r="N63" i="11" s="1"/>
  <c r="J54" i="11"/>
  <c r="N54" i="11" s="1"/>
  <c r="P54" i="11" s="1"/>
  <c r="J56" i="11"/>
  <c r="N56" i="11" s="1"/>
  <c r="J55" i="11"/>
  <c r="N55" i="11" s="1"/>
  <c r="J73" i="11"/>
  <c r="N73" i="11" s="1"/>
  <c r="J69" i="11"/>
  <c r="N69" i="11" s="1"/>
  <c r="J65" i="11"/>
  <c r="N65" i="11" s="1"/>
  <c r="J57" i="11"/>
  <c r="N57" i="11" s="1"/>
  <c r="H13" i="11"/>
  <c r="H59" i="11"/>
  <c r="H50" i="11"/>
  <c r="H71" i="11"/>
  <c r="H55" i="11"/>
  <c r="H65" i="11"/>
  <c r="H2" i="11"/>
  <c r="H6" i="11"/>
  <c r="H5" i="11"/>
  <c r="H26" i="11"/>
  <c r="H42" i="11"/>
  <c r="H38" i="11"/>
  <c r="H70" i="11"/>
  <c r="H18" i="11"/>
  <c r="H58" i="11"/>
  <c r="H40" i="11"/>
  <c r="H48" i="11"/>
  <c r="H15" i="11"/>
  <c r="H47" i="11"/>
  <c r="H36" i="11"/>
  <c r="H60" i="11"/>
  <c r="H31" i="11"/>
  <c r="H63" i="11"/>
  <c r="H20" i="11"/>
  <c r="H52" i="11"/>
  <c r="H19" i="11"/>
  <c r="H51" i="11"/>
  <c r="H41" i="11"/>
  <c r="H73" i="11"/>
  <c r="H29" i="11"/>
  <c r="H61" i="11"/>
  <c r="H21" i="11"/>
  <c r="H57" i="11"/>
  <c r="P3" i="11" l="1"/>
  <c r="P61" i="11"/>
  <c r="P55" i="11"/>
  <c r="P62" i="11"/>
  <c r="P53" i="11"/>
  <c r="P49" i="11"/>
  <c r="P59" i="11"/>
  <c r="P60" i="11"/>
  <c r="P58" i="11"/>
  <c r="P57" i="11"/>
  <c r="P64" i="11"/>
  <c r="P8" i="11"/>
  <c r="P69" i="11"/>
  <c r="P67" i="11"/>
  <c r="P72" i="11"/>
  <c r="P65" i="11"/>
  <c r="P56" i="11"/>
  <c r="P51" i="11"/>
  <c r="P63" i="11"/>
  <c r="P32" i="11"/>
  <c r="P34" i="11"/>
  <c r="P33" i="11"/>
  <c r="P30" i="11"/>
  <c r="P39" i="11"/>
  <c r="P17" i="11"/>
  <c r="P37" i="11"/>
  <c r="P35" i="11"/>
  <c r="P40" i="11"/>
  <c r="P41" i="11"/>
  <c r="P31" i="11"/>
  <c r="P5" i="11"/>
  <c r="P71" i="11"/>
  <c r="P44" i="11"/>
  <c r="P46" i="11"/>
  <c r="P24" i="11"/>
  <c r="P12" i="11"/>
  <c r="P14" i="11"/>
  <c r="P28" i="11"/>
  <c r="P6" i="11"/>
  <c r="P22" i="11"/>
  <c r="P21" i="11"/>
  <c r="P19" i="11"/>
  <c r="P26" i="11"/>
  <c r="P9" i="11"/>
  <c r="P73" i="11"/>
  <c r="P68" i="11"/>
  <c r="P70" i="11"/>
  <c r="P47" i="11"/>
  <c r="P52" i="11"/>
  <c r="P36" i="11"/>
  <c r="P38" i="11"/>
  <c r="P29" i="11"/>
  <c r="P15" i="11"/>
  <c r="P20" i="11"/>
  <c r="P66" i="11"/>
  <c r="P45" i="11"/>
  <c r="P43" i="11"/>
  <c r="P48" i="11"/>
  <c r="P50" i="11"/>
  <c r="P25" i="11"/>
  <c r="P23" i="11"/>
  <c r="P13" i="11"/>
  <c r="P11" i="11"/>
  <c r="P16" i="11"/>
  <c r="P27" i="11"/>
  <c r="P7" i="11"/>
  <c r="P4" i="11"/>
  <c r="P18" i="11"/>
  <c r="M9" i="11"/>
  <c r="M64" i="11"/>
  <c r="M48" i="11"/>
  <c r="M41" i="11"/>
  <c r="M25" i="11"/>
  <c r="M32" i="11"/>
  <c r="M2" i="11"/>
  <c r="M63" i="11"/>
  <c r="M26" i="11"/>
  <c r="M40" i="11"/>
  <c r="M68" i="11"/>
  <c r="M57" i="11"/>
  <c r="M16" i="11"/>
  <c r="M38" i="11"/>
  <c r="M59" i="11"/>
  <c r="M27" i="11"/>
  <c r="M11" i="11"/>
  <c r="M73" i="11"/>
  <c r="M69" i="11"/>
  <c r="M53" i="11"/>
  <c r="M37" i="11"/>
  <c r="M21" i="11"/>
  <c r="M5" i="11"/>
  <c r="M60" i="11"/>
  <c r="M44" i="11"/>
  <c r="M28" i="11"/>
  <c r="M12" i="11"/>
  <c r="M62" i="11"/>
  <c r="M30" i="11"/>
  <c r="M71" i="11"/>
  <c r="M55" i="11"/>
  <c r="M39" i="11"/>
  <c r="M23" i="11"/>
  <c r="M7" i="11"/>
  <c r="M50" i="11"/>
  <c r="M18" i="11"/>
  <c r="M66" i="11"/>
  <c r="M6" i="11"/>
  <c r="M43" i="11"/>
  <c r="M58" i="11"/>
  <c r="M65" i="11"/>
  <c r="M49" i="11"/>
  <c r="M33" i="11"/>
  <c r="M17" i="11"/>
  <c r="M72" i="11"/>
  <c r="M56" i="11"/>
  <c r="M24" i="11"/>
  <c r="M8" i="11"/>
  <c r="M54" i="11"/>
  <c r="M22" i="11"/>
  <c r="M67" i="11"/>
  <c r="M51" i="11"/>
  <c r="M35" i="11"/>
  <c r="M19" i="11"/>
  <c r="M3" i="11"/>
  <c r="M42" i="11"/>
  <c r="M10" i="11"/>
  <c r="M61" i="11"/>
  <c r="M45" i="11"/>
  <c r="M29" i="11"/>
  <c r="M13" i="11"/>
  <c r="M52" i="11"/>
  <c r="M36" i="11"/>
  <c r="M20" i="11"/>
  <c r="M4" i="11"/>
  <c r="M46" i="11"/>
  <c r="M14" i="11"/>
  <c r="M47" i="11"/>
  <c r="M31" i="11"/>
  <c r="M15" i="11"/>
  <c r="M70" i="11"/>
  <c r="M34" i="11"/>
  <c r="L73" i="11"/>
  <c r="L57" i="11"/>
  <c r="L65" i="11"/>
  <c r="L69" i="11"/>
  <c r="L63" i="11"/>
  <c r="L68" i="11"/>
  <c r="L70" i="11"/>
  <c r="L61" i="11"/>
  <c r="L47" i="11"/>
  <c r="L52" i="11"/>
  <c r="L58" i="11"/>
  <c r="L41" i="11"/>
  <c r="L31" i="11"/>
  <c r="L36" i="11"/>
  <c r="L38" i="11"/>
  <c r="L29" i="11"/>
  <c r="L15" i="11"/>
  <c r="L20" i="11"/>
  <c r="L26" i="11"/>
  <c r="L9" i="11"/>
  <c r="L55" i="11"/>
  <c r="L64" i="11"/>
  <c r="L66" i="11"/>
  <c r="L45" i="11"/>
  <c r="L43" i="11"/>
  <c r="L48" i="11"/>
  <c r="L50" i="11"/>
  <c r="L25" i="11"/>
  <c r="L23" i="11"/>
  <c r="L32" i="11"/>
  <c r="L34" i="11"/>
  <c r="L13" i="11"/>
  <c r="L11" i="11"/>
  <c r="L16" i="11"/>
  <c r="L18" i="11"/>
  <c r="L5" i="11"/>
  <c r="L3" i="11"/>
  <c r="L2" i="11"/>
  <c r="L56" i="11"/>
  <c r="L62" i="11"/>
  <c r="L71" i="11"/>
  <c r="L49" i="11"/>
  <c r="L44" i="11"/>
  <c r="L46" i="11"/>
  <c r="L59" i="11"/>
  <c r="L33" i="11"/>
  <c r="L24" i="11"/>
  <c r="L30" i="11"/>
  <c r="L39" i="11"/>
  <c r="L17" i="11"/>
  <c r="L12" i="11"/>
  <c r="L14" i="11"/>
  <c r="L27" i="11"/>
  <c r="L7" i="11"/>
  <c r="L4" i="11"/>
  <c r="L54" i="11"/>
  <c r="L67" i="11"/>
  <c r="L72" i="11"/>
  <c r="L53" i="11"/>
  <c r="L42" i="11"/>
  <c r="L51" i="11"/>
  <c r="L60" i="11"/>
  <c r="L37" i="11"/>
  <c r="L22" i="11"/>
  <c r="L35" i="11"/>
  <c r="L40" i="11"/>
  <c r="L21" i="11"/>
  <c r="L10" i="11"/>
  <c r="L19" i="11"/>
  <c r="L28" i="11"/>
  <c r="L8" i="11"/>
  <c r="L6" i="11"/>
  <c r="H16" i="11"/>
  <c r="H64" i="11"/>
  <c r="H43" i="11"/>
  <c r="H25" i="11"/>
  <c r="H45" i="11"/>
  <c r="H66" i="11"/>
  <c r="H32" i="11"/>
  <c r="H3" i="11"/>
  <c r="H23" i="11"/>
  <c r="H34" i="11"/>
  <c r="H11" i="11"/>
  <c r="H62" i="11"/>
  <c r="H49" i="11"/>
  <c r="H44" i="11"/>
  <c r="H33" i="11"/>
  <c r="H24" i="11"/>
  <c r="H30" i="11"/>
  <c r="H39" i="11"/>
  <c r="H17" i="11"/>
  <c r="H12" i="11"/>
  <c r="H14" i="11"/>
  <c r="H27" i="11"/>
  <c r="H8" i="11"/>
  <c r="H4" i="11"/>
  <c r="H56" i="11"/>
  <c r="H69" i="11"/>
  <c r="H54" i="11"/>
  <c r="H67" i="11"/>
  <c r="H72" i="11"/>
  <c r="H53" i="11"/>
  <c r="H37" i="11"/>
  <c r="H22" i="11"/>
  <c r="H35" i="11"/>
  <c r="H10" i="11"/>
  <c r="H28" i="11"/>
  <c r="H9" i="11"/>
  <c r="H7" i="11"/>
  <c r="H46" i="11"/>
  <c r="H6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tc={AFE27628-835E-5344-8649-3011C610976A}</author>
    <author>tc={4BEB2F7F-7FA2-2345-923A-8DDA9F6CB9A3}</author>
    <author>tc={6AC7B586-4A76-FF4B-8313-B35ACD01DCAA}</author>
  </authors>
  <commentList>
    <comment ref="A1" authorId="0" shapeId="0" xr:uid="{AFE27628-835E-5344-8649-3011C610976A}">
      <text>
        <t xml:space="preserve">[Threaded comment]
Your version of Excel allows you to read this threaded comment; however, any edits to it will get removed if the file is opened in a newer version of Excel. Learn more: https://go.microsoft.com/fwlink/?linkid=870924
Comment:
    In this sheet, you can write down the decisions to take depending on the situation you are.
For instance, if currently you have no position opened (see column A) and recevied only a buying signal (see columns B, C, D), what action do you want to take?
The default recommendation here would be “Open Buy” (see clumn G for default recommendations);
But maybe you created an algorithm specifically for selling positions, and you don’t want to open any Buying position. In this case, you should set the Action (see column G) as “Keep No Position”.
The column “Check Action” (column H) is here to highlight incoherent Actions set.
For instance, if there are currenlty no positions opened, and you set an Action as “Keep Sell”, this Check Action will return “Error in Action”. This is because since you currently have no position opened, you cannot “Keep” selling, you can only “Open Sell” (or “Open Buy”, or “Keep No Position”).
———————————————
Note that this sheet relies on 2 other sheets (ActionMap and Maps) to convert your decisions here into codes which will be used in the Model sheet to calculate your ROI.
It is therefore recommended to only ammend the Action column (Column G, with the text in blue), and leave the rest of this sheet, as well as the mapping sheets as they are! :)
———————————————
Colour Code:
since we have 72 scenarios in total, I colour coded the different columns to help visualising each individual one.
Buying position and signals are in blue, selling positions and signals in purple, closing signals and closed positions in grey.
The hit Take Profit are in green and hit stop loss in yellow.
I also set the text of the signal and hit TP/SL columns in red when the signals are contradictory.
———————————————
Check columns on the right:
if you need to check the Actions you set, you can use the columns on the right end, they will help you to group and sort the different scenarios displayed on this page.
</t>
      </text>
    </comment>
    <comment ref="N1" authorId="1" shapeId="0" xr:uid="{4BEB2F7F-7FA2-2345-923A-8DDA9F6CB9A3}">
      <text>
        <t>[Threaded comment]
Your version of Excel allows you to read this threaded comment; however, any edits to it will get removed if the file is opened in a newer version of Excel. Learn more: https://go.microsoft.com/fwlink/?linkid=870924
Comment:
    These columns (symetry check) are here to help checking if symetrical situations have a similar action allocated to them.
By symetrical, I mean for instance:
Buying Position + Buying Signal
and
Selling Position + Selling Signal
These two situations call for the same behaviour: keeping the position as it is, or reinforcing it.</t>
      </text>
    </comment>
    <comment ref="P1" authorId="2" shapeId="0" xr:uid="{6AC7B586-4A76-FF4B-8313-B35ACD01DCAA}">
      <text>
        <t>[Threaded comment]
Your version of Excel allows you to read this threaded comment; however, any edits to it will get removed if the file is opened in a newer version of Excel. Learn more: https://go.microsoft.com/fwlink/?linkid=870924
Comment:
    First, sort the data set by “Check situation symetry" (ascending) and thenlook for flags (“1”) in this column: they will highlight symetrical situations with different actions set.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tc={3AFC2199-74B3-3341-9288-5253B2A75694}</author>
    <author>tc={5D146E79-E9DD-1D43-9214-E5F8A6B2B026}</author>
    <author>tc={A57A703F-34F4-3D45-A4EA-3409A9E7ADEC}</author>
  </authors>
  <commentList>
    <comment ref="A1" authorId="0" shapeId="0" xr:uid="{3AFC2199-74B3-3341-9288-5253B2A75694}">
      <text>
        <t>[Threaded comment]
Your version of Excel allows you to read this threaded comment; however, any edits to it will get removed if the file is opened in a newer version of Excel. Learn more: https://go.microsoft.com/fwlink/?linkid=870924
Comment:
    Note that I didn't include 
Close Buy and Open Buy
Close Sell and Open Sell
because those actions would make us lose pips twice
Also, I haven't included Increase Buy nor Increase Sell to simplify the model.</t>
      </text>
    </comment>
    <comment ref="J1" authorId="1" shapeId="0" xr:uid="{5D146E79-E9DD-1D43-9214-E5F8A6B2B026}">
      <text>
        <t>[Threaded comment]
Your version of Excel allows you to read this threaded comment; however, any edits to it will get removed if the file is opened in a newer version of Excel. Learn more: https://go.microsoft.com/fwlink/?linkid=870924
Comment:
    The goal of this column is to flag trades that were avoided because of contradictory signals.
For now, to keep things simple, it will only be applied in situations where we have a buy+sell signals OR buy+sell+close signals.
I created this flag when working on the 50 pips a day strategy: depending on the time frame used, we might endup missing plenty of trades, and we need to log this fact somewhere to avoid any confusion when comparing this strategy’s results on different time frames.</t>
      </text>
    </comment>
    <comment ref="K1" authorId="2" shapeId="0" xr:uid="{A57A703F-34F4-3D45-A4EA-3409A9E7ADEC}">
      <text>
        <t>[Threaded comment]
Your version of Excel allows you to read this threaded comment; however, any edits to it will get removed if the file is opened in a newer version of Excel. Learn more: https://go.microsoft.com/fwlink/?linkid=870924
Comment:
    I won’t set a close signal when hitting TP/SL, because hitting the TPSL is a consequence of the strategy, and not a strategy by itself. Therefefore I’d rather an algorithm to learn when to buy in order to hit a TP at some point than learning when this TP will be hit.</t>
      </text>
    </comment>
  </commentList>
</comments>
</file>

<file path=xl/sharedStrings.xml><?xml version="1.0" encoding="utf-8"?>
<sst xmlns="http://schemas.openxmlformats.org/spreadsheetml/2006/main" count="742" uniqueCount="76">
  <si>
    <t>Buying Signal</t>
  </si>
  <si>
    <t>Selling Signal</t>
  </si>
  <si>
    <t>Closing Signal</t>
  </si>
  <si>
    <t>None</t>
  </si>
  <si>
    <t>Current Position</t>
  </si>
  <si>
    <t>No position</t>
  </si>
  <si>
    <t>Buying position</t>
  </si>
  <si>
    <t>Selling position</t>
  </si>
  <si>
    <t>CrntPosnCode</t>
  </si>
  <si>
    <t>buygCode</t>
  </si>
  <si>
    <t>BuyingSignal</t>
  </si>
  <si>
    <t>SellingSignal</t>
  </si>
  <si>
    <t>ClosingSignal</t>
  </si>
  <si>
    <t>Action</t>
  </si>
  <si>
    <t>Keep Sell</t>
  </si>
  <si>
    <t>Close Sell</t>
  </si>
  <si>
    <t>Close Buy and Open Sell</t>
  </si>
  <si>
    <t>Close Buy</t>
  </si>
  <si>
    <t>Keep Buy</t>
  </si>
  <si>
    <t>Open Sell</t>
  </si>
  <si>
    <t>Open Buy</t>
  </si>
  <si>
    <t>Keep No Position</t>
  </si>
  <si>
    <t>Close Sell and Open Buy</t>
  </si>
  <si>
    <t>Check Action</t>
  </si>
  <si>
    <t>clsgCode</t>
  </si>
  <si>
    <t>selgCode</t>
  </si>
  <si>
    <t>closeBuy</t>
  </si>
  <si>
    <t>openBuy</t>
  </si>
  <si>
    <t>closeSell</t>
  </si>
  <si>
    <t>openSell</t>
  </si>
  <si>
    <t>Hit Take Profit Trigger</t>
  </si>
  <si>
    <t>Hit Stop Loss Trigger</t>
  </si>
  <si>
    <t>hitTP</t>
  </si>
  <si>
    <t>hitSL</t>
  </si>
  <si>
    <t>Hit TP</t>
  </si>
  <si>
    <t>Hit SL</t>
  </si>
  <si>
    <t>buyingSignals
(signal variable for machine learning)</t>
  </si>
  <si>
    <t>sellingSignals
(signal variable for machine learning)</t>
  </si>
  <si>
    <t>Close Buy TP</t>
  </si>
  <si>
    <t>Close Buy SL</t>
  </si>
  <si>
    <t>Close Sell TP</t>
  </si>
  <si>
    <t>Close Sell SL</t>
  </si>
  <si>
    <t>Close Buy TP and Open Buy</t>
  </si>
  <si>
    <t>Close Buy SL and Open Buy</t>
  </si>
  <si>
    <t>Close Sell TP and Open Buy</t>
  </si>
  <si>
    <t>Close Sell SL and Open Buy</t>
  </si>
  <si>
    <t>Close Buy TP and Open Sell</t>
  </si>
  <si>
    <t>Close Buy SL and Open Sell</t>
  </si>
  <si>
    <t>Close Sell TP and Open Sell</t>
  </si>
  <si>
    <t>Close Sell SL and Open Sell</t>
  </si>
  <si>
    <t>Close Buy TPSL</t>
  </si>
  <si>
    <t>Close Sell TPSL</t>
  </si>
  <si>
    <t>Close Buy TPSL and Open Buy</t>
  </si>
  <si>
    <t>Close Buy TPSL and Open Sell</t>
  </si>
  <si>
    <t>Close Sell TPSL and Open Buy</t>
  </si>
  <si>
    <t>Close Sell TPSL and Open Sell</t>
  </si>
  <si>
    <t>actionCode</t>
  </si>
  <si>
    <t>situationCode</t>
  </si>
  <si>
    <t>Recommended default actions</t>
  </si>
  <si>
    <t>opening signal
0: none
1: buy
2: sell</t>
  </si>
  <si>
    <t>closing signal
0: none
1: buy
2: sell</t>
  </si>
  <si>
    <t>TPSL signal
0: none
1: TP
2: SL
3: TP &amp; SL</t>
  </si>
  <si>
    <t>current position
0: no position
1: buying
2: selling</t>
  </si>
  <si>
    <t>Code for PL on Close
0: nothing to display
1: get current price on close - price on open
2: get price on open - current price on close
3: get TP
4: get SL
5: unknown (TP &amp; SL)</t>
  </si>
  <si>
    <t>Code for PriceOnOpen
0: nothing to display
1: get current open buy
2: get previous PriceOnOpen</t>
  </si>
  <si>
    <t>Code for Updated Position
(after action)
0: no position
1: buying
2: selling</t>
  </si>
  <si>
    <t>Situation Code check</t>
  </si>
  <si>
    <t>Action Code Count</t>
  </si>
  <si>
    <t>Check situation symetry</t>
  </si>
  <si>
    <t>Check action symetry</t>
  </si>
  <si>
    <t>Check</t>
  </si>
  <si>
    <t>Take No Action</t>
  </si>
  <si>
    <t>Code for Ignored Trade Action
0: Action taken
1: No action taken because of contradictory signals</t>
  </si>
  <si>
    <t>ActionCode
1) 8
2) position (0,1,2)
3) opening (0,1,2)
4) closing (0,1,2)
5) TPSL (0,1,2,3)</t>
  </si>
  <si>
    <t>hold</t>
  </si>
  <si>
    <t>signalLabel
(signal variable for machine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</si>
</sst>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tint="-0.34998626667073579"/>
      <name val="Calibri"/>
      <family val="2"/>
      <scheme val="minor"/>
    </font>
    <font>
      <sz val="11"/>
      <name val="Calibri"/>
      <family val="2"/>
      <scheme val="minor"/>
    </font>
    <font>
      <sz val="11"/>
      <color rgb="FF0070C0"/>
      <name val="Calibri"/>
      <family val="2"/>
      <scheme val="minor"/>
    </font>
    <font>
      <b/>
      <sz val="11"/>
      <name val="Calibri"/>
      <family val="2"/>
      <scheme val="minor"/>
    </font>
    <font>
      <b/>
      <sz val="11"/>
      <color rgb="FF0070C0"/>
      <name val="Calibri"/>
      <family val="2"/>
      <scheme val="minor"/>
    </font>
    <font>
      <sz val="11"/>
      <color rgb="FFC00000"/>
      <name val="Calibri"/>
      <family val="2"/>
      <scheme val="minor"/>
    </font>
    <font>
      <b/>
      <sz val="11"/>
      <color rgb="FF7030A0"/>
      <name val="Calibri"/>
      <family val="2"/>
      <scheme val="minor"/>
    </font>
    <font>
      <b/>
      <sz val="11"/>
      <color theme="0" tint="-0.34998626667073579"/>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D1E7FB"/>
        <bgColor indexed="64"/>
      </patternFill>
    </fill>
    <fill>
      <patternFill patternType="solid">
        <fgColor rgb="FFE0CFFF"/>
        <bgColor indexed="64"/>
      </patternFill>
    </fill>
    <fill>
      <patternFill patternType="solid">
        <fgColor rgb="FFE1FCFF"/>
        <bgColor indexed="64"/>
      </patternFill>
    </fill>
    <fill>
      <patternFill patternType="solid">
        <fgColor rgb="FFEAE2FF"/>
        <bgColor indexed="64"/>
      </patternFill>
    </fill>
    <fill>
      <patternFill patternType="solid">
        <fgColor theme="3" tint="0.79998168889431442"/>
        <bgColor indexed="64"/>
      </patternFill>
    </fill>
  </fills>
  <borders count="6">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right/>
      <top style="thin">
        <color theme="1" tint="0.499984740745262"/>
      </top>
      <bottom/>
      <diagonal/>
    </border>
  </borders>
  <cellStyleXfs count="1">
    <xf numFmtId="0" fontId="0" fillId="0" borderId="0"/>
  </cellStyleXfs>
  <cellXfs count="42">
    <xf numFmtId="0" fontId="0" fillId="0" borderId="0" xfId="0"/>
    <xf numFmtId="0" fontId="2" fillId="0" borderId="0" xfId="0" applyFont="1" applyFill="1" applyBorder="1" applyAlignment="1">
      <alignment horizontal="left" vertical="center"/>
    </xf>
    <xf numFmtId="0" fontId="2" fillId="0" borderId="0" xfId="0" quotePrefix="1" applyFont="1" applyFill="1" applyBorder="1" applyAlignment="1">
      <alignment horizontal="left" vertical="center"/>
    </xf>
    <xf numFmtId="0" fontId="2" fillId="0" borderId="0" xfId="0" applyFont="1" applyFill="1" applyBorder="1" applyAlignment="1">
      <alignment horizontal="left" vertical="center" wrapText="1"/>
    </xf>
    <xf numFmtId="0" fontId="4" fillId="3" borderId="0" xfId="0" applyFont="1" applyFill="1" applyAlignment="1">
      <alignment horizontal="left" vertical="center" wrapText="1"/>
    </xf>
    <xf numFmtId="0" fontId="4" fillId="0" borderId="0" xfId="0" applyFont="1" applyFill="1" applyBorder="1" applyAlignment="1">
      <alignment horizontal="left" vertical="center"/>
    </xf>
    <xf numFmtId="0" fontId="2" fillId="4" borderId="0" xfId="0" applyFont="1" applyFill="1" applyBorder="1" applyAlignment="1">
      <alignment horizontal="left" vertical="center"/>
    </xf>
    <xf numFmtId="0" fontId="2" fillId="4" borderId="0" xfId="0" quotePrefix="1" applyFont="1" applyFill="1" applyBorder="1" applyAlignment="1">
      <alignment horizontal="left" vertical="center"/>
    </xf>
    <xf numFmtId="0" fontId="2" fillId="5" borderId="0" xfId="0" applyFont="1" applyFill="1" applyBorder="1" applyAlignment="1">
      <alignment horizontal="left" vertical="center"/>
    </xf>
    <xf numFmtId="0" fontId="2" fillId="5" borderId="0" xfId="0" quotePrefix="1" applyFont="1" applyFill="1" applyBorder="1" applyAlignment="1">
      <alignment horizontal="left" vertical="center"/>
    </xf>
    <xf numFmtId="0" fontId="2" fillId="2" borderId="0" xfId="0" applyFont="1" applyFill="1" applyBorder="1" applyAlignment="1">
      <alignment horizontal="left" vertical="center"/>
    </xf>
    <xf numFmtId="0" fontId="2" fillId="8" borderId="0" xfId="0" applyFont="1" applyFill="1" applyBorder="1" applyAlignment="1">
      <alignment horizontal="left" vertical="center"/>
    </xf>
    <xf numFmtId="0" fontId="6" fillId="8" borderId="0" xfId="0" applyFont="1" applyFill="1" applyBorder="1" applyAlignment="1">
      <alignment horizontal="left" vertical="center"/>
    </xf>
    <xf numFmtId="0" fontId="6" fillId="4" borderId="0" xfId="0" applyFont="1" applyFill="1" applyBorder="1" applyAlignment="1">
      <alignment horizontal="left" vertical="center"/>
    </xf>
    <xf numFmtId="0" fontId="6" fillId="4" borderId="0" xfId="0" quotePrefix="1" applyFont="1" applyFill="1" applyBorder="1" applyAlignment="1">
      <alignment horizontal="left" vertical="center"/>
    </xf>
    <xf numFmtId="0" fontId="6" fillId="5" borderId="0" xfId="0" applyFont="1" applyFill="1" applyBorder="1" applyAlignment="1">
      <alignment horizontal="left" vertical="center"/>
    </xf>
    <xf numFmtId="0" fontId="6" fillId="5" borderId="0" xfId="0" quotePrefix="1" applyFont="1" applyFill="1" applyBorder="1" applyAlignment="1">
      <alignment horizontal="left" vertical="center"/>
    </xf>
    <xf numFmtId="0" fontId="2" fillId="9" borderId="0" xfId="0" applyFont="1" applyFill="1" applyBorder="1" applyAlignment="1">
      <alignment horizontal="left" vertical="center"/>
    </xf>
    <xf numFmtId="0" fontId="6" fillId="9" borderId="0" xfId="0" applyFont="1" applyFill="1" applyBorder="1" applyAlignment="1">
      <alignment horizontal="left" vertical="center"/>
    </xf>
    <xf numFmtId="0" fontId="6" fillId="2" borderId="0" xfId="0" applyFont="1" applyFill="1" applyBorder="1" applyAlignment="1">
      <alignment horizontal="left" vertical="center"/>
    </xf>
    <xf numFmtId="0" fontId="7" fillId="0" borderId="0" xfId="0" applyFont="1"/>
    <xf numFmtId="0" fontId="4" fillId="10" borderId="0" xfId="0" applyFont="1" applyFill="1" applyAlignment="1">
      <alignment horizontal="left" vertical="center" wrapText="1"/>
    </xf>
    <xf numFmtId="0" fontId="7" fillId="0" borderId="0" xfId="0" applyFont="1" applyFill="1" applyBorder="1" applyAlignment="1">
      <alignment horizontal="left" vertical="center"/>
    </xf>
    <xf numFmtId="0" fontId="8" fillId="3" borderId="0" xfId="0" applyFont="1" applyFill="1" applyAlignment="1">
      <alignment horizontal="left" vertical="center" wrapText="1"/>
    </xf>
    <xf numFmtId="0" fontId="8" fillId="3" borderId="0"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Alignment="1">
      <alignment horizontal="left" vertical="center"/>
    </xf>
    <xf numFmtId="0" fontId="4" fillId="3" borderId="1" xfId="0" applyFont="1" applyFill="1" applyBorder="1" applyAlignment="1">
      <alignment horizontal="left" vertical="center" wrapText="1"/>
    </xf>
    <xf numFmtId="0" fontId="4" fillId="3" borderId="5" xfId="0" applyFont="1" applyFill="1" applyBorder="1" applyAlignment="1">
      <alignment horizontal="left" vertical="center" wrapText="1"/>
    </xf>
    <xf numFmtId="0" fontId="5" fillId="3" borderId="2" xfId="0" applyFont="1" applyFill="1" applyBorder="1" applyAlignment="1">
      <alignment horizontal="left" vertical="center" wrapText="1"/>
    </xf>
    <xf numFmtId="0" fontId="2" fillId="2" borderId="3" xfId="0" applyFont="1" applyFill="1" applyBorder="1" applyAlignment="1">
      <alignment horizontal="left" vertical="center"/>
    </xf>
    <xf numFmtId="0" fontId="3" fillId="0" borderId="4" xfId="0" applyFont="1" applyFill="1" applyBorder="1" applyAlignment="1">
      <alignment horizontal="left" vertical="center"/>
    </xf>
    <xf numFmtId="0" fontId="2" fillId="6" borderId="3" xfId="0" applyFont="1" applyFill="1" applyBorder="1" applyAlignment="1">
      <alignment horizontal="left" vertical="center"/>
    </xf>
    <xf numFmtId="0" fontId="2" fillId="7" borderId="3" xfId="0" applyFont="1" applyFill="1" applyBorder="1" applyAlignment="1">
      <alignment horizontal="left" vertical="center"/>
    </xf>
    <xf numFmtId="0" fontId="2" fillId="0"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FCDBDC"/>
      <color rgb="FFFCD1CF"/>
      <color rgb="FFDEE8FF"/>
      <color rgb="FFF0FFFC"/>
      <color rgb="FFE1FCFF"/>
      <color rgb="FFEAE2FF"/>
      <color rgb="FFE0CFFF"/>
      <color rgb="FFD1E7FB"/>
      <color rgb="FFB1E1FB"/>
      <color rgb="FF8EB3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Pierre Zaplet-Brouillard" id="{B4CC2237-F66F-814D-A5D0-1DA4D5AA4916}" userId="2c3bb97f100441c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23T08:55:02.23" personId="{B4CC2237-F66F-814D-A5D0-1DA4D5AA4916}" id="{AFE27628-835E-5344-8649-3011C610976A}" done="1">
    <text xml:space="preserve">In this sheet, you can write down the decisions to take depending on the situation you are.
For instance, if currently you have no position opened (see column A) and recevied only a buying signal (see columns B, C, D), what action do you want to take?
The default recommendation here would be “Open Buy” (see clumn G for default recommendations);
But maybe you created an algorithm specifically for selling positions, and you don’t want to open any Buying position. In this case, you should set the Action (see column G) as “Keep No Position”.
The column “Check Action” (column H) is here to highlight incoherent Actions set.
For instance, if there are currenlty no positions opened, and you set an Action as “Keep Sell”, this Check Action will return “Error in Action”. This is because since you currently have no position opened, you cannot “Keep” selling, you can only “Open Sell” (or “Open Buy”, or “Keep No Position”).
———————————————
Note that this sheet relies on 2 other sheets (ActionMap and Maps) to convert your decisions here into codes which will be used in the Model sheet to calculate your ROI.
It is therefore recommended to only ammend the Action column (Column G, with the text in blue), and leave the rest of this sheet, as well as the mapping sheets as they are! :)
———————————————
Colour Code:
since we have 72 scenarios in total, I colour coded the different columns to help visualising each individual one.
Buying position and signals are in blue, selling positions and signals in purple, closing signals and closed positions in grey.
The hit Take Profit are in green and hit stop loss in yellow.
I also set the text of the signal and hit TP/SL columns in red when the signals are contradictory.
———————————————
Check columns on the right:
if you need to check the Actions you set, you can use the columns on the right end, they will help you to group and sort the different scenarios displayed on this page.
</text>
  </threadedComment>
  <threadedComment ref="N1" dT="2019-10-04T13:37:38.02" personId="{B4CC2237-F66F-814D-A5D0-1DA4D5AA4916}" id="{4BEB2F7F-7FA2-2345-923A-8DDA9F6CB9A3}" done="1">
    <text>These columns (symetry check) are here to help checking if symetrical situations have a similar action allocated to them.
By symetrical, I mean for instance:
Buying Position + Buying Signal
and
Selling Position + Selling Signal
These two situations call for the same behaviour: keeping the position as it is, or reinforcing it.</text>
  </threadedComment>
  <threadedComment ref="P1" dT="2019-10-04T13:48:48.01" personId="{B4CC2237-F66F-814D-A5D0-1DA4D5AA4916}" id="{6AC7B586-4A76-FF4B-8313-B35ACD01DCAA}" done="1">
    <text>First, sort the data set by “Check situation symetry" (ascending) and thenlook for flags (“1”) in this column: they will highlight symetrical situations with different actions set.</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19-10-04T01:54:45.04" personId="{B4CC2237-F66F-814D-A5D0-1DA4D5AA4916}" id="{3AFC2199-74B3-3341-9288-5253B2A75694}" done="1">
    <text>Note that I didn't include 
Close Buy and Open Buy
Close Sell and Open Sell
because those actions would make us lose pips twice
Also, I haven't included Increase Buy nor Increase Sell to simplify the model.</text>
  </threadedComment>
  <threadedComment ref="J1" dT="2019-10-09T07:08:22.70" personId="{B4CC2237-F66F-814D-A5D0-1DA4D5AA4916}" id="{5D146E79-E9DD-1D43-9214-E5F8A6B2B026}" done="1">
    <text>The goal of this column is to flag trades that were avoided because of contradictory signals.
For now, to keep things simple, it will only be applied in situations where we have a buy+sell signals OR buy+sell+close signals.
I created this flag when working on the 50 pips a day strategy: depending on the time frame used, we might endup missing plenty of trades, and we need to log this fact somewhere to avoid any confusion when comparing this strategy’s results on different time frames.</text>
  </threadedComment>
  <threadedComment ref="K1" dT="2019-10-04T02:09:33.25" personId="{B4CC2237-F66F-814D-A5D0-1DA4D5AA4916}" id="{A57A703F-34F4-3D45-A4EA-3409A9E7ADEC}" done="1">
    <text>I won’t set a close signal when hitting TP/SL, because hitting the TPSL is a consequence of the strategy, and not a strategy by itself. Therefefore I’d rather an algorithm to learn when to buy in order to hit a TP at some point than learning when this TP will be hit.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646D-B4F7-4E4B-8124-F8799CCB2190}">
  <sheetPr codeName="Sheet3"/>
  <dimension ref="A1:P73"/>
  <sheetViews>
    <sheetView zoomScale="85" zoomScaleNormal="85" workbookViewId="0">
      <pane xSplit="1" ySplit="1" topLeftCell="B2" activePane="bottomRight" state="frozen"/>
      <selection activeCell="I11" sqref="I11"/>
      <selection pane="topRight" activeCell="I11" sqref="I11"/>
      <selection pane="bottomLeft" activeCell="I11" sqref="I11"/>
      <selection pane="bottomRight" activeCell="G7" sqref="G7"/>
    </sheetView>
  </sheetViews>
  <sheetFormatPr defaultColWidth="10.77734375" defaultRowHeight="15.05" x14ac:dyDescent="0.3"/>
  <cols>
    <col min="1" max="1" width="13.44140625" style="41" customWidth="1"/>
    <col min="2" max="4" width="12.77734375" style="1" customWidth="1"/>
    <col min="5" max="6" width="10.109375" style="1" customWidth="1"/>
    <col min="7" max="7" width="23.109375" style="38" bestFit="1" customWidth="1"/>
    <col min="8" max="8" width="12.77734375" style="28" customWidth="1"/>
    <col min="9" max="9" width="23.109375" style="28" bestFit="1" customWidth="1"/>
    <col min="10" max="10" width="11.6640625" style="30" customWidth="1"/>
    <col min="11" max="11" width="11.6640625" style="31" customWidth="1"/>
    <col min="12" max="13" width="10.77734375" style="32"/>
    <col min="14" max="15" width="9" style="32" customWidth="1"/>
    <col min="16" max="16" width="5.44140625" style="32" customWidth="1"/>
    <col min="17" max="16384" width="10.77734375" style="1"/>
  </cols>
  <sheetData>
    <row r="1" spans="1:16" s="3" customFormat="1" ht="89.05" customHeight="1" x14ac:dyDescent="0.3">
      <c r="A1" s="34" t="s">
        <v>4</v>
      </c>
      <c r="B1" s="35" t="s">
        <v>0</v>
      </c>
      <c r="C1" s="35" t="s">
        <v>1</v>
      </c>
      <c r="D1" s="35" t="s">
        <v>2</v>
      </c>
      <c r="E1" s="35" t="s">
        <v>30</v>
      </c>
      <c r="F1" s="35" t="s">
        <v>31</v>
      </c>
      <c r="G1" s="36" t="s">
        <v>13</v>
      </c>
      <c r="H1" s="23" t="s">
        <v>23</v>
      </c>
      <c r="I1" s="24" t="s">
        <v>58</v>
      </c>
      <c r="J1" s="25" t="s">
        <v>57</v>
      </c>
      <c r="K1" s="26" t="s">
        <v>56</v>
      </c>
      <c r="L1" s="27" t="s">
        <v>66</v>
      </c>
      <c r="M1" s="27" t="s">
        <v>67</v>
      </c>
      <c r="N1" s="27" t="s">
        <v>68</v>
      </c>
      <c r="O1" s="27" t="s">
        <v>69</v>
      </c>
      <c r="P1" s="27" t="s">
        <v>70</v>
      </c>
    </row>
    <row r="2" spans="1:16" x14ac:dyDescent="0.3">
      <c r="A2" s="37" t="s">
        <v>5</v>
      </c>
      <c r="B2" s="2" t="s">
        <v>3</v>
      </c>
      <c r="C2" s="1" t="s">
        <v>3</v>
      </c>
      <c r="D2" s="1" t="s">
        <v>3</v>
      </c>
      <c r="E2" s="1" t="s">
        <v>3</v>
      </c>
      <c r="F2" s="1" t="s">
        <v>3</v>
      </c>
      <c r="G2" s="38" t="s">
        <v>21</v>
      </c>
      <c r="H2" s="28" t="str">
        <f>IF(OR(
_xlfn.NUMBERVALUE(VLOOKUP(A2,Maps!A:B,2,0))&lt;&gt;_xlfn.NUMBERVALUE(MID(VLOOKUP(G2,ActionsMap!A:F,6,0),2,1)),
_xlfn.NUMBERVALUE(VLOOKUP(E2,Maps!M:N,2,0)+VLOOKUP(F2,Maps!P:Q,2,0)*2)&lt;&gt;_xlfn.NUMBERVALUE(MID(VLOOKUP(G2,ActionsMap!A:F,6,0),5,1))
),"Error in Action","Action ok")</f>
        <v>Action ok</v>
      </c>
      <c r="I2" s="29" t="s">
        <v>21</v>
      </c>
      <c r="J2" s="30">
        <f>9000000+_xlfn.NUMBERVALUE(VLOOKUP(A2,Maps!A:B,2,0) &amp; VLOOKUP(B2,Maps!D:E,2,0) &amp; VLOOKUP(C2,Maps!G:H,2,0) &amp; VLOOKUP(D2,Maps!J:K,2,0) &amp; VLOOKUP(E2,Maps!M:N,2,0) &amp; VLOOKUP(F2,Maps!P:Q,2,0))</f>
        <v>9000000</v>
      </c>
      <c r="K2" s="31">
        <f>VLOOKUP(G2,ActionsMap!A:F,6,0)</f>
        <v>80000</v>
      </c>
      <c r="L2" s="32" t="str">
        <f t="shared" ref="L2:L33" si="0">IF(COUNTIF(J:J,J2)&gt;1,"Situation Code duplicate found","OK")</f>
        <v>OK</v>
      </c>
      <c r="M2" s="32">
        <f t="shared" ref="M2:M33" si="1">COUNTIF(K:K,K2)</f>
        <v>2</v>
      </c>
      <c r="N2" s="32">
        <f t="shared" ref="N2:N33" si="2">_xlfn.NUMBERVALUE(IF(MID(J2,2,3)="000",1,
IF(MID(J2,2,3)="011",2,
IF(OR(MID(J2,2,3)="010",MID(J2,2,3)="001"),3,
IF(OR(MID(J2,2,3)="100",MID(J2,2,3)="200"),4,
IF(OR(MID(J2,2,3)="110",MID(J2,2,3)="201"),5,
IF(OR(MID(J2,2,3)="101",MID(J2,2,3)="210"),6,
IF(OR(MID(J2,2,3)="111",MID(J2,2,3)="211"),7,9)))))))
&amp;RIGHT(J2,3))</f>
        <v>1000</v>
      </c>
      <c r="O2" s="32" t="str">
        <f t="shared" ref="O2:O33" si="3">_xlfn.NUMBERVALUE(IF(MID(K2,2,3)="000",1,
IF(OR(MID(K2,2,3)="010", MID(K2, 2, 3)="020"),2,
IF(OR(MID(K2,2,3)="100", MID(K2, 2, 3)="200"),3,
IF(OR(MID(K2,2,3)="110", MID(K2, 2, 3)="220"),4,
IF(OR(MID(K2,2,3)="101", MID(K2, 2, 3)="202"),5,
IF(OR(MID(K2,2,3)="111", MID(K2, 2, 3)="222"),6,
IF(OR(MID(K2,2,3)="121", MID(K2, 2, 3)="212"),7,
IF(OR(MID(K2,2,3)="221", MID(K2, 2, 3)="112"),8,
IF(OR(MID(K2,2,3)="122", MID(K2, 2, 3)="211"),9,
99))))))))))
&amp;RIGHT(K2,1)</f>
        <v>10</v>
      </c>
      <c r="P2" s="32">
        <f t="shared" ref="P2:P33" si="4">IF(N2=N1,IF(O2=O1,0,1),0)</f>
        <v>0</v>
      </c>
    </row>
    <row r="3" spans="1:16" x14ac:dyDescent="0.3">
      <c r="A3" s="37" t="s">
        <v>5</v>
      </c>
      <c r="B3" s="2" t="s">
        <v>3</v>
      </c>
      <c r="C3" s="1" t="s">
        <v>3</v>
      </c>
      <c r="D3" s="10" t="s">
        <v>2</v>
      </c>
      <c r="E3" s="1" t="s">
        <v>3</v>
      </c>
      <c r="F3" s="1" t="s">
        <v>3</v>
      </c>
      <c r="G3" s="38" t="s">
        <v>21</v>
      </c>
      <c r="H3" s="28" t="str">
        <f>IF(OR(
_xlfn.NUMBERVALUE(VLOOKUP(A3,Maps!A:B,2,0))&lt;&gt;_xlfn.NUMBERVALUE(MID(VLOOKUP(G3,ActionsMap!A:F,6,0),2,1)),
_xlfn.NUMBERVALUE(VLOOKUP(E3,Maps!M:N,2,0)+VLOOKUP(F3,Maps!P:Q,2,0)*2)&lt;&gt;_xlfn.NUMBERVALUE(MID(VLOOKUP(G3,ActionsMap!A:F,6,0),5,1))
),"Error in Action","Action ok")</f>
        <v>Action ok</v>
      </c>
      <c r="I3" s="29" t="s">
        <v>21</v>
      </c>
      <c r="J3" s="30">
        <f>9000000+_xlfn.NUMBERVALUE(
VLOOKUP(A3,Maps!A:B,2,0) &amp; VLOOKUP(B3,Maps!D:E,2,0) &amp; VLOOKUP(C3,Maps!G:H,2,0) &amp; VLOOKUP(D3,Maps!J:K,2,0) &amp; VLOOKUP(E3,Maps!M:N,2,0) &amp; VLOOKUP(F3,Maps!P:Q,2,0)
)</f>
        <v>9000100</v>
      </c>
      <c r="K3" s="31">
        <f>VLOOKUP(G3,ActionsMap!A:F,6,0)</f>
        <v>80000</v>
      </c>
      <c r="L3" s="32" t="str">
        <f t="shared" si="0"/>
        <v>OK</v>
      </c>
      <c r="M3" s="32">
        <f t="shared" si="1"/>
        <v>2</v>
      </c>
      <c r="N3" s="32">
        <f t="shared" si="2"/>
        <v>1100</v>
      </c>
      <c r="O3" s="32" t="str">
        <f t="shared" si="3"/>
        <v>10</v>
      </c>
      <c r="P3" s="32">
        <f t="shared" si="4"/>
        <v>0</v>
      </c>
    </row>
    <row r="4" spans="1:16" x14ac:dyDescent="0.3">
      <c r="A4" s="37" t="s">
        <v>5</v>
      </c>
      <c r="B4" s="2" t="s">
        <v>3</v>
      </c>
      <c r="C4" s="17" t="s">
        <v>1</v>
      </c>
      <c r="D4" s="1" t="s">
        <v>3</v>
      </c>
      <c r="E4" s="1" t="s">
        <v>3</v>
      </c>
      <c r="F4" s="1" t="s">
        <v>3</v>
      </c>
      <c r="G4" s="38" t="s">
        <v>19</v>
      </c>
      <c r="H4" s="28" t="str">
        <f>IF(OR(
_xlfn.NUMBERVALUE(VLOOKUP(A4,Maps!A:B,2,0))&lt;&gt;_xlfn.NUMBERVALUE(MID(VLOOKUP(G4,ActionsMap!A:F,6,0),2,1)),
_xlfn.NUMBERVALUE(VLOOKUP(E4,Maps!M:N,2,0)+VLOOKUP(F4,Maps!P:Q,2,0)*2)&lt;&gt;_xlfn.NUMBERVALUE(MID(VLOOKUP(G4,ActionsMap!A:F,6,0),5,1))
),"Error in Action","Action ok")</f>
        <v>Action ok</v>
      </c>
      <c r="I4" s="29" t="s">
        <v>19</v>
      </c>
      <c r="J4" s="30">
        <f>9000000+_xlfn.NUMBERVALUE(
VLOOKUP(A4,Maps!A:B,2,0) &amp; VLOOKUP(B4,Maps!D:E,2,0) &amp; VLOOKUP(C4,Maps!G:H,2,0) &amp; VLOOKUP(D4,Maps!J:K,2,0) &amp; VLOOKUP(E4,Maps!M:N,2,0) &amp; VLOOKUP(F4,Maps!P:Q,2,0)
)</f>
        <v>9001000</v>
      </c>
      <c r="K4" s="31">
        <f>VLOOKUP(G4,ActionsMap!A:F,6,0)</f>
        <v>80200</v>
      </c>
      <c r="L4" s="32" t="str">
        <f t="shared" si="0"/>
        <v>OK</v>
      </c>
      <c r="M4" s="32">
        <f t="shared" si="1"/>
        <v>2</v>
      </c>
      <c r="N4" s="32">
        <f t="shared" si="2"/>
        <v>3000</v>
      </c>
      <c r="O4" s="32" t="str">
        <f t="shared" si="3"/>
        <v>20</v>
      </c>
      <c r="P4" s="32">
        <f t="shared" si="4"/>
        <v>0</v>
      </c>
    </row>
    <row r="5" spans="1:16" x14ac:dyDescent="0.3">
      <c r="A5" s="37" t="s">
        <v>5</v>
      </c>
      <c r="B5" s="2" t="s">
        <v>3</v>
      </c>
      <c r="C5" s="18" t="s">
        <v>1</v>
      </c>
      <c r="D5" s="19" t="s">
        <v>2</v>
      </c>
      <c r="E5" s="1" t="s">
        <v>3</v>
      </c>
      <c r="F5" s="1" t="s">
        <v>3</v>
      </c>
      <c r="G5" s="38" t="s">
        <v>19</v>
      </c>
      <c r="H5" s="28" t="str">
        <f>IF(OR(
_xlfn.NUMBERVALUE(VLOOKUP(A5,Maps!A:B,2,0))&lt;&gt;_xlfn.NUMBERVALUE(MID(VLOOKUP(G5,ActionsMap!A:F,6,0),2,1)),
_xlfn.NUMBERVALUE(VLOOKUP(E5,Maps!M:N,2,0)+VLOOKUP(F5,Maps!P:Q,2,0)*2)&lt;&gt;_xlfn.NUMBERVALUE(MID(VLOOKUP(G5,ActionsMap!A:F,6,0),5,1))
),"Error in Action","Action ok")</f>
        <v>Action ok</v>
      </c>
      <c r="I5" s="29" t="s">
        <v>19</v>
      </c>
      <c r="J5" s="30">
        <f>9000000+_xlfn.NUMBERVALUE(
VLOOKUP(A5,Maps!A:B,2,0) &amp; VLOOKUP(B5,Maps!D:E,2,0) &amp; VLOOKUP(C5,Maps!G:H,2,0) &amp; VLOOKUP(D5,Maps!J:K,2,0) &amp; VLOOKUP(E5,Maps!M:N,2,0) &amp; VLOOKUP(F5,Maps!P:Q,2,0)
)</f>
        <v>9001100</v>
      </c>
      <c r="K5" s="31">
        <f>VLOOKUP(G5,ActionsMap!A:F,6,0)</f>
        <v>80200</v>
      </c>
      <c r="L5" s="32" t="str">
        <f t="shared" si="0"/>
        <v>OK</v>
      </c>
      <c r="M5" s="32">
        <f t="shared" si="1"/>
        <v>2</v>
      </c>
      <c r="N5" s="32">
        <f t="shared" si="2"/>
        <v>3100</v>
      </c>
      <c r="O5" s="32" t="str">
        <f t="shared" si="3"/>
        <v>20</v>
      </c>
      <c r="P5" s="32">
        <f t="shared" si="4"/>
        <v>0</v>
      </c>
    </row>
    <row r="6" spans="1:16" x14ac:dyDescent="0.3">
      <c r="A6" s="37" t="s">
        <v>5</v>
      </c>
      <c r="B6" s="11" t="s">
        <v>0</v>
      </c>
      <c r="C6" s="1" t="s">
        <v>3</v>
      </c>
      <c r="D6" s="1" t="s">
        <v>3</v>
      </c>
      <c r="E6" s="1" t="s">
        <v>3</v>
      </c>
      <c r="F6" s="1" t="s">
        <v>3</v>
      </c>
      <c r="G6" s="38" t="s">
        <v>20</v>
      </c>
      <c r="H6" s="28" t="str">
        <f>IF(OR(
_xlfn.NUMBERVALUE(VLOOKUP(A6,Maps!A:B,2,0))&lt;&gt;_xlfn.NUMBERVALUE(MID(VLOOKUP(G6,ActionsMap!A:F,6,0),2,1)),
_xlfn.NUMBERVALUE(VLOOKUP(E6,Maps!M:N,2,0)+VLOOKUP(F6,Maps!P:Q,2,0)*2)&lt;&gt;_xlfn.NUMBERVALUE(MID(VLOOKUP(G6,ActionsMap!A:F,6,0),5,1))
),"Error in Action","Action ok")</f>
        <v>Action ok</v>
      </c>
      <c r="I6" s="29" t="s">
        <v>20</v>
      </c>
      <c r="J6" s="30">
        <f>9000000+_xlfn.NUMBERVALUE(
VLOOKUP(A6,Maps!A:B,2,0) &amp; VLOOKUP(B6,Maps!D:E,2,0) &amp; VLOOKUP(C6,Maps!G:H,2,0) &amp; VLOOKUP(D6,Maps!J:K,2,0) &amp; VLOOKUP(E6,Maps!M:N,2,0) &amp; VLOOKUP(F6,Maps!P:Q,2,0)
)</f>
        <v>9010000</v>
      </c>
      <c r="K6" s="31">
        <f>VLOOKUP(G6,ActionsMap!A:F,6,0)</f>
        <v>80100</v>
      </c>
      <c r="L6" s="32" t="str">
        <f t="shared" si="0"/>
        <v>OK</v>
      </c>
      <c r="M6" s="32">
        <f t="shared" si="1"/>
        <v>2</v>
      </c>
      <c r="N6" s="32">
        <f t="shared" si="2"/>
        <v>3000</v>
      </c>
      <c r="O6" s="32" t="str">
        <f t="shared" si="3"/>
        <v>20</v>
      </c>
      <c r="P6" s="32">
        <f t="shared" si="4"/>
        <v>0</v>
      </c>
    </row>
    <row r="7" spans="1:16" x14ac:dyDescent="0.3">
      <c r="A7" s="37" t="s">
        <v>5</v>
      </c>
      <c r="B7" s="12" t="s">
        <v>0</v>
      </c>
      <c r="C7" s="1" t="s">
        <v>3</v>
      </c>
      <c r="D7" s="19" t="s">
        <v>2</v>
      </c>
      <c r="E7" s="1" t="s">
        <v>3</v>
      </c>
      <c r="F7" s="1" t="s">
        <v>3</v>
      </c>
      <c r="G7" s="38" t="s">
        <v>20</v>
      </c>
      <c r="H7" s="28" t="str">
        <f>IF(OR(
_xlfn.NUMBERVALUE(VLOOKUP(A7,Maps!A:B,2,0))&lt;&gt;_xlfn.NUMBERVALUE(MID(VLOOKUP(G7,ActionsMap!A:F,6,0),2,1)),
_xlfn.NUMBERVALUE(VLOOKUP(E7,Maps!M:N,2,0)+VLOOKUP(F7,Maps!P:Q,2,0)*2)&lt;&gt;_xlfn.NUMBERVALUE(MID(VLOOKUP(G7,ActionsMap!A:F,6,0),5,1))
),"Error in Action","Action ok")</f>
        <v>Action ok</v>
      </c>
      <c r="I7" s="29" t="s">
        <v>20</v>
      </c>
      <c r="J7" s="30">
        <f>9000000+_xlfn.NUMBERVALUE(
VLOOKUP(A7,Maps!A:B,2,0) &amp; VLOOKUP(B7,Maps!D:E,2,0) &amp; VLOOKUP(C7,Maps!G:H,2,0) &amp; VLOOKUP(D7,Maps!J:K,2,0) &amp; VLOOKUP(E7,Maps!M:N,2,0) &amp; VLOOKUP(F7,Maps!P:Q,2,0)
)</f>
        <v>9010100</v>
      </c>
      <c r="K7" s="31">
        <f>VLOOKUP(G7,ActionsMap!A:F,6,0)</f>
        <v>80100</v>
      </c>
      <c r="L7" s="32" t="str">
        <f t="shared" si="0"/>
        <v>OK</v>
      </c>
      <c r="M7" s="32">
        <f t="shared" si="1"/>
        <v>2</v>
      </c>
      <c r="N7" s="32">
        <f t="shared" si="2"/>
        <v>3100</v>
      </c>
      <c r="O7" s="32" t="str">
        <f t="shared" si="3"/>
        <v>20</v>
      </c>
      <c r="P7" s="32">
        <f t="shared" si="4"/>
        <v>0</v>
      </c>
    </row>
    <row r="8" spans="1:16" x14ac:dyDescent="0.3">
      <c r="A8" s="37" t="s">
        <v>5</v>
      </c>
      <c r="B8" s="12" t="s">
        <v>0</v>
      </c>
      <c r="C8" s="18" t="s">
        <v>1</v>
      </c>
      <c r="D8" s="1" t="s">
        <v>3</v>
      </c>
      <c r="E8" s="1" t="s">
        <v>3</v>
      </c>
      <c r="F8" s="1" t="s">
        <v>3</v>
      </c>
      <c r="G8" s="38" t="s">
        <v>71</v>
      </c>
      <c r="H8" s="28" t="str">
        <f>IF(OR(
_xlfn.NUMBERVALUE(VLOOKUP(A8,Maps!A:B,2,0))&lt;&gt;_xlfn.NUMBERVALUE(MID(VLOOKUP(G8,ActionsMap!A:F,6,0),2,1)),
_xlfn.NUMBERVALUE(VLOOKUP(E8,Maps!M:N,2,0)+VLOOKUP(F8,Maps!P:Q,2,0)*2)&lt;&gt;_xlfn.NUMBERVALUE(MID(VLOOKUP(G8,ActionsMap!A:F,6,0),5,1))
),"Error in Action","Action ok")</f>
        <v>Action ok</v>
      </c>
      <c r="I8" s="29" t="s">
        <v>21</v>
      </c>
      <c r="J8" s="30">
        <f>9000000+_xlfn.NUMBERVALUE(
VLOOKUP(A8,Maps!A:B,2,0) &amp; VLOOKUP(B8,Maps!D:E,2,0) &amp; VLOOKUP(C8,Maps!G:H,2,0) &amp; VLOOKUP(D8,Maps!J:K,2,0) &amp; VLOOKUP(E8,Maps!M:N,2,0) &amp; VLOOKUP(F8,Maps!P:Q,2,0)
)</f>
        <v>9011000</v>
      </c>
      <c r="K8" s="31">
        <f>VLOOKUP(G8,ActionsMap!A:F,6,0)</f>
        <v>80110</v>
      </c>
      <c r="L8" s="32" t="str">
        <f t="shared" si="0"/>
        <v>OK</v>
      </c>
      <c r="M8" s="32">
        <f t="shared" si="1"/>
        <v>2</v>
      </c>
      <c r="N8" s="32">
        <f t="shared" si="2"/>
        <v>2000</v>
      </c>
      <c r="O8" s="32" t="str">
        <f t="shared" si="3"/>
        <v>990</v>
      </c>
      <c r="P8" s="32">
        <f t="shared" si="4"/>
        <v>0</v>
      </c>
    </row>
    <row r="9" spans="1:16" x14ac:dyDescent="0.3">
      <c r="A9" s="37" t="s">
        <v>5</v>
      </c>
      <c r="B9" s="12" t="s">
        <v>0</v>
      </c>
      <c r="C9" s="18" t="s">
        <v>1</v>
      </c>
      <c r="D9" s="19" t="s">
        <v>2</v>
      </c>
      <c r="E9" s="1" t="s">
        <v>3</v>
      </c>
      <c r="F9" s="1" t="s">
        <v>3</v>
      </c>
      <c r="G9" s="38" t="s">
        <v>71</v>
      </c>
      <c r="H9" s="28" t="str">
        <f>IF(OR(
_xlfn.NUMBERVALUE(VLOOKUP(A9,Maps!A:B,2,0))&lt;&gt;_xlfn.NUMBERVALUE(MID(VLOOKUP(G9,ActionsMap!A:F,6,0),2,1)),
_xlfn.NUMBERVALUE(VLOOKUP(E9,Maps!M:N,2,0)+VLOOKUP(F9,Maps!P:Q,2,0)*2)&lt;&gt;_xlfn.NUMBERVALUE(MID(VLOOKUP(G9,ActionsMap!A:F,6,0),5,1))
),"Error in Action","Action ok")</f>
        <v>Action ok</v>
      </c>
      <c r="I9" s="29" t="s">
        <v>21</v>
      </c>
      <c r="J9" s="30">
        <f>9000000+_xlfn.NUMBERVALUE(
VLOOKUP(A9,Maps!A:B,2,0) &amp; VLOOKUP(B9,Maps!D:E,2,0) &amp; VLOOKUP(C9,Maps!G:H,2,0) &amp; VLOOKUP(D9,Maps!J:K,2,0) &amp; VLOOKUP(E9,Maps!M:N,2,0) &amp; VLOOKUP(F9,Maps!P:Q,2,0)
)</f>
        <v>9011100</v>
      </c>
      <c r="K9" s="31">
        <f>VLOOKUP(G9,ActionsMap!A:F,6,0)</f>
        <v>80110</v>
      </c>
      <c r="L9" s="32" t="str">
        <f t="shared" si="0"/>
        <v>OK</v>
      </c>
      <c r="M9" s="32">
        <f t="shared" si="1"/>
        <v>2</v>
      </c>
      <c r="N9" s="32">
        <f t="shared" si="2"/>
        <v>2100</v>
      </c>
      <c r="O9" s="32" t="str">
        <f t="shared" si="3"/>
        <v>990</v>
      </c>
      <c r="P9" s="32">
        <f t="shared" si="4"/>
        <v>0</v>
      </c>
    </row>
    <row r="10" spans="1:16" x14ac:dyDescent="0.3">
      <c r="A10" s="39" t="s">
        <v>6</v>
      </c>
      <c r="B10" s="2" t="s">
        <v>3</v>
      </c>
      <c r="C10" s="1" t="s">
        <v>3</v>
      </c>
      <c r="D10" s="1" t="s">
        <v>3</v>
      </c>
      <c r="E10" s="1" t="s">
        <v>3</v>
      </c>
      <c r="F10" s="1" t="s">
        <v>3</v>
      </c>
      <c r="G10" s="38" t="s">
        <v>18</v>
      </c>
      <c r="H10" s="28" t="str">
        <f>IF(OR(
_xlfn.NUMBERVALUE(VLOOKUP(A10,Maps!A:B,2,0))&lt;&gt;_xlfn.NUMBERVALUE(MID(VLOOKUP(G10,ActionsMap!A:F,6,0),2,1)),
_xlfn.NUMBERVALUE(VLOOKUP(E10,Maps!M:N,2,0)+VLOOKUP(F10,Maps!P:Q,2,0)*2)&lt;&gt;_xlfn.NUMBERVALUE(MID(VLOOKUP(G10,ActionsMap!A:F,6,0),5,1))
),"Error in Action","Action ok")</f>
        <v>Action ok</v>
      </c>
      <c r="I10" s="28" t="s">
        <v>18</v>
      </c>
      <c r="J10" s="30">
        <f>9000000+_xlfn.NUMBERVALUE(
VLOOKUP(A10,Maps!A:B,2,0) &amp; VLOOKUP(B10,Maps!D:E,2,0) &amp; VLOOKUP(C10,Maps!G:H,2,0) &amp; VLOOKUP(D10,Maps!J:K,2,0) &amp; VLOOKUP(E10,Maps!M:N,2,0) &amp; VLOOKUP(F10,Maps!P:Q,2,0)
)</f>
        <v>9100000</v>
      </c>
      <c r="K10" s="31">
        <f>VLOOKUP(G10,ActionsMap!A:F,6,0)</f>
        <v>81100</v>
      </c>
      <c r="L10" s="32" t="str">
        <f t="shared" si="0"/>
        <v>OK</v>
      </c>
      <c r="M10" s="32">
        <f t="shared" si="1"/>
        <v>4</v>
      </c>
      <c r="N10" s="32">
        <f t="shared" si="2"/>
        <v>4000</v>
      </c>
      <c r="O10" s="32" t="str">
        <f t="shared" si="3"/>
        <v>40</v>
      </c>
      <c r="P10" s="32">
        <f t="shared" si="4"/>
        <v>0</v>
      </c>
    </row>
    <row r="11" spans="1:16" x14ac:dyDescent="0.3">
      <c r="A11" s="39" t="s">
        <v>6</v>
      </c>
      <c r="B11" s="2" t="s">
        <v>3</v>
      </c>
      <c r="C11" s="1" t="s">
        <v>3</v>
      </c>
      <c r="D11" s="1" t="s">
        <v>3</v>
      </c>
      <c r="E11" s="1" t="s">
        <v>3</v>
      </c>
      <c r="F11" s="8" t="s">
        <v>35</v>
      </c>
      <c r="G11" s="38" t="s">
        <v>39</v>
      </c>
      <c r="H11" s="28" t="str">
        <f>IF(OR(
_xlfn.NUMBERVALUE(VLOOKUP(A11,Maps!A:B,2,0))&lt;&gt;_xlfn.NUMBERVALUE(MID(VLOOKUP(G11,ActionsMap!A:F,6,0),2,1)),
_xlfn.NUMBERVALUE(VLOOKUP(E11,Maps!M:N,2,0)+VLOOKUP(F11,Maps!P:Q,2,0)*2)&lt;&gt;_xlfn.NUMBERVALUE(MID(VLOOKUP(G11,ActionsMap!A:F,6,0),5,1))
),"Error in Action","Action ok")</f>
        <v>Action ok</v>
      </c>
      <c r="I11" s="28" t="s">
        <v>39</v>
      </c>
      <c r="J11" s="30">
        <f>9000000+_xlfn.NUMBERVALUE(
VLOOKUP(A11,Maps!A:B,2,0) &amp; VLOOKUP(B11,Maps!D:E,2,0) &amp; VLOOKUP(C11,Maps!G:H,2,0) &amp; VLOOKUP(D11,Maps!J:K,2,0) &amp; VLOOKUP(E11,Maps!M:N,2,0) &amp; VLOOKUP(F11,Maps!P:Q,2,0)
)</f>
        <v>9100001</v>
      </c>
      <c r="K11" s="31">
        <f>VLOOKUP(G11,ActionsMap!A:F,6,0)</f>
        <v>81012</v>
      </c>
      <c r="L11" s="32" t="str">
        <f t="shared" si="0"/>
        <v>OK</v>
      </c>
      <c r="M11" s="32">
        <f t="shared" si="1"/>
        <v>3</v>
      </c>
      <c r="N11" s="32">
        <f t="shared" si="2"/>
        <v>4001</v>
      </c>
      <c r="O11" s="32" t="str">
        <f t="shared" si="3"/>
        <v>52</v>
      </c>
      <c r="P11" s="32">
        <f t="shared" si="4"/>
        <v>0</v>
      </c>
    </row>
    <row r="12" spans="1:16" x14ac:dyDescent="0.3">
      <c r="A12" s="39" t="s">
        <v>6</v>
      </c>
      <c r="B12" s="2" t="s">
        <v>3</v>
      </c>
      <c r="C12" s="1" t="s">
        <v>3</v>
      </c>
      <c r="D12" s="1" t="s">
        <v>3</v>
      </c>
      <c r="E12" s="6" t="s">
        <v>34</v>
      </c>
      <c r="F12" s="1" t="s">
        <v>3</v>
      </c>
      <c r="G12" s="38" t="s">
        <v>38</v>
      </c>
      <c r="H12" s="28" t="str">
        <f>IF(OR(
_xlfn.NUMBERVALUE(VLOOKUP(A12,Maps!A:B,2,0))&lt;&gt;_xlfn.NUMBERVALUE(MID(VLOOKUP(G12,ActionsMap!A:F,6,0),2,1)),
_xlfn.NUMBERVALUE(VLOOKUP(E12,Maps!M:N,2,0)+VLOOKUP(F12,Maps!P:Q,2,0)*2)&lt;&gt;_xlfn.NUMBERVALUE(MID(VLOOKUP(G12,ActionsMap!A:F,6,0),5,1))
),"Error in Action","Action ok")</f>
        <v>Action ok</v>
      </c>
      <c r="I12" s="28" t="s">
        <v>38</v>
      </c>
      <c r="J12" s="30">
        <f>9000000+_xlfn.NUMBERVALUE(
VLOOKUP(A12,Maps!A:B,2,0) &amp; VLOOKUP(B12,Maps!D:E,2,0) &amp; VLOOKUP(C12,Maps!G:H,2,0) &amp; VLOOKUP(D12,Maps!J:K,2,0) &amp; VLOOKUP(E12,Maps!M:N,2,0) &amp; VLOOKUP(F12,Maps!P:Q,2,0)
)</f>
        <v>9100010</v>
      </c>
      <c r="K12" s="31">
        <f>VLOOKUP(G12,ActionsMap!A:F,6,0)</f>
        <v>81011</v>
      </c>
      <c r="L12" s="32" t="str">
        <f t="shared" si="0"/>
        <v>OK</v>
      </c>
      <c r="M12" s="32">
        <f t="shared" si="1"/>
        <v>3</v>
      </c>
      <c r="N12" s="32">
        <f t="shared" si="2"/>
        <v>4010</v>
      </c>
      <c r="O12" s="32" t="str">
        <f t="shared" si="3"/>
        <v>51</v>
      </c>
      <c r="P12" s="32">
        <f t="shared" si="4"/>
        <v>0</v>
      </c>
    </row>
    <row r="13" spans="1:16" x14ac:dyDescent="0.3">
      <c r="A13" s="39" t="s">
        <v>6</v>
      </c>
      <c r="B13" s="2" t="s">
        <v>3</v>
      </c>
      <c r="C13" s="1" t="s">
        <v>3</v>
      </c>
      <c r="D13" s="1" t="s">
        <v>3</v>
      </c>
      <c r="E13" s="13" t="s">
        <v>34</v>
      </c>
      <c r="F13" s="15" t="s">
        <v>35</v>
      </c>
      <c r="G13" s="38" t="s">
        <v>50</v>
      </c>
      <c r="H13" s="28" t="str">
        <f>IF(OR(
_xlfn.NUMBERVALUE(VLOOKUP(A13,Maps!A:B,2,0))&lt;&gt;_xlfn.NUMBERVALUE(MID(VLOOKUP(G13,ActionsMap!A:F,6,0),2,1)),
_xlfn.NUMBERVALUE(VLOOKUP(E13,Maps!M:N,2,0)+VLOOKUP(F13,Maps!P:Q,2,0)*2)&lt;&gt;_xlfn.NUMBERVALUE(MID(VLOOKUP(G13,ActionsMap!A:F,6,0),5,1))
),"Error in Action","Action ok")</f>
        <v>Action ok</v>
      </c>
      <c r="I13" s="28" t="s">
        <v>50</v>
      </c>
      <c r="J13" s="30">
        <f>9000000+_xlfn.NUMBERVALUE(
VLOOKUP(A13,Maps!A:B,2,0) &amp; VLOOKUP(B13,Maps!D:E,2,0) &amp; VLOOKUP(C13,Maps!G:H,2,0) &amp; VLOOKUP(D13,Maps!J:K,2,0) &amp; VLOOKUP(E13,Maps!M:N,2,0) &amp; VLOOKUP(F13,Maps!P:Q,2,0)
)</f>
        <v>9100011</v>
      </c>
      <c r="K13" s="31">
        <f>VLOOKUP(G13,ActionsMap!A:F,6,0)</f>
        <v>81013</v>
      </c>
      <c r="L13" s="32" t="str">
        <f t="shared" si="0"/>
        <v>OK</v>
      </c>
      <c r="M13" s="32">
        <f t="shared" si="1"/>
        <v>3</v>
      </c>
      <c r="N13" s="32">
        <f t="shared" si="2"/>
        <v>4011</v>
      </c>
      <c r="O13" s="32" t="str">
        <f t="shared" si="3"/>
        <v>53</v>
      </c>
      <c r="P13" s="32">
        <f t="shared" si="4"/>
        <v>0</v>
      </c>
    </row>
    <row r="14" spans="1:16" x14ac:dyDescent="0.3">
      <c r="A14" s="39" t="s">
        <v>6</v>
      </c>
      <c r="B14" s="2" t="s">
        <v>3</v>
      </c>
      <c r="C14" s="1" t="s">
        <v>3</v>
      </c>
      <c r="D14" s="10" t="s">
        <v>2</v>
      </c>
      <c r="E14" s="1" t="s">
        <v>3</v>
      </c>
      <c r="F14" s="1" t="s">
        <v>3</v>
      </c>
      <c r="G14" s="38" t="s">
        <v>17</v>
      </c>
      <c r="H14" s="28" t="str">
        <f>IF(OR(
_xlfn.NUMBERVALUE(VLOOKUP(A14,Maps!A:B,2,0))&lt;&gt;_xlfn.NUMBERVALUE(MID(VLOOKUP(G14,ActionsMap!A:F,6,0),2,1)),
_xlfn.NUMBERVALUE(VLOOKUP(E14,Maps!M:N,2,0)+VLOOKUP(F14,Maps!P:Q,2,0)*2)&lt;&gt;_xlfn.NUMBERVALUE(MID(VLOOKUP(G14,ActionsMap!A:F,6,0),5,1))
),"Error in Action","Action ok")</f>
        <v>Action ok</v>
      </c>
      <c r="I14" s="29" t="s">
        <v>17</v>
      </c>
      <c r="J14" s="30">
        <f>9000000+_xlfn.NUMBERVALUE(
VLOOKUP(A14,Maps!A:B,2,0) &amp; VLOOKUP(B14,Maps!D:E,2,0) &amp; VLOOKUP(C14,Maps!G:H,2,0) &amp; VLOOKUP(D14,Maps!J:K,2,0) &amp; VLOOKUP(E14,Maps!M:N,2,0) &amp; VLOOKUP(F14,Maps!P:Q,2,0)
)</f>
        <v>9100100</v>
      </c>
      <c r="K14" s="31">
        <f>VLOOKUP(G14,ActionsMap!A:F,6,0)</f>
        <v>81010</v>
      </c>
      <c r="L14" s="32" t="str">
        <f t="shared" si="0"/>
        <v>OK</v>
      </c>
      <c r="M14" s="32">
        <f t="shared" si="1"/>
        <v>2</v>
      </c>
      <c r="N14" s="32">
        <f t="shared" si="2"/>
        <v>4100</v>
      </c>
      <c r="O14" s="32" t="str">
        <f t="shared" si="3"/>
        <v>50</v>
      </c>
      <c r="P14" s="32">
        <f t="shared" si="4"/>
        <v>0</v>
      </c>
    </row>
    <row r="15" spans="1:16" x14ac:dyDescent="0.3">
      <c r="A15" s="39" t="s">
        <v>6</v>
      </c>
      <c r="B15" s="2" t="s">
        <v>3</v>
      </c>
      <c r="C15" s="1" t="s">
        <v>3</v>
      </c>
      <c r="D15" s="10" t="s">
        <v>2</v>
      </c>
      <c r="E15" s="1" t="s">
        <v>3</v>
      </c>
      <c r="F15" s="8" t="s">
        <v>35</v>
      </c>
      <c r="G15" s="38" t="s">
        <v>39</v>
      </c>
      <c r="H15" s="28" t="str">
        <f>IF(OR(
_xlfn.NUMBERVALUE(VLOOKUP(A15,Maps!A:B,2,0))&lt;&gt;_xlfn.NUMBERVALUE(MID(VLOOKUP(G15,ActionsMap!A:F,6,0),2,1)),
_xlfn.NUMBERVALUE(VLOOKUP(E15,Maps!M:N,2,0)+VLOOKUP(F15,Maps!P:Q,2,0)*2)&lt;&gt;_xlfn.NUMBERVALUE(MID(VLOOKUP(G15,ActionsMap!A:F,6,0),5,1))
),"Error in Action","Action ok")</f>
        <v>Action ok</v>
      </c>
      <c r="I15" s="29" t="s">
        <v>39</v>
      </c>
      <c r="J15" s="30">
        <f>9000000+_xlfn.NUMBERVALUE(
VLOOKUP(A15,Maps!A:B,2,0) &amp; VLOOKUP(B15,Maps!D:E,2,0) &amp; VLOOKUP(C15,Maps!G:H,2,0) &amp; VLOOKUP(D15,Maps!J:K,2,0) &amp; VLOOKUP(E15,Maps!M:N,2,0) &amp; VLOOKUP(F15,Maps!P:Q,2,0)
)</f>
        <v>9100101</v>
      </c>
      <c r="K15" s="31">
        <f>VLOOKUP(G15,ActionsMap!A:F,6,0)</f>
        <v>81012</v>
      </c>
      <c r="L15" s="32" t="str">
        <f t="shared" si="0"/>
        <v>OK</v>
      </c>
      <c r="M15" s="32">
        <f t="shared" si="1"/>
        <v>3</v>
      </c>
      <c r="N15" s="32">
        <f t="shared" si="2"/>
        <v>4101</v>
      </c>
      <c r="O15" s="32" t="str">
        <f t="shared" si="3"/>
        <v>52</v>
      </c>
      <c r="P15" s="32">
        <f t="shared" si="4"/>
        <v>0</v>
      </c>
    </row>
    <row r="16" spans="1:16" x14ac:dyDescent="0.3">
      <c r="A16" s="39" t="s">
        <v>6</v>
      </c>
      <c r="B16" s="2" t="s">
        <v>3</v>
      </c>
      <c r="C16" s="1" t="s">
        <v>3</v>
      </c>
      <c r="D16" s="10" t="s">
        <v>2</v>
      </c>
      <c r="E16" s="6" t="s">
        <v>34</v>
      </c>
      <c r="F16" s="1" t="s">
        <v>3</v>
      </c>
      <c r="G16" s="38" t="s">
        <v>38</v>
      </c>
      <c r="H16" s="28" t="str">
        <f>IF(OR(
_xlfn.NUMBERVALUE(VLOOKUP(A16,Maps!A:B,2,0))&lt;&gt;_xlfn.NUMBERVALUE(MID(VLOOKUP(G16,ActionsMap!A:F,6,0),2,1)),
_xlfn.NUMBERVALUE(VLOOKUP(E16,Maps!M:N,2,0)+VLOOKUP(F16,Maps!P:Q,2,0)*2)&lt;&gt;_xlfn.NUMBERVALUE(MID(VLOOKUP(G16,ActionsMap!A:F,6,0),5,1))
),"Error in Action","Action ok")</f>
        <v>Action ok</v>
      </c>
      <c r="I16" s="29" t="s">
        <v>38</v>
      </c>
      <c r="J16" s="30">
        <f>9000000+_xlfn.NUMBERVALUE(
VLOOKUP(A16,Maps!A:B,2,0) &amp; VLOOKUP(B16,Maps!D:E,2,0) &amp; VLOOKUP(C16,Maps!G:H,2,0) &amp; VLOOKUP(D16,Maps!J:K,2,0) &amp; VLOOKUP(E16,Maps!M:N,2,0) &amp; VLOOKUP(F16,Maps!P:Q,2,0)
)</f>
        <v>9100110</v>
      </c>
      <c r="K16" s="31">
        <f>VLOOKUP(G16,ActionsMap!A:F,6,0)</f>
        <v>81011</v>
      </c>
      <c r="L16" s="32" t="str">
        <f t="shared" si="0"/>
        <v>OK</v>
      </c>
      <c r="M16" s="32">
        <f t="shared" si="1"/>
        <v>3</v>
      </c>
      <c r="N16" s="32">
        <f t="shared" si="2"/>
        <v>4110</v>
      </c>
      <c r="O16" s="32" t="str">
        <f t="shared" si="3"/>
        <v>51</v>
      </c>
      <c r="P16" s="32">
        <f t="shared" si="4"/>
        <v>0</v>
      </c>
    </row>
    <row r="17" spans="1:16" x14ac:dyDescent="0.3">
      <c r="A17" s="39" t="s">
        <v>6</v>
      </c>
      <c r="B17" s="2" t="s">
        <v>3</v>
      </c>
      <c r="C17" s="1" t="s">
        <v>3</v>
      </c>
      <c r="D17" s="10" t="s">
        <v>2</v>
      </c>
      <c r="E17" s="13" t="s">
        <v>34</v>
      </c>
      <c r="F17" s="15" t="s">
        <v>35</v>
      </c>
      <c r="G17" s="38" t="s">
        <v>50</v>
      </c>
      <c r="H17" s="28" t="str">
        <f>IF(OR(
_xlfn.NUMBERVALUE(VLOOKUP(A17,Maps!A:B,2,0))&lt;&gt;_xlfn.NUMBERVALUE(MID(VLOOKUP(G17,ActionsMap!A:F,6,0),2,1)),
_xlfn.NUMBERVALUE(VLOOKUP(E17,Maps!M:N,2,0)+VLOOKUP(F17,Maps!P:Q,2,0)*2)&lt;&gt;_xlfn.NUMBERVALUE(MID(VLOOKUP(G17,ActionsMap!A:F,6,0),5,1))
),"Error in Action","Action ok")</f>
        <v>Action ok</v>
      </c>
      <c r="I17" s="29" t="s">
        <v>50</v>
      </c>
      <c r="J17" s="30">
        <f>9000000+_xlfn.NUMBERVALUE(
VLOOKUP(A17,Maps!A:B,2,0) &amp; VLOOKUP(B17,Maps!D:E,2,0) &amp; VLOOKUP(C17,Maps!G:H,2,0) &amp; VLOOKUP(D17,Maps!J:K,2,0) &amp; VLOOKUP(E17,Maps!M:N,2,0) &amp; VLOOKUP(F17,Maps!P:Q,2,0)
)</f>
        <v>9100111</v>
      </c>
      <c r="K17" s="31">
        <f>VLOOKUP(G17,ActionsMap!A:F,6,0)</f>
        <v>81013</v>
      </c>
      <c r="L17" s="32" t="str">
        <f t="shared" si="0"/>
        <v>OK</v>
      </c>
      <c r="M17" s="32">
        <f t="shared" si="1"/>
        <v>3</v>
      </c>
      <c r="N17" s="32">
        <f t="shared" si="2"/>
        <v>4111</v>
      </c>
      <c r="O17" s="32" t="str">
        <f t="shared" si="3"/>
        <v>53</v>
      </c>
      <c r="P17" s="32">
        <f t="shared" si="4"/>
        <v>0</v>
      </c>
    </row>
    <row r="18" spans="1:16" x14ac:dyDescent="0.3">
      <c r="A18" s="39" t="s">
        <v>6</v>
      </c>
      <c r="B18" s="2" t="s">
        <v>3</v>
      </c>
      <c r="C18" s="17" t="s">
        <v>1</v>
      </c>
      <c r="D18" s="1" t="s">
        <v>3</v>
      </c>
      <c r="E18" s="1" t="s">
        <v>3</v>
      </c>
      <c r="F18" s="1" t="s">
        <v>3</v>
      </c>
      <c r="G18" s="38" t="s">
        <v>16</v>
      </c>
      <c r="H18" s="28" t="str">
        <f>IF(OR(
_xlfn.NUMBERVALUE(VLOOKUP(A18,Maps!A:B,2,0))&lt;&gt;_xlfn.NUMBERVALUE(MID(VLOOKUP(G18,ActionsMap!A:F,6,0),2,1)),
_xlfn.NUMBERVALUE(VLOOKUP(E18,Maps!M:N,2,0)+VLOOKUP(F18,Maps!P:Q,2,0)*2)&lt;&gt;_xlfn.NUMBERVALUE(MID(VLOOKUP(G18,ActionsMap!A:F,6,0),5,1))
),"Error in Action","Action ok")</f>
        <v>Action ok</v>
      </c>
      <c r="I18" s="29" t="s">
        <v>16</v>
      </c>
      <c r="J18" s="30">
        <f>9000000+_xlfn.NUMBERVALUE(
VLOOKUP(A18,Maps!A:B,2,0) &amp; VLOOKUP(B18,Maps!D:E,2,0) &amp; VLOOKUP(C18,Maps!G:H,2,0) &amp; VLOOKUP(D18,Maps!J:K,2,0) &amp; VLOOKUP(E18,Maps!M:N,2,0) &amp; VLOOKUP(F18,Maps!P:Q,2,0)
)</f>
        <v>9101000</v>
      </c>
      <c r="K18" s="31">
        <f>VLOOKUP(G18,ActionsMap!A:F,6,0)</f>
        <v>81210</v>
      </c>
      <c r="L18" s="32" t="str">
        <f t="shared" si="0"/>
        <v>OK</v>
      </c>
      <c r="M18" s="32">
        <f t="shared" si="1"/>
        <v>2</v>
      </c>
      <c r="N18" s="32">
        <f t="shared" si="2"/>
        <v>6000</v>
      </c>
      <c r="O18" s="32" t="str">
        <f t="shared" si="3"/>
        <v>70</v>
      </c>
      <c r="P18" s="32">
        <f t="shared" si="4"/>
        <v>0</v>
      </c>
    </row>
    <row r="19" spans="1:16" x14ac:dyDescent="0.3">
      <c r="A19" s="39" t="s">
        <v>6</v>
      </c>
      <c r="B19" s="2" t="s">
        <v>3</v>
      </c>
      <c r="C19" s="17" t="s">
        <v>1</v>
      </c>
      <c r="D19" s="1" t="s">
        <v>3</v>
      </c>
      <c r="E19" s="1" t="s">
        <v>3</v>
      </c>
      <c r="F19" s="8" t="s">
        <v>35</v>
      </c>
      <c r="G19" s="38" t="s">
        <v>47</v>
      </c>
      <c r="H19" s="28" t="str">
        <f>IF(OR(
_xlfn.NUMBERVALUE(VLOOKUP(A19,Maps!A:B,2,0))&lt;&gt;_xlfn.NUMBERVALUE(MID(VLOOKUP(G19,ActionsMap!A:F,6,0),2,1)),
_xlfn.NUMBERVALUE(VLOOKUP(E19,Maps!M:N,2,0)+VLOOKUP(F19,Maps!P:Q,2,0)*2)&lt;&gt;_xlfn.NUMBERVALUE(MID(VLOOKUP(G19,ActionsMap!A:F,6,0),5,1))
),"Error in Action","Action ok")</f>
        <v>Action ok</v>
      </c>
      <c r="I19" s="29" t="s">
        <v>47</v>
      </c>
      <c r="J19" s="30">
        <f>9000000+_xlfn.NUMBERVALUE(
VLOOKUP(A19,Maps!A:B,2,0) &amp; VLOOKUP(B19,Maps!D:E,2,0) &amp; VLOOKUP(C19,Maps!G:H,2,0) &amp; VLOOKUP(D19,Maps!J:K,2,0) &amp; VLOOKUP(E19,Maps!M:N,2,0) &amp; VLOOKUP(F19,Maps!P:Q,2,0)
)</f>
        <v>9101001</v>
      </c>
      <c r="K19" s="31">
        <f>VLOOKUP(G19,ActionsMap!A:F,6,0)</f>
        <v>81212</v>
      </c>
      <c r="L19" s="32" t="str">
        <f t="shared" si="0"/>
        <v>OK</v>
      </c>
      <c r="M19" s="32">
        <f t="shared" si="1"/>
        <v>2</v>
      </c>
      <c r="N19" s="32">
        <f t="shared" si="2"/>
        <v>6001</v>
      </c>
      <c r="O19" s="32" t="str">
        <f t="shared" si="3"/>
        <v>72</v>
      </c>
      <c r="P19" s="32">
        <f t="shared" si="4"/>
        <v>0</v>
      </c>
    </row>
    <row r="20" spans="1:16" x14ac:dyDescent="0.3">
      <c r="A20" s="39" t="s">
        <v>6</v>
      </c>
      <c r="B20" s="2" t="s">
        <v>3</v>
      </c>
      <c r="C20" s="17" t="s">
        <v>1</v>
      </c>
      <c r="D20" s="1" t="s">
        <v>3</v>
      </c>
      <c r="E20" s="6" t="s">
        <v>34</v>
      </c>
      <c r="F20" s="1" t="s">
        <v>3</v>
      </c>
      <c r="G20" s="38" t="s">
        <v>46</v>
      </c>
      <c r="H20" s="28" t="str">
        <f>IF(OR(
_xlfn.NUMBERVALUE(VLOOKUP(A20,Maps!A:B,2,0))&lt;&gt;_xlfn.NUMBERVALUE(MID(VLOOKUP(G20,ActionsMap!A:F,6,0),2,1)),
_xlfn.NUMBERVALUE(VLOOKUP(E20,Maps!M:N,2,0)+VLOOKUP(F20,Maps!P:Q,2,0)*2)&lt;&gt;_xlfn.NUMBERVALUE(MID(VLOOKUP(G20,ActionsMap!A:F,6,0),5,1))
),"Error in Action","Action ok")</f>
        <v>Action ok</v>
      </c>
      <c r="I20" s="29" t="s">
        <v>46</v>
      </c>
      <c r="J20" s="30">
        <f>9000000+_xlfn.NUMBERVALUE(
VLOOKUP(A20,Maps!A:B,2,0) &amp; VLOOKUP(B20,Maps!D:E,2,0) &amp; VLOOKUP(C20,Maps!G:H,2,0) &amp; VLOOKUP(D20,Maps!J:K,2,0) &amp; VLOOKUP(E20,Maps!M:N,2,0) &amp; VLOOKUP(F20,Maps!P:Q,2,0)
)</f>
        <v>9101010</v>
      </c>
      <c r="K20" s="31">
        <f>VLOOKUP(G20,ActionsMap!A:F,6,0)</f>
        <v>81211</v>
      </c>
      <c r="L20" s="32" t="str">
        <f t="shared" si="0"/>
        <v>OK</v>
      </c>
      <c r="M20" s="32">
        <f t="shared" si="1"/>
        <v>2</v>
      </c>
      <c r="N20" s="32">
        <f t="shared" si="2"/>
        <v>6010</v>
      </c>
      <c r="O20" s="32" t="str">
        <f t="shared" si="3"/>
        <v>71</v>
      </c>
      <c r="P20" s="32">
        <f t="shared" si="4"/>
        <v>0</v>
      </c>
    </row>
    <row r="21" spans="1:16" x14ac:dyDescent="0.3">
      <c r="A21" s="39" t="s">
        <v>6</v>
      </c>
      <c r="B21" s="2" t="s">
        <v>3</v>
      </c>
      <c r="C21" s="17" t="s">
        <v>1</v>
      </c>
      <c r="D21" s="1" t="s">
        <v>3</v>
      </c>
      <c r="E21" s="13" t="s">
        <v>34</v>
      </c>
      <c r="F21" s="15" t="s">
        <v>35</v>
      </c>
      <c r="G21" s="38" t="s">
        <v>53</v>
      </c>
      <c r="H21" s="28" t="str">
        <f>IF(OR(
_xlfn.NUMBERVALUE(VLOOKUP(A21,Maps!A:B,2,0))&lt;&gt;_xlfn.NUMBERVALUE(MID(VLOOKUP(G21,ActionsMap!A:F,6,0),2,1)),
_xlfn.NUMBERVALUE(VLOOKUP(E21,Maps!M:N,2,0)+VLOOKUP(F21,Maps!P:Q,2,0)*2)&lt;&gt;_xlfn.NUMBERVALUE(MID(VLOOKUP(G21,ActionsMap!A:F,6,0),5,1))
),"Error in Action","Action ok")</f>
        <v>Action ok</v>
      </c>
      <c r="I21" s="29" t="s">
        <v>53</v>
      </c>
      <c r="J21" s="30">
        <f>9000000+_xlfn.NUMBERVALUE(
VLOOKUP(A21,Maps!A:B,2,0) &amp; VLOOKUP(B21,Maps!D:E,2,0) &amp; VLOOKUP(C21,Maps!G:H,2,0) &amp; VLOOKUP(D21,Maps!J:K,2,0) &amp; VLOOKUP(E21,Maps!M:N,2,0) &amp; VLOOKUP(F21,Maps!P:Q,2,0)
)</f>
        <v>9101011</v>
      </c>
      <c r="K21" s="31">
        <f>VLOOKUP(G21,ActionsMap!A:F,6,0)</f>
        <v>81213</v>
      </c>
      <c r="L21" s="32" t="str">
        <f t="shared" si="0"/>
        <v>OK</v>
      </c>
      <c r="M21" s="32">
        <f t="shared" si="1"/>
        <v>2</v>
      </c>
      <c r="N21" s="32">
        <f t="shared" si="2"/>
        <v>6011</v>
      </c>
      <c r="O21" s="32" t="str">
        <f t="shared" si="3"/>
        <v>73</v>
      </c>
      <c r="P21" s="32">
        <f t="shared" si="4"/>
        <v>0</v>
      </c>
    </row>
    <row r="22" spans="1:16" x14ac:dyDescent="0.3">
      <c r="A22" s="39" t="s">
        <v>6</v>
      </c>
      <c r="B22" s="2" t="s">
        <v>3</v>
      </c>
      <c r="C22" s="18" t="s">
        <v>1</v>
      </c>
      <c r="D22" s="19" t="s">
        <v>2</v>
      </c>
      <c r="E22" s="1" t="s">
        <v>3</v>
      </c>
      <c r="F22" s="1" t="s">
        <v>3</v>
      </c>
      <c r="G22" s="38" t="s">
        <v>16</v>
      </c>
      <c r="H22" s="28" t="str">
        <f>IF(OR(
_xlfn.NUMBERVALUE(VLOOKUP(A22,Maps!A:B,2,0))&lt;&gt;_xlfn.NUMBERVALUE(MID(VLOOKUP(G22,ActionsMap!A:F,6,0),2,1)),
_xlfn.NUMBERVALUE(VLOOKUP(E22,Maps!M:N,2,0)+VLOOKUP(F22,Maps!P:Q,2,0)*2)&lt;&gt;_xlfn.NUMBERVALUE(MID(VLOOKUP(G22,ActionsMap!A:F,6,0),5,1))
),"Error in Action","Action ok")</f>
        <v>Action ok</v>
      </c>
      <c r="I22" s="29" t="s">
        <v>16</v>
      </c>
      <c r="J22" s="30">
        <f>9000000+_xlfn.NUMBERVALUE(
VLOOKUP(A22,Maps!A:B,2,0) &amp; VLOOKUP(B22,Maps!D:E,2,0) &amp; VLOOKUP(C22,Maps!G:H,2,0) &amp; VLOOKUP(D22,Maps!J:K,2,0) &amp; VLOOKUP(E22,Maps!M:N,2,0) &amp; VLOOKUP(F22,Maps!P:Q,2,0)
)</f>
        <v>9101100</v>
      </c>
      <c r="K22" s="31">
        <f>VLOOKUP(G22,ActionsMap!A:F,6,0)</f>
        <v>81210</v>
      </c>
      <c r="L22" s="32" t="str">
        <f t="shared" si="0"/>
        <v>OK</v>
      </c>
      <c r="M22" s="32">
        <f t="shared" si="1"/>
        <v>2</v>
      </c>
      <c r="N22" s="32">
        <f t="shared" si="2"/>
        <v>6100</v>
      </c>
      <c r="O22" s="32" t="str">
        <f t="shared" si="3"/>
        <v>70</v>
      </c>
      <c r="P22" s="32">
        <f t="shared" si="4"/>
        <v>0</v>
      </c>
    </row>
    <row r="23" spans="1:16" x14ac:dyDescent="0.3">
      <c r="A23" s="39" t="s">
        <v>6</v>
      </c>
      <c r="B23" s="2" t="s">
        <v>3</v>
      </c>
      <c r="C23" s="18" t="s">
        <v>1</v>
      </c>
      <c r="D23" s="19" t="s">
        <v>2</v>
      </c>
      <c r="E23" s="1" t="s">
        <v>3</v>
      </c>
      <c r="F23" s="8" t="s">
        <v>35</v>
      </c>
      <c r="G23" s="38" t="s">
        <v>47</v>
      </c>
      <c r="H23" s="28" t="str">
        <f>IF(OR(
_xlfn.NUMBERVALUE(VLOOKUP(A23,Maps!A:B,2,0))&lt;&gt;_xlfn.NUMBERVALUE(MID(VLOOKUP(G23,ActionsMap!A:F,6,0),2,1)),
_xlfn.NUMBERVALUE(VLOOKUP(E23,Maps!M:N,2,0)+VLOOKUP(F23,Maps!P:Q,2,0)*2)&lt;&gt;_xlfn.NUMBERVALUE(MID(VLOOKUP(G23,ActionsMap!A:F,6,0),5,1))
),"Error in Action","Action ok")</f>
        <v>Action ok</v>
      </c>
      <c r="I23" s="29" t="s">
        <v>47</v>
      </c>
      <c r="J23" s="30">
        <f>9000000+_xlfn.NUMBERVALUE(
VLOOKUP(A23,Maps!A:B,2,0) &amp; VLOOKUP(B23,Maps!D:E,2,0) &amp; VLOOKUP(C23,Maps!G:H,2,0) &amp; VLOOKUP(D23,Maps!J:K,2,0) &amp; VLOOKUP(E23,Maps!M:N,2,0) &amp; VLOOKUP(F23,Maps!P:Q,2,0)
)</f>
        <v>9101101</v>
      </c>
      <c r="K23" s="31">
        <f>VLOOKUP(G23,ActionsMap!A:F,6,0)</f>
        <v>81212</v>
      </c>
      <c r="L23" s="32" t="str">
        <f t="shared" si="0"/>
        <v>OK</v>
      </c>
      <c r="M23" s="32">
        <f t="shared" si="1"/>
        <v>2</v>
      </c>
      <c r="N23" s="32">
        <f t="shared" si="2"/>
        <v>6101</v>
      </c>
      <c r="O23" s="32" t="str">
        <f t="shared" si="3"/>
        <v>72</v>
      </c>
      <c r="P23" s="32">
        <f t="shared" si="4"/>
        <v>0</v>
      </c>
    </row>
    <row r="24" spans="1:16" x14ac:dyDescent="0.3">
      <c r="A24" s="39" t="s">
        <v>6</v>
      </c>
      <c r="B24" s="2" t="s">
        <v>3</v>
      </c>
      <c r="C24" s="18" t="s">
        <v>1</v>
      </c>
      <c r="D24" s="19" t="s">
        <v>2</v>
      </c>
      <c r="E24" s="6" t="s">
        <v>34</v>
      </c>
      <c r="F24" s="1" t="s">
        <v>3</v>
      </c>
      <c r="G24" s="38" t="s">
        <v>46</v>
      </c>
      <c r="H24" s="28" t="str">
        <f>IF(OR(
_xlfn.NUMBERVALUE(VLOOKUP(A24,Maps!A:B,2,0))&lt;&gt;_xlfn.NUMBERVALUE(MID(VLOOKUP(G24,ActionsMap!A:F,6,0),2,1)),
_xlfn.NUMBERVALUE(VLOOKUP(E24,Maps!M:N,2,0)+VLOOKUP(F24,Maps!P:Q,2,0)*2)&lt;&gt;_xlfn.NUMBERVALUE(MID(VLOOKUP(G24,ActionsMap!A:F,6,0),5,1))
),"Error in Action","Action ok")</f>
        <v>Action ok</v>
      </c>
      <c r="I24" s="29" t="s">
        <v>46</v>
      </c>
      <c r="J24" s="30">
        <f>9000000+_xlfn.NUMBERVALUE(
VLOOKUP(A24,Maps!A:B,2,0) &amp; VLOOKUP(B24,Maps!D:E,2,0) &amp; VLOOKUP(C24,Maps!G:H,2,0) &amp; VLOOKUP(D24,Maps!J:K,2,0) &amp; VLOOKUP(E24,Maps!M:N,2,0) &amp; VLOOKUP(F24,Maps!P:Q,2,0)
)</f>
        <v>9101110</v>
      </c>
      <c r="K24" s="31">
        <f>VLOOKUP(G24,ActionsMap!A:F,6,0)</f>
        <v>81211</v>
      </c>
      <c r="L24" s="32" t="str">
        <f t="shared" si="0"/>
        <v>OK</v>
      </c>
      <c r="M24" s="32">
        <f t="shared" si="1"/>
        <v>2</v>
      </c>
      <c r="N24" s="32">
        <f t="shared" si="2"/>
        <v>6110</v>
      </c>
      <c r="O24" s="32" t="str">
        <f t="shared" si="3"/>
        <v>71</v>
      </c>
      <c r="P24" s="32">
        <f t="shared" si="4"/>
        <v>0</v>
      </c>
    </row>
    <row r="25" spans="1:16" x14ac:dyDescent="0.3">
      <c r="A25" s="39" t="s">
        <v>6</v>
      </c>
      <c r="B25" s="2" t="s">
        <v>3</v>
      </c>
      <c r="C25" s="18" t="s">
        <v>1</v>
      </c>
      <c r="D25" s="19" t="s">
        <v>2</v>
      </c>
      <c r="E25" s="13" t="s">
        <v>34</v>
      </c>
      <c r="F25" s="15" t="s">
        <v>35</v>
      </c>
      <c r="G25" s="38" t="s">
        <v>53</v>
      </c>
      <c r="H25" s="28" t="str">
        <f>IF(OR(
_xlfn.NUMBERVALUE(VLOOKUP(A25,Maps!A:B,2,0))&lt;&gt;_xlfn.NUMBERVALUE(MID(VLOOKUP(G25,ActionsMap!A:F,6,0),2,1)),
_xlfn.NUMBERVALUE(VLOOKUP(E25,Maps!M:N,2,0)+VLOOKUP(F25,Maps!P:Q,2,0)*2)&lt;&gt;_xlfn.NUMBERVALUE(MID(VLOOKUP(G25,ActionsMap!A:F,6,0),5,1))
),"Error in Action","Action ok")</f>
        <v>Action ok</v>
      </c>
      <c r="I25" s="29" t="s">
        <v>53</v>
      </c>
      <c r="J25" s="30">
        <f>9000000+_xlfn.NUMBERVALUE(
VLOOKUP(A25,Maps!A:B,2,0) &amp; VLOOKUP(B25,Maps!D:E,2,0) &amp; VLOOKUP(C25,Maps!G:H,2,0) &amp; VLOOKUP(D25,Maps!J:K,2,0) &amp; VLOOKUP(E25,Maps!M:N,2,0) &amp; VLOOKUP(F25,Maps!P:Q,2,0)
)</f>
        <v>9101111</v>
      </c>
      <c r="K25" s="31">
        <f>VLOOKUP(G25,ActionsMap!A:F,6,0)</f>
        <v>81213</v>
      </c>
      <c r="L25" s="32" t="str">
        <f t="shared" si="0"/>
        <v>OK</v>
      </c>
      <c r="M25" s="32">
        <f t="shared" si="1"/>
        <v>2</v>
      </c>
      <c r="N25" s="32">
        <f t="shared" si="2"/>
        <v>6111</v>
      </c>
      <c r="O25" s="32" t="str">
        <f t="shared" si="3"/>
        <v>73</v>
      </c>
      <c r="P25" s="32">
        <f t="shared" si="4"/>
        <v>0</v>
      </c>
    </row>
    <row r="26" spans="1:16" x14ac:dyDescent="0.3">
      <c r="A26" s="39" t="s">
        <v>6</v>
      </c>
      <c r="B26" s="11" t="s">
        <v>0</v>
      </c>
      <c r="C26" s="1" t="s">
        <v>3</v>
      </c>
      <c r="D26" s="1" t="s">
        <v>3</v>
      </c>
      <c r="E26" s="1" t="s">
        <v>3</v>
      </c>
      <c r="F26" s="1" t="s">
        <v>3</v>
      </c>
      <c r="G26" s="38" t="s">
        <v>18</v>
      </c>
      <c r="H26" s="28" t="str">
        <f>IF(OR(
_xlfn.NUMBERVALUE(VLOOKUP(A26,Maps!A:B,2,0))&lt;&gt;_xlfn.NUMBERVALUE(MID(VLOOKUP(G26,ActionsMap!A:F,6,0),2,1)),
_xlfn.NUMBERVALUE(VLOOKUP(E26,Maps!M:N,2,0)+VLOOKUP(F26,Maps!P:Q,2,0)*2)&lt;&gt;_xlfn.NUMBERVALUE(MID(VLOOKUP(G26,ActionsMap!A:F,6,0),5,1))
),"Error in Action","Action ok")</f>
        <v>Action ok</v>
      </c>
      <c r="I26" s="28" t="s">
        <v>18</v>
      </c>
      <c r="J26" s="30">
        <f>9000000+_xlfn.NUMBERVALUE(
VLOOKUP(A26,Maps!A:B,2,0) &amp; VLOOKUP(B26,Maps!D:E,2,0) &amp; VLOOKUP(C26,Maps!G:H,2,0) &amp; VLOOKUP(D26,Maps!J:K,2,0) &amp; VLOOKUP(E26,Maps!M:N,2,0) &amp; VLOOKUP(F26,Maps!P:Q,2,0)
)</f>
        <v>9110000</v>
      </c>
      <c r="K26" s="31">
        <f>VLOOKUP(G26,ActionsMap!A:F,6,0)</f>
        <v>81100</v>
      </c>
      <c r="L26" s="32" t="str">
        <f t="shared" si="0"/>
        <v>OK</v>
      </c>
      <c r="M26" s="32">
        <f t="shared" si="1"/>
        <v>4</v>
      </c>
      <c r="N26" s="32">
        <f t="shared" si="2"/>
        <v>5000</v>
      </c>
      <c r="O26" s="32" t="str">
        <f t="shared" si="3"/>
        <v>40</v>
      </c>
      <c r="P26" s="32">
        <f t="shared" si="4"/>
        <v>0</v>
      </c>
    </row>
    <row r="27" spans="1:16" x14ac:dyDescent="0.3">
      <c r="A27" s="39" t="s">
        <v>6</v>
      </c>
      <c r="B27" s="11" t="s">
        <v>0</v>
      </c>
      <c r="C27" s="1" t="s">
        <v>3</v>
      </c>
      <c r="D27" s="1" t="s">
        <v>3</v>
      </c>
      <c r="E27" s="1" t="s">
        <v>3</v>
      </c>
      <c r="F27" s="8" t="s">
        <v>35</v>
      </c>
      <c r="G27" s="38" t="s">
        <v>43</v>
      </c>
      <c r="H27" s="28" t="str">
        <f>IF(OR(
_xlfn.NUMBERVALUE(VLOOKUP(A27,Maps!A:B,2,0))&lt;&gt;_xlfn.NUMBERVALUE(MID(VLOOKUP(G27,ActionsMap!A:F,6,0),2,1)),
_xlfn.NUMBERVALUE(VLOOKUP(E27,Maps!M:N,2,0)+VLOOKUP(F27,Maps!P:Q,2,0)*2)&lt;&gt;_xlfn.NUMBERVALUE(MID(VLOOKUP(G27,ActionsMap!A:F,6,0),5,1))
),"Error in Action","Action ok")</f>
        <v>Action ok</v>
      </c>
      <c r="I27" s="28" t="s">
        <v>43</v>
      </c>
      <c r="J27" s="30">
        <f>9000000+_xlfn.NUMBERVALUE(
VLOOKUP(A27,Maps!A:B,2,0) &amp; VLOOKUP(B27,Maps!D:E,2,0) &amp; VLOOKUP(C27,Maps!G:H,2,0) &amp; VLOOKUP(D27,Maps!J:K,2,0) &amp; VLOOKUP(E27,Maps!M:N,2,0) &amp; VLOOKUP(F27,Maps!P:Q,2,0)
)</f>
        <v>9110001</v>
      </c>
      <c r="K27" s="31">
        <f>VLOOKUP(G27,ActionsMap!A:F,6,0)</f>
        <v>81112</v>
      </c>
      <c r="L27" s="32" t="str">
        <f t="shared" si="0"/>
        <v>OK</v>
      </c>
      <c r="M27" s="32">
        <f t="shared" si="1"/>
        <v>3</v>
      </c>
      <c r="N27" s="32">
        <f t="shared" si="2"/>
        <v>5001</v>
      </c>
      <c r="O27" s="32" t="str">
        <f t="shared" si="3"/>
        <v>62</v>
      </c>
      <c r="P27" s="32">
        <f t="shared" si="4"/>
        <v>0</v>
      </c>
    </row>
    <row r="28" spans="1:16" x14ac:dyDescent="0.3">
      <c r="A28" s="39" t="s">
        <v>6</v>
      </c>
      <c r="B28" s="11" t="s">
        <v>0</v>
      </c>
      <c r="C28" s="1" t="s">
        <v>3</v>
      </c>
      <c r="D28" s="1" t="s">
        <v>3</v>
      </c>
      <c r="E28" s="6" t="s">
        <v>34</v>
      </c>
      <c r="F28" s="1" t="s">
        <v>3</v>
      </c>
      <c r="G28" s="38" t="s">
        <v>42</v>
      </c>
      <c r="H28" s="28" t="str">
        <f>IF(OR(
_xlfn.NUMBERVALUE(VLOOKUP(A28,Maps!A:B,2,0))&lt;&gt;_xlfn.NUMBERVALUE(MID(VLOOKUP(G28,ActionsMap!A:F,6,0),2,1)),
_xlfn.NUMBERVALUE(VLOOKUP(E28,Maps!M:N,2,0)+VLOOKUP(F28,Maps!P:Q,2,0)*2)&lt;&gt;_xlfn.NUMBERVALUE(MID(VLOOKUP(G28,ActionsMap!A:F,6,0),5,1))
),"Error in Action","Action ok")</f>
        <v>Action ok</v>
      </c>
      <c r="I28" s="28" t="s">
        <v>42</v>
      </c>
      <c r="J28" s="30">
        <f>9000000+_xlfn.NUMBERVALUE(
VLOOKUP(A28,Maps!A:B,2,0) &amp; VLOOKUP(B28,Maps!D:E,2,0) &amp; VLOOKUP(C28,Maps!G:H,2,0) &amp; VLOOKUP(D28,Maps!J:K,2,0) &amp; VLOOKUP(E28,Maps!M:N,2,0) &amp; VLOOKUP(F28,Maps!P:Q,2,0)
)</f>
        <v>9110010</v>
      </c>
      <c r="K28" s="31">
        <f>VLOOKUP(G28,ActionsMap!A:F,6,0)</f>
        <v>81111</v>
      </c>
      <c r="L28" s="32" t="str">
        <f t="shared" si="0"/>
        <v>OK</v>
      </c>
      <c r="M28" s="32">
        <f t="shared" si="1"/>
        <v>3</v>
      </c>
      <c r="N28" s="32">
        <f t="shared" si="2"/>
        <v>5010</v>
      </c>
      <c r="O28" s="32" t="str">
        <f t="shared" si="3"/>
        <v>61</v>
      </c>
      <c r="P28" s="32">
        <f t="shared" si="4"/>
        <v>0</v>
      </c>
    </row>
    <row r="29" spans="1:16" x14ac:dyDescent="0.3">
      <c r="A29" s="39" t="s">
        <v>6</v>
      </c>
      <c r="B29" s="11" t="s">
        <v>0</v>
      </c>
      <c r="C29" s="1" t="s">
        <v>3</v>
      </c>
      <c r="D29" s="1" t="s">
        <v>3</v>
      </c>
      <c r="E29" s="13" t="s">
        <v>34</v>
      </c>
      <c r="F29" s="15" t="s">
        <v>35</v>
      </c>
      <c r="G29" s="38" t="s">
        <v>52</v>
      </c>
      <c r="H29" s="28" t="str">
        <f>IF(OR(
_xlfn.NUMBERVALUE(VLOOKUP(A29,Maps!A:B,2,0))&lt;&gt;_xlfn.NUMBERVALUE(MID(VLOOKUP(G29,ActionsMap!A:F,6,0),2,1)),
_xlfn.NUMBERVALUE(VLOOKUP(E29,Maps!M:N,2,0)+VLOOKUP(F29,Maps!P:Q,2,0)*2)&lt;&gt;_xlfn.NUMBERVALUE(MID(VLOOKUP(G29,ActionsMap!A:F,6,0),5,1))
),"Error in Action","Action ok")</f>
        <v>Action ok</v>
      </c>
      <c r="I29" s="28" t="s">
        <v>52</v>
      </c>
      <c r="J29" s="30">
        <f>9000000+_xlfn.NUMBERVALUE(
VLOOKUP(A29,Maps!A:B,2,0) &amp; VLOOKUP(B29,Maps!D:E,2,0) &amp; VLOOKUP(C29,Maps!G:H,2,0) &amp; VLOOKUP(D29,Maps!J:K,2,0) &amp; VLOOKUP(E29,Maps!M:N,2,0) &amp; VLOOKUP(F29,Maps!P:Q,2,0)
)</f>
        <v>9110011</v>
      </c>
      <c r="K29" s="31">
        <f>VLOOKUP(G29,ActionsMap!A:F,6,0)</f>
        <v>81113</v>
      </c>
      <c r="L29" s="32" t="str">
        <f t="shared" si="0"/>
        <v>OK</v>
      </c>
      <c r="M29" s="32">
        <f t="shared" si="1"/>
        <v>3</v>
      </c>
      <c r="N29" s="32">
        <f t="shared" si="2"/>
        <v>5011</v>
      </c>
      <c r="O29" s="32" t="str">
        <f t="shared" si="3"/>
        <v>63</v>
      </c>
      <c r="P29" s="32">
        <f t="shared" si="4"/>
        <v>0</v>
      </c>
    </row>
    <row r="30" spans="1:16" x14ac:dyDescent="0.3">
      <c r="A30" s="39" t="s">
        <v>6</v>
      </c>
      <c r="B30" s="12" t="s">
        <v>0</v>
      </c>
      <c r="C30" s="1" t="s">
        <v>3</v>
      </c>
      <c r="D30" s="19" t="s">
        <v>2</v>
      </c>
      <c r="E30" s="1" t="s">
        <v>3</v>
      </c>
      <c r="F30" s="1" t="s">
        <v>3</v>
      </c>
      <c r="G30" s="38" t="s">
        <v>18</v>
      </c>
      <c r="H30" s="28" t="str">
        <f>IF(OR(
_xlfn.NUMBERVALUE(VLOOKUP(A30,Maps!A:B,2,0))&lt;&gt;_xlfn.NUMBERVALUE(MID(VLOOKUP(G30,ActionsMap!A:F,6,0),2,1)),
_xlfn.NUMBERVALUE(VLOOKUP(E30,Maps!M:N,2,0)+VLOOKUP(F30,Maps!P:Q,2,0)*2)&lt;&gt;_xlfn.NUMBERVALUE(MID(VLOOKUP(G30,ActionsMap!A:F,6,0),5,1))
),"Error in Action","Action ok")</f>
        <v>Action ok</v>
      </c>
      <c r="I30" s="29" t="s">
        <v>17</v>
      </c>
      <c r="J30" s="30">
        <f>9000000+_xlfn.NUMBERVALUE(
VLOOKUP(A30,Maps!A:B,2,0) &amp; VLOOKUP(B30,Maps!D:E,2,0) &amp; VLOOKUP(C30,Maps!G:H,2,0) &amp; VLOOKUP(D30,Maps!J:K,2,0) &amp; VLOOKUP(E30,Maps!M:N,2,0) &amp; VLOOKUP(F30,Maps!P:Q,2,0)
)</f>
        <v>9110100</v>
      </c>
      <c r="K30" s="31">
        <f>VLOOKUP(G30,ActionsMap!A:F,6,0)</f>
        <v>81100</v>
      </c>
      <c r="L30" s="32" t="str">
        <f t="shared" si="0"/>
        <v>OK</v>
      </c>
      <c r="M30" s="32">
        <f t="shared" si="1"/>
        <v>4</v>
      </c>
      <c r="N30" s="32">
        <f t="shared" si="2"/>
        <v>5100</v>
      </c>
      <c r="O30" s="32" t="str">
        <f t="shared" si="3"/>
        <v>40</v>
      </c>
      <c r="P30" s="32">
        <f t="shared" si="4"/>
        <v>0</v>
      </c>
    </row>
    <row r="31" spans="1:16" x14ac:dyDescent="0.3">
      <c r="A31" s="39" t="s">
        <v>6</v>
      </c>
      <c r="B31" s="12" t="s">
        <v>0</v>
      </c>
      <c r="C31" s="1" t="s">
        <v>3</v>
      </c>
      <c r="D31" s="19" t="s">
        <v>2</v>
      </c>
      <c r="E31" s="1" t="s">
        <v>3</v>
      </c>
      <c r="F31" s="8" t="s">
        <v>35</v>
      </c>
      <c r="G31" s="38" t="s">
        <v>43</v>
      </c>
      <c r="H31" s="28" t="str">
        <f>IF(OR(
_xlfn.NUMBERVALUE(VLOOKUP(A31,Maps!A:B,2,0))&lt;&gt;_xlfn.NUMBERVALUE(MID(VLOOKUP(G31,ActionsMap!A:F,6,0),2,1)),
_xlfn.NUMBERVALUE(VLOOKUP(E31,Maps!M:N,2,0)+VLOOKUP(F31,Maps!P:Q,2,0)*2)&lt;&gt;_xlfn.NUMBERVALUE(MID(VLOOKUP(G31,ActionsMap!A:F,6,0),5,1))
),"Error in Action","Action ok")</f>
        <v>Action ok</v>
      </c>
      <c r="I31" s="29" t="s">
        <v>43</v>
      </c>
      <c r="J31" s="30">
        <f>9000000+_xlfn.NUMBERVALUE(
VLOOKUP(A31,Maps!A:B,2,0) &amp; VLOOKUP(B31,Maps!D:E,2,0) &amp; VLOOKUP(C31,Maps!G:H,2,0) &amp; VLOOKUP(D31,Maps!J:K,2,0) &amp; VLOOKUP(E31,Maps!M:N,2,0) &amp; VLOOKUP(F31,Maps!P:Q,2,0)
)</f>
        <v>9110101</v>
      </c>
      <c r="K31" s="31">
        <f>VLOOKUP(G31,ActionsMap!A:F,6,0)</f>
        <v>81112</v>
      </c>
      <c r="L31" s="32" t="str">
        <f t="shared" si="0"/>
        <v>OK</v>
      </c>
      <c r="M31" s="32">
        <f t="shared" si="1"/>
        <v>3</v>
      </c>
      <c r="N31" s="32">
        <f t="shared" si="2"/>
        <v>5101</v>
      </c>
      <c r="O31" s="32" t="str">
        <f t="shared" si="3"/>
        <v>62</v>
      </c>
      <c r="P31" s="32">
        <f t="shared" si="4"/>
        <v>0</v>
      </c>
    </row>
    <row r="32" spans="1:16" x14ac:dyDescent="0.3">
      <c r="A32" s="39" t="s">
        <v>6</v>
      </c>
      <c r="B32" s="12" t="s">
        <v>0</v>
      </c>
      <c r="C32" s="1" t="s">
        <v>3</v>
      </c>
      <c r="D32" s="19" t="s">
        <v>2</v>
      </c>
      <c r="E32" s="6" t="s">
        <v>34</v>
      </c>
      <c r="F32" s="1" t="s">
        <v>3</v>
      </c>
      <c r="G32" s="38" t="s">
        <v>42</v>
      </c>
      <c r="H32" s="28" t="str">
        <f>IF(OR(
_xlfn.NUMBERVALUE(VLOOKUP(A32,Maps!A:B,2,0))&lt;&gt;_xlfn.NUMBERVALUE(MID(VLOOKUP(G32,ActionsMap!A:F,6,0),2,1)),
_xlfn.NUMBERVALUE(VLOOKUP(E32,Maps!M:N,2,0)+VLOOKUP(F32,Maps!P:Q,2,0)*2)&lt;&gt;_xlfn.NUMBERVALUE(MID(VLOOKUP(G32,ActionsMap!A:F,6,0),5,1))
),"Error in Action","Action ok")</f>
        <v>Action ok</v>
      </c>
      <c r="I32" s="29" t="s">
        <v>42</v>
      </c>
      <c r="J32" s="30">
        <f>9000000+_xlfn.NUMBERVALUE(
VLOOKUP(A32,Maps!A:B,2,0) &amp; VLOOKUP(B32,Maps!D:E,2,0) &amp; VLOOKUP(C32,Maps!G:H,2,0) &amp; VLOOKUP(D32,Maps!J:K,2,0) &amp; VLOOKUP(E32,Maps!M:N,2,0) &amp; VLOOKUP(F32,Maps!P:Q,2,0)
)</f>
        <v>9110110</v>
      </c>
      <c r="K32" s="31">
        <f>VLOOKUP(G32,ActionsMap!A:F,6,0)</f>
        <v>81111</v>
      </c>
      <c r="L32" s="32" t="str">
        <f t="shared" si="0"/>
        <v>OK</v>
      </c>
      <c r="M32" s="32">
        <f t="shared" si="1"/>
        <v>3</v>
      </c>
      <c r="N32" s="32">
        <f t="shared" si="2"/>
        <v>5110</v>
      </c>
      <c r="O32" s="32" t="str">
        <f t="shared" si="3"/>
        <v>61</v>
      </c>
      <c r="P32" s="32">
        <f t="shared" si="4"/>
        <v>0</v>
      </c>
    </row>
    <row r="33" spans="1:16" x14ac:dyDescent="0.3">
      <c r="A33" s="39" t="s">
        <v>6</v>
      </c>
      <c r="B33" s="12" t="s">
        <v>0</v>
      </c>
      <c r="C33" s="1" t="s">
        <v>3</v>
      </c>
      <c r="D33" s="19" t="s">
        <v>2</v>
      </c>
      <c r="E33" s="13" t="s">
        <v>34</v>
      </c>
      <c r="F33" s="15" t="s">
        <v>35</v>
      </c>
      <c r="G33" s="38" t="s">
        <v>52</v>
      </c>
      <c r="H33" s="28" t="str">
        <f>IF(OR(
_xlfn.NUMBERVALUE(VLOOKUP(A33,Maps!A:B,2,0))&lt;&gt;_xlfn.NUMBERVALUE(MID(VLOOKUP(G33,ActionsMap!A:F,6,0),2,1)),
_xlfn.NUMBERVALUE(VLOOKUP(E33,Maps!M:N,2,0)+VLOOKUP(F33,Maps!P:Q,2,0)*2)&lt;&gt;_xlfn.NUMBERVALUE(MID(VLOOKUP(G33,ActionsMap!A:F,6,0),5,1))
),"Error in Action","Action ok")</f>
        <v>Action ok</v>
      </c>
      <c r="I33" s="29" t="s">
        <v>52</v>
      </c>
      <c r="J33" s="30">
        <f>9000000+_xlfn.NUMBERVALUE(
VLOOKUP(A33,Maps!A:B,2,0) &amp; VLOOKUP(B33,Maps!D:E,2,0) &amp; VLOOKUP(C33,Maps!G:H,2,0) &amp; VLOOKUP(D33,Maps!J:K,2,0) &amp; VLOOKUP(E33,Maps!M:N,2,0) &amp; VLOOKUP(F33,Maps!P:Q,2,0)
)</f>
        <v>9110111</v>
      </c>
      <c r="K33" s="31">
        <f>VLOOKUP(G33,ActionsMap!A:F,6,0)</f>
        <v>81113</v>
      </c>
      <c r="L33" s="32" t="str">
        <f t="shared" si="0"/>
        <v>OK</v>
      </c>
      <c r="M33" s="32">
        <f t="shared" si="1"/>
        <v>3</v>
      </c>
      <c r="N33" s="32">
        <f t="shared" si="2"/>
        <v>5111</v>
      </c>
      <c r="O33" s="32" t="str">
        <f t="shared" si="3"/>
        <v>63</v>
      </c>
      <c r="P33" s="32">
        <f t="shared" si="4"/>
        <v>0</v>
      </c>
    </row>
    <row r="34" spans="1:16" x14ac:dyDescent="0.3">
      <c r="A34" s="39" t="s">
        <v>6</v>
      </c>
      <c r="B34" s="12" t="s">
        <v>0</v>
      </c>
      <c r="C34" s="18" t="s">
        <v>1</v>
      </c>
      <c r="D34" s="1" t="s">
        <v>3</v>
      </c>
      <c r="E34" s="1" t="s">
        <v>3</v>
      </c>
      <c r="F34" s="1" t="s">
        <v>3</v>
      </c>
      <c r="G34" s="38" t="s">
        <v>18</v>
      </c>
      <c r="H34" s="28" t="str">
        <f>IF(OR(
_xlfn.NUMBERVALUE(VLOOKUP(A34,Maps!A:B,2,0))&lt;&gt;_xlfn.NUMBERVALUE(MID(VLOOKUP(G34,ActionsMap!A:F,6,0),2,1)),
_xlfn.NUMBERVALUE(VLOOKUP(E34,Maps!M:N,2,0)+VLOOKUP(F34,Maps!P:Q,2,0)*2)&lt;&gt;_xlfn.NUMBERVALUE(MID(VLOOKUP(G34,ActionsMap!A:F,6,0),5,1))
),"Error in Action","Action ok")</f>
        <v>Action ok</v>
      </c>
      <c r="I34" s="29" t="s">
        <v>18</v>
      </c>
      <c r="J34" s="30">
        <f>9000000+_xlfn.NUMBERVALUE(
VLOOKUP(A34,Maps!A:B,2,0) &amp; VLOOKUP(B34,Maps!D:E,2,0) &amp; VLOOKUP(C34,Maps!G:H,2,0) &amp; VLOOKUP(D34,Maps!J:K,2,0) &amp; VLOOKUP(E34,Maps!M:N,2,0) &amp; VLOOKUP(F34,Maps!P:Q,2,0)
)</f>
        <v>9111000</v>
      </c>
      <c r="K34" s="31">
        <f>VLOOKUP(G34,ActionsMap!A:F,6,0)</f>
        <v>81100</v>
      </c>
      <c r="L34" s="32" t="str">
        <f t="shared" ref="L34:L65" si="5">IF(COUNTIF(J:J,J34)&gt;1,"Situation Code duplicate found","OK")</f>
        <v>OK</v>
      </c>
      <c r="M34" s="32">
        <f t="shared" ref="M34:M65" si="6">COUNTIF(K:K,K34)</f>
        <v>4</v>
      </c>
      <c r="N34" s="32">
        <f t="shared" ref="N34:N65" si="7">_xlfn.NUMBERVALUE(IF(MID(J34,2,3)="000",1,
IF(MID(J34,2,3)="011",2,
IF(OR(MID(J34,2,3)="010",MID(J34,2,3)="001"),3,
IF(OR(MID(J34,2,3)="100",MID(J34,2,3)="200"),4,
IF(OR(MID(J34,2,3)="110",MID(J34,2,3)="201"),5,
IF(OR(MID(J34,2,3)="101",MID(J34,2,3)="210"),6,
IF(OR(MID(J34,2,3)="111",MID(J34,2,3)="211"),7,9)))))))
&amp;RIGHT(J34,3))</f>
        <v>7000</v>
      </c>
      <c r="O34" s="32" t="str">
        <f t="shared" ref="O34:O65" si="8">_xlfn.NUMBERVALUE(IF(MID(K34,2,3)="000",1,
IF(OR(MID(K34,2,3)="010", MID(K34, 2, 3)="020"),2,
IF(OR(MID(K34,2,3)="100", MID(K34, 2, 3)="200"),3,
IF(OR(MID(K34,2,3)="110", MID(K34, 2, 3)="220"),4,
IF(OR(MID(K34,2,3)="101", MID(K34, 2, 3)="202"),5,
IF(OR(MID(K34,2,3)="111", MID(K34, 2, 3)="222"),6,
IF(OR(MID(K34,2,3)="121", MID(K34, 2, 3)="212"),7,
IF(OR(MID(K34,2,3)="221", MID(K34, 2, 3)="112"),8,
IF(OR(MID(K34,2,3)="122", MID(K34, 2, 3)="211"),9,
99))))))))))
&amp;RIGHT(K34,1)</f>
        <v>40</v>
      </c>
      <c r="P34" s="32">
        <f t="shared" ref="P34:P65" si="9">IF(N34=N33,IF(O34=O33,0,1),0)</f>
        <v>0</v>
      </c>
    </row>
    <row r="35" spans="1:16" x14ac:dyDescent="0.3">
      <c r="A35" s="39" t="s">
        <v>6</v>
      </c>
      <c r="B35" s="12" t="s">
        <v>0</v>
      </c>
      <c r="C35" s="18" t="s">
        <v>1</v>
      </c>
      <c r="D35" s="1" t="s">
        <v>3</v>
      </c>
      <c r="E35" s="1" t="s">
        <v>3</v>
      </c>
      <c r="F35" s="8" t="s">
        <v>35</v>
      </c>
      <c r="G35" s="38" t="s">
        <v>43</v>
      </c>
      <c r="H35" s="28" t="str">
        <f>IF(OR(
_xlfn.NUMBERVALUE(VLOOKUP(A35,Maps!A:B,2,0))&lt;&gt;_xlfn.NUMBERVALUE(MID(VLOOKUP(G35,ActionsMap!A:F,6,0),2,1)),
_xlfn.NUMBERVALUE(VLOOKUP(E35,Maps!M:N,2,0)+VLOOKUP(F35,Maps!P:Q,2,0)*2)&lt;&gt;_xlfn.NUMBERVALUE(MID(VLOOKUP(G35,ActionsMap!A:F,6,0),5,1))
),"Error in Action","Action ok")</f>
        <v>Action ok</v>
      </c>
      <c r="I35" s="29" t="s">
        <v>43</v>
      </c>
      <c r="J35" s="30">
        <f>9000000+_xlfn.NUMBERVALUE(
VLOOKUP(A35,Maps!A:B,2,0) &amp; VLOOKUP(B35,Maps!D:E,2,0) &amp; VLOOKUP(C35,Maps!G:H,2,0) &amp; VLOOKUP(D35,Maps!J:K,2,0) &amp; VLOOKUP(E35,Maps!M:N,2,0) &amp; VLOOKUP(F35,Maps!P:Q,2,0)
)</f>
        <v>9111001</v>
      </c>
      <c r="K35" s="31">
        <f>VLOOKUP(G35,ActionsMap!A:F,6,0)</f>
        <v>81112</v>
      </c>
      <c r="L35" s="32" t="str">
        <f t="shared" si="5"/>
        <v>OK</v>
      </c>
      <c r="M35" s="32">
        <f t="shared" si="6"/>
        <v>3</v>
      </c>
      <c r="N35" s="32">
        <f t="shared" si="7"/>
        <v>7001</v>
      </c>
      <c r="O35" s="32" t="str">
        <f t="shared" si="8"/>
        <v>62</v>
      </c>
      <c r="P35" s="32">
        <f t="shared" si="9"/>
        <v>0</v>
      </c>
    </row>
    <row r="36" spans="1:16" x14ac:dyDescent="0.3">
      <c r="A36" s="39" t="s">
        <v>6</v>
      </c>
      <c r="B36" s="12" t="s">
        <v>0</v>
      </c>
      <c r="C36" s="18" t="s">
        <v>1</v>
      </c>
      <c r="D36" s="1" t="s">
        <v>3</v>
      </c>
      <c r="E36" s="6" t="s">
        <v>34</v>
      </c>
      <c r="F36" s="1" t="s">
        <v>3</v>
      </c>
      <c r="G36" s="38" t="s">
        <v>42</v>
      </c>
      <c r="H36" s="28" t="str">
        <f>IF(OR(
_xlfn.NUMBERVALUE(VLOOKUP(A36,Maps!A:B,2,0))&lt;&gt;_xlfn.NUMBERVALUE(MID(VLOOKUP(G36,ActionsMap!A:F,6,0),2,1)),
_xlfn.NUMBERVALUE(VLOOKUP(E36,Maps!M:N,2,0)+VLOOKUP(F36,Maps!P:Q,2,0)*2)&lt;&gt;_xlfn.NUMBERVALUE(MID(VLOOKUP(G36,ActionsMap!A:F,6,0),5,1))
),"Error in Action","Action ok")</f>
        <v>Action ok</v>
      </c>
      <c r="I36" s="29" t="s">
        <v>42</v>
      </c>
      <c r="J36" s="30">
        <f>9000000+_xlfn.NUMBERVALUE(
VLOOKUP(A36,Maps!A:B,2,0) &amp; VLOOKUP(B36,Maps!D:E,2,0) &amp; VLOOKUP(C36,Maps!G:H,2,0) &amp; VLOOKUP(D36,Maps!J:K,2,0) &amp; VLOOKUP(E36,Maps!M:N,2,0) &amp; VLOOKUP(F36,Maps!P:Q,2,0)
)</f>
        <v>9111010</v>
      </c>
      <c r="K36" s="31">
        <f>VLOOKUP(G36,ActionsMap!A:F,6,0)</f>
        <v>81111</v>
      </c>
      <c r="L36" s="32" t="str">
        <f t="shared" si="5"/>
        <v>OK</v>
      </c>
      <c r="M36" s="32">
        <f t="shared" si="6"/>
        <v>3</v>
      </c>
      <c r="N36" s="32">
        <f t="shared" si="7"/>
        <v>7010</v>
      </c>
      <c r="O36" s="32" t="str">
        <f t="shared" si="8"/>
        <v>61</v>
      </c>
      <c r="P36" s="32">
        <f t="shared" si="9"/>
        <v>0</v>
      </c>
    </row>
    <row r="37" spans="1:16" x14ac:dyDescent="0.3">
      <c r="A37" s="39" t="s">
        <v>6</v>
      </c>
      <c r="B37" s="12" t="s">
        <v>0</v>
      </c>
      <c r="C37" s="18" t="s">
        <v>1</v>
      </c>
      <c r="D37" s="1" t="s">
        <v>3</v>
      </c>
      <c r="E37" s="13" t="s">
        <v>34</v>
      </c>
      <c r="F37" s="15" t="s">
        <v>35</v>
      </c>
      <c r="G37" s="38" t="s">
        <v>52</v>
      </c>
      <c r="H37" s="28" t="str">
        <f>IF(OR(
_xlfn.NUMBERVALUE(VLOOKUP(A37,Maps!A:B,2,0))&lt;&gt;_xlfn.NUMBERVALUE(MID(VLOOKUP(G37,ActionsMap!A:F,6,0),2,1)),
_xlfn.NUMBERVALUE(VLOOKUP(E37,Maps!M:N,2,0)+VLOOKUP(F37,Maps!P:Q,2,0)*2)&lt;&gt;_xlfn.NUMBERVALUE(MID(VLOOKUP(G37,ActionsMap!A:F,6,0),5,1))
),"Error in Action","Action ok")</f>
        <v>Action ok</v>
      </c>
      <c r="I37" s="29" t="s">
        <v>52</v>
      </c>
      <c r="J37" s="30">
        <f>9000000+_xlfn.NUMBERVALUE(
VLOOKUP(A37,Maps!A:B,2,0) &amp; VLOOKUP(B37,Maps!D:E,2,0) &amp; VLOOKUP(C37,Maps!G:H,2,0) &amp; VLOOKUP(D37,Maps!J:K,2,0) &amp; VLOOKUP(E37,Maps!M:N,2,0) &amp; VLOOKUP(F37,Maps!P:Q,2,0)
)</f>
        <v>9111011</v>
      </c>
      <c r="K37" s="31">
        <f>VLOOKUP(G37,ActionsMap!A:F,6,0)</f>
        <v>81113</v>
      </c>
      <c r="L37" s="32" t="str">
        <f t="shared" si="5"/>
        <v>OK</v>
      </c>
      <c r="M37" s="32">
        <f t="shared" si="6"/>
        <v>3</v>
      </c>
      <c r="N37" s="32">
        <f t="shared" si="7"/>
        <v>7011</v>
      </c>
      <c r="O37" s="32" t="str">
        <f t="shared" si="8"/>
        <v>63</v>
      </c>
      <c r="P37" s="32">
        <f t="shared" si="9"/>
        <v>0</v>
      </c>
    </row>
    <row r="38" spans="1:16" x14ac:dyDescent="0.3">
      <c r="A38" s="39" t="s">
        <v>6</v>
      </c>
      <c r="B38" s="12" t="s">
        <v>0</v>
      </c>
      <c r="C38" s="18" t="s">
        <v>1</v>
      </c>
      <c r="D38" s="19" t="s">
        <v>2</v>
      </c>
      <c r="E38" s="1" t="s">
        <v>3</v>
      </c>
      <c r="F38" s="1" t="s">
        <v>3</v>
      </c>
      <c r="G38" s="38" t="s">
        <v>17</v>
      </c>
      <c r="H38" s="28" t="str">
        <f>IF(OR(
_xlfn.NUMBERVALUE(VLOOKUP(A38,Maps!A:B,2,0))&lt;&gt;_xlfn.NUMBERVALUE(MID(VLOOKUP(G38,ActionsMap!A:F,6,0),2,1)),
_xlfn.NUMBERVALUE(VLOOKUP(E38,Maps!M:N,2,0)+VLOOKUP(F38,Maps!P:Q,2,0)*2)&lt;&gt;_xlfn.NUMBERVALUE(MID(VLOOKUP(G38,ActionsMap!A:F,6,0),5,1))
),"Error in Action","Action ok")</f>
        <v>Action ok</v>
      </c>
      <c r="I38" s="29" t="s">
        <v>17</v>
      </c>
      <c r="J38" s="30">
        <f>9000000+_xlfn.NUMBERVALUE(
VLOOKUP(A38,Maps!A:B,2,0) &amp; VLOOKUP(B38,Maps!D:E,2,0) &amp; VLOOKUP(C38,Maps!G:H,2,0) &amp; VLOOKUP(D38,Maps!J:K,2,0) &amp; VLOOKUP(E38,Maps!M:N,2,0) &amp; VLOOKUP(F38,Maps!P:Q,2,0)
)</f>
        <v>9111100</v>
      </c>
      <c r="K38" s="31">
        <f>VLOOKUP(G38,ActionsMap!A:F,6,0)</f>
        <v>81010</v>
      </c>
      <c r="L38" s="32" t="str">
        <f t="shared" si="5"/>
        <v>OK</v>
      </c>
      <c r="M38" s="32">
        <f t="shared" si="6"/>
        <v>2</v>
      </c>
      <c r="N38" s="32">
        <f t="shared" si="7"/>
        <v>7100</v>
      </c>
      <c r="O38" s="32" t="str">
        <f t="shared" si="8"/>
        <v>50</v>
      </c>
      <c r="P38" s="32">
        <f t="shared" si="9"/>
        <v>0</v>
      </c>
    </row>
    <row r="39" spans="1:16" x14ac:dyDescent="0.3">
      <c r="A39" s="39" t="s">
        <v>6</v>
      </c>
      <c r="B39" s="12" t="s">
        <v>0</v>
      </c>
      <c r="C39" s="18" t="s">
        <v>1</v>
      </c>
      <c r="D39" s="19" t="s">
        <v>2</v>
      </c>
      <c r="E39" s="1" t="s">
        <v>3</v>
      </c>
      <c r="F39" s="8" t="s">
        <v>35</v>
      </c>
      <c r="G39" s="38" t="s">
        <v>39</v>
      </c>
      <c r="H39" s="28" t="str">
        <f>IF(OR(
_xlfn.NUMBERVALUE(VLOOKUP(A39,Maps!A:B,2,0))&lt;&gt;_xlfn.NUMBERVALUE(MID(VLOOKUP(G39,ActionsMap!A:F,6,0),2,1)),
_xlfn.NUMBERVALUE(VLOOKUP(E39,Maps!M:N,2,0)+VLOOKUP(F39,Maps!P:Q,2,0)*2)&lt;&gt;_xlfn.NUMBERVALUE(MID(VLOOKUP(G39,ActionsMap!A:F,6,0),5,1))
),"Error in Action","Action ok")</f>
        <v>Action ok</v>
      </c>
      <c r="I39" s="29" t="s">
        <v>39</v>
      </c>
      <c r="J39" s="30">
        <f>9000000+_xlfn.NUMBERVALUE(
VLOOKUP(A39,Maps!A:B,2,0) &amp; VLOOKUP(B39,Maps!D:E,2,0) &amp; VLOOKUP(C39,Maps!G:H,2,0) &amp; VLOOKUP(D39,Maps!J:K,2,0) &amp; VLOOKUP(E39,Maps!M:N,2,0) &amp; VLOOKUP(F39,Maps!P:Q,2,0)
)</f>
        <v>9111101</v>
      </c>
      <c r="K39" s="31">
        <f>VLOOKUP(G39,ActionsMap!A:F,6,0)</f>
        <v>81012</v>
      </c>
      <c r="L39" s="32" t="str">
        <f t="shared" si="5"/>
        <v>OK</v>
      </c>
      <c r="M39" s="32">
        <f t="shared" si="6"/>
        <v>3</v>
      </c>
      <c r="N39" s="32">
        <f t="shared" si="7"/>
        <v>7101</v>
      </c>
      <c r="O39" s="32" t="str">
        <f t="shared" si="8"/>
        <v>52</v>
      </c>
      <c r="P39" s="32">
        <f t="shared" si="9"/>
        <v>0</v>
      </c>
    </row>
    <row r="40" spans="1:16" x14ac:dyDescent="0.3">
      <c r="A40" s="39" t="s">
        <v>6</v>
      </c>
      <c r="B40" s="12" t="s">
        <v>0</v>
      </c>
      <c r="C40" s="18" t="s">
        <v>1</v>
      </c>
      <c r="D40" s="19" t="s">
        <v>2</v>
      </c>
      <c r="E40" s="6" t="s">
        <v>34</v>
      </c>
      <c r="F40" s="1" t="s">
        <v>3</v>
      </c>
      <c r="G40" s="38" t="s">
        <v>38</v>
      </c>
      <c r="H40" s="28" t="str">
        <f>IF(OR(
_xlfn.NUMBERVALUE(VLOOKUP(A40,Maps!A:B,2,0))&lt;&gt;_xlfn.NUMBERVALUE(MID(VLOOKUP(G40,ActionsMap!A:F,6,0),2,1)),
_xlfn.NUMBERVALUE(VLOOKUP(E40,Maps!M:N,2,0)+VLOOKUP(F40,Maps!P:Q,2,0)*2)&lt;&gt;_xlfn.NUMBERVALUE(MID(VLOOKUP(G40,ActionsMap!A:F,6,0),5,1))
),"Error in Action","Action ok")</f>
        <v>Action ok</v>
      </c>
      <c r="I40" s="29" t="s">
        <v>38</v>
      </c>
      <c r="J40" s="30">
        <f>9000000+_xlfn.NUMBERVALUE(
VLOOKUP(A40,Maps!A:B,2,0) &amp; VLOOKUP(B40,Maps!D:E,2,0) &amp; VLOOKUP(C40,Maps!G:H,2,0) &amp; VLOOKUP(D40,Maps!J:K,2,0) &amp; VLOOKUP(E40,Maps!M:N,2,0) &amp; VLOOKUP(F40,Maps!P:Q,2,0)
)</f>
        <v>9111110</v>
      </c>
      <c r="K40" s="31">
        <f>VLOOKUP(G40,ActionsMap!A:F,6,0)</f>
        <v>81011</v>
      </c>
      <c r="L40" s="32" t="str">
        <f t="shared" si="5"/>
        <v>OK</v>
      </c>
      <c r="M40" s="32">
        <f t="shared" si="6"/>
        <v>3</v>
      </c>
      <c r="N40" s="32">
        <f t="shared" si="7"/>
        <v>7110</v>
      </c>
      <c r="O40" s="32" t="str">
        <f t="shared" si="8"/>
        <v>51</v>
      </c>
      <c r="P40" s="32">
        <f t="shared" si="9"/>
        <v>0</v>
      </c>
    </row>
    <row r="41" spans="1:16" x14ac:dyDescent="0.3">
      <c r="A41" s="39" t="s">
        <v>6</v>
      </c>
      <c r="B41" s="12" t="s">
        <v>0</v>
      </c>
      <c r="C41" s="18" t="s">
        <v>1</v>
      </c>
      <c r="D41" s="19" t="s">
        <v>2</v>
      </c>
      <c r="E41" s="13" t="s">
        <v>34</v>
      </c>
      <c r="F41" s="15" t="s">
        <v>35</v>
      </c>
      <c r="G41" s="38" t="s">
        <v>50</v>
      </c>
      <c r="H41" s="28" t="str">
        <f>IF(OR(
_xlfn.NUMBERVALUE(VLOOKUP(A41,Maps!A:B,2,0))&lt;&gt;_xlfn.NUMBERVALUE(MID(VLOOKUP(G41,ActionsMap!A:F,6,0),2,1)),
_xlfn.NUMBERVALUE(VLOOKUP(E41,Maps!M:N,2,0)+VLOOKUP(F41,Maps!P:Q,2,0)*2)&lt;&gt;_xlfn.NUMBERVALUE(MID(VLOOKUP(G41,ActionsMap!A:F,6,0),5,1))
),"Error in Action","Action ok")</f>
        <v>Action ok</v>
      </c>
      <c r="I41" s="29" t="s">
        <v>50</v>
      </c>
      <c r="J41" s="30">
        <f>9000000+_xlfn.NUMBERVALUE(
VLOOKUP(A41,Maps!A:B,2,0) &amp; VLOOKUP(B41,Maps!D:E,2,0) &amp; VLOOKUP(C41,Maps!G:H,2,0) &amp; VLOOKUP(D41,Maps!J:K,2,0) &amp; VLOOKUP(E41,Maps!M:N,2,0) &amp; VLOOKUP(F41,Maps!P:Q,2,0)
)</f>
        <v>9111111</v>
      </c>
      <c r="K41" s="31">
        <f>VLOOKUP(G41,ActionsMap!A:F,6,0)</f>
        <v>81013</v>
      </c>
      <c r="L41" s="32" t="str">
        <f t="shared" si="5"/>
        <v>OK</v>
      </c>
      <c r="M41" s="32">
        <f t="shared" si="6"/>
        <v>3</v>
      </c>
      <c r="N41" s="32">
        <f t="shared" si="7"/>
        <v>7111</v>
      </c>
      <c r="O41" s="32" t="str">
        <f t="shared" si="8"/>
        <v>53</v>
      </c>
      <c r="P41" s="32">
        <f t="shared" si="9"/>
        <v>0</v>
      </c>
    </row>
    <row r="42" spans="1:16" x14ac:dyDescent="0.3">
      <c r="A42" s="40" t="s">
        <v>7</v>
      </c>
      <c r="B42" s="2" t="s">
        <v>3</v>
      </c>
      <c r="C42" s="1" t="s">
        <v>3</v>
      </c>
      <c r="D42" s="1" t="s">
        <v>3</v>
      </c>
      <c r="E42" s="1" t="s">
        <v>3</v>
      </c>
      <c r="F42" s="1" t="s">
        <v>3</v>
      </c>
      <c r="G42" s="38" t="s">
        <v>14</v>
      </c>
      <c r="H42" s="28" t="str">
        <f>IF(OR(
_xlfn.NUMBERVALUE(VLOOKUP(A42,Maps!A:B,2,0))&lt;&gt;_xlfn.NUMBERVALUE(MID(VLOOKUP(G42,ActionsMap!A:F,6,0),2,1)),
_xlfn.NUMBERVALUE(VLOOKUP(E42,Maps!M:N,2,0)+VLOOKUP(F42,Maps!P:Q,2,0)*2)&lt;&gt;_xlfn.NUMBERVALUE(MID(VLOOKUP(G42,ActionsMap!A:F,6,0),5,1))
),"Error in Action","Action ok")</f>
        <v>Action ok</v>
      </c>
      <c r="I42" s="28" t="s">
        <v>14</v>
      </c>
      <c r="J42" s="30">
        <f>9000000+_xlfn.NUMBERVALUE(
VLOOKUP(A42,Maps!A:B,2,0) &amp; VLOOKUP(B42,Maps!D:E,2,0) &amp; VLOOKUP(C42,Maps!G:H,2,0) &amp; VLOOKUP(D42,Maps!J:K,2,0) &amp; VLOOKUP(E42,Maps!M:N,2,0) &amp; VLOOKUP(F42,Maps!P:Q,2,0)
)</f>
        <v>9200000</v>
      </c>
      <c r="K42" s="31">
        <f>VLOOKUP(G42,ActionsMap!A:F,6,0)</f>
        <v>82200</v>
      </c>
      <c r="L42" s="32" t="str">
        <f t="shared" si="5"/>
        <v>OK</v>
      </c>
      <c r="M42" s="32">
        <f t="shared" si="6"/>
        <v>4</v>
      </c>
      <c r="N42" s="32">
        <f t="shared" si="7"/>
        <v>4000</v>
      </c>
      <c r="O42" s="32" t="str">
        <f t="shared" si="8"/>
        <v>40</v>
      </c>
      <c r="P42" s="32">
        <f t="shared" si="9"/>
        <v>0</v>
      </c>
    </row>
    <row r="43" spans="1:16" x14ac:dyDescent="0.3">
      <c r="A43" s="40" t="s">
        <v>7</v>
      </c>
      <c r="B43" s="2" t="s">
        <v>3</v>
      </c>
      <c r="C43" s="1" t="s">
        <v>3</v>
      </c>
      <c r="D43" s="1" t="s">
        <v>3</v>
      </c>
      <c r="E43" s="1" t="s">
        <v>3</v>
      </c>
      <c r="F43" s="8" t="s">
        <v>35</v>
      </c>
      <c r="G43" s="38" t="s">
        <v>41</v>
      </c>
      <c r="H43" s="28" t="str">
        <f>IF(OR(
_xlfn.NUMBERVALUE(VLOOKUP(A43,Maps!A:B,2,0))&lt;&gt;_xlfn.NUMBERVALUE(MID(VLOOKUP(G43,ActionsMap!A:F,6,0),2,1)),
_xlfn.NUMBERVALUE(VLOOKUP(E43,Maps!M:N,2,0)+VLOOKUP(F43,Maps!P:Q,2,0)*2)&lt;&gt;_xlfn.NUMBERVALUE(MID(VLOOKUP(G43,ActionsMap!A:F,6,0),5,1))
),"Error in Action","Action ok")</f>
        <v>Action ok</v>
      </c>
      <c r="I43" s="28" t="s">
        <v>41</v>
      </c>
      <c r="J43" s="30">
        <f>9000000+_xlfn.NUMBERVALUE(
VLOOKUP(A43,Maps!A:B,2,0) &amp; VLOOKUP(B43,Maps!D:E,2,0) &amp; VLOOKUP(C43,Maps!G:H,2,0) &amp; VLOOKUP(D43,Maps!J:K,2,0) &amp; VLOOKUP(E43,Maps!M:N,2,0) &amp; VLOOKUP(F43,Maps!P:Q,2,0)
)</f>
        <v>9200001</v>
      </c>
      <c r="K43" s="31">
        <f>VLOOKUP(G43,ActionsMap!A:F,6,0)</f>
        <v>82022</v>
      </c>
      <c r="L43" s="32" t="str">
        <f t="shared" si="5"/>
        <v>OK</v>
      </c>
      <c r="M43" s="32">
        <f t="shared" si="6"/>
        <v>3</v>
      </c>
      <c r="N43" s="32">
        <f t="shared" si="7"/>
        <v>4001</v>
      </c>
      <c r="O43" s="32" t="str">
        <f t="shared" si="8"/>
        <v>52</v>
      </c>
      <c r="P43" s="32">
        <f t="shared" si="9"/>
        <v>0</v>
      </c>
    </row>
    <row r="44" spans="1:16" x14ac:dyDescent="0.3">
      <c r="A44" s="40" t="s">
        <v>7</v>
      </c>
      <c r="B44" s="2" t="s">
        <v>3</v>
      </c>
      <c r="C44" s="1" t="s">
        <v>3</v>
      </c>
      <c r="D44" s="1" t="s">
        <v>3</v>
      </c>
      <c r="E44" s="6" t="s">
        <v>34</v>
      </c>
      <c r="F44" s="1" t="s">
        <v>3</v>
      </c>
      <c r="G44" s="38" t="s">
        <v>40</v>
      </c>
      <c r="H44" s="28" t="str">
        <f>IF(OR(
_xlfn.NUMBERVALUE(VLOOKUP(A44,Maps!A:B,2,0))&lt;&gt;_xlfn.NUMBERVALUE(MID(VLOOKUP(G44,ActionsMap!A:F,6,0),2,1)),
_xlfn.NUMBERVALUE(VLOOKUP(E44,Maps!M:N,2,0)+VLOOKUP(F44,Maps!P:Q,2,0)*2)&lt;&gt;_xlfn.NUMBERVALUE(MID(VLOOKUP(G44,ActionsMap!A:F,6,0),5,1))
),"Error in Action","Action ok")</f>
        <v>Action ok</v>
      </c>
      <c r="I44" s="28" t="s">
        <v>40</v>
      </c>
      <c r="J44" s="30">
        <f>9000000+_xlfn.NUMBERVALUE(
VLOOKUP(A44,Maps!A:B,2,0) &amp; VLOOKUP(B44,Maps!D:E,2,0) &amp; VLOOKUP(C44,Maps!G:H,2,0) &amp; VLOOKUP(D44,Maps!J:K,2,0) &amp; VLOOKUP(E44,Maps!M:N,2,0) &amp; VLOOKUP(F44,Maps!P:Q,2,0)
)</f>
        <v>9200010</v>
      </c>
      <c r="K44" s="31">
        <f>VLOOKUP(G44,ActionsMap!A:F,6,0)</f>
        <v>82021</v>
      </c>
      <c r="L44" s="32" t="str">
        <f t="shared" si="5"/>
        <v>OK</v>
      </c>
      <c r="M44" s="32">
        <f t="shared" si="6"/>
        <v>3</v>
      </c>
      <c r="N44" s="32">
        <f t="shared" si="7"/>
        <v>4010</v>
      </c>
      <c r="O44" s="32" t="str">
        <f t="shared" si="8"/>
        <v>51</v>
      </c>
      <c r="P44" s="32">
        <f t="shared" si="9"/>
        <v>0</v>
      </c>
    </row>
    <row r="45" spans="1:16" x14ac:dyDescent="0.3">
      <c r="A45" s="40" t="s">
        <v>7</v>
      </c>
      <c r="B45" s="2" t="s">
        <v>3</v>
      </c>
      <c r="C45" s="1" t="s">
        <v>3</v>
      </c>
      <c r="D45" s="1" t="s">
        <v>3</v>
      </c>
      <c r="E45" s="13" t="s">
        <v>34</v>
      </c>
      <c r="F45" s="15" t="s">
        <v>35</v>
      </c>
      <c r="G45" s="38" t="s">
        <v>51</v>
      </c>
      <c r="H45" s="28" t="str">
        <f>IF(OR(
_xlfn.NUMBERVALUE(VLOOKUP(A45,Maps!A:B,2,0))&lt;&gt;_xlfn.NUMBERVALUE(MID(VLOOKUP(G45,ActionsMap!A:F,6,0),2,1)),
_xlfn.NUMBERVALUE(VLOOKUP(E45,Maps!M:N,2,0)+VLOOKUP(F45,Maps!P:Q,2,0)*2)&lt;&gt;_xlfn.NUMBERVALUE(MID(VLOOKUP(G45,ActionsMap!A:F,6,0),5,1))
),"Error in Action","Action ok")</f>
        <v>Action ok</v>
      </c>
      <c r="I45" s="33" t="s">
        <v>51</v>
      </c>
      <c r="J45" s="30">
        <f>9000000+_xlfn.NUMBERVALUE(
VLOOKUP(A45,Maps!A:B,2,0) &amp; VLOOKUP(B45,Maps!D:E,2,0) &amp; VLOOKUP(C45,Maps!G:H,2,0) &amp; VLOOKUP(D45,Maps!J:K,2,0) &amp; VLOOKUP(E45,Maps!M:N,2,0) &amp; VLOOKUP(F45,Maps!P:Q,2,0)
)</f>
        <v>9200011</v>
      </c>
      <c r="K45" s="31">
        <f>VLOOKUP(G45,ActionsMap!A:F,6,0)</f>
        <v>82023</v>
      </c>
      <c r="L45" s="32" t="str">
        <f t="shared" si="5"/>
        <v>OK</v>
      </c>
      <c r="M45" s="32">
        <f t="shared" si="6"/>
        <v>3</v>
      </c>
      <c r="N45" s="32">
        <f t="shared" si="7"/>
        <v>4011</v>
      </c>
      <c r="O45" s="32" t="str">
        <f t="shared" si="8"/>
        <v>53</v>
      </c>
      <c r="P45" s="32">
        <f t="shared" si="9"/>
        <v>0</v>
      </c>
    </row>
    <row r="46" spans="1:16" x14ac:dyDescent="0.3">
      <c r="A46" s="40" t="s">
        <v>7</v>
      </c>
      <c r="B46" s="2" t="s">
        <v>3</v>
      </c>
      <c r="C46" s="1" t="s">
        <v>3</v>
      </c>
      <c r="D46" s="10" t="s">
        <v>2</v>
      </c>
      <c r="E46" s="1" t="s">
        <v>3</v>
      </c>
      <c r="F46" s="1" t="s">
        <v>3</v>
      </c>
      <c r="G46" s="38" t="s">
        <v>15</v>
      </c>
      <c r="H46" s="28" t="str">
        <f>IF(OR(
_xlfn.NUMBERVALUE(VLOOKUP(A46,Maps!A:B,2,0))&lt;&gt;_xlfn.NUMBERVALUE(MID(VLOOKUP(G46,ActionsMap!A:F,6,0),2,1)),
_xlfn.NUMBERVALUE(VLOOKUP(E46,Maps!M:N,2,0)+VLOOKUP(F46,Maps!P:Q,2,0)*2)&lt;&gt;_xlfn.NUMBERVALUE(MID(VLOOKUP(G46,ActionsMap!A:F,6,0),5,1))
),"Error in Action","Action ok")</f>
        <v>Action ok</v>
      </c>
      <c r="I46" s="29" t="s">
        <v>15</v>
      </c>
      <c r="J46" s="30">
        <f>9000000+_xlfn.NUMBERVALUE(
VLOOKUP(A46,Maps!A:B,2,0) &amp; VLOOKUP(B46,Maps!D:E,2,0) &amp; VLOOKUP(C46,Maps!G:H,2,0) &amp; VLOOKUP(D46,Maps!J:K,2,0) &amp; VLOOKUP(E46,Maps!M:N,2,0) &amp; VLOOKUP(F46,Maps!P:Q,2,0)
)</f>
        <v>9200100</v>
      </c>
      <c r="K46" s="31">
        <f>VLOOKUP(G46,ActionsMap!A:F,6,0)</f>
        <v>82020</v>
      </c>
      <c r="L46" s="32" t="str">
        <f t="shared" si="5"/>
        <v>OK</v>
      </c>
      <c r="M46" s="32">
        <f t="shared" si="6"/>
        <v>2</v>
      </c>
      <c r="N46" s="32">
        <f t="shared" si="7"/>
        <v>4100</v>
      </c>
      <c r="O46" s="32" t="str">
        <f t="shared" si="8"/>
        <v>50</v>
      </c>
      <c r="P46" s="32">
        <f t="shared" si="9"/>
        <v>0</v>
      </c>
    </row>
    <row r="47" spans="1:16" x14ac:dyDescent="0.3">
      <c r="A47" s="40" t="s">
        <v>7</v>
      </c>
      <c r="B47" s="2" t="s">
        <v>3</v>
      </c>
      <c r="C47" s="1" t="s">
        <v>3</v>
      </c>
      <c r="D47" s="10" t="s">
        <v>2</v>
      </c>
      <c r="E47" s="1" t="s">
        <v>3</v>
      </c>
      <c r="F47" s="8" t="s">
        <v>35</v>
      </c>
      <c r="G47" s="38" t="s">
        <v>41</v>
      </c>
      <c r="H47" s="28" t="str">
        <f>IF(OR(
_xlfn.NUMBERVALUE(VLOOKUP(A47,Maps!A:B,2,0))&lt;&gt;_xlfn.NUMBERVALUE(MID(VLOOKUP(G47,ActionsMap!A:F,6,0),2,1)),
_xlfn.NUMBERVALUE(VLOOKUP(E47,Maps!M:N,2,0)+VLOOKUP(F47,Maps!P:Q,2,0)*2)&lt;&gt;_xlfn.NUMBERVALUE(MID(VLOOKUP(G47,ActionsMap!A:F,6,0),5,1))
),"Error in Action","Action ok")</f>
        <v>Action ok</v>
      </c>
      <c r="I47" s="29" t="s">
        <v>41</v>
      </c>
      <c r="J47" s="30">
        <f>9000000+_xlfn.NUMBERVALUE(
VLOOKUP(A47,Maps!A:B,2,0) &amp; VLOOKUP(B47,Maps!D:E,2,0) &amp; VLOOKUP(C47,Maps!G:H,2,0) &amp; VLOOKUP(D47,Maps!J:K,2,0) &amp; VLOOKUP(E47,Maps!M:N,2,0) &amp; VLOOKUP(F47,Maps!P:Q,2,0)
)</f>
        <v>9200101</v>
      </c>
      <c r="K47" s="31">
        <f>VLOOKUP(G47,ActionsMap!A:F,6,0)</f>
        <v>82022</v>
      </c>
      <c r="L47" s="32" t="str">
        <f t="shared" si="5"/>
        <v>OK</v>
      </c>
      <c r="M47" s="32">
        <f t="shared" si="6"/>
        <v>3</v>
      </c>
      <c r="N47" s="32">
        <f t="shared" si="7"/>
        <v>4101</v>
      </c>
      <c r="O47" s="32" t="str">
        <f t="shared" si="8"/>
        <v>52</v>
      </c>
      <c r="P47" s="32">
        <f t="shared" si="9"/>
        <v>0</v>
      </c>
    </row>
    <row r="48" spans="1:16" x14ac:dyDescent="0.3">
      <c r="A48" s="40" t="s">
        <v>7</v>
      </c>
      <c r="B48" s="2" t="s">
        <v>3</v>
      </c>
      <c r="C48" s="1" t="s">
        <v>3</v>
      </c>
      <c r="D48" s="10" t="s">
        <v>2</v>
      </c>
      <c r="E48" s="6" t="s">
        <v>34</v>
      </c>
      <c r="F48" s="1" t="s">
        <v>3</v>
      </c>
      <c r="G48" s="38" t="s">
        <v>40</v>
      </c>
      <c r="H48" s="28" t="str">
        <f>IF(OR(
_xlfn.NUMBERVALUE(VLOOKUP(A48,Maps!A:B,2,0))&lt;&gt;_xlfn.NUMBERVALUE(MID(VLOOKUP(G48,ActionsMap!A:F,6,0),2,1)),
_xlfn.NUMBERVALUE(VLOOKUP(E48,Maps!M:N,2,0)+VLOOKUP(F48,Maps!P:Q,2,0)*2)&lt;&gt;_xlfn.NUMBERVALUE(MID(VLOOKUP(G48,ActionsMap!A:F,6,0),5,1))
),"Error in Action","Action ok")</f>
        <v>Action ok</v>
      </c>
      <c r="I48" s="29" t="s">
        <v>40</v>
      </c>
      <c r="J48" s="30">
        <f>9000000+_xlfn.NUMBERVALUE(
VLOOKUP(A48,Maps!A:B,2,0) &amp; VLOOKUP(B48,Maps!D:E,2,0) &amp; VLOOKUP(C48,Maps!G:H,2,0) &amp; VLOOKUP(D48,Maps!J:K,2,0) &amp; VLOOKUP(E48,Maps!M:N,2,0) &amp; VLOOKUP(F48,Maps!P:Q,2,0)
)</f>
        <v>9200110</v>
      </c>
      <c r="K48" s="31">
        <f>VLOOKUP(G48,ActionsMap!A:F,6,0)</f>
        <v>82021</v>
      </c>
      <c r="L48" s="32" t="str">
        <f t="shared" si="5"/>
        <v>OK</v>
      </c>
      <c r="M48" s="32">
        <f t="shared" si="6"/>
        <v>3</v>
      </c>
      <c r="N48" s="32">
        <f t="shared" si="7"/>
        <v>4110</v>
      </c>
      <c r="O48" s="32" t="str">
        <f t="shared" si="8"/>
        <v>51</v>
      </c>
      <c r="P48" s="32">
        <f t="shared" si="9"/>
        <v>0</v>
      </c>
    </row>
    <row r="49" spans="1:16" x14ac:dyDescent="0.3">
      <c r="A49" s="40" t="s">
        <v>7</v>
      </c>
      <c r="B49" s="2" t="s">
        <v>3</v>
      </c>
      <c r="C49" s="1" t="s">
        <v>3</v>
      </c>
      <c r="D49" s="10" t="s">
        <v>2</v>
      </c>
      <c r="E49" s="13" t="s">
        <v>34</v>
      </c>
      <c r="F49" s="15" t="s">
        <v>35</v>
      </c>
      <c r="G49" s="38" t="s">
        <v>51</v>
      </c>
      <c r="H49" s="28" t="str">
        <f>IF(OR(
_xlfn.NUMBERVALUE(VLOOKUP(A49,Maps!A:B,2,0))&lt;&gt;_xlfn.NUMBERVALUE(MID(VLOOKUP(G49,ActionsMap!A:F,6,0),2,1)),
_xlfn.NUMBERVALUE(VLOOKUP(E49,Maps!M:N,2,0)+VLOOKUP(F49,Maps!P:Q,2,0)*2)&lt;&gt;_xlfn.NUMBERVALUE(MID(VLOOKUP(G49,ActionsMap!A:F,6,0),5,1))
),"Error in Action","Action ok")</f>
        <v>Action ok</v>
      </c>
      <c r="I49" s="33" t="s">
        <v>51</v>
      </c>
      <c r="J49" s="30">
        <f>9000000+_xlfn.NUMBERVALUE(
VLOOKUP(A49,Maps!A:B,2,0) &amp; VLOOKUP(B49,Maps!D:E,2,0) &amp; VLOOKUP(C49,Maps!G:H,2,0) &amp; VLOOKUP(D49,Maps!J:K,2,0) &amp; VLOOKUP(E49,Maps!M:N,2,0) &amp; VLOOKUP(F49,Maps!P:Q,2,0)
)</f>
        <v>9200111</v>
      </c>
      <c r="K49" s="31">
        <f>VLOOKUP(G49,ActionsMap!A:F,6,0)</f>
        <v>82023</v>
      </c>
      <c r="L49" s="32" t="str">
        <f t="shared" si="5"/>
        <v>OK</v>
      </c>
      <c r="M49" s="32">
        <f t="shared" si="6"/>
        <v>3</v>
      </c>
      <c r="N49" s="32">
        <f t="shared" si="7"/>
        <v>4111</v>
      </c>
      <c r="O49" s="32" t="str">
        <f t="shared" si="8"/>
        <v>53</v>
      </c>
      <c r="P49" s="32">
        <f t="shared" si="9"/>
        <v>0</v>
      </c>
    </row>
    <row r="50" spans="1:16" x14ac:dyDescent="0.3">
      <c r="A50" s="40" t="s">
        <v>7</v>
      </c>
      <c r="B50" s="2" t="s">
        <v>3</v>
      </c>
      <c r="C50" s="17" t="s">
        <v>1</v>
      </c>
      <c r="D50" s="1" t="s">
        <v>3</v>
      </c>
      <c r="E50" s="1" t="s">
        <v>3</v>
      </c>
      <c r="F50" s="1" t="s">
        <v>3</v>
      </c>
      <c r="G50" s="38" t="s">
        <v>14</v>
      </c>
      <c r="H50" s="28" t="str">
        <f>IF(OR(
_xlfn.NUMBERVALUE(VLOOKUP(A50,Maps!A:B,2,0))&lt;&gt;_xlfn.NUMBERVALUE(MID(VLOOKUP(G50,ActionsMap!A:F,6,0),2,1)),
_xlfn.NUMBERVALUE(VLOOKUP(E50,Maps!M:N,2,0)+VLOOKUP(F50,Maps!P:Q,2,0)*2)&lt;&gt;_xlfn.NUMBERVALUE(MID(VLOOKUP(G50,ActionsMap!A:F,6,0),5,1))
),"Error in Action","Action ok")</f>
        <v>Action ok</v>
      </c>
      <c r="I50" s="28" t="s">
        <v>14</v>
      </c>
      <c r="J50" s="30">
        <f>9000000+_xlfn.NUMBERVALUE(
VLOOKUP(A50,Maps!A:B,2,0) &amp; VLOOKUP(B50,Maps!D:E,2,0) &amp; VLOOKUP(C50,Maps!G:H,2,0) &amp; VLOOKUP(D50,Maps!J:K,2,0) &amp; VLOOKUP(E50,Maps!M:N,2,0) &amp; VLOOKUP(F50,Maps!P:Q,2,0)
)</f>
        <v>9201000</v>
      </c>
      <c r="K50" s="31">
        <f>VLOOKUP(G50,ActionsMap!A:F,6,0)</f>
        <v>82200</v>
      </c>
      <c r="L50" s="32" t="str">
        <f t="shared" si="5"/>
        <v>OK</v>
      </c>
      <c r="M50" s="32">
        <f t="shared" si="6"/>
        <v>4</v>
      </c>
      <c r="N50" s="32">
        <f t="shared" si="7"/>
        <v>5000</v>
      </c>
      <c r="O50" s="32" t="str">
        <f t="shared" si="8"/>
        <v>40</v>
      </c>
      <c r="P50" s="32">
        <f t="shared" si="9"/>
        <v>0</v>
      </c>
    </row>
    <row r="51" spans="1:16" x14ac:dyDescent="0.3">
      <c r="A51" s="40" t="s">
        <v>7</v>
      </c>
      <c r="B51" s="2" t="s">
        <v>3</v>
      </c>
      <c r="C51" s="17" t="s">
        <v>1</v>
      </c>
      <c r="D51" s="1" t="s">
        <v>3</v>
      </c>
      <c r="E51" s="1" t="s">
        <v>3</v>
      </c>
      <c r="F51" s="8" t="s">
        <v>35</v>
      </c>
      <c r="G51" s="38" t="s">
        <v>49</v>
      </c>
      <c r="H51" s="28" t="str">
        <f>IF(OR(
_xlfn.NUMBERVALUE(VLOOKUP(A51,Maps!A:B,2,0))&lt;&gt;_xlfn.NUMBERVALUE(MID(VLOOKUP(G51,ActionsMap!A:F,6,0),2,1)),
_xlfn.NUMBERVALUE(VLOOKUP(E51,Maps!M:N,2,0)+VLOOKUP(F51,Maps!P:Q,2,0)*2)&lt;&gt;_xlfn.NUMBERVALUE(MID(VLOOKUP(G51,ActionsMap!A:F,6,0),5,1))
),"Error in Action","Action ok")</f>
        <v>Action ok</v>
      </c>
      <c r="I51" s="28" t="s">
        <v>49</v>
      </c>
      <c r="J51" s="30">
        <f>9000000+_xlfn.NUMBERVALUE(
VLOOKUP(A51,Maps!A:B,2,0) &amp; VLOOKUP(B51,Maps!D:E,2,0) &amp; VLOOKUP(C51,Maps!G:H,2,0) &amp; VLOOKUP(D51,Maps!J:K,2,0) &amp; VLOOKUP(E51,Maps!M:N,2,0) &amp; VLOOKUP(F51,Maps!P:Q,2,0)
)</f>
        <v>9201001</v>
      </c>
      <c r="K51" s="31">
        <f>VLOOKUP(G51,ActionsMap!A:F,6,0)</f>
        <v>82222</v>
      </c>
      <c r="L51" s="32" t="str">
        <f t="shared" si="5"/>
        <v>OK</v>
      </c>
      <c r="M51" s="32">
        <f t="shared" si="6"/>
        <v>3</v>
      </c>
      <c r="N51" s="32">
        <f t="shared" si="7"/>
        <v>5001</v>
      </c>
      <c r="O51" s="32" t="str">
        <f t="shared" si="8"/>
        <v>62</v>
      </c>
      <c r="P51" s="32">
        <f t="shared" si="9"/>
        <v>0</v>
      </c>
    </row>
    <row r="52" spans="1:16" x14ac:dyDescent="0.3">
      <c r="A52" s="40" t="s">
        <v>7</v>
      </c>
      <c r="B52" s="2" t="s">
        <v>3</v>
      </c>
      <c r="C52" s="17" t="s">
        <v>1</v>
      </c>
      <c r="D52" s="1" t="s">
        <v>3</v>
      </c>
      <c r="E52" s="6" t="s">
        <v>34</v>
      </c>
      <c r="F52" s="1" t="s">
        <v>3</v>
      </c>
      <c r="G52" s="38" t="s">
        <v>48</v>
      </c>
      <c r="H52" s="28" t="str">
        <f>IF(OR(
_xlfn.NUMBERVALUE(VLOOKUP(A52,Maps!A:B,2,0))&lt;&gt;_xlfn.NUMBERVALUE(MID(VLOOKUP(G52,ActionsMap!A:F,6,0),2,1)),
_xlfn.NUMBERVALUE(VLOOKUP(E52,Maps!M:N,2,0)+VLOOKUP(F52,Maps!P:Q,2,0)*2)&lt;&gt;_xlfn.NUMBERVALUE(MID(VLOOKUP(G52,ActionsMap!A:F,6,0),5,1))
),"Error in Action","Action ok")</f>
        <v>Action ok</v>
      </c>
      <c r="I52" s="28" t="s">
        <v>48</v>
      </c>
      <c r="J52" s="30">
        <f>9000000+_xlfn.NUMBERVALUE(
VLOOKUP(A52,Maps!A:B,2,0) &amp; VLOOKUP(B52,Maps!D:E,2,0) &amp; VLOOKUP(C52,Maps!G:H,2,0) &amp; VLOOKUP(D52,Maps!J:K,2,0) &amp; VLOOKUP(E52,Maps!M:N,2,0) &amp; VLOOKUP(F52,Maps!P:Q,2,0)
)</f>
        <v>9201010</v>
      </c>
      <c r="K52" s="31">
        <f>VLOOKUP(G52,ActionsMap!A:F,6,0)</f>
        <v>82221</v>
      </c>
      <c r="L52" s="32" t="str">
        <f t="shared" si="5"/>
        <v>OK</v>
      </c>
      <c r="M52" s="32">
        <f t="shared" si="6"/>
        <v>3</v>
      </c>
      <c r="N52" s="32">
        <f t="shared" si="7"/>
        <v>5010</v>
      </c>
      <c r="O52" s="32" t="str">
        <f t="shared" si="8"/>
        <v>61</v>
      </c>
      <c r="P52" s="32">
        <f t="shared" si="9"/>
        <v>0</v>
      </c>
    </row>
    <row r="53" spans="1:16" x14ac:dyDescent="0.3">
      <c r="A53" s="40" t="s">
        <v>7</v>
      </c>
      <c r="B53" s="2" t="s">
        <v>3</v>
      </c>
      <c r="C53" s="17" t="s">
        <v>1</v>
      </c>
      <c r="D53" s="1" t="s">
        <v>3</v>
      </c>
      <c r="E53" s="13" t="s">
        <v>34</v>
      </c>
      <c r="F53" s="15" t="s">
        <v>35</v>
      </c>
      <c r="G53" s="38" t="s">
        <v>55</v>
      </c>
      <c r="H53" s="28" t="str">
        <f>IF(OR(
_xlfn.NUMBERVALUE(VLOOKUP(A53,Maps!A:B,2,0))&lt;&gt;_xlfn.NUMBERVALUE(MID(VLOOKUP(G53,ActionsMap!A:F,6,0),2,1)),
_xlfn.NUMBERVALUE(VLOOKUP(E53,Maps!M:N,2,0)+VLOOKUP(F53,Maps!P:Q,2,0)*2)&lt;&gt;_xlfn.NUMBERVALUE(MID(VLOOKUP(G53,ActionsMap!A:F,6,0),5,1))
),"Error in Action","Action ok")</f>
        <v>Action ok</v>
      </c>
      <c r="I53" s="33" t="s">
        <v>55</v>
      </c>
      <c r="J53" s="30">
        <f>9000000+_xlfn.NUMBERVALUE(
VLOOKUP(A53,Maps!A:B,2,0) &amp; VLOOKUP(B53,Maps!D:E,2,0) &amp; VLOOKUP(C53,Maps!G:H,2,0) &amp; VLOOKUP(D53,Maps!J:K,2,0) &amp; VLOOKUP(E53,Maps!M:N,2,0) &amp; VLOOKUP(F53,Maps!P:Q,2,0)
)</f>
        <v>9201011</v>
      </c>
      <c r="K53" s="31">
        <f>VLOOKUP(G53,ActionsMap!A:F,6,0)</f>
        <v>82223</v>
      </c>
      <c r="L53" s="32" t="str">
        <f t="shared" si="5"/>
        <v>OK</v>
      </c>
      <c r="M53" s="32">
        <f t="shared" si="6"/>
        <v>3</v>
      </c>
      <c r="N53" s="32">
        <f t="shared" si="7"/>
        <v>5011</v>
      </c>
      <c r="O53" s="32" t="str">
        <f t="shared" si="8"/>
        <v>63</v>
      </c>
      <c r="P53" s="32">
        <f t="shared" si="9"/>
        <v>0</v>
      </c>
    </row>
    <row r="54" spans="1:16" x14ac:dyDescent="0.3">
      <c r="A54" s="40" t="s">
        <v>7</v>
      </c>
      <c r="B54" s="2" t="s">
        <v>3</v>
      </c>
      <c r="C54" s="18" t="s">
        <v>1</v>
      </c>
      <c r="D54" s="19" t="s">
        <v>2</v>
      </c>
      <c r="E54" s="1" t="s">
        <v>3</v>
      </c>
      <c r="F54" s="1" t="s">
        <v>3</v>
      </c>
      <c r="G54" s="38" t="s">
        <v>14</v>
      </c>
      <c r="H54" s="28" t="str">
        <f>IF(OR(
_xlfn.NUMBERVALUE(VLOOKUP(A54,Maps!A:B,2,0))&lt;&gt;_xlfn.NUMBERVALUE(MID(VLOOKUP(G54,ActionsMap!A:F,6,0),2,1)),
_xlfn.NUMBERVALUE(VLOOKUP(E54,Maps!M:N,2,0)+VLOOKUP(F54,Maps!P:Q,2,0)*2)&lt;&gt;_xlfn.NUMBERVALUE(MID(VLOOKUP(G54,ActionsMap!A:F,6,0),5,1))
),"Error in Action","Action ok")</f>
        <v>Action ok</v>
      </c>
      <c r="I54" s="29" t="s">
        <v>14</v>
      </c>
      <c r="J54" s="30">
        <f>9000000+_xlfn.NUMBERVALUE(
VLOOKUP(A54,Maps!A:B,2,0) &amp; VLOOKUP(B54,Maps!D:E,2,0) &amp; VLOOKUP(C54,Maps!G:H,2,0) &amp; VLOOKUP(D54,Maps!J:K,2,0) &amp; VLOOKUP(E54,Maps!M:N,2,0) &amp; VLOOKUP(F54,Maps!P:Q,2,0)
)</f>
        <v>9201100</v>
      </c>
      <c r="K54" s="31">
        <f>VLOOKUP(G54,ActionsMap!A:F,6,0)</f>
        <v>82200</v>
      </c>
      <c r="L54" s="32" t="str">
        <f t="shared" si="5"/>
        <v>OK</v>
      </c>
      <c r="M54" s="32">
        <f t="shared" si="6"/>
        <v>4</v>
      </c>
      <c r="N54" s="32">
        <f t="shared" si="7"/>
        <v>5100</v>
      </c>
      <c r="O54" s="32" t="str">
        <f t="shared" si="8"/>
        <v>40</v>
      </c>
      <c r="P54" s="32">
        <f t="shared" si="9"/>
        <v>0</v>
      </c>
    </row>
    <row r="55" spans="1:16" x14ac:dyDescent="0.3">
      <c r="A55" s="40" t="s">
        <v>7</v>
      </c>
      <c r="B55" s="2" t="s">
        <v>3</v>
      </c>
      <c r="C55" s="18" t="s">
        <v>1</v>
      </c>
      <c r="D55" s="19" t="s">
        <v>2</v>
      </c>
      <c r="E55" s="1" t="s">
        <v>3</v>
      </c>
      <c r="F55" s="8" t="s">
        <v>35</v>
      </c>
      <c r="G55" s="38" t="s">
        <v>49</v>
      </c>
      <c r="H55" s="28" t="str">
        <f>IF(OR(
_xlfn.NUMBERVALUE(VLOOKUP(A55,Maps!A:B,2,0))&lt;&gt;_xlfn.NUMBERVALUE(MID(VLOOKUP(G55,ActionsMap!A:F,6,0),2,1)),
_xlfn.NUMBERVALUE(VLOOKUP(E55,Maps!M:N,2,0)+VLOOKUP(F55,Maps!P:Q,2,0)*2)&lt;&gt;_xlfn.NUMBERVALUE(MID(VLOOKUP(G55,ActionsMap!A:F,6,0),5,1))
),"Error in Action","Action ok")</f>
        <v>Action ok</v>
      </c>
      <c r="I55" s="29" t="s">
        <v>49</v>
      </c>
      <c r="J55" s="30">
        <f>9000000+_xlfn.NUMBERVALUE(
VLOOKUP(A55,Maps!A:B,2,0) &amp; VLOOKUP(B55,Maps!D:E,2,0) &amp; VLOOKUP(C55,Maps!G:H,2,0) &amp; VLOOKUP(D55,Maps!J:K,2,0) &amp; VLOOKUP(E55,Maps!M:N,2,0) &amp; VLOOKUP(F55,Maps!P:Q,2,0)
)</f>
        <v>9201101</v>
      </c>
      <c r="K55" s="31">
        <f>VLOOKUP(G55,ActionsMap!A:F,6,0)</f>
        <v>82222</v>
      </c>
      <c r="L55" s="32" t="str">
        <f t="shared" si="5"/>
        <v>OK</v>
      </c>
      <c r="M55" s="32">
        <f t="shared" si="6"/>
        <v>3</v>
      </c>
      <c r="N55" s="32">
        <f t="shared" si="7"/>
        <v>5101</v>
      </c>
      <c r="O55" s="32" t="str">
        <f t="shared" si="8"/>
        <v>62</v>
      </c>
      <c r="P55" s="32">
        <f t="shared" si="9"/>
        <v>0</v>
      </c>
    </row>
    <row r="56" spans="1:16" x14ac:dyDescent="0.3">
      <c r="A56" s="40" t="s">
        <v>7</v>
      </c>
      <c r="B56" s="2" t="s">
        <v>3</v>
      </c>
      <c r="C56" s="18" t="s">
        <v>1</v>
      </c>
      <c r="D56" s="19" t="s">
        <v>2</v>
      </c>
      <c r="E56" s="6" t="s">
        <v>34</v>
      </c>
      <c r="F56" s="1" t="s">
        <v>3</v>
      </c>
      <c r="G56" s="38" t="s">
        <v>48</v>
      </c>
      <c r="H56" s="28" t="str">
        <f>IF(OR(
_xlfn.NUMBERVALUE(VLOOKUP(A56,Maps!A:B,2,0))&lt;&gt;_xlfn.NUMBERVALUE(MID(VLOOKUP(G56,ActionsMap!A:F,6,0),2,1)),
_xlfn.NUMBERVALUE(VLOOKUP(E56,Maps!M:N,2,0)+VLOOKUP(F56,Maps!P:Q,2,0)*2)&lt;&gt;_xlfn.NUMBERVALUE(MID(VLOOKUP(G56,ActionsMap!A:F,6,0),5,1))
),"Error in Action","Action ok")</f>
        <v>Action ok</v>
      </c>
      <c r="I56" s="29" t="s">
        <v>48</v>
      </c>
      <c r="J56" s="30">
        <f>9000000+_xlfn.NUMBERVALUE(
VLOOKUP(A56,Maps!A:B,2,0) &amp; VLOOKUP(B56,Maps!D:E,2,0) &amp; VLOOKUP(C56,Maps!G:H,2,0) &amp; VLOOKUP(D56,Maps!J:K,2,0) &amp; VLOOKUP(E56,Maps!M:N,2,0) &amp; VLOOKUP(F56,Maps!P:Q,2,0)
)</f>
        <v>9201110</v>
      </c>
      <c r="K56" s="31">
        <f>VLOOKUP(G56,ActionsMap!A:F,6,0)</f>
        <v>82221</v>
      </c>
      <c r="L56" s="32" t="str">
        <f t="shared" si="5"/>
        <v>OK</v>
      </c>
      <c r="M56" s="32">
        <f t="shared" si="6"/>
        <v>3</v>
      </c>
      <c r="N56" s="32">
        <f t="shared" si="7"/>
        <v>5110</v>
      </c>
      <c r="O56" s="32" t="str">
        <f t="shared" si="8"/>
        <v>61</v>
      </c>
      <c r="P56" s="32">
        <f t="shared" si="9"/>
        <v>0</v>
      </c>
    </row>
    <row r="57" spans="1:16" x14ac:dyDescent="0.3">
      <c r="A57" s="40" t="s">
        <v>7</v>
      </c>
      <c r="B57" s="2" t="s">
        <v>3</v>
      </c>
      <c r="C57" s="18" t="s">
        <v>1</v>
      </c>
      <c r="D57" s="19" t="s">
        <v>2</v>
      </c>
      <c r="E57" s="13" t="s">
        <v>34</v>
      </c>
      <c r="F57" s="15" t="s">
        <v>35</v>
      </c>
      <c r="G57" s="38" t="s">
        <v>55</v>
      </c>
      <c r="H57" s="28" t="str">
        <f>IF(OR(
_xlfn.NUMBERVALUE(VLOOKUP(A57,Maps!A:B,2,0))&lt;&gt;_xlfn.NUMBERVALUE(MID(VLOOKUP(G57,ActionsMap!A:F,6,0),2,1)),
_xlfn.NUMBERVALUE(VLOOKUP(E57,Maps!M:N,2,0)+VLOOKUP(F57,Maps!P:Q,2,0)*2)&lt;&gt;_xlfn.NUMBERVALUE(MID(VLOOKUP(G57,ActionsMap!A:F,6,0),5,1))
),"Error in Action","Action ok")</f>
        <v>Action ok</v>
      </c>
      <c r="I57" s="29" t="s">
        <v>55</v>
      </c>
      <c r="J57" s="30">
        <f>9000000+_xlfn.NUMBERVALUE(
VLOOKUP(A57,Maps!A:B,2,0) &amp; VLOOKUP(B57,Maps!D:E,2,0) &amp; VLOOKUP(C57,Maps!G:H,2,0) &amp; VLOOKUP(D57,Maps!J:K,2,0) &amp; VLOOKUP(E57,Maps!M:N,2,0) &amp; VLOOKUP(F57,Maps!P:Q,2,0)
)</f>
        <v>9201111</v>
      </c>
      <c r="K57" s="31">
        <f>VLOOKUP(G57,ActionsMap!A:F,6,0)</f>
        <v>82223</v>
      </c>
      <c r="L57" s="32" t="str">
        <f t="shared" si="5"/>
        <v>OK</v>
      </c>
      <c r="M57" s="32">
        <f t="shared" si="6"/>
        <v>3</v>
      </c>
      <c r="N57" s="32">
        <f t="shared" si="7"/>
        <v>5111</v>
      </c>
      <c r="O57" s="32" t="str">
        <f t="shared" si="8"/>
        <v>63</v>
      </c>
      <c r="P57" s="32">
        <f t="shared" si="9"/>
        <v>0</v>
      </c>
    </row>
    <row r="58" spans="1:16" x14ac:dyDescent="0.3">
      <c r="A58" s="40" t="s">
        <v>7</v>
      </c>
      <c r="B58" s="11" t="s">
        <v>0</v>
      </c>
      <c r="C58" s="1" t="s">
        <v>3</v>
      </c>
      <c r="D58" s="1" t="s">
        <v>3</v>
      </c>
      <c r="E58" s="1" t="s">
        <v>3</v>
      </c>
      <c r="F58" s="1" t="s">
        <v>3</v>
      </c>
      <c r="G58" s="38" t="s">
        <v>22</v>
      </c>
      <c r="H58" s="28" t="str">
        <f>IF(OR(
_xlfn.NUMBERVALUE(VLOOKUP(A58,Maps!A:B,2,0))&lt;&gt;_xlfn.NUMBERVALUE(MID(VLOOKUP(G58,ActionsMap!A:F,6,0),2,1)),
_xlfn.NUMBERVALUE(VLOOKUP(E58,Maps!M:N,2,0)+VLOOKUP(F58,Maps!P:Q,2,0)*2)&lt;&gt;_xlfn.NUMBERVALUE(MID(VLOOKUP(G58,ActionsMap!A:F,6,0),5,1))
),"Error in Action","Action ok")</f>
        <v>Action ok</v>
      </c>
      <c r="I58" s="29" t="s">
        <v>22</v>
      </c>
      <c r="J58" s="30">
        <f>9000000+_xlfn.NUMBERVALUE(
VLOOKUP(A58,Maps!A:B,2,0) &amp; VLOOKUP(B58,Maps!D:E,2,0) &amp; VLOOKUP(C58,Maps!G:H,2,0) &amp; VLOOKUP(D58,Maps!J:K,2,0) &amp; VLOOKUP(E58,Maps!M:N,2,0) &amp; VLOOKUP(F58,Maps!P:Q,2,0)
)</f>
        <v>9210000</v>
      </c>
      <c r="K58" s="31">
        <f>VLOOKUP(G58,ActionsMap!A:F,6,0)</f>
        <v>82120</v>
      </c>
      <c r="L58" s="32" t="str">
        <f t="shared" si="5"/>
        <v>OK</v>
      </c>
      <c r="M58" s="32">
        <f t="shared" si="6"/>
        <v>2</v>
      </c>
      <c r="N58" s="32">
        <f t="shared" si="7"/>
        <v>6000</v>
      </c>
      <c r="O58" s="32" t="str">
        <f t="shared" si="8"/>
        <v>70</v>
      </c>
      <c r="P58" s="32">
        <f t="shared" si="9"/>
        <v>0</v>
      </c>
    </row>
    <row r="59" spans="1:16" x14ac:dyDescent="0.3">
      <c r="A59" s="40" t="s">
        <v>7</v>
      </c>
      <c r="B59" s="11" t="s">
        <v>0</v>
      </c>
      <c r="C59" s="1" t="s">
        <v>3</v>
      </c>
      <c r="D59" s="1" t="s">
        <v>3</v>
      </c>
      <c r="E59" s="1" t="s">
        <v>3</v>
      </c>
      <c r="F59" s="8" t="s">
        <v>35</v>
      </c>
      <c r="G59" s="38" t="s">
        <v>45</v>
      </c>
      <c r="H59" s="28" t="str">
        <f>IF(OR(
_xlfn.NUMBERVALUE(VLOOKUP(A59,Maps!A:B,2,0))&lt;&gt;_xlfn.NUMBERVALUE(MID(VLOOKUP(G59,ActionsMap!A:F,6,0),2,1)),
_xlfn.NUMBERVALUE(VLOOKUP(E59,Maps!M:N,2,0)+VLOOKUP(F59,Maps!P:Q,2,0)*2)&lt;&gt;_xlfn.NUMBERVALUE(MID(VLOOKUP(G59,ActionsMap!A:F,6,0),5,1))
),"Error in Action","Action ok")</f>
        <v>Action ok</v>
      </c>
      <c r="I59" s="29" t="s">
        <v>45</v>
      </c>
      <c r="J59" s="30">
        <f>9000000+_xlfn.NUMBERVALUE(
VLOOKUP(A59,Maps!A:B,2,0) &amp; VLOOKUP(B59,Maps!D:E,2,0) &amp; VLOOKUP(C59,Maps!G:H,2,0) &amp; VLOOKUP(D59,Maps!J:K,2,0) &amp; VLOOKUP(E59,Maps!M:N,2,0) &amp; VLOOKUP(F59,Maps!P:Q,2,0)
)</f>
        <v>9210001</v>
      </c>
      <c r="K59" s="31">
        <f>VLOOKUP(G59,ActionsMap!A:F,6,0)</f>
        <v>82122</v>
      </c>
      <c r="L59" s="32" t="str">
        <f t="shared" si="5"/>
        <v>OK</v>
      </c>
      <c r="M59" s="32">
        <f t="shared" si="6"/>
        <v>2</v>
      </c>
      <c r="N59" s="32">
        <f t="shared" si="7"/>
        <v>6001</v>
      </c>
      <c r="O59" s="32" t="str">
        <f t="shared" si="8"/>
        <v>72</v>
      </c>
      <c r="P59" s="32">
        <f t="shared" si="9"/>
        <v>0</v>
      </c>
    </row>
    <row r="60" spans="1:16" x14ac:dyDescent="0.3">
      <c r="A60" s="40" t="s">
        <v>7</v>
      </c>
      <c r="B60" s="11" t="s">
        <v>0</v>
      </c>
      <c r="C60" s="1" t="s">
        <v>3</v>
      </c>
      <c r="D60" s="1" t="s">
        <v>3</v>
      </c>
      <c r="E60" s="6" t="s">
        <v>34</v>
      </c>
      <c r="F60" s="1" t="s">
        <v>3</v>
      </c>
      <c r="G60" s="38" t="s">
        <v>44</v>
      </c>
      <c r="H60" s="28" t="str">
        <f>IF(OR(
_xlfn.NUMBERVALUE(VLOOKUP(A60,Maps!A:B,2,0))&lt;&gt;_xlfn.NUMBERVALUE(MID(VLOOKUP(G60,ActionsMap!A:F,6,0),2,1)),
_xlfn.NUMBERVALUE(VLOOKUP(E60,Maps!M:N,2,0)+VLOOKUP(F60,Maps!P:Q,2,0)*2)&lt;&gt;_xlfn.NUMBERVALUE(MID(VLOOKUP(G60,ActionsMap!A:F,6,0),5,1))
),"Error in Action","Action ok")</f>
        <v>Action ok</v>
      </c>
      <c r="I60" s="29" t="s">
        <v>44</v>
      </c>
      <c r="J60" s="30">
        <f>9000000+_xlfn.NUMBERVALUE(
VLOOKUP(A60,Maps!A:B,2,0) &amp; VLOOKUP(B60,Maps!D:E,2,0) &amp; VLOOKUP(C60,Maps!G:H,2,0) &amp; VLOOKUP(D60,Maps!J:K,2,0) &amp; VLOOKUP(E60,Maps!M:N,2,0) &amp; VLOOKUP(F60,Maps!P:Q,2,0)
)</f>
        <v>9210010</v>
      </c>
      <c r="K60" s="31">
        <f>VLOOKUP(G60,ActionsMap!A:F,6,0)</f>
        <v>82121</v>
      </c>
      <c r="L60" s="32" t="str">
        <f t="shared" si="5"/>
        <v>OK</v>
      </c>
      <c r="M60" s="32">
        <f t="shared" si="6"/>
        <v>2</v>
      </c>
      <c r="N60" s="32">
        <f t="shared" si="7"/>
        <v>6010</v>
      </c>
      <c r="O60" s="32" t="str">
        <f t="shared" si="8"/>
        <v>71</v>
      </c>
      <c r="P60" s="32">
        <f t="shared" si="9"/>
        <v>0</v>
      </c>
    </row>
    <row r="61" spans="1:16" x14ac:dyDescent="0.3">
      <c r="A61" s="40" t="s">
        <v>7</v>
      </c>
      <c r="B61" s="11" t="s">
        <v>0</v>
      </c>
      <c r="C61" s="1" t="s">
        <v>3</v>
      </c>
      <c r="D61" s="1" t="s">
        <v>3</v>
      </c>
      <c r="E61" s="13" t="s">
        <v>34</v>
      </c>
      <c r="F61" s="15" t="s">
        <v>35</v>
      </c>
      <c r="G61" s="38" t="s">
        <v>54</v>
      </c>
      <c r="H61" s="28" t="str">
        <f>IF(OR(
_xlfn.NUMBERVALUE(VLOOKUP(A61,Maps!A:B,2,0))&lt;&gt;_xlfn.NUMBERVALUE(MID(VLOOKUP(G61,ActionsMap!A:F,6,0),2,1)),
_xlfn.NUMBERVALUE(VLOOKUP(E61,Maps!M:N,2,0)+VLOOKUP(F61,Maps!P:Q,2,0)*2)&lt;&gt;_xlfn.NUMBERVALUE(MID(VLOOKUP(G61,ActionsMap!A:F,6,0),5,1))
),"Error in Action","Action ok")</f>
        <v>Action ok</v>
      </c>
      <c r="I61" s="33" t="s">
        <v>54</v>
      </c>
      <c r="J61" s="30">
        <f>9000000+_xlfn.NUMBERVALUE(
VLOOKUP(A61,Maps!A:B,2,0) &amp; VLOOKUP(B61,Maps!D:E,2,0) &amp; VLOOKUP(C61,Maps!G:H,2,0) &amp; VLOOKUP(D61,Maps!J:K,2,0) &amp; VLOOKUP(E61,Maps!M:N,2,0) &amp; VLOOKUP(F61,Maps!P:Q,2,0)
)</f>
        <v>9210011</v>
      </c>
      <c r="K61" s="31">
        <f>VLOOKUP(G61,ActionsMap!A:F,6,0)</f>
        <v>82123</v>
      </c>
      <c r="L61" s="32" t="str">
        <f t="shared" si="5"/>
        <v>OK</v>
      </c>
      <c r="M61" s="32">
        <f t="shared" si="6"/>
        <v>2</v>
      </c>
      <c r="N61" s="32">
        <f t="shared" si="7"/>
        <v>6011</v>
      </c>
      <c r="O61" s="32" t="str">
        <f t="shared" si="8"/>
        <v>73</v>
      </c>
      <c r="P61" s="32">
        <f t="shared" si="9"/>
        <v>0</v>
      </c>
    </row>
    <row r="62" spans="1:16" x14ac:dyDescent="0.3">
      <c r="A62" s="40" t="s">
        <v>7</v>
      </c>
      <c r="B62" s="12" t="s">
        <v>0</v>
      </c>
      <c r="C62" s="1" t="s">
        <v>3</v>
      </c>
      <c r="D62" s="19" t="s">
        <v>2</v>
      </c>
      <c r="E62" s="1" t="s">
        <v>3</v>
      </c>
      <c r="F62" s="1" t="s">
        <v>3</v>
      </c>
      <c r="G62" s="38" t="s">
        <v>22</v>
      </c>
      <c r="H62" s="28" t="str">
        <f>IF(OR(
_xlfn.NUMBERVALUE(VLOOKUP(A62,Maps!A:B,2,0))&lt;&gt;_xlfn.NUMBERVALUE(MID(VLOOKUP(G62,ActionsMap!A:F,6,0),2,1)),
_xlfn.NUMBERVALUE(VLOOKUP(E62,Maps!M:N,2,0)+VLOOKUP(F62,Maps!P:Q,2,0)*2)&lt;&gt;_xlfn.NUMBERVALUE(MID(VLOOKUP(G62,ActionsMap!A:F,6,0),5,1))
),"Error in Action","Action ok")</f>
        <v>Action ok</v>
      </c>
      <c r="I62" s="29" t="s">
        <v>15</v>
      </c>
      <c r="J62" s="30">
        <f>9000000+_xlfn.NUMBERVALUE(
VLOOKUP(A62,Maps!A:B,2,0) &amp; VLOOKUP(B62,Maps!D:E,2,0) &amp; VLOOKUP(C62,Maps!G:H,2,0) &amp; VLOOKUP(D62,Maps!J:K,2,0) &amp; VLOOKUP(E62,Maps!M:N,2,0) &amp; VLOOKUP(F62,Maps!P:Q,2,0)
)</f>
        <v>9210100</v>
      </c>
      <c r="K62" s="31">
        <f>VLOOKUP(G62,ActionsMap!A:F,6,0)</f>
        <v>82120</v>
      </c>
      <c r="L62" s="32" t="str">
        <f t="shared" si="5"/>
        <v>OK</v>
      </c>
      <c r="M62" s="32">
        <f t="shared" si="6"/>
        <v>2</v>
      </c>
      <c r="N62" s="32">
        <f t="shared" si="7"/>
        <v>6100</v>
      </c>
      <c r="O62" s="32" t="str">
        <f t="shared" si="8"/>
        <v>70</v>
      </c>
      <c r="P62" s="32">
        <f t="shared" si="9"/>
        <v>0</v>
      </c>
    </row>
    <row r="63" spans="1:16" x14ac:dyDescent="0.3">
      <c r="A63" s="40" t="s">
        <v>7</v>
      </c>
      <c r="B63" s="12" t="s">
        <v>0</v>
      </c>
      <c r="C63" s="1" t="s">
        <v>3</v>
      </c>
      <c r="D63" s="19" t="s">
        <v>2</v>
      </c>
      <c r="E63" s="1" t="s">
        <v>3</v>
      </c>
      <c r="F63" s="8" t="s">
        <v>35</v>
      </c>
      <c r="G63" s="38" t="s">
        <v>45</v>
      </c>
      <c r="H63" s="28" t="str">
        <f>IF(OR(
_xlfn.NUMBERVALUE(VLOOKUP(A63,Maps!A:B,2,0))&lt;&gt;_xlfn.NUMBERVALUE(MID(VLOOKUP(G63,ActionsMap!A:F,6,0),2,1)),
_xlfn.NUMBERVALUE(VLOOKUP(E63,Maps!M:N,2,0)+VLOOKUP(F63,Maps!P:Q,2,0)*2)&lt;&gt;_xlfn.NUMBERVALUE(MID(VLOOKUP(G63,ActionsMap!A:F,6,0),5,1))
),"Error in Action","Action ok")</f>
        <v>Action ok</v>
      </c>
      <c r="I63" s="29" t="s">
        <v>45</v>
      </c>
      <c r="J63" s="30">
        <f>9000000+_xlfn.NUMBERVALUE(
VLOOKUP(A63,Maps!A:B,2,0) &amp; VLOOKUP(B63,Maps!D:E,2,0) &amp; VLOOKUP(C63,Maps!G:H,2,0) &amp; VLOOKUP(D63,Maps!J:K,2,0) &amp; VLOOKUP(E63,Maps!M:N,2,0) &amp; VLOOKUP(F63,Maps!P:Q,2,0)
)</f>
        <v>9210101</v>
      </c>
      <c r="K63" s="31">
        <f>VLOOKUP(G63,ActionsMap!A:F,6,0)</f>
        <v>82122</v>
      </c>
      <c r="L63" s="32" t="str">
        <f t="shared" si="5"/>
        <v>OK</v>
      </c>
      <c r="M63" s="32">
        <f t="shared" si="6"/>
        <v>2</v>
      </c>
      <c r="N63" s="32">
        <f t="shared" si="7"/>
        <v>6101</v>
      </c>
      <c r="O63" s="32" t="str">
        <f t="shared" si="8"/>
        <v>72</v>
      </c>
      <c r="P63" s="32">
        <f t="shared" si="9"/>
        <v>0</v>
      </c>
    </row>
    <row r="64" spans="1:16" x14ac:dyDescent="0.3">
      <c r="A64" s="40" t="s">
        <v>7</v>
      </c>
      <c r="B64" s="12" t="s">
        <v>0</v>
      </c>
      <c r="C64" s="1" t="s">
        <v>3</v>
      </c>
      <c r="D64" s="19" t="s">
        <v>2</v>
      </c>
      <c r="E64" s="6" t="s">
        <v>34</v>
      </c>
      <c r="F64" s="1" t="s">
        <v>3</v>
      </c>
      <c r="G64" s="38" t="s">
        <v>44</v>
      </c>
      <c r="H64" s="28" t="str">
        <f>IF(OR(
_xlfn.NUMBERVALUE(VLOOKUP(A64,Maps!A:B,2,0))&lt;&gt;_xlfn.NUMBERVALUE(MID(VLOOKUP(G64,ActionsMap!A:F,6,0),2,1)),
_xlfn.NUMBERVALUE(VLOOKUP(E64,Maps!M:N,2,0)+VLOOKUP(F64,Maps!P:Q,2,0)*2)&lt;&gt;_xlfn.NUMBERVALUE(MID(VLOOKUP(G64,ActionsMap!A:F,6,0),5,1))
),"Error in Action","Action ok")</f>
        <v>Action ok</v>
      </c>
      <c r="I64" s="29" t="s">
        <v>44</v>
      </c>
      <c r="J64" s="30">
        <f>9000000+_xlfn.NUMBERVALUE(
VLOOKUP(A64,Maps!A:B,2,0) &amp; VLOOKUP(B64,Maps!D:E,2,0) &amp; VLOOKUP(C64,Maps!G:H,2,0) &amp; VLOOKUP(D64,Maps!J:K,2,0) &amp; VLOOKUP(E64,Maps!M:N,2,0) &amp; VLOOKUP(F64,Maps!P:Q,2,0)
)</f>
        <v>9210110</v>
      </c>
      <c r="K64" s="31">
        <f>VLOOKUP(G64,ActionsMap!A:F,6,0)</f>
        <v>82121</v>
      </c>
      <c r="L64" s="32" t="str">
        <f t="shared" si="5"/>
        <v>OK</v>
      </c>
      <c r="M64" s="32">
        <f t="shared" si="6"/>
        <v>2</v>
      </c>
      <c r="N64" s="32">
        <f t="shared" si="7"/>
        <v>6110</v>
      </c>
      <c r="O64" s="32" t="str">
        <f t="shared" si="8"/>
        <v>71</v>
      </c>
      <c r="P64" s="32">
        <f t="shared" si="9"/>
        <v>0</v>
      </c>
    </row>
    <row r="65" spans="1:16" x14ac:dyDescent="0.3">
      <c r="A65" s="40" t="s">
        <v>7</v>
      </c>
      <c r="B65" s="12" t="s">
        <v>0</v>
      </c>
      <c r="C65" s="1" t="s">
        <v>3</v>
      </c>
      <c r="D65" s="19" t="s">
        <v>2</v>
      </c>
      <c r="E65" s="13" t="s">
        <v>34</v>
      </c>
      <c r="F65" s="15" t="s">
        <v>35</v>
      </c>
      <c r="G65" s="38" t="s">
        <v>54</v>
      </c>
      <c r="H65" s="28" t="str">
        <f>IF(OR(
_xlfn.NUMBERVALUE(VLOOKUP(A65,Maps!A:B,2,0))&lt;&gt;_xlfn.NUMBERVALUE(MID(VLOOKUP(G65,ActionsMap!A:F,6,0),2,1)),
_xlfn.NUMBERVALUE(VLOOKUP(E65,Maps!M:N,2,0)+VLOOKUP(F65,Maps!P:Q,2,0)*2)&lt;&gt;_xlfn.NUMBERVALUE(MID(VLOOKUP(G65,ActionsMap!A:F,6,0),5,1))
),"Error in Action","Action ok")</f>
        <v>Action ok</v>
      </c>
      <c r="I65" s="29" t="s">
        <v>54</v>
      </c>
      <c r="J65" s="30">
        <f>9000000+_xlfn.NUMBERVALUE(
VLOOKUP(A65,Maps!A:B,2,0) &amp; VLOOKUP(B65,Maps!D:E,2,0) &amp; VLOOKUP(C65,Maps!G:H,2,0) &amp; VLOOKUP(D65,Maps!J:K,2,0) &amp; VLOOKUP(E65,Maps!M:N,2,0) &amp; VLOOKUP(F65,Maps!P:Q,2,0)
)</f>
        <v>9210111</v>
      </c>
      <c r="K65" s="31">
        <f>VLOOKUP(G65,ActionsMap!A:F,6,0)</f>
        <v>82123</v>
      </c>
      <c r="L65" s="32" t="str">
        <f t="shared" si="5"/>
        <v>OK</v>
      </c>
      <c r="M65" s="32">
        <f t="shared" si="6"/>
        <v>2</v>
      </c>
      <c r="N65" s="32">
        <f t="shared" si="7"/>
        <v>6111</v>
      </c>
      <c r="O65" s="32" t="str">
        <f t="shared" si="8"/>
        <v>73</v>
      </c>
      <c r="P65" s="32">
        <f t="shared" si="9"/>
        <v>0</v>
      </c>
    </row>
    <row r="66" spans="1:16" x14ac:dyDescent="0.3">
      <c r="A66" s="40" t="s">
        <v>7</v>
      </c>
      <c r="B66" s="12" t="s">
        <v>0</v>
      </c>
      <c r="C66" s="18" t="s">
        <v>1</v>
      </c>
      <c r="D66" s="1" t="s">
        <v>3</v>
      </c>
      <c r="E66" s="1" t="s">
        <v>3</v>
      </c>
      <c r="F66" s="1" t="s">
        <v>3</v>
      </c>
      <c r="G66" s="38" t="s">
        <v>14</v>
      </c>
      <c r="H66" s="28" t="str">
        <f>IF(OR(
_xlfn.NUMBERVALUE(VLOOKUP(A66,Maps!A:B,2,0))&lt;&gt;_xlfn.NUMBERVALUE(MID(VLOOKUP(G66,ActionsMap!A:F,6,0),2,1)),
_xlfn.NUMBERVALUE(VLOOKUP(E66,Maps!M:N,2,0)+VLOOKUP(F66,Maps!P:Q,2,0)*2)&lt;&gt;_xlfn.NUMBERVALUE(MID(VLOOKUP(G66,ActionsMap!A:F,6,0),5,1))
),"Error in Action","Action ok")</f>
        <v>Action ok</v>
      </c>
      <c r="I66" s="29" t="s">
        <v>15</v>
      </c>
      <c r="J66" s="30">
        <f>9000000+_xlfn.NUMBERVALUE(
VLOOKUP(A66,Maps!A:B,2,0) &amp; VLOOKUP(B66,Maps!D:E,2,0) &amp; VLOOKUP(C66,Maps!G:H,2,0) &amp; VLOOKUP(D66,Maps!J:K,2,0) &amp; VLOOKUP(E66,Maps!M:N,2,0) &amp; VLOOKUP(F66,Maps!P:Q,2,0)
)</f>
        <v>9211000</v>
      </c>
      <c r="K66" s="31">
        <f>VLOOKUP(G66,ActionsMap!A:F,6,0)</f>
        <v>82200</v>
      </c>
      <c r="L66" s="32" t="str">
        <f t="shared" ref="L66:L73" si="10">IF(COUNTIF(J:J,J66)&gt;1,"Situation Code duplicate found","OK")</f>
        <v>OK</v>
      </c>
      <c r="M66" s="32">
        <f t="shared" ref="M66:M73" si="11">COUNTIF(K:K,K66)</f>
        <v>4</v>
      </c>
      <c r="N66" s="32">
        <f t="shared" ref="N66:N73" si="12">_xlfn.NUMBERVALUE(IF(MID(J66,2,3)="000",1,
IF(MID(J66,2,3)="011",2,
IF(OR(MID(J66,2,3)="010",MID(J66,2,3)="001"),3,
IF(OR(MID(J66,2,3)="100",MID(J66,2,3)="200"),4,
IF(OR(MID(J66,2,3)="110",MID(J66,2,3)="201"),5,
IF(OR(MID(J66,2,3)="101",MID(J66,2,3)="210"),6,
IF(OR(MID(J66,2,3)="111",MID(J66,2,3)="211"),7,9)))))))
&amp;RIGHT(J66,3))</f>
        <v>7000</v>
      </c>
      <c r="O66" s="32" t="str">
        <f t="shared" ref="O66:O73" si="13">_xlfn.NUMBERVALUE(IF(MID(K66,2,3)="000",1,
IF(OR(MID(K66,2,3)="010", MID(K66, 2, 3)="020"),2,
IF(OR(MID(K66,2,3)="100", MID(K66, 2, 3)="200"),3,
IF(OR(MID(K66,2,3)="110", MID(K66, 2, 3)="220"),4,
IF(OR(MID(K66,2,3)="101", MID(K66, 2, 3)="202"),5,
IF(OR(MID(K66,2,3)="111", MID(K66, 2, 3)="222"),6,
IF(OR(MID(K66,2,3)="121", MID(K66, 2, 3)="212"),7,
IF(OR(MID(K66,2,3)="221", MID(K66, 2, 3)="112"),8,
IF(OR(MID(K66,2,3)="122", MID(K66, 2, 3)="211"),9,
99))))))))))
&amp;RIGHT(K66,1)</f>
        <v>40</v>
      </c>
      <c r="P66" s="32">
        <f t="shared" ref="P66:P73" si="14">IF(N66=N65,IF(O66=O65,0,1),0)</f>
        <v>0</v>
      </c>
    </row>
    <row r="67" spans="1:16" x14ac:dyDescent="0.3">
      <c r="A67" s="40" t="s">
        <v>7</v>
      </c>
      <c r="B67" s="12" t="s">
        <v>0</v>
      </c>
      <c r="C67" s="18" t="s">
        <v>1</v>
      </c>
      <c r="D67" s="1" t="s">
        <v>3</v>
      </c>
      <c r="E67" s="1" t="s">
        <v>3</v>
      </c>
      <c r="F67" s="9" t="s">
        <v>35</v>
      </c>
      <c r="G67" s="38" t="s">
        <v>49</v>
      </c>
      <c r="H67" s="28" t="str">
        <f>IF(OR(
_xlfn.NUMBERVALUE(VLOOKUP(A67,Maps!A:B,2,0))&lt;&gt;_xlfn.NUMBERVALUE(MID(VLOOKUP(G67,ActionsMap!A:F,6,0),2,1)),
_xlfn.NUMBERVALUE(VLOOKUP(E67,Maps!M:N,2,0)+VLOOKUP(F67,Maps!P:Q,2,0)*2)&lt;&gt;_xlfn.NUMBERVALUE(MID(VLOOKUP(G67,ActionsMap!A:F,6,0),5,1))
),"Error in Action","Action ok")</f>
        <v>Action ok</v>
      </c>
      <c r="I67" s="29" t="s">
        <v>49</v>
      </c>
      <c r="J67" s="30">
        <f>9000000+_xlfn.NUMBERVALUE(
VLOOKUP(A67,Maps!A:B,2,0) &amp; VLOOKUP(B67,Maps!D:E,2,0) &amp; VLOOKUP(C67,Maps!G:H,2,0) &amp; VLOOKUP(D67,Maps!J:K,2,0) &amp; VLOOKUP(E67,Maps!M:N,2,0) &amp; VLOOKUP(F67,Maps!P:Q,2,0)
)</f>
        <v>9211001</v>
      </c>
      <c r="K67" s="31">
        <f>VLOOKUP(G67,ActionsMap!A:F,6,0)</f>
        <v>82222</v>
      </c>
      <c r="L67" s="32" t="str">
        <f t="shared" si="10"/>
        <v>OK</v>
      </c>
      <c r="M67" s="32">
        <f t="shared" si="11"/>
        <v>3</v>
      </c>
      <c r="N67" s="32">
        <f t="shared" si="12"/>
        <v>7001</v>
      </c>
      <c r="O67" s="32" t="str">
        <f t="shared" si="13"/>
        <v>62</v>
      </c>
      <c r="P67" s="32">
        <f t="shared" si="14"/>
        <v>0</v>
      </c>
    </row>
    <row r="68" spans="1:16" x14ac:dyDescent="0.3">
      <c r="A68" s="40" t="s">
        <v>7</v>
      </c>
      <c r="B68" s="12" t="s">
        <v>0</v>
      </c>
      <c r="C68" s="18" t="s">
        <v>1</v>
      </c>
      <c r="D68" s="1" t="s">
        <v>3</v>
      </c>
      <c r="E68" s="7" t="s">
        <v>34</v>
      </c>
      <c r="F68" s="1" t="s">
        <v>3</v>
      </c>
      <c r="G68" s="38" t="s">
        <v>48</v>
      </c>
      <c r="H68" s="28" t="str">
        <f>IF(OR(
_xlfn.NUMBERVALUE(VLOOKUP(A68,Maps!A:B,2,0))&lt;&gt;_xlfn.NUMBERVALUE(MID(VLOOKUP(G68,ActionsMap!A:F,6,0),2,1)),
_xlfn.NUMBERVALUE(VLOOKUP(E68,Maps!M:N,2,0)+VLOOKUP(F68,Maps!P:Q,2,0)*2)&lt;&gt;_xlfn.NUMBERVALUE(MID(VLOOKUP(G68,ActionsMap!A:F,6,0),5,1))
),"Error in Action","Action ok")</f>
        <v>Action ok</v>
      </c>
      <c r="I68" s="29" t="s">
        <v>48</v>
      </c>
      <c r="J68" s="30">
        <f>9000000+_xlfn.NUMBERVALUE(
VLOOKUP(A68,Maps!A:B,2,0) &amp; VLOOKUP(B68,Maps!D:E,2,0) &amp; VLOOKUP(C68,Maps!G:H,2,0) &amp; VLOOKUP(D68,Maps!J:K,2,0) &amp; VLOOKUP(E68,Maps!M:N,2,0) &amp; VLOOKUP(F68,Maps!P:Q,2,0)
)</f>
        <v>9211010</v>
      </c>
      <c r="K68" s="31">
        <f>VLOOKUP(G68,ActionsMap!A:F,6,0)</f>
        <v>82221</v>
      </c>
      <c r="L68" s="32" t="str">
        <f t="shared" si="10"/>
        <v>OK</v>
      </c>
      <c r="M68" s="32">
        <f t="shared" si="11"/>
        <v>3</v>
      </c>
      <c r="N68" s="32">
        <f t="shared" si="12"/>
        <v>7010</v>
      </c>
      <c r="O68" s="32" t="str">
        <f t="shared" si="13"/>
        <v>61</v>
      </c>
      <c r="P68" s="32">
        <f t="shared" si="14"/>
        <v>0</v>
      </c>
    </row>
    <row r="69" spans="1:16" x14ac:dyDescent="0.3">
      <c r="A69" s="40" t="s">
        <v>7</v>
      </c>
      <c r="B69" s="12" t="s">
        <v>0</v>
      </c>
      <c r="C69" s="18" t="s">
        <v>1</v>
      </c>
      <c r="D69" s="1" t="s">
        <v>3</v>
      </c>
      <c r="E69" s="14" t="s">
        <v>34</v>
      </c>
      <c r="F69" s="16" t="s">
        <v>35</v>
      </c>
      <c r="G69" s="38" t="s">
        <v>55</v>
      </c>
      <c r="H69" s="28" t="str">
        <f>IF(OR(
_xlfn.NUMBERVALUE(VLOOKUP(A69,Maps!A:B,2,0))&lt;&gt;_xlfn.NUMBERVALUE(MID(VLOOKUP(G69,ActionsMap!A:F,6,0),2,1)),
_xlfn.NUMBERVALUE(VLOOKUP(E69,Maps!M:N,2,0)+VLOOKUP(F69,Maps!P:Q,2,0)*2)&lt;&gt;_xlfn.NUMBERVALUE(MID(VLOOKUP(G69,ActionsMap!A:F,6,0),5,1))
),"Error in Action","Action ok")</f>
        <v>Action ok</v>
      </c>
      <c r="I69" s="29" t="s">
        <v>55</v>
      </c>
      <c r="J69" s="30">
        <f>9000000+_xlfn.NUMBERVALUE(
VLOOKUP(A69,Maps!A:B,2,0) &amp; VLOOKUP(B69,Maps!D:E,2,0) &amp; VLOOKUP(C69,Maps!G:H,2,0) &amp; VLOOKUP(D69,Maps!J:K,2,0) &amp; VLOOKUP(E69,Maps!M:N,2,0) &amp; VLOOKUP(F69,Maps!P:Q,2,0)
)</f>
        <v>9211011</v>
      </c>
      <c r="K69" s="31">
        <f>VLOOKUP(G69,ActionsMap!A:F,6,0)</f>
        <v>82223</v>
      </c>
      <c r="L69" s="32" t="str">
        <f t="shared" si="10"/>
        <v>OK</v>
      </c>
      <c r="M69" s="32">
        <f t="shared" si="11"/>
        <v>3</v>
      </c>
      <c r="N69" s="32">
        <f t="shared" si="12"/>
        <v>7011</v>
      </c>
      <c r="O69" s="32" t="str">
        <f t="shared" si="13"/>
        <v>63</v>
      </c>
      <c r="P69" s="32">
        <f t="shared" si="14"/>
        <v>0</v>
      </c>
    </row>
    <row r="70" spans="1:16" x14ac:dyDescent="0.3">
      <c r="A70" s="40" t="s">
        <v>7</v>
      </c>
      <c r="B70" s="12" t="s">
        <v>0</v>
      </c>
      <c r="C70" s="18" t="s">
        <v>1</v>
      </c>
      <c r="D70" s="19" t="s">
        <v>2</v>
      </c>
      <c r="E70" s="1" t="s">
        <v>3</v>
      </c>
      <c r="F70" s="1" t="s">
        <v>3</v>
      </c>
      <c r="G70" s="38" t="s">
        <v>15</v>
      </c>
      <c r="H70" s="28" t="str">
        <f>IF(OR(
_xlfn.NUMBERVALUE(VLOOKUP(A70,Maps!A:B,2,0))&lt;&gt;_xlfn.NUMBERVALUE(MID(VLOOKUP(G70,ActionsMap!A:F,6,0),2,1)),
_xlfn.NUMBERVALUE(VLOOKUP(E70,Maps!M:N,2,0)+VLOOKUP(F70,Maps!P:Q,2,0)*2)&lt;&gt;_xlfn.NUMBERVALUE(MID(VLOOKUP(G70,ActionsMap!A:F,6,0),5,1))
),"Error in Action","Action ok")</f>
        <v>Action ok</v>
      </c>
      <c r="I70" s="29" t="s">
        <v>15</v>
      </c>
      <c r="J70" s="30">
        <f>9000000+_xlfn.NUMBERVALUE(
VLOOKUP(A70,Maps!A:B,2,0) &amp; VLOOKUP(B70,Maps!D:E,2,0) &amp; VLOOKUP(C70,Maps!G:H,2,0) &amp; VLOOKUP(D70,Maps!J:K,2,0) &amp; VLOOKUP(E70,Maps!M:N,2,0) &amp; VLOOKUP(F70,Maps!P:Q,2,0)
)</f>
        <v>9211100</v>
      </c>
      <c r="K70" s="31">
        <f>VLOOKUP(G70,ActionsMap!A:F,6,0)</f>
        <v>82020</v>
      </c>
      <c r="L70" s="32" t="str">
        <f t="shared" si="10"/>
        <v>OK</v>
      </c>
      <c r="M70" s="32">
        <f t="shared" si="11"/>
        <v>2</v>
      </c>
      <c r="N70" s="32">
        <f t="shared" si="12"/>
        <v>7100</v>
      </c>
      <c r="O70" s="32" t="str">
        <f t="shared" si="13"/>
        <v>50</v>
      </c>
      <c r="P70" s="32">
        <f t="shared" si="14"/>
        <v>0</v>
      </c>
    </row>
    <row r="71" spans="1:16" x14ac:dyDescent="0.3">
      <c r="A71" s="40" t="s">
        <v>7</v>
      </c>
      <c r="B71" s="12" t="s">
        <v>0</v>
      </c>
      <c r="C71" s="18" t="s">
        <v>1</v>
      </c>
      <c r="D71" s="19" t="s">
        <v>2</v>
      </c>
      <c r="E71" s="1" t="s">
        <v>3</v>
      </c>
      <c r="F71" s="8" t="s">
        <v>35</v>
      </c>
      <c r="G71" s="38" t="s">
        <v>41</v>
      </c>
      <c r="H71" s="28" t="str">
        <f>IF(OR(
_xlfn.NUMBERVALUE(VLOOKUP(A71,Maps!A:B,2,0))&lt;&gt;_xlfn.NUMBERVALUE(MID(VLOOKUP(G71,ActionsMap!A:F,6,0),2,1)),
_xlfn.NUMBERVALUE(VLOOKUP(E71,Maps!M:N,2,0)+VLOOKUP(F71,Maps!P:Q,2,0)*2)&lt;&gt;_xlfn.NUMBERVALUE(MID(VLOOKUP(G71,ActionsMap!A:F,6,0),5,1))
),"Error in Action","Action ok")</f>
        <v>Action ok</v>
      </c>
      <c r="I71" s="29" t="s">
        <v>41</v>
      </c>
      <c r="J71" s="30">
        <f>9000000+_xlfn.NUMBERVALUE(
VLOOKUP(A71,Maps!A:B,2,0) &amp; VLOOKUP(B71,Maps!D:E,2,0) &amp; VLOOKUP(C71,Maps!G:H,2,0) &amp; VLOOKUP(D71,Maps!J:K,2,0) &amp; VLOOKUP(E71,Maps!M:N,2,0) &amp; VLOOKUP(F71,Maps!P:Q,2,0)
)</f>
        <v>9211101</v>
      </c>
      <c r="K71" s="31">
        <f>VLOOKUP(G71,ActionsMap!A:F,6,0)</f>
        <v>82022</v>
      </c>
      <c r="L71" s="32" t="str">
        <f t="shared" si="10"/>
        <v>OK</v>
      </c>
      <c r="M71" s="32">
        <f t="shared" si="11"/>
        <v>3</v>
      </c>
      <c r="N71" s="32">
        <f t="shared" si="12"/>
        <v>7101</v>
      </c>
      <c r="O71" s="32" t="str">
        <f t="shared" si="13"/>
        <v>52</v>
      </c>
      <c r="P71" s="32">
        <f t="shared" si="14"/>
        <v>0</v>
      </c>
    </row>
    <row r="72" spans="1:16" x14ac:dyDescent="0.3">
      <c r="A72" s="40" t="s">
        <v>7</v>
      </c>
      <c r="B72" s="12" t="s">
        <v>0</v>
      </c>
      <c r="C72" s="18" t="s">
        <v>1</v>
      </c>
      <c r="D72" s="19" t="s">
        <v>2</v>
      </c>
      <c r="E72" s="6" t="s">
        <v>34</v>
      </c>
      <c r="F72" s="1" t="s">
        <v>3</v>
      </c>
      <c r="G72" s="38" t="s">
        <v>40</v>
      </c>
      <c r="H72" s="28" t="str">
        <f>IF(OR(
_xlfn.NUMBERVALUE(VLOOKUP(A72,Maps!A:B,2,0))&lt;&gt;_xlfn.NUMBERVALUE(MID(VLOOKUP(G72,ActionsMap!A:F,6,0),2,1)),
_xlfn.NUMBERVALUE(VLOOKUP(E72,Maps!M:N,2,0)+VLOOKUP(F72,Maps!P:Q,2,0)*2)&lt;&gt;_xlfn.NUMBERVALUE(MID(VLOOKUP(G72,ActionsMap!A:F,6,0),5,1))
),"Error in Action","Action ok")</f>
        <v>Action ok</v>
      </c>
      <c r="I72" s="29" t="s">
        <v>40</v>
      </c>
      <c r="J72" s="30">
        <f>9000000+_xlfn.NUMBERVALUE(
VLOOKUP(A72,Maps!A:B,2,0) &amp; VLOOKUP(B72,Maps!D:E,2,0) &amp; VLOOKUP(C72,Maps!G:H,2,0) &amp; VLOOKUP(D72,Maps!J:K,2,0) &amp; VLOOKUP(E72,Maps!M:N,2,0) &amp; VLOOKUP(F72,Maps!P:Q,2,0)
)</f>
        <v>9211110</v>
      </c>
      <c r="K72" s="31">
        <f>VLOOKUP(G72,ActionsMap!A:F,6,0)</f>
        <v>82021</v>
      </c>
      <c r="L72" s="32" t="str">
        <f t="shared" si="10"/>
        <v>OK</v>
      </c>
      <c r="M72" s="32">
        <f t="shared" si="11"/>
        <v>3</v>
      </c>
      <c r="N72" s="32">
        <f t="shared" si="12"/>
        <v>7110</v>
      </c>
      <c r="O72" s="32" t="str">
        <f t="shared" si="13"/>
        <v>51</v>
      </c>
      <c r="P72" s="32">
        <f t="shared" si="14"/>
        <v>0</v>
      </c>
    </row>
    <row r="73" spans="1:16" x14ac:dyDescent="0.3">
      <c r="A73" s="40" t="s">
        <v>7</v>
      </c>
      <c r="B73" s="12" t="s">
        <v>0</v>
      </c>
      <c r="C73" s="18" t="s">
        <v>1</v>
      </c>
      <c r="D73" s="19" t="s">
        <v>2</v>
      </c>
      <c r="E73" s="13" t="s">
        <v>34</v>
      </c>
      <c r="F73" s="15" t="s">
        <v>35</v>
      </c>
      <c r="G73" s="38" t="s">
        <v>51</v>
      </c>
      <c r="H73" s="28" t="str">
        <f>IF(OR(
_xlfn.NUMBERVALUE(VLOOKUP(A73,Maps!A:B,2,0))&lt;&gt;_xlfn.NUMBERVALUE(MID(VLOOKUP(G73,ActionsMap!A:F,6,0),2,1)),
_xlfn.NUMBERVALUE(VLOOKUP(E73,Maps!M:N,2,0)+VLOOKUP(F73,Maps!P:Q,2,0)*2)&lt;&gt;_xlfn.NUMBERVALUE(MID(VLOOKUP(G73,ActionsMap!A:F,6,0),5,1))
),"Error in Action","Action ok")</f>
        <v>Action ok</v>
      </c>
      <c r="I73" s="29" t="s">
        <v>51</v>
      </c>
      <c r="J73" s="30">
        <f>9000000+_xlfn.NUMBERVALUE(
VLOOKUP(A73,Maps!A:B,2,0) &amp; VLOOKUP(B73,Maps!D:E,2,0) &amp; VLOOKUP(C73,Maps!G:H,2,0) &amp; VLOOKUP(D73,Maps!J:K,2,0) &amp; VLOOKUP(E73,Maps!M:N,2,0) &amp; VLOOKUP(F73,Maps!P:Q,2,0)
)</f>
        <v>9211111</v>
      </c>
      <c r="K73" s="31">
        <f>VLOOKUP(G73,ActionsMap!A:F,6,0)</f>
        <v>82023</v>
      </c>
      <c r="L73" s="32" t="str">
        <f t="shared" si="10"/>
        <v>OK</v>
      </c>
      <c r="M73" s="32">
        <f t="shared" si="11"/>
        <v>3</v>
      </c>
      <c r="N73" s="32">
        <f t="shared" si="12"/>
        <v>7111</v>
      </c>
      <c r="O73" s="32" t="str">
        <f t="shared" si="13"/>
        <v>53</v>
      </c>
      <c r="P73" s="32">
        <f t="shared" si="14"/>
        <v>0</v>
      </c>
    </row>
  </sheetData>
  <autoFilter ref="A1:P73" xr:uid="{E3522544-CBB8-2A43-BB35-4121A1E3DBF2}">
    <sortState xmlns:xlrd2="http://schemas.microsoft.com/office/spreadsheetml/2017/richdata2" ref="A2:P73">
      <sortCondition ref="J1:J73"/>
    </sortState>
  </autoFilter>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iconSet" priority="1" id="{00000000-000E-0000-0100-000001000000}">
            <x14:iconSet showValue="0" custom="1">
              <x14:cfvo type="percent">
                <xm:f>0</xm:f>
              </x14:cfvo>
              <x14:cfvo type="num">
                <xm:f>0</xm:f>
              </x14:cfvo>
              <x14:cfvo type="num">
                <xm:f>1</xm:f>
              </x14:cfvo>
              <x14:cfIcon iconSet="NoIcons" iconId="0"/>
              <x14:cfIcon iconSet="NoIcons" iconId="0"/>
              <x14:cfIcon iconSet="3Symbols2" iconId="1"/>
            </x14:iconSet>
          </x14:cfRule>
          <xm:sqref>P1:P1048576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BB2882-8222-4A4C-9BF3-9DFB98E282A5}">
          <x14:formula1>
            <xm:f>ActionsMap!$A$2:$A$100</xm:f>
          </x14:formula1>
          <xm:sqref>G2:G73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8D5CD-8CF1-BC46-8606-E898FDD50A7C}">
  <sheetPr codeName="Sheet4"/>
  <dimension ref="A1:M29"/>
  <sheetViews>
    <sheetView tabSelected="1" zoomScale="85" zoomScaleNormal="85" workbookViewId="0">
      <pane ySplit="1" topLeftCell="A2" activePane="bottomLeft" state="frozen"/>
      <selection pane="bottomLeft" activeCell="K13" sqref="K13"/>
    </sheetView>
  </sheetViews>
  <sheetFormatPr defaultColWidth="10.77734375" defaultRowHeight="15.05" x14ac:dyDescent="0.3"/>
  <cols>
    <col min="1" max="1" width="23.44140625" style="1" customWidth="1"/>
    <col min="2" max="5" width="13.109375" style="1" customWidth="1"/>
    <col min="6" max="6" width="15.33203125" style="1" customWidth="1"/>
    <col min="7" max="7" width="12.44140625" style="1" customWidth="1"/>
    <col min="8" max="8" width="19.33203125" style="1" customWidth="1"/>
    <col min="9" max="9" width="24.6640625" style="1" customWidth="1"/>
    <col min="10" max="10" width="13" style="1" customWidth="1"/>
    <col min="11" max="13" width="15" customWidth="1"/>
  </cols>
  <sheetData>
    <row r="1" spans="1:13" ht="150.55000000000001" x14ac:dyDescent="0.3">
      <c r="A1" s="4" t="s">
        <v>13</v>
      </c>
      <c r="B1" s="4" t="s">
        <v>62</v>
      </c>
      <c r="C1" s="4" t="s">
        <v>59</v>
      </c>
      <c r="D1" s="4" t="s">
        <v>60</v>
      </c>
      <c r="E1" s="4" t="s">
        <v>61</v>
      </c>
      <c r="F1" s="4" t="s">
        <v>73</v>
      </c>
      <c r="G1" s="21" t="s">
        <v>65</v>
      </c>
      <c r="H1" s="21" t="s">
        <v>64</v>
      </c>
      <c r="I1" s="21" t="s">
        <v>63</v>
      </c>
      <c r="J1" s="21" t="s">
        <v>72</v>
      </c>
      <c r="K1" s="21" t="s">
        <v>36</v>
      </c>
      <c r="L1" s="21" t="s">
        <v>37</v>
      </c>
      <c r="M1" s="21" t="s">
        <v>75</v>
      </c>
    </row>
    <row r="2" spans="1:13" x14ac:dyDescent="0.3">
      <c r="A2" s="1" t="s">
        <v>17</v>
      </c>
      <c r="B2" s="1">
        <v>1</v>
      </c>
      <c r="C2" s="1">
        <v>0</v>
      </c>
      <c r="D2" s="1">
        <v>1</v>
      </c>
      <c r="E2" s="1">
        <v>0</v>
      </c>
      <c r="F2" s="1">
        <f t="shared" ref="F2:F29" si="0">80000+_xlfn.NUMBERVALUE(B2&amp;C2&amp;D2&amp;E2)</f>
        <v>81010</v>
      </c>
      <c r="G2" s="1">
        <v>0</v>
      </c>
      <c r="H2" s="1">
        <v>0</v>
      </c>
      <c r="I2" s="1">
        <v>1</v>
      </c>
      <c r="J2" s="1">
        <v>0</v>
      </c>
      <c r="K2" t="s">
        <v>26</v>
      </c>
      <c r="L2" t="s">
        <v>74</v>
      </c>
      <c r="M2" t="s">
        <v>26</v>
      </c>
    </row>
    <row r="3" spans="1:13" x14ac:dyDescent="0.3">
      <c r="A3" s="1" t="s">
        <v>15</v>
      </c>
      <c r="B3" s="1">
        <v>2</v>
      </c>
      <c r="C3" s="1">
        <v>0</v>
      </c>
      <c r="D3" s="1">
        <v>2</v>
      </c>
      <c r="E3" s="1">
        <v>0</v>
      </c>
      <c r="F3" s="1">
        <f t="shared" si="0"/>
        <v>82020</v>
      </c>
      <c r="G3" s="1">
        <v>0</v>
      </c>
      <c r="H3" s="1">
        <v>0</v>
      </c>
      <c r="I3" s="1">
        <v>2</v>
      </c>
      <c r="J3" s="1">
        <v>0</v>
      </c>
      <c r="K3" t="s">
        <v>74</v>
      </c>
      <c r="L3" t="s">
        <v>28</v>
      </c>
      <c r="M3" t="s">
        <v>28</v>
      </c>
    </row>
    <row r="4" spans="1:13" x14ac:dyDescent="0.3">
      <c r="A4" s="1" t="s">
        <v>21</v>
      </c>
      <c r="B4" s="1">
        <v>0</v>
      </c>
      <c r="C4" s="1">
        <v>0</v>
      </c>
      <c r="D4" s="1">
        <v>0</v>
      </c>
      <c r="E4" s="1">
        <v>0</v>
      </c>
      <c r="F4" s="1">
        <f t="shared" si="0"/>
        <v>80000</v>
      </c>
      <c r="G4" s="1">
        <v>0</v>
      </c>
      <c r="H4" s="1">
        <v>0</v>
      </c>
      <c r="I4" s="1">
        <v>0</v>
      </c>
      <c r="J4" s="1">
        <v>0</v>
      </c>
      <c r="K4" t="s">
        <v>74</v>
      </c>
      <c r="L4" t="s">
        <v>74</v>
      </c>
      <c r="M4" t="s">
        <v>74</v>
      </c>
    </row>
    <row r="5" spans="1:13" x14ac:dyDescent="0.3">
      <c r="A5" s="1" t="s">
        <v>71</v>
      </c>
      <c r="B5" s="1">
        <v>0</v>
      </c>
      <c r="C5" s="1">
        <v>1</v>
      </c>
      <c r="D5" s="1">
        <v>1</v>
      </c>
      <c r="E5" s="1">
        <v>0</v>
      </c>
      <c r="F5" s="1">
        <f t="shared" si="0"/>
        <v>80110</v>
      </c>
      <c r="G5" s="1">
        <v>0</v>
      </c>
      <c r="H5" s="1">
        <v>0</v>
      </c>
      <c r="I5" s="1">
        <v>0</v>
      </c>
      <c r="J5" s="1">
        <v>1</v>
      </c>
      <c r="K5" t="s">
        <v>74</v>
      </c>
      <c r="L5" t="s">
        <v>74</v>
      </c>
      <c r="M5" t="s">
        <v>74</v>
      </c>
    </row>
    <row r="6" spans="1:13" x14ac:dyDescent="0.3">
      <c r="A6" s="1" t="s">
        <v>38</v>
      </c>
      <c r="B6" s="1">
        <v>1</v>
      </c>
      <c r="C6" s="1">
        <v>0</v>
      </c>
      <c r="D6" s="1">
        <v>1</v>
      </c>
      <c r="E6" s="1">
        <v>1</v>
      </c>
      <c r="F6" s="1">
        <f t="shared" si="0"/>
        <v>81011</v>
      </c>
      <c r="G6" s="1">
        <v>0</v>
      </c>
      <c r="H6" s="1">
        <v>0</v>
      </c>
      <c r="I6" s="1">
        <v>3</v>
      </c>
      <c r="J6" s="1">
        <v>0</v>
      </c>
      <c r="K6" t="s">
        <v>74</v>
      </c>
      <c r="L6" t="s">
        <v>74</v>
      </c>
      <c r="M6" t="s">
        <v>74</v>
      </c>
    </row>
    <row r="7" spans="1:13" x14ac:dyDescent="0.3">
      <c r="A7" s="1" t="s">
        <v>39</v>
      </c>
      <c r="B7" s="1">
        <v>1</v>
      </c>
      <c r="C7" s="1">
        <v>0</v>
      </c>
      <c r="D7" s="1">
        <v>1</v>
      </c>
      <c r="E7" s="1">
        <v>2</v>
      </c>
      <c r="F7" s="1">
        <f t="shared" si="0"/>
        <v>81012</v>
      </c>
      <c r="G7" s="1">
        <v>0</v>
      </c>
      <c r="H7" s="1">
        <v>0</v>
      </c>
      <c r="I7" s="1">
        <v>4</v>
      </c>
      <c r="J7" s="1">
        <v>0</v>
      </c>
      <c r="K7" t="s">
        <v>74</v>
      </c>
      <c r="L7" t="s">
        <v>74</v>
      </c>
      <c r="M7" t="s">
        <v>74</v>
      </c>
    </row>
    <row r="8" spans="1:13" x14ac:dyDescent="0.3">
      <c r="A8" s="1" t="s">
        <v>50</v>
      </c>
      <c r="B8" s="1">
        <v>1</v>
      </c>
      <c r="C8" s="1">
        <v>0</v>
      </c>
      <c r="D8" s="1">
        <v>1</v>
      </c>
      <c r="E8" s="1">
        <v>3</v>
      </c>
      <c r="F8" s="1">
        <f t="shared" si="0"/>
        <v>81013</v>
      </c>
      <c r="G8" s="1">
        <v>0</v>
      </c>
      <c r="H8" s="1">
        <v>0</v>
      </c>
      <c r="I8" s="22">
        <v>5</v>
      </c>
      <c r="J8" s="1">
        <v>0</v>
      </c>
      <c r="K8" t="s">
        <v>74</v>
      </c>
      <c r="L8" s="20" t="s">
        <v>74</v>
      </c>
      <c r="M8" t="s">
        <v>74</v>
      </c>
    </row>
    <row r="9" spans="1:13" x14ac:dyDescent="0.3">
      <c r="A9" s="1" t="s">
        <v>40</v>
      </c>
      <c r="B9" s="1">
        <v>2</v>
      </c>
      <c r="C9" s="1">
        <v>0</v>
      </c>
      <c r="D9" s="1">
        <v>2</v>
      </c>
      <c r="E9" s="1">
        <v>1</v>
      </c>
      <c r="F9" s="1">
        <f t="shared" si="0"/>
        <v>82021</v>
      </c>
      <c r="G9" s="1">
        <v>0</v>
      </c>
      <c r="H9" s="1">
        <v>0</v>
      </c>
      <c r="I9" s="1">
        <v>3</v>
      </c>
      <c r="J9" s="1">
        <v>0</v>
      </c>
      <c r="K9" t="s">
        <v>74</v>
      </c>
      <c r="L9" t="s">
        <v>74</v>
      </c>
      <c r="M9" t="s">
        <v>74</v>
      </c>
    </row>
    <row r="10" spans="1:13" x14ac:dyDescent="0.3">
      <c r="A10" s="1" t="s">
        <v>41</v>
      </c>
      <c r="B10" s="1">
        <v>2</v>
      </c>
      <c r="C10" s="1">
        <v>0</v>
      </c>
      <c r="D10" s="1">
        <v>2</v>
      </c>
      <c r="E10" s="1">
        <v>2</v>
      </c>
      <c r="F10" s="1">
        <f t="shared" si="0"/>
        <v>82022</v>
      </c>
      <c r="G10" s="1">
        <v>0</v>
      </c>
      <c r="H10" s="1">
        <v>0</v>
      </c>
      <c r="I10" s="1">
        <v>4</v>
      </c>
      <c r="J10" s="1">
        <v>0</v>
      </c>
      <c r="K10" t="s">
        <v>74</v>
      </c>
      <c r="L10" t="s">
        <v>74</v>
      </c>
      <c r="M10" t="s">
        <v>74</v>
      </c>
    </row>
    <row r="11" spans="1:13" x14ac:dyDescent="0.3">
      <c r="A11" s="1" t="s">
        <v>51</v>
      </c>
      <c r="B11" s="1">
        <v>2</v>
      </c>
      <c r="C11" s="1">
        <v>0</v>
      </c>
      <c r="D11" s="1">
        <v>2</v>
      </c>
      <c r="E11" s="1">
        <v>3</v>
      </c>
      <c r="F11" s="1">
        <f t="shared" si="0"/>
        <v>82023</v>
      </c>
      <c r="G11" s="1">
        <v>0</v>
      </c>
      <c r="H11" s="1">
        <v>0</v>
      </c>
      <c r="I11" s="22">
        <v>5</v>
      </c>
      <c r="J11" s="1">
        <v>0</v>
      </c>
      <c r="K11" s="20" t="s">
        <v>74</v>
      </c>
      <c r="L11" s="20" t="s">
        <v>74</v>
      </c>
      <c r="M11" s="20" t="s">
        <v>74</v>
      </c>
    </row>
    <row r="12" spans="1:13" x14ac:dyDescent="0.3">
      <c r="A12" s="1" t="s">
        <v>14</v>
      </c>
      <c r="B12" s="1">
        <v>2</v>
      </c>
      <c r="C12" s="1">
        <v>2</v>
      </c>
      <c r="D12" s="1">
        <v>0</v>
      </c>
      <c r="E12" s="1">
        <v>0</v>
      </c>
      <c r="F12" s="1">
        <f t="shared" si="0"/>
        <v>82200</v>
      </c>
      <c r="G12" s="1">
        <v>2</v>
      </c>
      <c r="H12" s="1">
        <v>2</v>
      </c>
      <c r="I12" s="1">
        <v>0</v>
      </c>
      <c r="J12" s="1">
        <v>0</v>
      </c>
      <c r="K12" t="s">
        <v>74</v>
      </c>
      <c r="L12" t="s">
        <v>29</v>
      </c>
      <c r="M12" t="s">
        <v>29</v>
      </c>
    </row>
    <row r="13" spans="1:13" x14ac:dyDescent="0.3">
      <c r="A13" s="1" t="s">
        <v>22</v>
      </c>
      <c r="B13" s="1">
        <v>2</v>
      </c>
      <c r="C13" s="1">
        <v>1</v>
      </c>
      <c r="D13" s="1">
        <v>2</v>
      </c>
      <c r="E13" s="1">
        <v>0</v>
      </c>
      <c r="F13" s="1">
        <f t="shared" si="0"/>
        <v>82120</v>
      </c>
      <c r="G13" s="1">
        <v>1</v>
      </c>
      <c r="H13" s="1">
        <v>1</v>
      </c>
      <c r="I13" s="1">
        <v>2</v>
      </c>
      <c r="J13" s="1">
        <v>0</v>
      </c>
      <c r="K13" t="s">
        <v>27</v>
      </c>
      <c r="L13" t="s">
        <v>28</v>
      </c>
      <c r="M13" t="s">
        <v>27</v>
      </c>
    </row>
    <row r="14" spans="1:13" x14ac:dyDescent="0.3">
      <c r="A14" s="1" t="s">
        <v>20</v>
      </c>
      <c r="B14" s="1">
        <v>0</v>
      </c>
      <c r="C14" s="1">
        <v>1</v>
      </c>
      <c r="D14" s="1">
        <v>0</v>
      </c>
      <c r="E14" s="1">
        <v>0</v>
      </c>
      <c r="F14" s="1">
        <f t="shared" si="0"/>
        <v>80100</v>
      </c>
      <c r="G14" s="1">
        <v>1</v>
      </c>
      <c r="H14" s="1">
        <v>1</v>
      </c>
      <c r="I14" s="1">
        <v>0</v>
      </c>
      <c r="J14" s="1">
        <v>0</v>
      </c>
      <c r="K14" t="s">
        <v>27</v>
      </c>
      <c r="L14" t="s">
        <v>74</v>
      </c>
      <c r="M14" t="s">
        <v>27</v>
      </c>
    </row>
    <row r="15" spans="1:13" x14ac:dyDescent="0.3">
      <c r="A15" s="1" t="s">
        <v>18</v>
      </c>
      <c r="B15" s="1">
        <v>1</v>
      </c>
      <c r="C15" s="1">
        <v>1</v>
      </c>
      <c r="D15" s="1">
        <v>0</v>
      </c>
      <c r="E15" s="1">
        <v>0</v>
      </c>
      <c r="F15" s="1">
        <f t="shared" si="0"/>
        <v>81100</v>
      </c>
      <c r="G15" s="1">
        <v>1</v>
      </c>
      <c r="H15" s="1">
        <v>2</v>
      </c>
      <c r="I15" s="1">
        <v>0</v>
      </c>
      <c r="J15" s="1">
        <v>0</v>
      </c>
      <c r="K15" t="s">
        <v>27</v>
      </c>
      <c r="L15" t="s">
        <v>74</v>
      </c>
      <c r="M15" t="s">
        <v>27</v>
      </c>
    </row>
    <row r="16" spans="1:13" x14ac:dyDescent="0.3">
      <c r="A16" s="1" t="s">
        <v>42</v>
      </c>
      <c r="B16" s="1">
        <v>1</v>
      </c>
      <c r="C16" s="1">
        <v>1</v>
      </c>
      <c r="D16" s="1">
        <v>1</v>
      </c>
      <c r="E16" s="1">
        <v>1</v>
      </c>
      <c r="F16" s="1">
        <f t="shared" si="0"/>
        <v>81111</v>
      </c>
      <c r="G16" s="1">
        <v>1</v>
      </c>
      <c r="H16" s="1">
        <v>1</v>
      </c>
      <c r="I16" s="1">
        <v>3</v>
      </c>
      <c r="J16" s="1">
        <v>0</v>
      </c>
      <c r="K16" t="s">
        <v>27</v>
      </c>
      <c r="L16" t="s">
        <v>74</v>
      </c>
      <c r="M16" t="s">
        <v>27</v>
      </c>
    </row>
    <row r="17" spans="1:13" x14ac:dyDescent="0.3">
      <c r="A17" s="1" t="s">
        <v>43</v>
      </c>
      <c r="B17" s="1">
        <v>1</v>
      </c>
      <c r="C17" s="1">
        <v>1</v>
      </c>
      <c r="D17" s="1">
        <v>1</v>
      </c>
      <c r="E17" s="1">
        <v>2</v>
      </c>
      <c r="F17" s="1">
        <f t="shared" si="0"/>
        <v>81112</v>
      </c>
      <c r="G17" s="1">
        <v>1</v>
      </c>
      <c r="H17" s="1">
        <v>1</v>
      </c>
      <c r="I17" s="1">
        <v>4</v>
      </c>
      <c r="J17" s="1">
        <v>0</v>
      </c>
      <c r="K17" t="s">
        <v>27</v>
      </c>
      <c r="L17" t="s">
        <v>74</v>
      </c>
      <c r="M17" t="s">
        <v>27</v>
      </c>
    </row>
    <row r="18" spans="1:13" x14ac:dyDescent="0.3">
      <c r="A18" s="1" t="s">
        <v>52</v>
      </c>
      <c r="B18" s="1">
        <v>1</v>
      </c>
      <c r="C18" s="1">
        <v>1</v>
      </c>
      <c r="D18" s="1">
        <v>1</v>
      </c>
      <c r="E18" s="1">
        <v>3</v>
      </c>
      <c r="F18" s="1">
        <f t="shared" si="0"/>
        <v>81113</v>
      </c>
      <c r="G18" s="1">
        <v>1</v>
      </c>
      <c r="H18" s="1">
        <v>1</v>
      </c>
      <c r="I18" s="22">
        <v>5</v>
      </c>
      <c r="J18" s="1">
        <v>0</v>
      </c>
      <c r="K18" t="s">
        <v>27</v>
      </c>
      <c r="L18" t="s">
        <v>74</v>
      </c>
      <c r="M18" t="s">
        <v>27</v>
      </c>
    </row>
    <row r="19" spans="1:13" x14ac:dyDescent="0.3">
      <c r="A19" s="1" t="s">
        <v>44</v>
      </c>
      <c r="B19" s="1">
        <v>2</v>
      </c>
      <c r="C19" s="1">
        <v>1</v>
      </c>
      <c r="D19" s="1">
        <v>2</v>
      </c>
      <c r="E19" s="1">
        <v>1</v>
      </c>
      <c r="F19" s="1">
        <f t="shared" si="0"/>
        <v>82121</v>
      </c>
      <c r="G19" s="1">
        <v>1</v>
      </c>
      <c r="H19" s="1">
        <v>1</v>
      </c>
      <c r="I19" s="1">
        <v>3</v>
      </c>
      <c r="J19" s="1">
        <v>0</v>
      </c>
      <c r="K19" t="s">
        <v>27</v>
      </c>
      <c r="L19" t="s">
        <v>74</v>
      </c>
      <c r="M19" t="s">
        <v>27</v>
      </c>
    </row>
    <row r="20" spans="1:13" x14ac:dyDescent="0.3">
      <c r="A20" s="1" t="s">
        <v>45</v>
      </c>
      <c r="B20" s="1">
        <v>2</v>
      </c>
      <c r="C20" s="1">
        <v>1</v>
      </c>
      <c r="D20" s="1">
        <v>2</v>
      </c>
      <c r="E20" s="1">
        <v>2</v>
      </c>
      <c r="F20" s="1">
        <f t="shared" si="0"/>
        <v>82122</v>
      </c>
      <c r="G20" s="1">
        <v>1</v>
      </c>
      <c r="H20" s="1">
        <v>1</v>
      </c>
      <c r="I20" s="1">
        <v>4</v>
      </c>
      <c r="J20" s="1">
        <v>0</v>
      </c>
      <c r="K20" t="s">
        <v>27</v>
      </c>
      <c r="L20" t="s">
        <v>74</v>
      </c>
      <c r="M20" t="s">
        <v>27</v>
      </c>
    </row>
    <row r="21" spans="1:13" x14ac:dyDescent="0.3">
      <c r="A21" s="1" t="s">
        <v>54</v>
      </c>
      <c r="B21" s="1">
        <v>2</v>
      </c>
      <c r="C21" s="1">
        <v>1</v>
      </c>
      <c r="D21" s="1">
        <v>2</v>
      </c>
      <c r="E21" s="1">
        <v>3</v>
      </c>
      <c r="F21" s="1">
        <f t="shared" si="0"/>
        <v>82123</v>
      </c>
      <c r="G21" s="1">
        <v>1</v>
      </c>
      <c r="H21" s="1">
        <v>1</v>
      </c>
      <c r="I21" s="22">
        <v>5</v>
      </c>
      <c r="J21" s="1">
        <v>0</v>
      </c>
      <c r="K21" t="s">
        <v>27</v>
      </c>
      <c r="L21" t="s">
        <v>74</v>
      </c>
      <c r="M21" t="s">
        <v>27</v>
      </c>
    </row>
    <row r="22" spans="1:13" x14ac:dyDescent="0.3">
      <c r="A22" s="1" t="s">
        <v>16</v>
      </c>
      <c r="B22" s="1">
        <v>1</v>
      </c>
      <c r="C22" s="1">
        <v>2</v>
      </c>
      <c r="D22" s="1">
        <v>1</v>
      </c>
      <c r="E22" s="1">
        <v>0</v>
      </c>
      <c r="F22" s="1">
        <f t="shared" si="0"/>
        <v>81210</v>
      </c>
      <c r="G22" s="1">
        <v>2</v>
      </c>
      <c r="H22" s="1">
        <v>1</v>
      </c>
      <c r="I22" s="1">
        <v>1</v>
      </c>
      <c r="J22" s="1">
        <v>0</v>
      </c>
      <c r="K22" t="s">
        <v>26</v>
      </c>
      <c r="L22" t="s">
        <v>29</v>
      </c>
      <c r="M22" t="s">
        <v>29</v>
      </c>
    </row>
    <row r="23" spans="1:13" x14ac:dyDescent="0.3">
      <c r="A23" s="1" t="s">
        <v>19</v>
      </c>
      <c r="B23" s="1">
        <v>0</v>
      </c>
      <c r="C23" s="1">
        <v>2</v>
      </c>
      <c r="D23" s="1">
        <v>0</v>
      </c>
      <c r="E23" s="1">
        <v>0</v>
      </c>
      <c r="F23" s="1">
        <f t="shared" si="0"/>
        <v>80200</v>
      </c>
      <c r="G23" s="1">
        <v>2</v>
      </c>
      <c r="H23" s="1">
        <v>1</v>
      </c>
      <c r="I23" s="1">
        <v>0</v>
      </c>
      <c r="J23" s="1">
        <v>0</v>
      </c>
      <c r="K23" t="s">
        <v>74</v>
      </c>
      <c r="L23" t="s">
        <v>29</v>
      </c>
      <c r="M23" t="s">
        <v>29</v>
      </c>
    </row>
    <row r="24" spans="1:13" x14ac:dyDescent="0.3">
      <c r="A24" s="1" t="s">
        <v>46</v>
      </c>
      <c r="B24" s="1">
        <v>1</v>
      </c>
      <c r="C24" s="1">
        <v>2</v>
      </c>
      <c r="D24" s="1">
        <v>1</v>
      </c>
      <c r="E24" s="1">
        <v>1</v>
      </c>
      <c r="F24" s="1">
        <f t="shared" si="0"/>
        <v>81211</v>
      </c>
      <c r="G24" s="1">
        <v>2</v>
      </c>
      <c r="H24" s="1">
        <v>1</v>
      </c>
      <c r="I24" s="1">
        <v>3</v>
      </c>
      <c r="J24" s="1">
        <v>0</v>
      </c>
      <c r="K24" t="s">
        <v>74</v>
      </c>
      <c r="L24" t="s">
        <v>29</v>
      </c>
      <c r="M24" t="s">
        <v>29</v>
      </c>
    </row>
    <row r="25" spans="1:13" x14ac:dyDescent="0.3">
      <c r="A25" s="1" t="s">
        <v>47</v>
      </c>
      <c r="B25" s="1">
        <v>1</v>
      </c>
      <c r="C25" s="1">
        <v>2</v>
      </c>
      <c r="D25" s="1">
        <v>1</v>
      </c>
      <c r="E25" s="1">
        <v>2</v>
      </c>
      <c r="F25" s="1">
        <f t="shared" si="0"/>
        <v>81212</v>
      </c>
      <c r="G25" s="1">
        <v>2</v>
      </c>
      <c r="H25" s="1">
        <v>1</v>
      </c>
      <c r="I25" s="1">
        <v>4</v>
      </c>
      <c r="J25" s="1">
        <v>0</v>
      </c>
      <c r="K25" t="s">
        <v>74</v>
      </c>
      <c r="L25" t="s">
        <v>29</v>
      </c>
      <c r="M25" t="s">
        <v>29</v>
      </c>
    </row>
    <row r="26" spans="1:13" x14ac:dyDescent="0.3">
      <c r="A26" s="1" t="s">
        <v>53</v>
      </c>
      <c r="B26" s="1">
        <v>1</v>
      </c>
      <c r="C26" s="1">
        <v>2</v>
      </c>
      <c r="D26" s="1">
        <v>1</v>
      </c>
      <c r="E26" s="1">
        <v>3</v>
      </c>
      <c r="F26" s="1">
        <f t="shared" si="0"/>
        <v>81213</v>
      </c>
      <c r="G26" s="1">
        <v>2</v>
      </c>
      <c r="H26" s="1">
        <v>1</v>
      </c>
      <c r="I26" s="22">
        <v>5</v>
      </c>
      <c r="J26" s="1">
        <v>0</v>
      </c>
      <c r="K26" t="s">
        <v>74</v>
      </c>
      <c r="L26" t="s">
        <v>29</v>
      </c>
      <c r="M26" t="s">
        <v>29</v>
      </c>
    </row>
    <row r="27" spans="1:13" x14ac:dyDescent="0.3">
      <c r="A27" s="1" t="s">
        <v>48</v>
      </c>
      <c r="B27" s="1">
        <v>2</v>
      </c>
      <c r="C27" s="1">
        <v>2</v>
      </c>
      <c r="D27" s="1">
        <v>2</v>
      </c>
      <c r="E27" s="1">
        <v>1</v>
      </c>
      <c r="F27" s="1">
        <f t="shared" si="0"/>
        <v>82221</v>
      </c>
      <c r="G27" s="1">
        <v>2</v>
      </c>
      <c r="H27" s="1">
        <v>1</v>
      </c>
      <c r="I27" s="1">
        <v>3</v>
      </c>
      <c r="J27" s="1">
        <v>0</v>
      </c>
      <c r="K27" t="s">
        <v>74</v>
      </c>
      <c r="L27" t="s">
        <v>29</v>
      </c>
      <c r="M27" t="s">
        <v>29</v>
      </c>
    </row>
    <row r="28" spans="1:13" x14ac:dyDescent="0.3">
      <c r="A28" s="1" t="s">
        <v>49</v>
      </c>
      <c r="B28" s="1">
        <v>2</v>
      </c>
      <c r="C28" s="1">
        <v>2</v>
      </c>
      <c r="D28" s="1">
        <v>2</v>
      </c>
      <c r="E28" s="1">
        <v>2</v>
      </c>
      <c r="F28" s="1">
        <f t="shared" si="0"/>
        <v>82222</v>
      </c>
      <c r="G28" s="1">
        <v>2</v>
      </c>
      <c r="H28" s="1">
        <v>1</v>
      </c>
      <c r="I28" s="1">
        <v>4</v>
      </c>
      <c r="J28" s="1">
        <v>0</v>
      </c>
      <c r="K28" t="s">
        <v>74</v>
      </c>
      <c r="L28" t="s">
        <v>29</v>
      </c>
      <c r="M28" t="s">
        <v>29</v>
      </c>
    </row>
    <row r="29" spans="1:13" x14ac:dyDescent="0.3">
      <c r="A29" s="1" t="s">
        <v>55</v>
      </c>
      <c r="B29" s="1">
        <v>2</v>
      </c>
      <c r="C29" s="1">
        <v>2</v>
      </c>
      <c r="D29" s="1">
        <v>2</v>
      </c>
      <c r="E29" s="1">
        <v>3</v>
      </c>
      <c r="F29" s="1">
        <f t="shared" si="0"/>
        <v>82223</v>
      </c>
      <c r="G29" s="1">
        <v>2</v>
      </c>
      <c r="H29" s="1">
        <v>1</v>
      </c>
      <c r="I29" s="22">
        <v>5</v>
      </c>
      <c r="J29" s="1">
        <v>0</v>
      </c>
      <c r="K29" t="s">
        <v>74</v>
      </c>
      <c r="L29" t="s">
        <v>29</v>
      </c>
      <c r="M29" t="s">
        <v>29</v>
      </c>
    </row>
  </sheetData>
  <autoFilter ref="A1:M29" xr:uid="{AC4ECC62-B3FC-A849-AB8C-A63C8C141A33}">
    <sortState xmlns:xlrd2="http://schemas.microsoft.com/office/spreadsheetml/2017/richdata2" ref="A2:M29">
      <sortCondition ref="M1:M29"/>
    </sortState>
  </autoFilter>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562E-95B7-8448-8D47-C554D745EB40}">
  <sheetPr codeName="Sheet5"/>
  <dimension ref="A1:R10"/>
  <sheetViews>
    <sheetView zoomScale="96" zoomScaleNormal="96" workbookViewId="0">
      <pane xSplit="1" ySplit="1" topLeftCell="B2" activePane="bottomRight" state="frozen"/>
      <selection activeCell="I11" sqref="I11"/>
      <selection pane="topRight" activeCell="I11" sqref="I11"/>
      <selection pane="bottomLeft" activeCell="I11" sqref="I11"/>
      <selection pane="bottomRight" activeCell="I11" sqref="I11"/>
    </sheetView>
  </sheetViews>
  <sheetFormatPr defaultColWidth="10.77734375" defaultRowHeight="15.05" x14ac:dyDescent="0.3"/>
  <cols>
    <col min="1" max="2" width="14.33203125" style="1" customWidth="1"/>
    <col min="3" max="3" width="2.109375" style="1" customWidth="1"/>
    <col min="4" max="5" width="14.33203125" style="1" customWidth="1"/>
    <col min="6" max="6" width="2.109375" style="1" customWidth="1"/>
    <col min="7" max="8" width="14.33203125" style="1" customWidth="1"/>
    <col min="9" max="9" width="2.109375" style="1" customWidth="1"/>
    <col min="10" max="11" width="14.33203125" style="1" customWidth="1"/>
    <col min="12" max="12" width="2.109375" style="1" customWidth="1"/>
    <col min="13" max="14" width="14.33203125" style="1" customWidth="1"/>
    <col min="15" max="15" width="2.109375" style="1" customWidth="1"/>
    <col min="16" max="17" width="14.33203125" style="1" customWidth="1"/>
    <col min="18" max="18" width="10.77734375" customWidth="1"/>
    <col min="19" max="16384" width="10.77734375" style="1"/>
  </cols>
  <sheetData>
    <row r="1" spans="1:17" s="1" customFormat="1" x14ac:dyDescent="0.3">
      <c r="A1" s="5" t="s">
        <v>4</v>
      </c>
      <c r="B1" s="5" t="s">
        <v>8</v>
      </c>
      <c r="D1" s="5" t="s">
        <v>10</v>
      </c>
      <c r="E1" s="5" t="s">
        <v>9</v>
      </c>
      <c r="G1" s="5" t="s">
        <v>11</v>
      </c>
      <c r="H1" s="5" t="s">
        <v>25</v>
      </c>
      <c r="J1" s="5" t="s">
        <v>12</v>
      </c>
      <c r="K1" s="5" t="s">
        <v>24</v>
      </c>
      <c r="M1" s="5" t="s">
        <v>32</v>
      </c>
      <c r="N1" s="5" t="s">
        <v>24</v>
      </c>
      <c r="P1" s="5" t="s">
        <v>33</v>
      </c>
      <c r="Q1" s="5" t="s">
        <v>24</v>
      </c>
    </row>
    <row r="2" spans="1:17" s="1" customFormat="1" x14ac:dyDescent="0.3">
      <c r="A2" s="1" t="s">
        <v>5</v>
      </c>
      <c r="B2" s="1">
        <v>0</v>
      </c>
      <c r="D2" s="2" t="s">
        <v>3</v>
      </c>
      <c r="E2" s="2">
        <v>0</v>
      </c>
      <c r="F2" s="2"/>
      <c r="G2" s="2" t="s">
        <v>3</v>
      </c>
      <c r="H2" s="2">
        <v>0</v>
      </c>
      <c r="I2" s="2"/>
      <c r="J2" s="2" t="s">
        <v>3</v>
      </c>
      <c r="K2" s="2">
        <v>0</v>
      </c>
      <c r="L2" s="2"/>
      <c r="M2" s="2" t="s">
        <v>3</v>
      </c>
      <c r="N2" s="2">
        <v>0</v>
      </c>
      <c r="O2" s="2"/>
      <c r="P2" s="2" t="s">
        <v>3</v>
      </c>
      <c r="Q2" s="2">
        <v>0</v>
      </c>
    </row>
    <row r="3" spans="1:17" s="1" customFormat="1" x14ac:dyDescent="0.3">
      <c r="A3" s="1" t="s">
        <v>6</v>
      </c>
      <c r="B3" s="1">
        <v>1</v>
      </c>
      <c r="D3" s="1" t="s">
        <v>0</v>
      </c>
      <c r="E3" s="1">
        <v>1</v>
      </c>
      <c r="G3" s="2" t="s">
        <v>1</v>
      </c>
      <c r="H3" s="1">
        <v>1</v>
      </c>
      <c r="I3" s="2"/>
      <c r="J3" s="1" t="s">
        <v>2</v>
      </c>
      <c r="K3" s="1">
        <v>1</v>
      </c>
      <c r="L3" s="2"/>
      <c r="M3" s="1" t="s">
        <v>34</v>
      </c>
      <c r="N3" s="1">
        <v>1</v>
      </c>
      <c r="O3" s="2"/>
      <c r="P3" s="1" t="s">
        <v>35</v>
      </c>
      <c r="Q3" s="1">
        <v>1</v>
      </c>
    </row>
    <row r="4" spans="1:17" s="1" customFormat="1" x14ac:dyDescent="0.3">
      <c r="A4" s="1" t="s">
        <v>7</v>
      </c>
      <c r="B4" s="1">
        <v>2</v>
      </c>
      <c r="D4" s="2"/>
      <c r="E4" s="2"/>
      <c r="F4" s="2"/>
      <c r="J4" s="2"/>
      <c r="K4" s="2"/>
      <c r="M4" s="2"/>
      <c r="N4" s="2"/>
      <c r="P4" s="2"/>
      <c r="Q4" s="2"/>
    </row>
    <row r="5" spans="1:17" s="1" customFormat="1" x14ac:dyDescent="0.3"/>
    <row r="6" spans="1:17" s="1" customFormat="1" x14ac:dyDescent="0.3"/>
    <row r="7" spans="1:17" s="1" customFormat="1" x14ac:dyDescent="0.3"/>
    <row r="8" spans="1:17" s="1" customFormat="1" x14ac:dyDescent="0.3"/>
    <row r="9" spans="1:17" s="1" customFormat="1" x14ac:dyDescent="0.3"/>
    <row r="10" spans="1:17" s="1" customForma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Actions</vt:lpstr>
      <vt:lpstr>ActionsMap</vt:lpstr>
      <vt:lpstr>Maps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Zaplet, Pierre</dc:creator>
  <cp:lastModifiedBy>Pierre Zaplet-Brouillard</cp:lastModifiedBy>
  <dcterms:created xsi:type="dcterms:W3CDTF">2018-09-27T10:12:40Z</dcterms:created>
  <dcterms:modified xsi:type="dcterms:W3CDTF">2019-11-21T13:24:44Z</dcterms:modified>
</cp:coreProperties>
</file>