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1460" windowHeight="585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9" i="1"/>
  <c r="F13" i="1"/>
  <c r="G13" i="1"/>
  <c r="F14" i="1"/>
  <c r="G14" i="1" s="1"/>
  <c r="F15" i="1" s="1"/>
  <c r="G15" i="1" s="1"/>
  <c r="F16" i="1" s="1"/>
  <c r="G16" i="1" s="1"/>
  <c r="F17" i="1" s="1"/>
  <c r="G17" i="1" s="1"/>
  <c r="F18" i="1" s="1"/>
  <c r="G18" i="1" s="1"/>
  <c r="F10" i="1"/>
  <c r="G10" i="1"/>
  <c r="F11" i="1"/>
  <c r="G11" i="1" s="1"/>
  <c r="F12" i="1" s="1"/>
  <c r="G12" i="1" s="1"/>
  <c r="G9" i="1"/>
  <c r="F9" i="1"/>
  <c r="E9" i="1"/>
  <c r="H9" i="1" s="1"/>
  <c r="G8" i="1"/>
  <c r="E10" i="1" l="1"/>
  <c r="E11" i="1" l="1"/>
  <c r="H10" i="1"/>
  <c r="E12" i="1" l="1"/>
  <c r="H11" i="1"/>
  <c r="H12" i="1" l="1"/>
  <c r="E13" i="1"/>
  <c r="E14" i="1" l="1"/>
  <c r="H13" i="1"/>
  <c r="E15" i="1" l="1"/>
  <c r="H14" i="1"/>
  <c r="E16" i="1" l="1"/>
  <c r="H15" i="1"/>
  <c r="E17" i="1" l="1"/>
  <c r="H16" i="1"/>
  <c r="E18" i="1" l="1"/>
  <c r="H18" i="1" s="1"/>
  <c r="H17" i="1"/>
</calcChain>
</file>

<file path=xl/sharedStrings.xml><?xml version="1.0" encoding="utf-8"?>
<sst xmlns="http://schemas.openxmlformats.org/spreadsheetml/2006/main" count="43" uniqueCount="42">
  <si>
    <t>KALMAN FILTER</t>
  </si>
  <si>
    <t>time index</t>
  </si>
  <si>
    <t>t-1</t>
  </si>
  <si>
    <t>t</t>
  </si>
  <si>
    <t>t+1</t>
  </si>
  <si>
    <t>t+2</t>
  </si>
  <si>
    <t>t+3</t>
  </si>
  <si>
    <t>Initial measurement MEA</t>
  </si>
  <si>
    <t>Initial error(measurement) E_MEA</t>
  </si>
  <si>
    <t>Initial estimate EST</t>
  </si>
  <si>
    <t>Initial error(estimate)(t-1) E_EST(t-1)</t>
  </si>
  <si>
    <t>Kalman Gain KG</t>
  </si>
  <si>
    <t>Error(estimate) E_EST(t)</t>
  </si>
  <si>
    <t>The true values of temperaure</t>
  </si>
  <si>
    <t>t+4</t>
  </si>
  <si>
    <t>t+5</t>
  </si>
  <si>
    <t>t+6</t>
  </si>
  <si>
    <t>t+7</t>
  </si>
  <si>
    <t>t+8</t>
  </si>
  <si>
    <t>t+9</t>
  </si>
  <si>
    <t>Progressive average:</t>
  </si>
  <si>
    <t>For fair comparision, the initial estimate value could be the same, like, 75, instead of 68</t>
  </si>
  <si>
    <t>In such case, the moving average handles the data better.</t>
  </si>
  <si>
    <t>2-dimensional example:</t>
  </si>
  <si>
    <t>time\StateVar</t>
  </si>
  <si>
    <t>Given</t>
  </si>
  <si>
    <t>V_x(t)[m/s]</t>
  </si>
  <si>
    <t>V_y(t)[m/s]</t>
  </si>
  <si>
    <t>x(t)[m]</t>
  </si>
  <si>
    <t>y(t)[m]</t>
  </si>
  <si>
    <t>Observed</t>
  </si>
  <si>
    <t>Initial conditions:</t>
  </si>
  <si>
    <t>Δt[s]</t>
  </si>
  <si>
    <t>Δx</t>
  </si>
  <si>
    <t>a_x[m/s^2]</t>
  </si>
  <si>
    <t>V_x[m/s]</t>
  </si>
  <si>
    <t>Process errors in cov matix</t>
  </si>
  <si>
    <t>ΔP_x[x]</t>
  </si>
  <si>
    <t>ΔP_{V_x}[m/s]</t>
  </si>
  <si>
    <t>Observation errors</t>
  </si>
  <si>
    <t>ΔV_x</t>
  </si>
  <si>
    <t>Tracking an airplane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</si>
</sst>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Sensor_data</c:v>
          </c:tx>
          <c:xVal>
            <c:strRef>
              <c:f>Arkusz1!$B$9:$B$18</c:f>
              <c:strCache>
                <c:ptCount val="10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</c:strCache>
            </c:strRef>
          </c:xVal>
          <c:yVal>
            <c:numRef>
              <c:f>Arkusz1!$C$9:$C$18</c:f>
              <c:numCache>
                <c:formatCode>General</c:formatCode>
                <c:ptCount val="10"/>
                <c:pt idx="0">
                  <c:v>75</c:v>
                </c:pt>
                <c:pt idx="1">
                  <c:v>71</c:v>
                </c:pt>
                <c:pt idx="2">
                  <c:v>70</c:v>
                </c:pt>
                <c:pt idx="3">
                  <c:v>74</c:v>
                </c:pt>
                <c:pt idx="4">
                  <c:v>73</c:v>
                </c:pt>
                <c:pt idx="5">
                  <c:v>70</c:v>
                </c:pt>
                <c:pt idx="6">
                  <c:v>76</c:v>
                </c:pt>
                <c:pt idx="7">
                  <c:v>69</c:v>
                </c:pt>
                <c:pt idx="8">
                  <c:v>74</c:v>
                </c:pt>
                <c:pt idx="9">
                  <c:v>71</c:v>
                </c:pt>
              </c:numCache>
            </c:numRef>
          </c:yVal>
          <c:smooth val="1"/>
        </c:ser>
        <c:ser>
          <c:idx val="1"/>
          <c:order val="1"/>
          <c:tx>
            <c:v>KF_data</c:v>
          </c:tx>
          <c:xVal>
            <c:strRef>
              <c:f>Arkusz1!$B$9:$B$18</c:f>
              <c:strCache>
                <c:ptCount val="10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</c:strCache>
            </c:strRef>
          </c:xVal>
          <c:yVal>
            <c:numRef>
              <c:f>Arkusz1!$E$9:$E$18</c:f>
              <c:numCache>
                <c:formatCode>General</c:formatCode>
                <c:ptCount val="10"/>
                <c:pt idx="0">
                  <c:v>70.333333333333329</c:v>
                </c:pt>
                <c:pt idx="1">
                  <c:v>70.5</c:v>
                </c:pt>
                <c:pt idx="2">
                  <c:v>70.400000000000006</c:v>
                </c:pt>
                <c:pt idx="3">
                  <c:v>71</c:v>
                </c:pt>
                <c:pt idx="4">
                  <c:v>71.285714285714292</c:v>
                </c:pt>
                <c:pt idx="5">
                  <c:v>71.125</c:v>
                </c:pt>
                <c:pt idx="6">
                  <c:v>71.666666666666671</c:v>
                </c:pt>
                <c:pt idx="7">
                  <c:v>71.400000000000006</c:v>
                </c:pt>
                <c:pt idx="8">
                  <c:v>71.63636363636364</c:v>
                </c:pt>
                <c:pt idx="9">
                  <c:v>71.583333333333343</c:v>
                </c:pt>
              </c:numCache>
            </c:numRef>
          </c:yVal>
          <c:smooth val="1"/>
        </c:ser>
        <c:ser>
          <c:idx val="2"/>
          <c:order val="2"/>
          <c:tx>
            <c:v>Progressive_average</c:v>
          </c:tx>
          <c:xVal>
            <c:strRef>
              <c:f>Arkusz1!$B$9:$B$18</c:f>
              <c:strCache>
                <c:ptCount val="10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</c:strCache>
            </c:strRef>
          </c:xVal>
          <c:yVal>
            <c:numRef>
              <c:f>Arkusz1!$J$9:$J$18</c:f>
              <c:numCache>
                <c:formatCode>General</c:formatCode>
                <c:ptCount val="10"/>
                <c:pt idx="0">
                  <c:v>75</c:v>
                </c:pt>
                <c:pt idx="1">
                  <c:v>73</c:v>
                </c:pt>
                <c:pt idx="2">
                  <c:v>72</c:v>
                </c:pt>
                <c:pt idx="3">
                  <c:v>72.5</c:v>
                </c:pt>
                <c:pt idx="4">
                  <c:v>72.599999999999994</c:v>
                </c:pt>
                <c:pt idx="5">
                  <c:v>72.166666666666671</c:v>
                </c:pt>
                <c:pt idx="6">
                  <c:v>72.714285714285708</c:v>
                </c:pt>
                <c:pt idx="7">
                  <c:v>72.25</c:v>
                </c:pt>
                <c:pt idx="8">
                  <c:v>72.444444444444443</c:v>
                </c:pt>
                <c:pt idx="9">
                  <c:v>72.3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7968"/>
        <c:axId val="136949760"/>
      </c:scatterChart>
      <c:valAx>
        <c:axId val="1369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49760"/>
        <c:crosses val="autoZero"/>
        <c:crossBetween val="midCat"/>
      </c:valAx>
      <c:valAx>
        <c:axId val="1369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4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363519</xdr:colOff>
      <xdr:row>20</xdr:row>
      <xdr:rowOff>60513</xdr:rowOff>
    </xdr:from>
    <xdr:to>
      <xdr:col>4</xdr:col>
      <xdr:colOff>805479</xdr:colOff>
      <xdr:row>35</xdr:row>
      <xdr:rowOff>60513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topLeftCell="A22" zoomScale="85" zoomScaleNormal="85" workbookViewId="0">
      <selection activeCell="F33" sqref="F33"/>
    </sheetView>
  </sheetViews>
  <sheetFormatPr defaultRowHeight="14.4" x14ac:dyDescent="0.3"/>
  <cols>
    <col min="2" max="2" width="9.44140625" bestFit="1" customWidth="1"/>
    <col min="3" max="3" width="21.77734375" bestFit="1" customWidth="1"/>
    <col min="4" max="4" width="29.109375" bestFit="1" customWidth="1"/>
    <col min="5" max="5" width="18.44140625" bestFit="1" customWidth="1"/>
    <col min="6" max="6" width="31.109375" bestFit="1" customWidth="1"/>
    <col min="7" max="7" width="13.88671875" bestFit="1" customWidth="1"/>
    <col min="8" max="8" width="24" bestFit="1" customWidth="1"/>
    <col min="9" max="9" width="10.5546875" bestFit="1" customWidth="1"/>
    <col min="10" max="10" width="17.88671875" bestFit="1" customWidth="1"/>
  </cols>
  <sheetData>
    <row r="1" spans="2:10" x14ac:dyDescent="0.3">
      <c r="C1" t="s">
        <v>0</v>
      </c>
    </row>
    <row r="3" spans="2:10" x14ac:dyDescent="0.3">
      <c r="D3" t="s">
        <v>13</v>
      </c>
      <c r="E3">
        <v>72</v>
      </c>
    </row>
    <row r="7" spans="2:10" x14ac:dyDescent="0.3">
      <c r="B7" t="s">
        <v>1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J7" t="s">
        <v>20</v>
      </c>
    </row>
    <row r="8" spans="2:10" x14ac:dyDescent="0.3">
      <c r="B8" t="s">
        <v>2</v>
      </c>
      <c r="D8">
        <v>4</v>
      </c>
      <c r="E8">
        <v>68</v>
      </c>
      <c r="F8">
        <v>2</v>
      </c>
      <c r="G8">
        <f>F8/(F8+D8)</f>
        <v>0.33333333333333331</v>
      </c>
    </row>
    <row r="9" spans="2:10" x14ac:dyDescent="0.3">
      <c r="B9" t="s">
        <v>3</v>
      </c>
      <c r="C9">
        <v>75</v>
      </c>
      <c r="D9">
        <v>4</v>
      </c>
      <c r="E9">
        <f>(E8+G8*(C9-E8))</f>
        <v>70.333333333333329</v>
      </c>
      <c r="F9">
        <f>(1-G8)*F8</f>
        <v>1.3333333333333335</v>
      </c>
      <c r="G9">
        <f>F9/(F9+D9)</f>
        <v>0.25</v>
      </c>
      <c r="H9">
        <f>$E$3-E9</f>
        <v>1.6666666666666714</v>
      </c>
      <c r="J9">
        <f>AVERAGE($C$9:C9)</f>
        <v>75</v>
      </c>
    </row>
    <row r="10" spans="2:10" x14ac:dyDescent="0.3">
      <c r="B10" t="s">
        <v>4</v>
      </c>
      <c r="C10">
        <v>71</v>
      </c>
      <c r="D10">
        <v>4</v>
      </c>
      <c r="E10">
        <f t="shared" ref="E10:E12" si="0">(E9+G9*(C10-E9))</f>
        <v>70.5</v>
      </c>
      <c r="F10">
        <f t="shared" ref="F10:F12" si="1">(1-G9)*F9</f>
        <v>1</v>
      </c>
      <c r="G10">
        <f t="shared" ref="G10:G12" si="2">F10/(F10+D10)</f>
        <v>0.2</v>
      </c>
      <c r="H10">
        <f t="shared" ref="H10:H18" si="3">$E$3-E10</f>
        <v>1.5</v>
      </c>
      <c r="J10">
        <f>AVERAGE($C$9:C10)</f>
        <v>73</v>
      </c>
    </row>
    <row r="11" spans="2:10" x14ac:dyDescent="0.3">
      <c r="B11" t="s">
        <v>5</v>
      </c>
      <c r="C11">
        <v>70</v>
      </c>
      <c r="D11">
        <v>4</v>
      </c>
      <c r="E11">
        <f t="shared" si="0"/>
        <v>70.400000000000006</v>
      </c>
      <c r="F11">
        <f t="shared" si="1"/>
        <v>0.8</v>
      </c>
      <c r="G11">
        <f t="shared" si="2"/>
        <v>0.16666666666666669</v>
      </c>
      <c r="H11">
        <f t="shared" si="3"/>
        <v>1.5999999999999943</v>
      </c>
      <c r="J11">
        <f>AVERAGE($C$9:C11)</f>
        <v>72</v>
      </c>
    </row>
    <row r="12" spans="2:10" x14ac:dyDescent="0.3">
      <c r="B12" t="s">
        <v>6</v>
      </c>
      <c r="C12">
        <v>74</v>
      </c>
      <c r="D12">
        <v>4</v>
      </c>
      <c r="E12">
        <f t="shared" si="0"/>
        <v>71</v>
      </c>
      <c r="F12">
        <f t="shared" si="1"/>
        <v>0.66666666666666663</v>
      </c>
      <c r="G12">
        <f t="shared" si="2"/>
        <v>0.14285714285714285</v>
      </c>
      <c r="H12">
        <f t="shared" si="3"/>
        <v>1</v>
      </c>
      <c r="J12">
        <f>AVERAGE($C$9:C12)</f>
        <v>72.5</v>
      </c>
    </row>
    <row r="13" spans="2:10" x14ac:dyDescent="0.3">
      <c r="B13" t="s">
        <v>14</v>
      </c>
      <c r="C13">
        <v>73</v>
      </c>
      <c r="D13">
        <v>4</v>
      </c>
      <c r="E13">
        <f t="shared" ref="E13:E18" si="4">(E12+G12*(C13-E12))</f>
        <v>71.285714285714292</v>
      </c>
      <c r="F13">
        <f t="shared" ref="F13:F18" si="5">(1-G12)*F12</f>
        <v>0.5714285714285714</v>
      </c>
      <c r="G13">
        <f t="shared" ref="G13:G18" si="6">F13/(F13+D13)</f>
        <v>0.125</v>
      </c>
      <c r="H13">
        <f t="shared" si="3"/>
        <v>0.7142857142857082</v>
      </c>
      <c r="J13">
        <f>AVERAGE($C$9:C13)</f>
        <v>72.599999999999994</v>
      </c>
    </row>
    <row r="14" spans="2:10" x14ac:dyDescent="0.3">
      <c r="B14" t="s">
        <v>15</v>
      </c>
      <c r="C14">
        <v>70</v>
      </c>
      <c r="D14">
        <v>4</v>
      </c>
      <c r="E14">
        <f t="shared" si="4"/>
        <v>71.125</v>
      </c>
      <c r="F14">
        <f t="shared" si="5"/>
        <v>0.5</v>
      </c>
      <c r="G14">
        <f t="shared" si="6"/>
        <v>0.1111111111111111</v>
      </c>
      <c r="H14">
        <f t="shared" si="3"/>
        <v>0.875</v>
      </c>
      <c r="J14">
        <f>AVERAGE($C$9:C14)</f>
        <v>72.166666666666671</v>
      </c>
    </row>
    <row r="15" spans="2:10" x14ac:dyDescent="0.3">
      <c r="B15" t="s">
        <v>16</v>
      </c>
      <c r="C15">
        <v>76</v>
      </c>
      <c r="D15">
        <v>4</v>
      </c>
      <c r="E15">
        <f t="shared" si="4"/>
        <v>71.666666666666671</v>
      </c>
      <c r="F15">
        <f t="shared" si="5"/>
        <v>0.44444444444444442</v>
      </c>
      <c r="G15">
        <f t="shared" si="6"/>
        <v>9.9999999999999992E-2</v>
      </c>
      <c r="H15">
        <f t="shared" si="3"/>
        <v>0.3333333333333286</v>
      </c>
      <c r="J15">
        <f>AVERAGE($C$9:C15)</f>
        <v>72.714285714285708</v>
      </c>
    </row>
    <row r="16" spans="2:10" x14ac:dyDescent="0.3">
      <c r="B16" t="s">
        <v>17</v>
      </c>
      <c r="C16">
        <v>69</v>
      </c>
      <c r="D16">
        <v>4</v>
      </c>
      <c r="E16">
        <f t="shared" si="4"/>
        <v>71.400000000000006</v>
      </c>
      <c r="F16">
        <f t="shared" si="5"/>
        <v>0.39999999999999997</v>
      </c>
      <c r="G16">
        <f t="shared" si="6"/>
        <v>9.0909090909090898E-2</v>
      </c>
      <c r="H16">
        <f t="shared" si="3"/>
        <v>0.59999999999999432</v>
      </c>
      <c r="J16">
        <f>AVERAGE($C$9:C16)</f>
        <v>72.25</v>
      </c>
    </row>
    <row r="17" spans="2:10" x14ac:dyDescent="0.3">
      <c r="B17" t="s">
        <v>18</v>
      </c>
      <c r="C17">
        <v>74</v>
      </c>
      <c r="D17">
        <v>4</v>
      </c>
      <c r="E17">
        <f t="shared" si="4"/>
        <v>71.63636363636364</v>
      </c>
      <c r="F17">
        <f t="shared" si="5"/>
        <v>0.36363636363636359</v>
      </c>
      <c r="G17">
        <f t="shared" si="6"/>
        <v>8.3333333333333329E-2</v>
      </c>
      <c r="H17">
        <f t="shared" si="3"/>
        <v>0.36363636363635976</v>
      </c>
      <c r="J17">
        <f>AVERAGE($C$9:C17)</f>
        <v>72.444444444444443</v>
      </c>
    </row>
    <row r="18" spans="2:10" x14ac:dyDescent="0.3">
      <c r="B18" t="s">
        <v>19</v>
      </c>
      <c r="C18">
        <v>71</v>
      </c>
      <c r="D18">
        <v>4</v>
      </c>
      <c r="E18">
        <f t="shared" si="4"/>
        <v>71.583333333333343</v>
      </c>
      <c r="F18">
        <f t="shared" si="5"/>
        <v>0.33333333333333326</v>
      </c>
      <c r="G18">
        <f t="shared" si="6"/>
        <v>7.6923076923076913E-2</v>
      </c>
      <c r="H18">
        <f t="shared" si="3"/>
        <v>0.41666666666665719</v>
      </c>
      <c r="J18">
        <f>AVERAGE($C$9:C18)</f>
        <v>72.3</v>
      </c>
    </row>
    <row r="22" spans="2:10" x14ac:dyDescent="0.3">
      <c r="F22" t="s">
        <v>21</v>
      </c>
    </row>
    <row r="23" spans="2:10" x14ac:dyDescent="0.3">
      <c r="F23" t="s">
        <v>22</v>
      </c>
    </row>
    <row r="42" spans="2:12" x14ac:dyDescent="0.3">
      <c r="D42" t="s">
        <v>23</v>
      </c>
      <c r="E42" t="s">
        <v>41</v>
      </c>
    </row>
    <row r="44" spans="2:12" x14ac:dyDescent="0.3">
      <c r="C44" t="s">
        <v>24</v>
      </c>
      <c r="D44" t="s">
        <v>26</v>
      </c>
      <c r="E44" t="s">
        <v>27</v>
      </c>
      <c r="F44" s="1" t="s">
        <v>28</v>
      </c>
      <c r="G44" t="s">
        <v>29</v>
      </c>
      <c r="H44" t="s">
        <v>31</v>
      </c>
      <c r="I44" t="s">
        <v>34</v>
      </c>
      <c r="J44" t="s">
        <v>32</v>
      </c>
      <c r="K44" t="s">
        <v>33</v>
      </c>
      <c r="L44" t="s">
        <v>35</v>
      </c>
    </row>
    <row r="45" spans="2:12" x14ac:dyDescent="0.3">
      <c r="B45" s="2" t="s">
        <v>25</v>
      </c>
      <c r="C45" s="2">
        <v>0</v>
      </c>
      <c r="D45" s="2">
        <v>280</v>
      </c>
      <c r="E45" s="2">
        <v>120</v>
      </c>
      <c r="F45" s="2">
        <v>4000</v>
      </c>
      <c r="G45" s="2">
        <v>3000</v>
      </c>
      <c r="I45" s="2">
        <v>2</v>
      </c>
      <c r="J45" s="2">
        <v>1</v>
      </c>
      <c r="K45" s="2">
        <v>25</v>
      </c>
      <c r="L45" s="2">
        <v>280</v>
      </c>
    </row>
    <row r="46" spans="2:12" x14ac:dyDescent="0.3">
      <c r="B46" t="s">
        <v>30</v>
      </c>
      <c r="C46">
        <v>1</v>
      </c>
    </row>
    <row r="47" spans="2:12" x14ac:dyDescent="0.3">
      <c r="C47">
        <v>2</v>
      </c>
      <c r="H47" t="s">
        <v>36</v>
      </c>
      <c r="I47" t="s">
        <v>37</v>
      </c>
      <c r="J47" t="s">
        <v>38</v>
      </c>
    </row>
    <row r="48" spans="2:12" x14ac:dyDescent="0.3">
      <c r="C48">
        <v>3</v>
      </c>
      <c r="I48" s="2">
        <v>20</v>
      </c>
      <c r="J48" s="2">
        <v>5</v>
      </c>
    </row>
    <row r="49" spans="3:10" x14ac:dyDescent="0.3">
      <c r="C49">
        <v>4</v>
      </c>
    </row>
    <row r="50" spans="3:10" x14ac:dyDescent="0.3">
      <c r="C50">
        <v>5</v>
      </c>
      <c r="H50" t="s">
        <v>39</v>
      </c>
      <c r="I50" t="s">
        <v>33</v>
      </c>
      <c r="J50" t="s">
        <v>40</v>
      </c>
    </row>
    <row r="51" spans="3:10" x14ac:dyDescent="0.3">
      <c r="C51">
        <v>6</v>
      </c>
      <c r="I51" s="2">
        <v>25</v>
      </c>
      <c r="J51" s="2">
        <v>6</v>
      </c>
    </row>
    <row r="52" spans="3:10" x14ac:dyDescent="0.3">
      <c r="C52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Kordaczek</dc:creator>
  <cp:lastModifiedBy>Rafał Kordaczek</cp:lastModifiedBy>
  <dcterms:created xsi:type="dcterms:W3CDTF">2020-04-10T21:13:09Z</dcterms:created>
  <dcterms:modified xsi:type="dcterms:W3CDTF">2020-04-11T16:19:35Z</dcterms:modified>
</cp:coreProperties>
</file>